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465" windowHeight="10365" activeTab="0"/>
  </bookViews>
  <sheets>
    <sheet name="道路の現況 " sheetId="1" r:id="rId1"/>
    <sheet name="自動車輸送実績" sheetId="2" r:id="rId2"/>
    <sheet name="福島空港" sheetId="3" r:id="rId3"/>
    <sheet name="海上貨物" sheetId="4" r:id="rId4"/>
    <sheet name="電話の普及状況" sheetId="5" r:id="rId5"/>
    <sheet name="使用電力量" sheetId="6" r:id="rId6"/>
    <sheet name="上水道" sheetId="7" r:id="rId7"/>
    <sheet name="公共下水道" sheetId="8" r:id="rId8"/>
  </sheets>
  <definedNames/>
  <calcPr fullCalcOnLoad="1"/>
</workbook>
</file>

<file path=xl/sharedStrings.xml><?xml version="1.0" encoding="utf-8"?>
<sst xmlns="http://schemas.openxmlformats.org/spreadsheetml/2006/main" count="336" uniqueCount="174">
  <si>
    <t>道路の現況（平成９年4月1日現在）</t>
  </si>
  <si>
    <t>（国・県・市町村道）</t>
  </si>
  <si>
    <t>　</t>
  </si>
  <si>
    <t>（単位：・、％)</t>
  </si>
  <si>
    <t>改　　良　　済</t>
  </si>
  <si>
    <t>舗　　装　　済</t>
  </si>
  <si>
    <t>木　　　　橋</t>
  </si>
  <si>
    <t>永　　久　　橋</t>
  </si>
  <si>
    <t>トンネル</t>
  </si>
  <si>
    <t>区　　　　　　　分</t>
  </si>
  <si>
    <t>路線数</t>
  </si>
  <si>
    <t>実延長</t>
  </si>
  <si>
    <t>延　長</t>
  </si>
  <si>
    <t>％</t>
  </si>
  <si>
    <t>個数</t>
  </si>
  <si>
    <t>県内総計</t>
  </si>
  <si>
    <t>国道</t>
  </si>
  <si>
    <t>　指定区間</t>
  </si>
  <si>
    <t>　指定区間外</t>
  </si>
  <si>
    <t>県　　　　　　　　　道</t>
  </si>
  <si>
    <t>　主要地方道</t>
  </si>
  <si>
    <t>　 一　般　県　道</t>
  </si>
  <si>
    <t>　(うち自転車道)</t>
  </si>
  <si>
    <t>有　料　道　路</t>
  </si>
  <si>
    <t>市町村道</t>
  </si>
  <si>
    <t>（高　速　道　路）</t>
  </si>
  <si>
    <t>（単位：・)</t>
  </si>
  <si>
    <t>橋りょう</t>
  </si>
  <si>
    <t>区　　　　分</t>
  </si>
  <si>
    <t>改良済</t>
  </si>
  <si>
    <t>舗装済</t>
  </si>
  <si>
    <t>個　数</t>
  </si>
  <si>
    <t>東　　　　北</t>
  </si>
  <si>
    <t>常　　　　磐</t>
  </si>
  <si>
    <t>-</t>
  </si>
  <si>
    <t>磐　　　　越</t>
  </si>
  <si>
    <t>　資料：県道路維持課「国県道現況調書」</t>
  </si>
  <si>
    <t>自動車輸送実績</t>
  </si>
  <si>
    <t>平成４年度</t>
  </si>
  <si>
    <t>ハイヤー・タクシー</t>
  </si>
  <si>
    <t>事業者数</t>
  </si>
  <si>
    <t>車両数(台)</t>
  </si>
  <si>
    <t>輸送人員(万人)</t>
  </si>
  <si>
    <t>営業収入(百万円)</t>
  </si>
  <si>
    <t>一般乗合バス</t>
  </si>
  <si>
    <t>一般貸切バス</t>
  </si>
  <si>
    <t xml:space="preserve"> </t>
  </si>
  <si>
    <t>ト　ラ　ッ　ク</t>
  </si>
  <si>
    <t>トラック輸送量(千ｔ)</t>
  </si>
  <si>
    <t>　注：1.ハイヤー・タクシーの（　）内は個人タクシーの再掲。</t>
  </si>
  <si>
    <t>　　　2.一般乗合バス・一般貸切バスの（　）内はJRバス東北⑭、JRバス関東⑭の数値を再掲した。</t>
  </si>
  <si>
    <t>　　　3.トラックには他県に本社を有するもの及び霊柩事業は含まない。</t>
  </si>
  <si>
    <t>　資料：東北運輸局「運輸要覧」、運輸省「陸運統計要覧」</t>
  </si>
  <si>
    <t>福島空港の利用状況</t>
  </si>
  <si>
    <t>（単位：人、％）</t>
  </si>
  <si>
    <t>利　用　者</t>
  </si>
  <si>
    <t>定　　　　　　　　　　　　　期　　　　　　　　　　　　　便</t>
  </si>
  <si>
    <t>区　　分</t>
  </si>
  <si>
    <t>小　計</t>
  </si>
  <si>
    <t>札　幌　便</t>
  </si>
  <si>
    <t>函　館　便</t>
  </si>
  <si>
    <t>帯　広　便</t>
  </si>
  <si>
    <t>名 古 屋 便</t>
  </si>
  <si>
    <t>大　阪　便</t>
  </si>
  <si>
    <t>福　岡　便</t>
  </si>
  <si>
    <t>沖　縄　便</t>
  </si>
  <si>
    <t>総　　　数</t>
  </si>
  <si>
    <t>利用者数</t>
  </si>
  <si>
    <t>搭乗率</t>
  </si>
  <si>
    <t>平成６年度</t>
  </si>
  <si>
    <t>チ　　　　　　　　ャ　　　　　　　　ー　　　　　　　　タ　　　　　　　　ー　　　　　　　　便</t>
  </si>
  <si>
    <t>小　　計</t>
  </si>
  <si>
    <t>韓　　国</t>
  </si>
  <si>
    <t>中　　国</t>
  </si>
  <si>
    <t>モンゴル</t>
  </si>
  <si>
    <t>香　　港</t>
  </si>
  <si>
    <t>グ　ア　ム</t>
  </si>
  <si>
    <t>シンガポール</t>
  </si>
  <si>
    <t>オーストラリア</t>
  </si>
  <si>
    <t>ニュージーランド</t>
  </si>
  <si>
    <t>便　数</t>
  </si>
  <si>
    <t>チ　ャ　ー　タ　ー　便</t>
  </si>
  <si>
    <t>ヨーロッパ</t>
  </si>
  <si>
    <t>マ　カ　オ</t>
  </si>
  <si>
    <t>バ　リ　島</t>
  </si>
  <si>
    <t>八  丈  島</t>
  </si>
  <si>
    <t>　　注：利用者総数には、チャーター便の利用人数を含む。</t>
  </si>
  <si>
    <t>　資料：県交通対策課</t>
  </si>
  <si>
    <t>小名浜港・相馬港の海上取扱い貨物</t>
  </si>
  <si>
    <t>（単位：千ｔ）</t>
  </si>
  <si>
    <t>総　　　　　　　　　　数</t>
  </si>
  <si>
    <t>輸　　　　　移　　　　　出</t>
  </si>
  <si>
    <t>輸　　　　　移　　　　　入</t>
  </si>
  <si>
    <t>小　名　浜</t>
  </si>
  <si>
    <t>相　　　馬</t>
  </si>
  <si>
    <t>平成８年</t>
  </si>
  <si>
    <t>外　貿</t>
  </si>
  <si>
    <t>内　貿</t>
  </si>
  <si>
    <t>総数</t>
  </si>
  <si>
    <t>農水産品</t>
  </si>
  <si>
    <t>林産品</t>
  </si>
  <si>
    <t>鉱産品</t>
  </si>
  <si>
    <t>金属機械工業品</t>
  </si>
  <si>
    <t>化学工業品</t>
  </si>
  <si>
    <t>軽工業品</t>
  </si>
  <si>
    <t>雑工業品</t>
  </si>
  <si>
    <t>特殊品</t>
  </si>
  <si>
    <t>分類不能のもの</t>
  </si>
  <si>
    <t>　資料：県小名浜港湾建設事務所「小名浜港統計年報」、県相馬港湾建設事務所「相馬港統計年報」</t>
  </si>
  <si>
    <t>電話の普及状況（各年度末現在）</t>
  </si>
  <si>
    <t>　　　　（単位：台、％）</t>
  </si>
  <si>
    <t>区　　　　　分</t>
  </si>
  <si>
    <t>平成6年度</t>
  </si>
  <si>
    <t>加入電話総数</t>
  </si>
  <si>
    <t>　一般加入電話　(A)</t>
  </si>
  <si>
    <t>　　住宅用電話　(B)</t>
  </si>
  <si>
    <t>　事務用電話</t>
  </si>
  <si>
    <t>　 ビ　 　 ル　　  電　  　話</t>
  </si>
  <si>
    <t>　 加入電話普及率(100人当たり)</t>
  </si>
  <si>
    <t>　住宅用加入電話比率(B/A)</t>
  </si>
  <si>
    <t>プッシュ回線</t>
  </si>
  <si>
    <t>ポケットベル</t>
  </si>
  <si>
    <t>携帯・自動車電話</t>
  </si>
  <si>
    <t>ＰＨＳ（簡易型携帯電話）</t>
  </si>
  <si>
    <t>公衆電話総数</t>
  </si>
  <si>
    <t>1,000人当たり公衆電話数</t>
  </si>
  <si>
    <t>　資料：日本電信電話⑭福島支店</t>
  </si>
  <si>
    <t>使用電力量</t>
  </si>
  <si>
    <t>　　　　　（単位：千kWh、％）</t>
  </si>
  <si>
    <t>平成8年度</t>
  </si>
  <si>
    <t>区　　　分</t>
  </si>
  <si>
    <t>構成比</t>
  </si>
  <si>
    <t>対前年比</t>
  </si>
  <si>
    <t>総　　　　　　数</t>
  </si>
  <si>
    <t>　用　途　別</t>
  </si>
  <si>
    <t>電灯</t>
  </si>
  <si>
    <t>電力</t>
  </si>
  <si>
    <t>うち大口電力(500kW以上)</t>
  </si>
  <si>
    <t>産業別（総数）大口電力</t>
  </si>
  <si>
    <t>　鉱　　　業</t>
  </si>
  <si>
    <t>　製　造　業</t>
  </si>
  <si>
    <t>紙・パルプ</t>
  </si>
  <si>
    <t>化学</t>
  </si>
  <si>
    <t>窯業・土石</t>
  </si>
  <si>
    <t>鉄鋼</t>
  </si>
  <si>
    <t>非鉄金属</t>
  </si>
  <si>
    <t>機械</t>
  </si>
  <si>
    <t>その他</t>
  </si>
  <si>
    <t>　公　　　益</t>
  </si>
  <si>
    <t>J R</t>
  </si>
  <si>
    <t>　資料：東北電力⑭福島支店</t>
  </si>
  <si>
    <t>上水道施設状況（平成９年3月31日現在）</t>
  </si>
  <si>
    <t>総　数</t>
  </si>
  <si>
    <t>上水道</t>
  </si>
  <si>
    <t>簡易水道</t>
  </si>
  <si>
    <t>専用水道</t>
  </si>
  <si>
    <t>県人口A（人）</t>
  </si>
  <si>
    <t>事業数</t>
  </si>
  <si>
    <t>計画給水人口（人）</t>
  </si>
  <si>
    <t>給水区域内現在人口（人）</t>
  </si>
  <si>
    <t>現在給水人口B（人）</t>
  </si>
  <si>
    <t>県人口Ａに対する現在給水人口の割合B/A(％)</t>
  </si>
  <si>
    <t>計画1日最大給水量（・）</t>
  </si>
  <si>
    <t>管路延長（・）</t>
  </si>
  <si>
    <t>年間給水量（千・）</t>
  </si>
  <si>
    <t>　　注：専用水道とは、社宅、療養所等の自家用水道である。</t>
  </si>
  <si>
    <t>　資料：県生活衛生課</t>
  </si>
  <si>
    <t>公共下水道の普及状況（各年度末現在）</t>
  </si>
  <si>
    <t>　　　　（単位：千人)</t>
  </si>
  <si>
    <t>平成4年度</t>
  </si>
  <si>
    <t>総人口A</t>
  </si>
  <si>
    <t>処理人口B</t>
  </si>
  <si>
    <t>普及率B/A</t>
  </si>
  <si>
    <t>　資料：県下水道課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</si>
</sst>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\(0.0\)"/>
    <numFmt numFmtId="206" formatCode="\(0.00\)"/>
    <numFmt numFmtId="207" formatCode="\(#,##0\)"/>
    <numFmt numFmtId="208" formatCode="#,##0.0000;[Red]\-#,##0.0000"/>
    <numFmt numFmtId="209" formatCode="#,##0.00000;[Red]\-#,##0.00000"/>
    <numFmt numFmtId="210" formatCode="#,##0.000000;[Red]\-#,##0.000000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Osaka"/>
      <family val="3"/>
    </font>
    <font>
      <b/>
      <sz val="14"/>
      <name val="Osaka"/>
      <family val="3"/>
    </font>
    <font>
      <b/>
      <sz val="12"/>
      <color indexed="8"/>
      <name val="Osaka"/>
      <family val="3"/>
    </font>
    <font>
      <sz val="10"/>
      <color indexed="8"/>
      <name val="Osaka"/>
      <family val="3"/>
    </font>
    <font>
      <b/>
      <sz val="10"/>
      <color indexed="8"/>
      <name val="Osaka"/>
      <family val="3"/>
    </font>
    <font>
      <sz val="10"/>
      <name val="Osaka"/>
      <family val="3"/>
    </font>
    <font>
      <sz val="9"/>
      <name val="Osaka"/>
      <family val="3"/>
    </font>
    <font>
      <sz val="9"/>
      <color indexed="8"/>
      <name val="Osaka"/>
      <family val="3"/>
    </font>
    <font>
      <b/>
      <sz val="9"/>
      <name val="Osaka"/>
      <family val="3"/>
    </font>
    <font>
      <b/>
      <sz val="14"/>
      <color indexed="8"/>
      <name val="Osaka"/>
      <family val="3"/>
    </font>
    <font>
      <sz val="11"/>
      <color indexed="8"/>
      <name val="Osaka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238">
    <xf numFmtId="0" fontId="0" fillId="0" borderId="0" xfId="0" applyAlignment="1">
      <alignment/>
    </xf>
    <xf numFmtId="0" fontId="4" fillId="0" borderId="0" xfId="26">
      <alignment/>
      <protection/>
    </xf>
    <xf numFmtId="0" fontId="4" fillId="0" borderId="0" xfId="26" applyAlignment="1">
      <alignment horizontal="right"/>
      <protection/>
    </xf>
    <xf numFmtId="0" fontId="5" fillId="0" borderId="0" xfId="26" applyFont="1">
      <alignment/>
      <protection/>
    </xf>
    <xf numFmtId="0" fontId="4" fillId="0" borderId="1" xfId="26" applyBorder="1">
      <alignment/>
      <protection/>
    </xf>
    <xf numFmtId="0" fontId="4" fillId="0" borderId="1" xfId="26" applyBorder="1" applyAlignment="1">
      <alignment horizontal="right"/>
      <protection/>
    </xf>
    <xf numFmtId="0" fontId="4" fillId="0" borderId="0" xfId="26" applyBorder="1" applyAlignment="1">
      <alignment horizontal="center"/>
      <protection/>
    </xf>
    <xf numFmtId="0" fontId="4" fillId="0" borderId="2" xfId="26" applyBorder="1" applyAlignment="1">
      <alignment horizontal="center"/>
      <protection/>
    </xf>
    <xf numFmtId="0" fontId="4" fillId="0" borderId="3" xfId="26" applyBorder="1" applyAlignment="1">
      <alignment horizontal="centerContinuous"/>
      <protection/>
    </xf>
    <xf numFmtId="0" fontId="4" fillId="0" borderId="4" xfId="26" applyBorder="1" applyAlignment="1">
      <alignment horizontal="centerContinuous"/>
      <protection/>
    </xf>
    <xf numFmtId="0" fontId="4" fillId="0" borderId="4" xfId="26" applyBorder="1" applyAlignment="1">
      <alignment horizontal="center"/>
      <protection/>
    </xf>
    <xf numFmtId="0" fontId="4" fillId="0" borderId="3" xfId="26" applyBorder="1" applyAlignment="1">
      <alignment horizontal="center"/>
      <protection/>
    </xf>
    <xf numFmtId="0" fontId="4" fillId="0" borderId="4" xfId="26" applyFont="1" applyBorder="1" applyAlignment="1">
      <alignment horizontal="center"/>
      <protection/>
    </xf>
    <xf numFmtId="0" fontId="4" fillId="0" borderId="3" xfId="26" applyFont="1" applyBorder="1" applyAlignment="1">
      <alignment horizontal="center"/>
      <protection/>
    </xf>
    <xf numFmtId="0" fontId="4" fillId="0" borderId="0" xfId="26" applyBorder="1" applyAlignment="1">
      <alignment horizontal="centerContinuous"/>
      <protection/>
    </xf>
    <xf numFmtId="0" fontId="4" fillId="0" borderId="2" xfId="26" applyBorder="1" applyAlignment="1">
      <alignment horizontal="centerContinuous"/>
      <protection/>
    </xf>
    <xf numFmtId="0" fontId="4" fillId="0" borderId="0" xfId="26" applyFont="1" applyBorder="1" applyAlignment="1">
      <alignment horizontal="center"/>
      <protection/>
    </xf>
    <xf numFmtId="0" fontId="1" fillId="0" borderId="0" xfId="26" applyFont="1" applyBorder="1" applyAlignment="1">
      <alignment horizontal="distributed"/>
      <protection/>
    </xf>
    <xf numFmtId="0" fontId="1" fillId="0" borderId="2" xfId="26" applyFont="1" applyBorder="1" applyAlignment="1">
      <alignment horizontal="distributed"/>
      <protection/>
    </xf>
    <xf numFmtId="38" fontId="4" fillId="0" borderId="0" xfId="16" applyAlignment="1">
      <alignment/>
    </xf>
    <xf numFmtId="178" fontId="4" fillId="0" borderId="0" xfId="16" applyNumberFormat="1" applyAlignment="1">
      <alignment/>
    </xf>
    <xf numFmtId="178" fontId="4" fillId="0" borderId="0" xfId="16" applyNumberFormat="1" applyFont="1" applyAlignment="1">
      <alignment/>
    </xf>
    <xf numFmtId="179" fontId="4" fillId="0" borderId="0" xfId="15" applyNumberFormat="1" applyAlignment="1">
      <alignment/>
    </xf>
    <xf numFmtId="38" fontId="4" fillId="0" borderId="0" xfId="16" applyNumberFormat="1" applyFont="1" applyAlignment="1">
      <alignment/>
    </xf>
    <xf numFmtId="40" fontId="4" fillId="0" borderId="0" xfId="16" applyNumberFormat="1" applyAlignment="1">
      <alignment/>
    </xf>
    <xf numFmtId="38" fontId="4" fillId="0" borderId="0" xfId="16" applyNumberFormat="1" applyAlignment="1">
      <alignment/>
    </xf>
    <xf numFmtId="0" fontId="4" fillId="0" borderId="0" xfId="26" applyBorder="1" applyAlignment="1">
      <alignment/>
      <protection/>
    </xf>
    <xf numFmtId="0" fontId="4" fillId="0" borderId="2" xfId="26" applyFont="1" applyBorder="1" applyAlignment="1">
      <alignment horizontal="distributed"/>
      <protection/>
    </xf>
    <xf numFmtId="0" fontId="6" fillId="0" borderId="0" xfId="26" applyFont="1" applyBorder="1" applyAlignment="1">
      <alignment/>
      <protection/>
    </xf>
    <xf numFmtId="0" fontId="7" fillId="0" borderId="2" xfId="26" applyFont="1" applyBorder="1" applyAlignment="1">
      <alignment horizontal="distributed"/>
      <protection/>
    </xf>
    <xf numFmtId="185" fontId="4" fillId="0" borderId="0" xfId="16" applyNumberFormat="1" applyAlignment="1">
      <alignment/>
    </xf>
    <xf numFmtId="205" fontId="4" fillId="0" borderId="0" xfId="16" applyNumberFormat="1" applyAlignment="1">
      <alignment/>
    </xf>
    <xf numFmtId="205" fontId="4" fillId="0" borderId="0" xfId="15" applyNumberFormat="1" applyAlignment="1">
      <alignment/>
    </xf>
    <xf numFmtId="206" fontId="4" fillId="0" borderId="0" xfId="16" applyNumberFormat="1" applyAlignment="1">
      <alignment/>
    </xf>
    <xf numFmtId="198" fontId="4" fillId="0" borderId="0" xfId="16" applyNumberFormat="1" applyAlignment="1">
      <alignment/>
    </xf>
    <xf numFmtId="38" fontId="4" fillId="0" borderId="0" xfId="26" applyNumberFormat="1">
      <alignment/>
      <protection/>
    </xf>
    <xf numFmtId="2" fontId="4" fillId="0" borderId="0" xfId="26" applyNumberFormat="1">
      <alignment/>
      <protection/>
    </xf>
    <xf numFmtId="179" fontId="4" fillId="0" borderId="0" xfId="26" applyNumberFormat="1">
      <alignment/>
      <protection/>
    </xf>
    <xf numFmtId="0" fontId="6" fillId="0" borderId="0" xfId="26" applyFont="1" applyBorder="1" applyAlignment="1">
      <alignment horizontal="distributed"/>
      <protection/>
    </xf>
    <xf numFmtId="2" fontId="4" fillId="0" borderId="0" xfId="16" applyNumberFormat="1" applyFont="1" applyAlignment="1">
      <alignment/>
    </xf>
    <xf numFmtId="0" fontId="4" fillId="0" borderId="3" xfId="26" applyBorder="1" applyAlignment="1">
      <alignment horizontal="distributed"/>
      <protection/>
    </xf>
    <xf numFmtId="0" fontId="4" fillId="0" borderId="4" xfId="26" applyBorder="1" applyAlignment="1">
      <alignment horizontal="distributed"/>
      <protection/>
    </xf>
    <xf numFmtId="38" fontId="4" fillId="0" borderId="3" xfId="16" applyBorder="1" applyAlignment="1">
      <alignment/>
    </xf>
    <xf numFmtId="176" fontId="4" fillId="0" borderId="3" xfId="15" applyNumberFormat="1" applyBorder="1" applyAlignment="1">
      <alignment/>
    </xf>
    <xf numFmtId="40" fontId="4" fillId="0" borderId="3" xfId="16" applyNumberFormat="1" applyBorder="1" applyAlignment="1">
      <alignment/>
    </xf>
    <xf numFmtId="38" fontId="4" fillId="0" borderId="3" xfId="16" applyNumberFormat="1" applyBorder="1" applyAlignment="1">
      <alignment/>
    </xf>
    <xf numFmtId="0" fontId="4" fillId="0" borderId="0" xfId="26" applyBorder="1" applyAlignment="1">
      <alignment horizontal="distributed"/>
      <protection/>
    </xf>
    <xf numFmtId="38" fontId="4" fillId="0" borderId="0" xfId="16" applyBorder="1" applyAlignment="1">
      <alignment/>
    </xf>
    <xf numFmtId="176" fontId="4" fillId="0" borderId="0" xfId="15" applyNumberFormat="1" applyBorder="1" applyAlignment="1">
      <alignment/>
    </xf>
    <xf numFmtId="40" fontId="4" fillId="0" borderId="0" xfId="16" applyNumberFormat="1" applyBorder="1" applyAlignment="1">
      <alignment/>
    </xf>
    <xf numFmtId="38" fontId="4" fillId="0" borderId="0" xfId="16" applyNumberFormat="1" applyBorder="1" applyAlignment="1">
      <alignment/>
    </xf>
    <xf numFmtId="0" fontId="4" fillId="0" borderId="0" xfId="26" applyBorder="1">
      <alignment/>
      <protection/>
    </xf>
    <xf numFmtId="0" fontId="6" fillId="0" borderId="2" xfId="26" applyFont="1" applyBorder="1" applyAlignment="1">
      <alignment horizontal="distributed"/>
      <protection/>
    </xf>
    <xf numFmtId="178" fontId="4" fillId="0" borderId="0" xfId="26" applyNumberFormat="1">
      <alignment/>
      <protection/>
    </xf>
    <xf numFmtId="0" fontId="4" fillId="0" borderId="0" xfId="26" applyAlignment="1">
      <alignment/>
      <protection/>
    </xf>
    <xf numFmtId="179" fontId="4" fillId="0" borderId="0" xfId="26" applyNumberFormat="1" applyAlignment="1">
      <alignment horizontal="right"/>
      <protection/>
    </xf>
    <xf numFmtId="0" fontId="4" fillId="0" borderId="4" xfId="26" applyBorder="1">
      <alignment/>
      <protection/>
    </xf>
    <xf numFmtId="0" fontId="4" fillId="0" borderId="3" xfId="26" applyBorder="1">
      <alignment/>
      <protection/>
    </xf>
    <xf numFmtId="0" fontId="4" fillId="0" borderId="0" xfId="25">
      <alignment/>
      <protection/>
    </xf>
    <xf numFmtId="0" fontId="5" fillId="0" borderId="0" xfId="25" applyFont="1">
      <alignment/>
      <protection/>
    </xf>
    <xf numFmtId="0" fontId="4" fillId="0" borderId="1" xfId="25" applyBorder="1">
      <alignment/>
      <protection/>
    </xf>
    <xf numFmtId="0" fontId="4" fillId="0" borderId="4" xfId="25" applyBorder="1" applyAlignment="1">
      <alignment horizontal="center" vertical="center"/>
      <protection/>
    </xf>
    <xf numFmtId="0" fontId="4" fillId="0" borderId="3" xfId="25" applyBorder="1" applyAlignment="1">
      <alignment horizontal="center" vertical="center"/>
      <protection/>
    </xf>
    <xf numFmtId="0" fontId="6" fillId="0" borderId="5" xfId="25" applyFont="1" applyBorder="1" applyAlignment="1">
      <alignment horizontal="center" vertical="center"/>
      <protection/>
    </xf>
    <xf numFmtId="0" fontId="4" fillId="0" borderId="0" xfId="25" applyAlignment="1">
      <alignment vertical="center"/>
      <protection/>
    </xf>
    <xf numFmtId="0" fontId="4" fillId="0" borderId="2" xfId="25" applyBorder="1">
      <alignment/>
      <protection/>
    </xf>
    <xf numFmtId="0" fontId="6" fillId="0" borderId="0" xfId="25" applyFont="1">
      <alignment/>
      <protection/>
    </xf>
    <xf numFmtId="0" fontId="0" fillId="0" borderId="2" xfId="25" applyFont="1" applyBorder="1" applyAlignment="1">
      <alignment horizontal="distributed"/>
      <protection/>
    </xf>
    <xf numFmtId="38" fontId="6" fillId="0" borderId="0" xfId="16" applyFont="1" applyBorder="1" applyAlignment="1">
      <alignment/>
    </xf>
    <xf numFmtId="0" fontId="4" fillId="0" borderId="2" xfId="25" applyBorder="1" applyAlignment="1">
      <alignment horizontal="distributed"/>
      <protection/>
    </xf>
    <xf numFmtId="38" fontId="6" fillId="0" borderId="0" xfId="16" applyFont="1" applyAlignment="1">
      <alignment/>
    </xf>
    <xf numFmtId="0" fontId="4" fillId="0" borderId="2" xfId="25" applyBorder="1" applyAlignment="1">
      <alignment/>
      <protection/>
    </xf>
    <xf numFmtId="0" fontId="7" fillId="0" borderId="2" xfId="25" applyFont="1" applyBorder="1" applyAlignment="1">
      <alignment horizontal="distributed"/>
      <protection/>
    </xf>
    <xf numFmtId="178" fontId="4" fillId="0" borderId="0" xfId="16" applyNumberFormat="1" applyBorder="1" applyAlignment="1">
      <alignment/>
    </xf>
    <xf numFmtId="38" fontId="4" fillId="0" borderId="0" xfId="16" applyFont="1" applyBorder="1" applyAlignment="1">
      <alignment horizontal="right"/>
    </xf>
    <xf numFmtId="0" fontId="4" fillId="0" borderId="4" xfId="25" applyBorder="1">
      <alignment/>
      <protection/>
    </xf>
    <xf numFmtId="0" fontId="4" fillId="0" borderId="3" xfId="25" applyBorder="1">
      <alignment/>
      <protection/>
    </xf>
    <xf numFmtId="0" fontId="0" fillId="0" borderId="0" xfId="25" applyFont="1">
      <alignment/>
      <protection/>
    </xf>
    <xf numFmtId="0" fontId="1" fillId="0" borderId="0" xfId="22" applyFont="1">
      <alignment/>
      <protection/>
    </xf>
    <xf numFmtId="0" fontId="4" fillId="0" borderId="0" xfId="22">
      <alignment/>
      <protection/>
    </xf>
    <xf numFmtId="0" fontId="4" fillId="0" borderId="1" xfId="22" applyBorder="1">
      <alignment/>
      <protection/>
    </xf>
    <xf numFmtId="0" fontId="1" fillId="0" borderId="1" xfId="22" applyFont="1" applyBorder="1">
      <alignment/>
      <protection/>
    </xf>
    <xf numFmtId="38" fontId="4" fillId="0" borderId="1" xfId="16" applyBorder="1" applyAlignment="1">
      <alignment/>
    </xf>
    <xf numFmtId="0" fontId="4" fillId="0" borderId="2" xfId="22" applyBorder="1">
      <alignment/>
      <protection/>
    </xf>
    <xf numFmtId="38" fontId="4" fillId="0" borderId="3" xfId="16" applyFont="1" applyBorder="1" applyAlignment="1">
      <alignment horizontal="centerContinuous"/>
    </xf>
    <xf numFmtId="0" fontId="4" fillId="0" borderId="3" xfId="22" applyBorder="1" applyAlignment="1">
      <alignment horizontal="centerContinuous"/>
      <protection/>
    </xf>
    <xf numFmtId="0" fontId="4" fillId="0" borderId="4" xfId="22" applyBorder="1" applyAlignment="1">
      <alignment horizontal="centerContinuous"/>
      <protection/>
    </xf>
    <xf numFmtId="0" fontId="6" fillId="0" borderId="3" xfId="22" applyFont="1" applyBorder="1" applyAlignment="1">
      <alignment horizontal="centerContinuous"/>
      <protection/>
    </xf>
    <xf numFmtId="38" fontId="4" fillId="0" borderId="4" xfId="16" applyBorder="1" applyAlignment="1">
      <alignment horizontal="center"/>
    </xf>
    <xf numFmtId="0" fontId="4" fillId="0" borderId="4" xfId="22" applyBorder="1" applyAlignment="1">
      <alignment horizontal="center"/>
      <protection/>
    </xf>
    <xf numFmtId="0" fontId="6" fillId="0" borderId="4" xfId="22" applyFont="1" applyBorder="1" applyAlignment="1">
      <alignment horizontal="center"/>
      <protection/>
    </xf>
    <xf numFmtId="0" fontId="4" fillId="0" borderId="3" xfId="22" applyBorder="1" applyAlignment="1">
      <alignment horizontal="center"/>
      <protection/>
    </xf>
    <xf numFmtId="0" fontId="6" fillId="0" borderId="0" xfId="22" applyFont="1" applyBorder="1">
      <alignment/>
      <protection/>
    </xf>
    <xf numFmtId="0" fontId="6" fillId="0" borderId="0" xfId="22" applyFont="1">
      <alignment/>
      <protection/>
    </xf>
    <xf numFmtId="0" fontId="0" fillId="0" borderId="2" xfId="22" applyFont="1" applyBorder="1">
      <alignment/>
      <protection/>
    </xf>
    <xf numFmtId="38" fontId="6" fillId="0" borderId="6" xfId="16" applyFont="1" applyBorder="1" applyAlignment="1">
      <alignment/>
    </xf>
    <xf numFmtId="179" fontId="4" fillId="0" borderId="0" xfId="22" applyNumberFormat="1" applyFont="1">
      <alignment/>
      <protection/>
    </xf>
    <xf numFmtId="179" fontId="6" fillId="0" borderId="0" xfId="22" applyNumberFormat="1" applyFont="1">
      <alignment/>
      <protection/>
    </xf>
    <xf numFmtId="178" fontId="6" fillId="0" borderId="0" xfId="16" applyNumberFormat="1" applyFont="1" applyAlignment="1">
      <alignment/>
    </xf>
    <xf numFmtId="0" fontId="4" fillId="0" borderId="0" xfId="22" applyFont="1">
      <alignment/>
      <protection/>
    </xf>
    <xf numFmtId="179" fontId="4" fillId="0" borderId="0" xfId="22" applyNumberFormat="1">
      <alignment/>
      <protection/>
    </xf>
    <xf numFmtId="178" fontId="4" fillId="0" borderId="0" xfId="16" applyNumberFormat="1" applyFont="1" applyAlignment="1">
      <alignment/>
    </xf>
    <xf numFmtId="0" fontId="4" fillId="0" borderId="2" xfId="22" applyBorder="1" applyAlignment="1">
      <alignment horizontal="distributed"/>
      <protection/>
    </xf>
    <xf numFmtId="0" fontId="7" fillId="0" borderId="2" xfId="22" applyFont="1" applyBorder="1" applyAlignment="1">
      <alignment horizontal="distributed"/>
      <protection/>
    </xf>
    <xf numFmtId="0" fontId="4" fillId="0" borderId="3" xfId="22" applyBorder="1">
      <alignment/>
      <protection/>
    </xf>
    <xf numFmtId="0" fontId="4" fillId="0" borderId="4" xfId="22" applyBorder="1" applyAlignment="1">
      <alignment/>
      <protection/>
    </xf>
    <xf numFmtId="0" fontId="4" fillId="0" borderId="5" xfId="26" applyBorder="1" applyAlignment="1">
      <alignment horizontal="centerContinuous"/>
      <protection/>
    </xf>
    <xf numFmtId="0" fontId="4" fillId="0" borderId="7" xfId="26" applyBorder="1" applyAlignment="1">
      <alignment horizontal="center"/>
      <protection/>
    </xf>
    <xf numFmtId="0" fontId="4" fillId="0" borderId="0" xfId="23">
      <alignment/>
      <protection/>
    </xf>
    <xf numFmtId="0" fontId="4" fillId="0" borderId="0" xfId="23" applyAlignment="1">
      <alignment horizontal="center"/>
      <protection/>
    </xf>
    <xf numFmtId="0" fontId="5" fillId="0" borderId="0" xfId="23" applyFont="1">
      <alignment/>
      <protection/>
    </xf>
    <xf numFmtId="0" fontId="4" fillId="0" borderId="1" xfId="23" applyBorder="1">
      <alignment/>
      <protection/>
    </xf>
    <xf numFmtId="0" fontId="4" fillId="0" borderId="1" xfId="23" applyBorder="1" applyAlignment="1">
      <alignment horizontal="center"/>
      <protection/>
    </xf>
    <xf numFmtId="0" fontId="4" fillId="0" borderId="3" xfId="23" applyBorder="1" applyAlignment="1">
      <alignment horizontal="centerContinuous" vertical="center"/>
      <protection/>
    </xf>
    <xf numFmtId="0" fontId="4" fillId="0" borderId="4" xfId="23" applyBorder="1" applyAlignment="1">
      <alignment horizontal="centerContinuous" vertical="center"/>
      <protection/>
    </xf>
    <xf numFmtId="0" fontId="6" fillId="0" borderId="3" xfId="23" applyFont="1" applyBorder="1" applyAlignment="1">
      <alignment horizontal="centerContinuous" vertical="center"/>
      <protection/>
    </xf>
    <xf numFmtId="0" fontId="4" fillId="0" borderId="0" xfId="23" applyAlignment="1">
      <alignment vertical="center"/>
      <protection/>
    </xf>
    <xf numFmtId="0" fontId="4" fillId="0" borderId="0" xfId="23" applyBorder="1">
      <alignment/>
      <protection/>
    </xf>
    <xf numFmtId="0" fontId="4" fillId="0" borderId="2" xfId="23" applyBorder="1">
      <alignment/>
      <protection/>
    </xf>
    <xf numFmtId="38" fontId="4" fillId="0" borderId="0" xfId="16" applyBorder="1" applyAlignment="1">
      <alignment horizontal="center"/>
    </xf>
    <xf numFmtId="38" fontId="6" fillId="0" borderId="0" xfId="16" applyFont="1" applyBorder="1" applyAlignment="1">
      <alignment horizontal="center"/>
    </xf>
    <xf numFmtId="0" fontId="0" fillId="0" borderId="0" xfId="23" applyFont="1" applyBorder="1" applyAlignment="1">
      <alignment/>
      <protection/>
    </xf>
    <xf numFmtId="0" fontId="1" fillId="0" borderId="2" xfId="23" applyFont="1" applyBorder="1">
      <alignment/>
      <protection/>
    </xf>
    <xf numFmtId="198" fontId="4" fillId="0" borderId="0" xfId="16" applyNumberFormat="1" applyBorder="1" applyAlignment="1">
      <alignment horizontal="center"/>
    </xf>
    <xf numFmtId="198" fontId="6" fillId="0" borderId="0" xfId="16" applyNumberFormat="1" applyFont="1" applyBorder="1" applyAlignment="1">
      <alignment horizontal="center"/>
    </xf>
    <xf numFmtId="0" fontId="4" fillId="0" borderId="0" xfId="23" applyFont="1" applyBorder="1" applyAlignment="1">
      <alignment/>
      <protection/>
    </xf>
    <xf numFmtId="0" fontId="4" fillId="0" borderId="2" xfId="23" applyBorder="1" applyAlignment="1">
      <alignment horizontal="distributed"/>
      <protection/>
    </xf>
    <xf numFmtId="198" fontId="7" fillId="0" borderId="0" xfId="16" applyNumberFormat="1" applyFont="1" applyBorder="1" applyAlignment="1">
      <alignment horizontal="center"/>
    </xf>
    <xf numFmtId="198" fontId="8" fillId="0" borderId="0" xfId="16" applyNumberFormat="1" applyFont="1" applyBorder="1" applyAlignment="1">
      <alignment horizontal="center"/>
    </xf>
    <xf numFmtId="0" fontId="4" fillId="0" borderId="2" xfId="23" applyBorder="1" applyAlignment="1">
      <alignment horizontal="center"/>
      <protection/>
    </xf>
    <xf numFmtId="38" fontId="4" fillId="0" borderId="0" xfId="16" applyFont="1" applyBorder="1" applyAlignment="1">
      <alignment/>
    </xf>
    <xf numFmtId="0" fontId="7" fillId="0" borderId="2" xfId="23" applyFont="1" applyBorder="1" applyAlignment="1">
      <alignment horizontal="distributed"/>
      <protection/>
    </xf>
    <xf numFmtId="0" fontId="4" fillId="0" borderId="3" xfId="23" applyFont="1" applyBorder="1" applyAlignment="1">
      <alignment/>
      <protection/>
    </xf>
    <xf numFmtId="0" fontId="4" fillId="0" borderId="4" xfId="23" applyBorder="1">
      <alignment/>
      <protection/>
    </xf>
    <xf numFmtId="38" fontId="4" fillId="0" borderId="3" xfId="16" applyBorder="1" applyAlignment="1">
      <alignment horizontal="center"/>
    </xf>
    <xf numFmtId="0" fontId="0" fillId="0" borderId="0" xfId="23" applyFont="1">
      <alignment/>
      <protection/>
    </xf>
    <xf numFmtId="0" fontId="9" fillId="0" borderId="0" xfId="23" applyFont="1">
      <alignment/>
      <protection/>
    </xf>
    <xf numFmtId="0" fontId="0" fillId="0" borderId="0" xfId="27">
      <alignment/>
      <protection/>
    </xf>
    <xf numFmtId="0" fontId="4" fillId="0" borderId="0" xfId="28">
      <alignment/>
      <protection/>
    </xf>
    <xf numFmtId="0" fontId="1" fillId="0" borderId="0" xfId="27" applyFont="1">
      <alignment/>
      <protection/>
    </xf>
    <xf numFmtId="0" fontId="0" fillId="0" borderId="0" xfId="27" applyBorder="1">
      <alignment/>
      <protection/>
    </xf>
    <xf numFmtId="0" fontId="0" fillId="0" borderId="1" xfId="27" applyBorder="1">
      <alignment/>
      <protection/>
    </xf>
    <xf numFmtId="0" fontId="0" fillId="0" borderId="1" xfId="27" applyFont="1" applyBorder="1">
      <alignment/>
      <protection/>
    </xf>
    <xf numFmtId="0" fontId="0" fillId="0" borderId="1" xfId="27" applyBorder="1" applyAlignment="1">
      <alignment horizontal="right"/>
      <protection/>
    </xf>
    <xf numFmtId="0" fontId="0" fillId="0" borderId="2" xfId="27" applyBorder="1">
      <alignment/>
      <protection/>
    </xf>
    <xf numFmtId="0" fontId="1" fillId="0" borderId="2" xfId="27" applyFont="1" applyBorder="1" applyAlignment="1">
      <alignment horizontal="center"/>
      <protection/>
    </xf>
    <xf numFmtId="0" fontId="0" fillId="0" borderId="3" xfId="27" applyFont="1" applyBorder="1" applyAlignment="1">
      <alignment horizontal="centerContinuous"/>
      <protection/>
    </xf>
    <xf numFmtId="0" fontId="0" fillId="0" borderId="3" xfId="27" applyBorder="1" applyAlignment="1">
      <alignment horizontal="centerContinuous"/>
      <protection/>
    </xf>
    <xf numFmtId="0" fontId="4" fillId="0" borderId="0" xfId="28" applyBorder="1">
      <alignment/>
      <protection/>
    </xf>
    <xf numFmtId="0" fontId="0" fillId="0" borderId="2" xfId="27" applyBorder="1" applyAlignment="1">
      <alignment horizontal="center"/>
      <protection/>
    </xf>
    <xf numFmtId="0" fontId="0" fillId="0" borderId="2" xfId="27" applyFont="1" applyBorder="1" applyAlignment="1">
      <alignment horizontal="center"/>
      <protection/>
    </xf>
    <xf numFmtId="0" fontId="0" fillId="0" borderId="4" xfId="27" applyBorder="1" applyAlignment="1">
      <alignment horizontal="centerContinuous"/>
      <protection/>
    </xf>
    <xf numFmtId="0" fontId="0" fillId="0" borderId="4" xfId="27" applyBorder="1">
      <alignment/>
      <protection/>
    </xf>
    <xf numFmtId="0" fontId="1" fillId="0" borderId="4" xfId="27" applyFont="1" applyBorder="1" applyAlignment="1">
      <alignment horizontal="center"/>
      <protection/>
    </xf>
    <xf numFmtId="38" fontId="10" fillId="0" borderId="3" xfId="16" applyFont="1" applyBorder="1" applyAlignment="1">
      <alignment horizontal="center"/>
    </xf>
    <xf numFmtId="0" fontId="9" fillId="0" borderId="7" xfId="27" applyFont="1" applyBorder="1" applyAlignment="1">
      <alignment horizontal="center"/>
      <protection/>
    </xf>
    <xf numFmtId="0" fontId="0" fillId="0" borderId="4" xfId="27" applyBorder="1" applyAlignment="1">
      <alignment horizontal="center"/>
      <protection/>
    </xf>
    <xf numFmtId="0" fontId="9" fillId="0" borderId="4" xfId="27" applyFont="1" applyBorder="1" applyAlignment="1">
      <alignment horizontal="center"/>
      <protection/>
    </xf>
    <xf numFmtId="0" fontId="0" fillId="0" borderId="3" xfId="27" applyBorder="1" applyAlignment="1">
      <alignment horizontal="center"/>
      <protection/>
    </xf>
    <xf numFmtId="0" fontId="0" fillId="0" borderId="4" xfId="27" applyFont="1" applyBorder="1" applyAlignment="1">
      <alignment horizontal="center"/>
      <protection/>
    </xf>
    <xf numFmtId="38" fontId="10" fillId="0" borderId="3" xfId="16" applyFont="1" applyBorder="1" applyAlignment="1">
      <alignment/>
    </xf>
    <xf numFmtId="176" fontId="10" fillId="0" borderId="3" xfId="16" applyNumberFormat="1" applyFont="1" applyBorder="1" applyAlignment="1">
      <alignment/>
    </xf>
    <xf numFmtId="38" fontId="10" fillId="0" borderId="3" xfId="16" applyFont="1" applyBorder="1" applyAlignment="1">
      <alignment horizontal="right"/>
    </xf>
    <xf numFmtId="176" fontId="10" fillId="0" borderId="4" xfId="16" applyNumberFormat="1" applyFont="1" applyBorder="1" applyAlignment="1">
      <alignment/>
    </xf>
    <xf numFmtId="0" fontId="4" fillId="0" borderId="4" xfId="28" applyBorder="1">
      <alignment/>
      <protection/>
    </xf>
    <xf numFmtId="38" fontId="11" fillId="0" borderId="3" xfId="16" applyFont="1" applyBorder="1" applyAlignment="1">
      <alignment/>
    </xf>
    <xf numFmtId="179" fontId="11" fillId="0" borderId="3" xfId="16" applyNumberFormat="1" applyFont="1" applyBorder="1" applyAlignment="1">
      <alignment/>
    </xf>
    <xf numFmtId="38" fontId="11" fillId="0" borderId="3" xfId="16" applyFont="1" applyBorder="1" applyAlignment="1">
      <alignment horizontal="right"/>
    </xf>
    <xf numFmtId="179" fontId="11" fillId="0" borderId="3" xfId="16" applyNumberFormat="1" applyFont="1" applyBorder="1" applyAlignment="1">
      <alignment horizontal="right"/>
    </xf>
    <xf numFmtId="179" fontId="10" fillId="0" borderId="3" xfId="16" applyNumberFormat="1" applyFont="1" applyBorder="1" applyAlignment="1">
      <alignment/>
    </xf>
    <xf numFmtId="38" fontId="12" fillId="0" borderId="3" xfId="16" applyFont="1" applyBorder="1" applyAlignment="1">
      <alignment horizontal="center"/>
    </xf>
    <xf numFmtId="38" fontId="12" fillId="0" borderId="3" xfId="16" applyFont="1" applyBorder="1" applyAlignment="1">
      <alignment/>
    </xf>
    <xf numFmtId="179" fontId="12" fillId="0" borderId="3" xfId="16" applyNumberFormat="1" applyFont="1" applyBorder="1" applyAlignment="1">
      <alignment/>
    </xf>
    <xf numFmtId="0" fontId="4" fillId="0" borderId="1" xfId="28" applyBorder="1">
      <alignment/>
      <protection/>
    </xf>
    <xf numFmtId="38" fontId="10" fillId="0" borderId="1" xfId="16" applyFont="1" applyBorder="1" applyAlignment="1">
      <alignment horizontal="center"/>
    </xf>
    <xf numFmtId="38" fontId="10" fillId="0" borderId="1" xfId="16" applyFont="1" applyBorder="1" applyAlignment="1">
      <alignment/>
    </xf>
    <xf numFmtId="176" fontId="10" fillId="0" borderId="1" xfId="16" applyNumberFormat="1" applyFont="1" applyBorder="1" applyAlignment="1">
      <alignment/>
    </xf>
    <xf numFmtId="38" fontId="10" fillId="0" borderId="0" xfId="16" applyFont="1" applyBorder="1" applyAlignment="1">
      <alignment/>
    </xf>
    <xf numFmtId="0" fontId="0" fillId="0" borderId="0" xfId="27" applyFont="1" applyBorder="1" applyAlignment="1">
      <alignment/>
      <protection/>
    </xf>
    <xf numFmtId="0" fontId="0" fillId="0" borderId="2" xfId="27" applyBorder="1" applyAlignment="1">
      <alignment/>
      <protection/>
    </xf>
    <xf numFmtId="0" fontId="9" fillId="0" borderId="3" xfId="27" applyFont="1" applyBorder="1" applyAlignment="1">
      <alignment horizontal="centerContinuous"/>
      <protection/>
    </xf>
    <xf numFmtId="0" fontId="9" fillId="0" borderId="3" xfId="27" applyFont="1" applyBorder="1" applyAlignment="1">
      <alignment horizontal="center"/>
      <protection/>
    </xf>
    <xf numFmtId="0" fontId="0" fillId="0" borderId="3" xfId="27" applyBorder="1">
      <alignment/>
      <protection/>
    </xf>
    <xf numFmtId="0" fontId="0" fillId="0" borderId="8" xfId="27" applyBorder="1" applyAlignment="1">
      <alignment horizontal="centerContinuous"/>
      <protection/>
    </xf>
    <xf numFmtId="0" fontId="9" fillId="0" borderId="8" xfId="27" applyFont="1" applyBorder="1" applyAlignment="1">
      <alignment horizontal="center"/>
      <protection/>
    </xf>
    <xf numFmtId="0" fontId="13" fillId="0" borderId="0" xfId="20" applyFont="1">
      <alignment/>
      <protection/>
    </xf>
    <xf numFmtId="0" fontId="4" fillId="0" borderId="0" xfId="20">
      <alignment/>
      <protection/>
    </xf>
    <xf numFmtId="0" fontId="4" fillId="0" borderId="1" xfId="20" applyBorder="1">
      <alignment/>
      <protection/>
    </xf>
    <xf numFmtId="0" fontId="4" fillId="0" borderId="1" xfId="20" applyBorder="1" applyAlignment="1">
      <alignment horizontal="right"/>
      <protection/>
    </xf>
    <xf numFmtId="0" fontId="4" fillId="0" borderId="2" xfId="20" applyBorder="1">
      <alignment/>
      <protection/>
    </xf>
    <xf numFmtId="0" fontId="4" fillId="0" borderId="3" xfId="20" applyBorder="1" applyAlignment="1">
      <alignment horizontal="centerContinuous"/>
      <protection/>
    </xf>
    <xf numFmtId="0" fontId="4" fillId="0" borderId="4" xfId="20" applyBorder="1" applyAlignment="1">
      <alignment horizontal="centerContinuous"/>
      <protection/>
    </xf>
    <xf numFmtId="0" fontId="4" fillId="0" borderId="2" xfId="20" applyBorder="1" applyAlignment="1">
      <alignment horizontal="center"/>
      <protection/>
    </xf>
    <xf numFmtId="0" fontId="4" fillId="0" borderId="4" xfId="20" applyBorder="1">
      <alignment/>
      <protection/>
    </xf>
    <xf numFmtId="0" fontId="4" fillId="0" borderId="4" xfId="20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4" fillId="0" borderId="3" xfId="20" applyBorder="1" applyAlignment="1">
      <alignment horizontal="center"/>
      <protection/>
    </xf>
    <xf numFmtId="0" fontId="4" fillId="0" borderId="2" xfId="20" applyBorder="1" applyAlignment="1">
      <alignment horizontal="distributed"/>
      <protection/>
    </xf>
    <xf numFmtId="0" fontId="6" fillId="0" borderId="0" xfId="20" applyFont="1">
      <alignment/>
      <protection/>
    </xf>
    <xf numFmtId="0" fontId="6" fillId="0" borderId="2" xfId="20" applyFont="1" applyBorder="1" applyAlignment="1">
      <alignment horizontal="distributed"/>
      <protection/>
    </xf>
    <xf numFmtId="38" fontId="6" fillId="0" borderId="0" xfId="20" applyNumberFormat="1" applyFont="1">
      <alignment/>
      <protection/>
    </xf>
    <xf numFmtId="38" fontId="6" fillId="0" borderId="0" xfId="16" applyFont="1" applyAlignment="1">
      <alignment horizontal="right"/>
    </xf>
    <xf numFmtId="38" fontId="4" fillId="0" borderId="0" xfId="20" applyNumberFormat="1">
      <alignment/>
      <protection/>
    </xf>
    <xf numFmtId="38" fontId="4" fillId="0" borderId="0" xfId="16" applyFont="1" applyAlignment="1">
      <alignment horizontal="right"/>
    </xf>
    <xf numFmtId="38" fontId="4" fillId="0" borderId="0" xfId="16" applyFont="1" applyAlignment="1">
      <alignment/>
    </xf>
    <xf numFmtId="38" fontId="4" fillId="0" borderId="0" xfId="16" applyFont="1" applyAlignment="1">
      <alignment/>
    </xf>
    <xf numFmtId="0" fontId="14" fillId="0" borderId="2" xfId="20" applyFont="1" applyBorder="1" applyAlignment="1">
      <alignment horizontal="distributed"/>
      <protection/>
    </xf>
    <xf numFmtId="38" fontId="4" fillId="0" borderId="0" xfId="20" applyNumberFormat="1" applyAlignment="1">
      <alignment horizontal="right"/>
      <protection/>
    </xf>
    <xf numFmtId="0" fontId="4" fillId="0" borderId="4" xfId="20" applyBorder="1" applyAlignment="1">
      <alignment horizontal="distributed"/>
      <protection/>
    </xf>
    <xf numFmtId="0" fontId="4" fillId="0" borderId="3" xfId="20" applyBorder="1">
      <alignment/>
      <protection/>
    </xf>
    <xf numFmtId="180" fontId="4" fillId="0" borderId="0" xfId="20" applyNumberFormat="1">
      <alignment/>
      <protection/>
    </xf>
    <xf numFmtId="0" fontId="4" fillId="0" borderId="0" xfId="24">
      <alignment/>
      <protection/>
    </xf>
    <xf numFmtId="0" fontId="1" fillId="0" borderId="0" xfId="24" applyFont="1">
      <alignment/>
      <protection/>
    </xf>
    <xf numFmtId="0" fontId="4" fillId="0" borderId="1" xfId="24" applyBorder="1">
      <alignment/>
      <protection/>
    </xf>
    <xf numFmtId="0" fontId="4" fillId="0" borderId="3" xfId="24" applyBorder="1" applyAlignment="1">
      <alignment horizontal="center" vertical="center"/>
      <protection/>
    </xf>
    <xf numFmtId="0" fontId="6" fillId="0" borderId="5" xfId="24" applyFont="1" applyBorder="1" applyAlignment="1">
      <alignment horizontal="center" vertical="center"/>
      <protection/>
    </xf>
    <xf numFmtId="0" fontId="4" fillId="0" borderId="5" xfId="24" applyBorder="1" applyAlignment="1">
      <alignment horizontal="center" vertical="center"/>
      <protection/>
    </xf>
    <xf numFmtId="0" fontId="4" fillId="0" borderId="0" xfId="24" applyAlignment="1">
      <alignment vertical="center"/>
      <protection/>
    </xf>
    <xf numFmtId="0" fontId="4" fillId="0" borderId="2" xfId="24" applyBorder="1">
      <alignment/>
      <protection/>
    </xf>
    <xf numFmtId="0" fontId="4" fillId="0" borderId="2" xfId="24" applyBorder="1" applyAlignment="1">
      <alignment horizontal="distributed"/>
      <protection/>
    </xf>
    <xf numFmtId="38" fontId="4" fillId="0" borderId="0" xfId="16" applyAlignment="1">
      <alignment horizontal="right"/>
    </xf>
    <xf numFmtId="0" fontId="7" fillId="0" borderId="2" xfId="24" applyFont="1" applyBorder="1" applyAlignment="1">
      <alignment horizontal="distributed"/>
      <protection/>
    </xf>
    <xf numFmtId="178" fontId="6" fillId="0" borderId="0" xfId="16" applyNumberFormat="1" applyFont="1" applyAlignment="1">
      <alignment horizontal="right"/>
    </xf>
    <xf numFmtId="178" fontId="4" fillId="0" borderId="0" xfId="16" applyNumberFormat="1" applyAlignment="1">
      <alignment horizontal="right"/>
    </xf>
    <xf numFmtId="0" fontId="4" fillId="0" borderId="4" xfId="24" applyBorder="1">
      <alignment/>
      <protection/>
    </xf>
    <xf numFmtId="0" fontId="4" fillId="0" borderId="3" xfId="24" applyBorder="1">
      <alignment/>
      <protection/>
    </xf>
    <xf numFmtId="0" fontId="4" fillId="0" borderId="0" xfId="24" applyBorder="1">
      <alignment/>
      <protection/>
    </xf>
    <xf numFmtId="0" fontId="1" fillId="0" borderId="0" xfId="21" applyFont="1">
      <alignment/>
      <protection/>
    </xf>
    <xf numFmtId="0" fontId="4" fillId="0" borderId="0" xfId="21">
      <alignment/>
      <protection/>
    </xf>
    <xf numFmtId="0" fontId="4" fillId="0" borderId="1" xfId="21" applyBorder="1">
      <alignment/>
      <protection/>
    </xf>
    <xf numFmtId="0" fontId="4" fillId="0" borderId="3" xfId="21" applyBorder="1" applyAlignment="1">
      <alignment horizontal="center"/>
      <protection/>
    </xf>
    <xf numFmtId="0" fontId="4" fillId="0" borderId="5" xfId="21" applyBorder="1" applyAlignment="1">
      <alignment horizontal="center"/>
      <protection/>
    </xf>
    <xf numFmtId="0" fontId="6" fillId="0" borderId="5" xfId="21" applyFont="1" applyBorder="1" applyAlignment="1">
      <alignment horizontal="center"/>
      <protection/>
    </xf>
    <xf numFmtId="0" fontId="4" fillId="0" borderId="2" xfId="21" applyBorder="1">
      <alignment/>
      <protection/>
    </xf>
    <xf numFmtId="0" fontId="6" fillId="0" borderId="0" xfId="21" applyFont="1">
      <alignment/>
      <protection/>
    </xf>
    <xf numFmtId="0" fontId="4" fillId="0" borderId="2" xfId="21" applyBorder="1" applyAlignment="1">
      <alignment horizontal="distributed"/>
      <protection/>
    </xf>
    <xf numFmtId="0" fontId="4" fillId="0" borderId="4" xfId="21" applyBorder="1">
      <alignment/>
      <protection/>
    </xf>
    <xf numFmtId="0" fontId="4" fillId="0" borderId="3" xfId="21" applyBorder="1">
      <alignment/>
      <protection/>
    </xf>
  </cellXfs>
  <cellStyles count="15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海上貨物" xfId="20"/>
    <cellStyle name="標準_公共下水道" xfId="21"/>
    <cellStyle name="標準_使用電力量" xfId="22"/>
    <cellStyle name="標準_自動車輸送実績" xfId="23"/>
    <cellStyle name="標準_上水道" xfId="24"/>
    <cellStyle name="標準_電話普及" xfId="25"/>
    <cellStyle name="標準_道路現況 １０年度" xfId="26"/>
    <cellStyle name="標準_福島空港" xfId="27"/>
    <cellStyle name="標準_福島空港_1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I11" sqref="I11"/>
    </sheetView>
  </sheetViews>
  <sheetFormatPr defaultColWidth="8.796875" defaultRowHeight="15"/>
  <cols>
    <col min="1" max="1" width="18.59765625" style="1" customWidth="1"/>
    <col min="2" max="2" width="7.59765625" style="1" customWidth="1"/>
    <col min="3" max="5" width="8.59765625" style="1" customWidth="1"/>
    <col min="6" max="6" width="6.59765625" style="1" customWidth="1"/>
    <col min="7" max="7" width="8.59765625" style="1" customWidth="1"/>
    <col min="8" max="8" width="7.59765625" style="1" customWidth="1"/>
    <col min="9" max="16384" width="10.59765625" style="1" customWidth="1"/>
  </cols>
  <sheetData>
    <row r="1" spans="1:2" ht="17.25">
      <c r="A1" s="3" t="s">
        <v>0</v>
      </c>
      <c r="B1" s="3"/>
    </row>
    <row r="2" spans="1:14" ht="15" thickBot="1">
      <c r="A2" s="4" t="s">
        <v>1</v>
      </c>
      <c r="B2" s="4"/>
      <c r="C2" s="4"/>
      <c r="D2" s="4"/>
      <c r="E2" s="4"/>
      <c r="F2" s="4"/>
      <c r="G2" s="4"/>
      <c r="H2" s="5" t="s">
        <v>2</v>
      </c>
      <c r="I2" s="4"/>
      <c r="J2" s="4"/>
      <c r="K2" s="4"/>
      <c r="L2" s="4"/>
      <c r="M2" s="4"/>
      <c r="N2" s="5" t="s">
        <v>3</v>
      </c>
    </row>
    <row r="3" spans="1:14" ht="15" thickTop="1">
      <c r="A3" s="6"/>
      <c r="B3" s="7"/>
      <c r="C3" s="7"/>
      <c r="D3" s="7"/>
      <c r="E3" s="8" t="s">
        <v>4</v>
      </c>
      <c r="F3" s="9"/>
      <c r="G3" s="8" t="s">
        <v>5</v>
      </c>
      <c r="H3" s="8"/>
      <c r="I3" s="106" t="s">
        <v>6</v>
      </c>
      <c r="J3" s="9"/>
      <c r="K3" s="8" t="s">
        <v>7</v>
      </c>
      <c r="L3" s="9"/>
      <c r="M3" s="8" t="s">
        <v>8</v>
      </c>
      <c r="N3" s="8"/>
    </row>
    <row r="4" spans="1:14" ht="14.25">
      <c r="A4" s="8" t="s">
        <v>9</v>
      </c>
      <c r="B4" s="9"/>
      <c r="C4" s="10" t="s">
        <v>10</v>
      </c>
      <c r="D4" s="10" t="s">
        <v>11</v>
      </c>
      <c r="E4" s="10" t="s">
        <v>12</v>
      </c>
      <c r="F4" s="10" t="s">
        <v>13</v>
      </c>
      <c r="G4" s="10" t="s">
        <v>12</v>
      </c>
      <c r="H4" s="11" t="s">
        <v>13</v>
      </c>
      <c r="I4" s="107" t="s">
        <v>14</v>
      </c>
      <c r="J4" s="12" t="s">
        <v>12</v>
      </c>
      <c r="K4" s="10" t="s">
        <v>14</v>
      </c>
      <c r="L4" s="12" t="s">
        <v>12</v>
      </c>
      <c r="M4" s="10" t="s">
        <v>14</v>
      </c>
      <c r="N4" s="13" t="s">
        <v>12</v>
      </c>
    </row>
    <row r="5" spans="1:14" ht="14.25">
      <c r="A5" s="14"/>
      <c r="B5" s="15"/>
      <c r="C5" s="6"/>
      <c r="D5" s="6"/>
      <c r="E5" s="6"/>
      <c r="F5" s="6"/>
      <c r="G5" s="6"/>
      <c r="H5" s="6"/>
      <c r="I5" s="6"/>
      <c r="J5" s="16"/>
      <c r="K5" s="6"/>
      <c r="L5" s="16"/>
      <c r="M5" s="6"/>
      <c r="N5" s="16"/>
    </row>
    <row r="6" spans="1:14" ht="14.25">
      <c r="A6" s="17" t="s">
        <v>15</v>
      </c>
      <c r="B6" s="18" t="s">
        <v>2</v>
      </c>
      <c r="C6" s="19">
        <f>C7+C10+C15</f>
        <v>69866</v>
      </c>
      <c r="D6" s="20">
        <f>D7+D10+D14+D15</f>
        <v>37618.9</v>
      </c>
      <c r="E6" s="21">
        <f>E7+E10+E14+E15</f>
        <v>19153</v>
      </c>
      <c r="F6" s="22">
        <f aca="true" t="shared" si="0" ref="F6:F15">E6/D6*100</f>
        <v>50.913237760806396</v>
      </c>
      <c r="G6" s="21">
        <f>G7+G10+G14+G15</f>
        <v>22674.800000000003</v>
      </c>
      <c r="H6" s="22">
        <f>G6/D6*100</f>
        <v>60.2750213323622</v>
      </c>
      <c r="I6" s="23">
        <f>I7+I10+I14+I15</f>
        <v>621</v>
      </c>
      <c r="J6" s="24">
        <f>J12+J15</f>
        <v>5.22</v>
      </c>
      <c r="K6" s="23">
        <f>K7+K10+K14+K15</f>
        <v>17282</v>
      </c>
      <c r="L6" s="21">
        <f>L7+L10+L14+L15</f>
        <v>257.67600000000004</v>
      </c>
      <c r="M6" s="23">
        <f>M7+M10+M14+M15</f>
        <v>148</v>
      </c>
      <c r="N6" s="21">
        <f>N7+N10+N14+N15</f>
        <v>50798</v>
      </c>
    </row>
    <row r="7" spans="1:14" ht="14.25">
      <c r="A7" s="17" t="s">
        <v>16</v>
      </c>
      <c r="B7" s="18"/>
      <c r="C7" s="19">
        <f>C8+C9</f>
        <v>19</v>
      </c>
      <c r="D7" s="20">
        <f>D8+D9</f>
        <v>1990.1</v>
      </c>
      <c r="E7" s="20">
        <f>E8+E9</f>
        <v>1713</v>
      </c>
      <c r="F7" s="22">
        <f t="shared" si="0"/>
        <v>86.07607657906638</v>
      </c>
      <c r="G7" s="20">
        <f>G8+G9</f>
        <v>1937.2</v>
      </c>
      <c r="H7" s="22">
        <f>G7/D7*100</f>
        <v>97.34184211848651</v>
      </c>
      <c r="I7" s="25">
        <f aca="true" t="shared" si="1" ref="I7:N7">I8+I9</f>
        <v>0</v>
      </c>
      <c r="J7" s="24">
        <f t="shared" si="1"/>
        <v>0</v>
      </c>
      <c r="K7" s="25">
        <f t="shared" si="1"/>
        <v>1625</v>
      </c>
      <c r="L7" s="20">
        <f t="shared" si="1"/>
        <v>50.6</v>
      </c>
      <c r="M7" s="25">
        <f t="shared" si="1"/>
        <v>89</v>
      </c>
      <c r="N7" s="20">
        <f t="shared" si="1"/>
        <v>41898</v>
      </c>
    </row>
    <row r="8" spans="1:14" ht="14.25">
      <c r="A8" s="26" t="s">
        <v>17</v>
      </c>
      <c r="B8" s="27"/>
      <c r="C8" s="19">
        <v>4</v>
      </c>
      <c r="D8" s="20">
        <v>475.5</v>
      </c>
      <c r="E8" s="20">
        <v>475.5</v>
      </c>
      <c r="F8" s="22">
        <f t="shared" si="0"/>
        <v>100</v>
      </c>
      <c r="G8" s="20">
        <v>475.5</v>
      </c>
      <c r="H8" s="22">
        <f aca="true" t="shared" si="2" ref="H8:H13">G8/D8*100</f>
        <v>100</v>
      </c>
      <c r="I8" s="25">
        <v>0</v>
      </c>
      <c r="J8" s="24">
        <v>0</v>
      </c>
      <c r="K8" s="25">
        <v>412</v>
      </c>
      <c r="L8" s="20">
        <v>17.1</v>
      </c>
      <c r="M8" s="25">
        <v>26</v>
      </c>
      <c r="N8" s="20">
        <v>10662</v>
      </c>
    </row>
    <row r="9" spans="1:14" ht="14.25">
      <c r="A9" s="26" t="s">
        <v>18</v>
      </c>
      <c r="B9" s="27"/>
      <c r="C9" s="19">
        <v>15</v>
      </c>
      <c r="D9" s="20">
        <v>1514.6</v>
      </c>
      <c r="E9" s="20">
        <v>1237.5</v>
      </c>
      <c r="F9" s="22">
        <f t="shared" si="0"/>
        <v>81.7047405255513</v>
      </c>
      <c r="G9" s="20">
        <v>1461.7</v>
      </c>
      <c r="H9" s="22">
        <f t="shared" si="2"/>
        <v>96.50732866763502</v>
      </c>
      <c r="I9" s="25">
        <v>0</v>
      </c>
      <c r="J9" s="24">
        <v>0</v>
      </c>
      <c r="K9" s="25">
        <v>1213</v>
      </c>
      <c r="L9" s="20">
        <v>33.5</v>
      </c>
      <c r="M9" s="25">
        <v>63</v>
      </c>
      <c r="N9" s="20">
        <v>31236</v>
      </c>
    </row>
    <row r="10" spans="1:14" ht="14.25">
      <c r="A10" s="28" t="s">
        <v>19</v>
      </c>
      <c r="B10" s="27"/>
      <c r="C10" s="19">
        <f>C11+C12</f>
        <v>367</v>
      </c>
      <c r="D10" s="20">
        <f>D11+D12</f>
        <v>4013.7</v>
      </c>
      <c r="E10" s="20">
        <f>E11+E12</f>
        <v>2767.1</v>
      </c>
      <c r="F10" s="22">
        <f t="shared" si="0"/>
        <v>68.94137578792635</v>
      </c>
      <c r="G10" s="20">
        <f>G11+G12</f>
        <v>3707.4</v>
      </c>
      <c r="H10" s="22">
        <f t="shared" si="2"/>
        <v>92.36863741684729</v>
      </c>
      <c r="I10" s="25">
        <f aca="true" t="shared" si="3" ref="I10:N10">I11+I12</f>
        <v>1</v>
      </c>
      <c r="J10" s="24">
        <f t="shared" si="3"/>
        <v>0.02</v>
      </c>
      <c r="K10" s="25">
        <f t="shared" si="3"/>
        <v>2896</v>
      </c>
      <c r="L10" s="20">
        <f t="shared" si="3"/>
        <v>57.676</v>
      </c>
      <c r="M10" s="25">
        <f t="shared" si="3"/>
        <v>31</v>
      </c>
      <c r="N10" s="20">
        <f t="shared" si="3"/>
        <v>6507</v>
      </c>
    </row>
    <row r="11" spans="1:14" ht="14.25">
      <c r="A11" s="26" t="s">
        <v>20</v>
      </c>
      <c r="B11" s="27"/>
      <c r="C11" s="19">
        <v>76</v>
      </c>
      <c r="D11" s="20">
        <v>1768</v>
      </c>
      <c r="E11" s="20">
        <v>1406</v>
      </c>
      <c r="F11" s="22">
        <f t="shared" si="0"/>
        <v>79.52488687782805</v>
      </c>
      <c r="G11" s="20">
        <v>1691.9</v>
      </c>
      <c r="H11" s="22">
        <f t="shared" si="2"/>
        <v>95.69570135746606</v>
      </c>
      <c r="I11" s="25">
        <v>0</v>
      </c>
      <c r="J11" s="24">
        <v>0</v>
      </c>
      <c r="K11" s="25">
        <v>1393</v>
      </c>
      <c r="L11" s="20">
        <v>27.7</v>
      </c>
      <c r="M11" s="25">
        <v>18</v>
      </c>
      <c r="N11" s="20">
        <v>4532</v>
      </c>
    </row>
    <row r="12" spans="1:14" ht="14.25">
      <c r="A12" s="26" t="s">
        <v>21</v>
      </c>
      <c r="B12" s="27"/>
      <c r="C12" s="19">
        <v>291</v>
      </c>
      <c r="D12" s="20">
        <v>2245.7</v>
      </c>
      <c r="E12" s="20">
        <v>1361.1</v>
      </c>
      <c r="F12" s="22">
        <f t="shared" si="0"/>
        <v>60.609164180433716</v>
      </c>
      <c r="G12" s="20">
        <v>2015.5</v>
      </c>
      <c r="H12" s="22">
        <f t="shared" si="2"/>
        <v>89.7492986596607</v>
      </c>
      <c r="I12" s="25">
        <v>1</v>
      </c>
      <c r="J12" s="24">
        <v>0.02</v>
      </c>
      <c r="K12" s="25">
        <v>1503</v>
      </c>
      <c r="L12" s="20">
        <v>29.976</v>
      </c>
      <c r="M12" s="25">
        <v>13</v>
      </c>
      <c r="N12" s="20">
        <v>1975</v>
      </c>
    </row>
    <row r="13" spans="1:14" ht="14.25">
      <c r="A13" s="26" t="s">
        <v>22</v>
      </c>
      <c r="B13" s="29"/>
      <c r="C13" s="30">
        <v>-2</v>
      </c>
      <c r="D13" s="31">
        <v>51.8</v>
      </c>
      <c r="E13" s="31">
        <v>51.6</v>
      </c>
      <c r="F13" s="22">
        <f t="shared" si="0"/>
        <v>99.61389961389962</v>
      </c>
      <c r="G13" s="31">
        <v>51.8</v>
      </c>
      <c r="H13" s="32">
        <f t="shared" si="2"/>
        <v>100</v>
      </c>
      <c r="I13" s="25">
        <v>0</v>
      </c>
      <c r="J13" s="33">
        <v>0</v>
      </c>
      <c r="K13" s="25">
        <v>28</v>
      </c>
      <c r="L13" s="31">
        <v>1.1</v>
      </c>
      <c r="M13" s="34">
        <v>0</v>
      </c>
      <c r="N13" s="31">
        <v>0</v>
      </c>
    </row>
    <row r="14" spans="1:14" ht="14.25">
      <c r="A14" s="28" t="s">
        <v>23</v>
      </c>
      <c r="B14" s="27"/>
      <c r="C14" s="34">
        <v>6</v>
      </c>
      <c r="D14" s="1">
        <v>85.3</v>
      </c>
      <c r="E14" s="1">
        <v>85.3</v>
      </c>
      <c r="F14" s="22">
        <f t="shared" si="0"/>
        <v>100</v>
      </c>
      <c r="G14" s="1">
        <v>85.3</v>
      </c>
      <c r="H14" s="22">
        <f>G14/D14*100</f>
        <v>100</v>
      </c>
      <c r="I14" s="35">
        <v>0</v>
      </c>
      <c r="J14" s="36">
        <v>0</v>
      </c>
      <c r="K14" s="35">
        <v>17</v>
      </c>
      <c r="L14" s="1">
        <v>0.5</v>
      </c>
      <c r="M14" s="35">
        <v>0</v>
      </c>
      <c r="N14" s="37">
        <v>0</v>
      </c>
    </row>
    <row r="15" spans="1:14" ht="14.25">
      <c r="A15" s="38" t="s">
        <v>24</v>
      </c>
      <c r="B15" s="27"/>
      <c r="C15" s="19">
        <v>69480</v>
      </c>
      <c r="D15" s="21">
        <v>31529.8</v>
      </c>
      <c r="E15" s="21">
        <v>14587.6</v>
      </c>
      <c r="F15" s="22">
        <f t="shared" si="0"/>
        <v>46.26607209687344</v>
      </c>
      <c r="G15" s="21">
        <v>16944.9</v>
      </c>
      <c r="H15" s="22">
        <f>G15/D15*100</f>
        <v>53.74249123051844</v>
      </c>
      <c r="I15" s="23">
        <v>620</v>
      </c>
      <c r="J15" s="39">
        <v>5.2</v>
      </c>
      <c r="K15" s="23">
        <v>12744</v>
      </c>
      <c r="L15" s="21">
        <v>148.9</v>
      </c>
      <c r="M15" s="23">
        <v>28</v>
      </c>
      <c r="N15" s="21">
        <v>2393</v>
      </c>
    </row>
    <row r="16" spans="1:14" ht="14.25">
      <c r="A16" s="40"/>
      <c r="B16" s="41"/>
      <c r="C16" s="42"/>
      <c r="D16" s="42"/>
      <c r="E16" s="42"/>
      <c r="F16" s="42"/>
      <c r="G16" s="42"/>
      <c r="H16" s="43"/>
      <c r="I16" s="42"/>
      <c r="J16" s="44"/>
      <c r="K16" s="45"/>
      <c r="L16" s="44"/>
      <c r="M16" s="45"/>
      <c r="N16" s="44"/>
    </row>
    <row r="17" spans="2:14" ht="14.25">
      <c r="B17" s="46"/>
      <c r="C17" s="47"/>
      <c r="D17" s="47"/>
      <c r="E17" s="47"/>
      <c r="F17" s="47"/>
      <c r="G17" s="47"/>
      <c r="H17" s="48"/>
      <c r="I17" s="47"/>
      <c r="J17" s="49"/>
      <c r="K17" s="50"/>
      <c r="L17" s="49"/>
      <c r="M17" s="50"/>
      <c r="N17" s="49"/>
    </row>
    <row r="18" spans="1:15" ht="14.25">
      <c r="A18" s="46"/>
      <c r="B18" s="46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8" ht="15" thickBot="1">
      <c r="A19" s="4" t="s">
        <v>25</v>
      </c>
      <c r="B19" s="4"/>
      <c r="C19" s="4"/>
      <c r="D19" s="4"/>
      <c r="E19" s="4"/>
      <c r="F19" s="5"/>
      <c r="G19" s="4"/>
      <c r="H19" s="5" t="s">
        <v>26</v>
      </c>
    </row>
    <row r="20" spans="1:8" ht="15" thickTop="1">
      <c r="A20" s="7"/>
      <c r="B20" s="7"/>
      <c r="C20" s="15"/>
      <c r="D20" s="15"/>
      <c r="E20" s="8" t="s">
        <v>27</v>
      </c>
      <c r="F20" s="9"/>
      <c r="G20" s="8" t="s">
        <v>8</v>
      </c>
      <c r="H20" s="8"/>
    </row>
    <row r="21" spans="1:8" ht="14.25">
      <c r="A21" s="10" t="s">
        <v>28</v>
      </c>
      <c r="B21" s="10" t="s">
        <v>11</v>
      </c>
      <c r="C21" s="10" t="s">
        <v>29</v>
      </c>
      <c r="D21" s="10" t="s">
        <v>30</v>
      </c>
      <c r="E21" s="10" t="s">
        <v>31</v>
      </c>
      <c r="F21" s="10" t="s">
        <v>12</v>
      </c>
      <c r="G21" s="10" t="s">
        <v>31</v>
      </c>
      <c r="H21" s="11" t="s">
        <v>12</v>
      </c>
    </row>
    <row r="22" spans="1:8" ht="14.25">
      <c r="A22" s="7"/>
      <c r="B22" s="6"/>
      <c r="C22" s="6"/>
      <c r="D22" s="6"/>
      <c r="E22" s="6"/>
      <c r="F22" s="6"/>
      <c r="G22" s="6"/>
      <c r="H22" s="6"/>
    </row>
    <row r="23" spans="1:8" ht="14.25">
      <c r="A23" s="52" t="s">
        <v>15</v>
      </c>
      <c r="B23" s="53">
        <f>SUM(B24:B26)</f>
        <v>272.1</v>
      </c>
      <c r="C23" s="53">
        <f aca="true" t="shared" si="4" ref="C23:H23">SUM(C24:C26)</f>
        <v>272.1</v>
      </c>
      <c r="D23" s="53">
        <f t="shared" si="4"/>
        <v>272.1</v>
      </c>
      <c r="E23" s="35">
        <f t="shared" si="4"/>
        <v>212</v>
      </c>
      <c r="F23" s="53">
        <f t="shared" si="4"/>
        <v>23.8</v>
      </c>
      <c r="G23" s="35">
        <f t="shared" si="4"/>
        <v>10</v>
      </c>
      <c r="H23" s="53">
        <f t="shared" si="4"/>
        <v>12.3</v>
      </c>
    </row>
    <row r="24" spans="1:8" ht="14.25">
      <c r="A24" s="7" t="s">
        <v>32</v>
      </c>
      <c r="B24" s="20">
        <v>115.4</v>
      </c>
      <c r="C24" s="20">
        <v>115.4</v>
      </c>
      <c r="D24" s="20">
        <v>115.4</v>
      </c>
      <c r="E24" s="1">
        <v>83</v>
      </c>
      <c r="F24" s="1">
        <v>4.4</v>
      </c>
      <c r="G24" s="54">
        <v>1</v>
      </c>
      <c r="H24" s="37">
        <v>0.9</v>
      </c>
    </row>
    <row r="25" spans="1:8" ht="14.25">
      <c r="A25" s="7" t="s">
        <v>33</v>
      </c>
      <c r="B25" s="20">
        <v>24.3</v>
      </c>
      <c r="C25" s="20">
        <v>24.3</v>
      </c>
      <c r="D25" s="20">
        <v>24.3</v>
      </c>
      <c r="E25" s="1">
        <v>26</v>
      </c>
      <c r="F25" s="1">
        <v>2.3</v>
      </c>
      <c r="G25" s="2" t="s">
        <v>34</v>
      </c>
      <c r="H25" s="55" t="s">
        <v>34</v>
      </c>
    </row>
    <row r="26" spans="1:8" ht="14.25">
      <c r="A26" s="7" t="s">
        <v>35</v>
      </c>
      <c r="B26" s="20">
        <v>132.4</v>
      </c>
      <c r="C26" s="20">
        <v>132.4</v>
      </c>
      <c r="D26" s="20">
        <v>132.4</v>
      </c>
      <c r="E26" s="1">
        <v>103</v>
      </c>
      <c r="F26" s="1">
        <v>17.1</v>
      </c>
      <c r="G26" s="54">
        <v>9</v>
      </c>
      <c r="H26" s="37">
        <v>11.4</v>
      </c>
    </row>
    <row r="27" spans="1:8" ht="14.25">
      <c r="A27" s="56"/>
      <c r="B27" s="57"/>
      <c r="C27" s="57"/>
      <c r="D27" s="57"/>
      <c r="E27" s="57"/>
      <c r="F27" s="57"/>
      <c r="G27" s="57"/>
      <c r="H27" s="57"/>
    </row>
    <row r="28" ht="14.25">
      <c r="A28" s="1" t="s">
        <v>36</v>
      </c>
    </row>
  </sheetData>
  <printOptions/>
  <pageMargins left="0.984251968503937" right="0.3937007874015748" top="0.984251968503937" bottom="0.984251968503937" header="0.5118110236220472" footer="0.5118110236220472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="75" zoomScaleNormal="75" workbookViewId="0" topLeftCell="A1">
      <selection activeCell="A2" sqref="A2"/>
    </sheetView>
  </sheetViews>
  <sheetFormatPr defaultColWidth="8.796875" defaultRowHeight="15"/>
  <cols>
    <col min="1" max="1" width="2.59765625" style="108" customWidth="1"/>
    <col min="2" max="2" width="13.59765625" style="108" customWidth="1"/>
    <col min="3" max="3" width="8.09765625" style="108" customWidth="1"/>
    <col min="4" max="4" width="3.59765625" style="109" customWidth="1"/>
    <col min="5" max="5" width="8.09765625" style="108" customWidth="1"/>
    <col min="6" max="6" width="3.59765625" style="109" customWidth="1"/>
    <col min="7" max="7" width="8.09765625" style="108" customWidth="1"/>
    <col min="8" max="8" width="3.59765625" style="109" customWidth="1"/>
    <col min="9" max="9" width="8.09765625" style="108" customWidth="1"/>
    <col min="10" max="10" width="3.59765625" style="109" customWidth="1"/>
    <col min="11" max="11" width="8.09765625" style="108" customWidth="1"/>
    <col min="12" max="12" width="4.3984375" style="109" customWidth="1"/>
    <col min="13" max="16384" width="10.59765625" style="108" customWidth="1"/>
  </cols>
  <sheetData>
    <row r="1" spans="1:2" ht="17.25">
      <c r="A1" s="110" t="s">
        <v>37</v>
      </c>
      <c r="B1" s="110"/>
    </row>
    <row r="2" spans="1:12" ht="15" thickBot="1">
      <c r="A2" s="111"/>
      <c r="B2" s="111"/>
      <c r="C2" s="111"/>
      <c r="D2" s="112"/>
      <c r="E2" s="111"/>
      <c r="F2" s="112"/>
      <c r="G2" s="111"/>
      <c r="H2" s="112"/>
      <c r="I2" s="111"/>
      <c r="J2" s="112"/>
      <c r="K2" s="111"/>
      <c r="L2" s="112"/>
    </row>
    <row r="3" spans="1:12" s="116" customFormat="1" ht="25.5" customHeight="1" thickTop="1">
      <c r="A3" s="113" t="s">
        <v>28</v>
      </c>
      <c r="B3" s="114"/>
      <c r="C3" s="113" t="s">
        <v>38</v>
      </c>
      <c r="D3" s="114"/>
      <c r="E3" s="113">
        <v>5</v>
      </c>
      <c r="F3" s="114"/>
      <c r="G3" s="113">
        <v>6</v>
      </c>
      <c r="H3" s="114"/>
      <c r="I3" s="113">
        <v>7</v>
      </c>
      <c r="J3" s="114"/>
      <c r="K3" s="115">
        <v>8</v>
      </c>
      <c r="L3" s="115"/>
    </row>
    <row r="4" spans="1:12" ht="14.25">
      <c r="A4" s="117"/>
      <c r="B4" s="118"/>
      <c r="C4" s="47"/>
      <c r="D4" s="119"/>
      <c r="E4" s="47"/>
      <c r="F4" s="119"/>
      <c r="G4" s="47"/>
      <c r="H4" s="119"/>
      <c r="I4" s="47"/>
      <c r="J4" s="119"/>
      <c r="K4" s="68"/>
      <c r="L4" s="120"/>
    </row>
    <row r="5" spans="1:12" ht="14.25">
      <c r="A5" s="121" t="s">
        <v>39</v>
      </c>
      <c r="B5" s="122"/>
      <c r="C5" s="47"/>
      <c r="D5" s="123"/>
      <c r="E5" s="47"/>
      <c r="F5" s="123"/>
      <c r="G5" s="47"/>
      <c r="H5" s="123"/>
      <c r="I5" s="47"/>
      <c r="J5" s="123"/>
      <c r="K5" s="68"/>
      <c r="L5" s="124"/>
    </row>
    <row r="6" spans="1:12" ht="14.25">
      <c r="A6" s="125"/>
      <c r="B6" s="126" t="s">
        <v>40</v>
      </c>
      <c r="C6" s="47">
        <v>227</v>
      </c>
      <c r="D6" s="127">
        <v>49</v>
      </c>
      <c r="E6" s="47">
        <v>226</v>
      </c>
      <c r="F6" s="127">
        <v>49</v>
      </c>
      <c r="G6" s="47">
        <v>225</v>
      </c>
      <c r="H6" s="127">
        <v>49</v>
      </c>
      <c r="I6" s="47">
        <v>225</v>
      </c>
      <c r="J6" s="127">
        <v>49</v>
      </c>
      <c r="K6" s="68">
        <f>176+49</f>
        <v>225</v>
      </c>
      <c r="L6" s="128">
        <v>49</v>
      </c>
    </row>
    <row r="7" spans="1:12" ht="14.25">
      <c r="A7" s="125"/>
      <c r="B7" s="126" t="s">
        <v>41</v>
      </c>
      <c r="C7" s="47">
        <v>3223</v>
      </c>
      <c r="D7" s="127">
        <v>49</v>
      </c>
      <c r="E7" s="47">
        <v>3201</v>
      </c>
      <c r="F7" s="127">
        <v>49</v>
      </c>
      <c r="G7" s="47">
        <v>3142</v>
      </c>
      <c r="H7" s="127">
        <v>49</v>
      </c>
      <c r="I7" s="47">
        <v>3133</v>
      </c>
      <c r="J7" s="127">
        <v>49</v>
      </c>
      <c r="K7" s="68">
        <f>3084+49</f>
        <v>3133</v>
      </c>
      <c r="L7" s="128">
        <v>49</v>
      </c>
    </row>
    <row r="8" spans="1:12" ht="28.5">
      <c r="A8" s="125"/>
      <c r="B8" s="126" t="s">
        <v>42</v>
      </c>
      <c r="C8" s="47">
        <v>3451</v>
      </c>
      <c r="D8" s="127"/>
      <c r="E8" s="47">
        <v>3234</v>
      </c>
      <c r="F8" s="127"/>
      <c r="G8" s="47">
        <v>3118</v>
      </c>
      <c r="H8" s="127"/>
      <c r="I8" s="47">
        <v>3001.7</v>
      </c>
      <c r="J8" s="127"/>
      <c r="K8" s="68">
        <v>2866.2</v>
      </c>
      <c r="L8" s="128"/>
    </row>
    <row r="9" spans="1:12" ht="28.5">
      <c r="A9" s="125"/>
      <c r="B9" s="126" t="s">
        <v>43</v>
      </c>
      <c r="C9" s="47">
        <v>29244</v>
      </c>
      <c r="D9" s="127"/>
      <c r="E9" s="47">
        <v>27951</v>
      </c>
      <c r="F9" s="127"/>
      <c r="G9" s="47">
        <v>28318</v>
      </c>
      <c r="H9" s="127"/>
      <c r="I9" s="47">
        <v>28076.922</v>
      </c>
      <c r="J9" s="127"/>
      <c r="K9" s="68">
        <v>26880.047</v>
      </c>
      <c r="L9" s="128"/>
    </row>
    <row r="10" spans="1:12" ht="14.25">
      <c r="A10" s="125"/>
      <c r="B10" s="129"/>
      <c r="C10" s="47"/>
      <c r="D10" s="127"/>
      <c r="E10" s="47"/>
      <c r="F10" s="127"/>
      <c r="G10" s="47"/>
      <c r="H10" s="127"/>
      <c r="I10" s="47"/>
      <c r="J10" s="127"/>
      <c r="K10" s="68"/>
      <c r="L10" s="128"/>
    </row>
    <row r="11" spans="1:12" ht="14.25">
      <c r="A11" s="121" t="s">
        <v>44</v>
      </c>
      <c r="B11" s="122"/>
      <c r="C11" s="47"/>
      <c r="D11" s="127"/>
      <c r="E11" s="47"/>
      <c r="F11" s="127"/>
      <c r="G11" s="47"/>
      <c r="H11" s="127"/>
      <c r="I11" s="47"/>
      <c r="J11" s="127"/>
      <c r="K11" s="68"/>
      <c r="L11" s="128"/>
    </row>
    <row r="12" spans="1:12" ht="14.25">
      <c r="A12" s="125"/>
      <c r="B12" s="126" t="s">
        <v>40</v>
      </c>
      <c r="C12" s="47">
        <v>4</v>
      </c>
      <c r="D12" s="127">
        <v>1</v>
      </c>
      <c r="E12" s="47">
        <v>4</v>
      </c>
      <c r="F12" s="127">
        <v>1</v>
      </c>
      <c r="G12" s="47">
        <v>4</v>
      </c>
      <c r="H12" s="127">
        <v>1</v>
      </c>
      <c r="I12" s="47">
        <v>4</v>
      </c>
      <c r="J12" s="127">
        <v>1</v>
      </c>
      <c r="K12" s="68">
        <f>3+1</f>
        <v>4</v>
      </c>
      <c r="L12" s="128">
        <v>1</v>
      </c>
    </row>
    <row r="13" spans="1:12" ht="14.25">
      <c r="A13" s="125"/>
      <c r="B13" s="126" t="s">
        <v>41</v>
      </c>
      <c r="C13" s="47">
        <v>1019</v>
      </c>
      <c r="D13" s="127">
        <v>21</v>
      </c>
      <c r="E13" s="47">
        <v>1009</v>
      </c>
      <c r="F13" s="127">
        <v>21</v>
      </c>
      <c r="G13" s="47">
        <v>984</v>
      </c>
      <c r="H13" s="127">
        <v>19</v>
      </c>
      <c r="I13" s="47">
        <v>979</v>
      </c>
      <c r="J13" s="127">
        <v>21</v>
      </c>
      <c r="K13" s="68">
        <f>957+19</f>
        <v>976</v>
      </c>
      <c r="L13" s="128">
        <v>19</v>
      </c>
    </row>
    <row r="14" spans="1:12" ht="28.5">
      <c r="A14" s="125"/>
      <c r="B14" s="126" t="s">
        <v>42</v>
      </c>
      <c r="C14" s="47">
        <v>5362</v>
      </c>
      <c r="D14" s="127"/>
      <c r="E14" s="47">
        <v>5114</v>
      </c>
      <c r="F14" s="127"/>
      <c r="G14" s="47">
        <v>4941</v>
      </c>
      <c r="H14" s="127"/>
      <c r="I14" s="47">
        <v>4757.7</v>
      </c>
      <c r="J14" s="127"/>
      <c r="K14" s="68">
        <v>4481.7</v>
      </c>
      <c r="L14" s="128"/>
    </row>
    <row r="15" spans="1:12" ht="28.5">
      <c r="A15" s="125"/>
      <c r="B15" s="126" t="s">
        <v>43</v>
      </c>
      <c r="C15" s="47">
        <v>12122</v>
      </c>
      <c r="D15" s="127"/>
      <c r="E15" s="47">
        <v>11982</v>
      </c>
      <c r="F15" s="127"/>
      <c r="G15" s="47">
        <v>11637</v>
      </c>
      <c r="H15" s="127"/>
      <c r="I15" s="47">
        <v>11823.225</v>
      </c>
      <c r="J15" s="127"/>
      <c r="K15" s="68">
        <v>11409.648</v>
      </c>
      <c r="L15" s="128"/>
    </row>
    <row r="16" spans="1:12" ht="14.25">
      <c r="A16" s="125"/>
      <c r="B16" s="118"/>
      <c r="C16" s="47"/>
      <c r="D16" s="127"/>
      <c r="E16" s="47"/>
      <c r="F16" s="127"/>
      <c r="G16" s="47"/>
      <c r="H16" s="127"/>
      <c r="I16" s="47"/>
      <c r="J16" s="127"/>
      <c r="K16" s="68"/>
      <c r="L16" s="128"/>
    </row>
    <row r="17" spans="1:12" ht="14.25">
      <c r="A17" s="121" t="s">
        <v>45</v>
      </c>
      <c r="B17" s="122"/>
      <c r="C17" s="47"/>
      <c r="D17" s="127"/>
      <c r="E17" s="47"/>
      <c r="F17" s="127"/>
      <c r="G17" s="47"/>
      <c r="H17" s="127"/>
      <c r="I17" s="47"/>
      <c r="J17" s="127"/>
      <c r="K17" s="68"/>
      <c r="L17" s="128"/>
    </row>
    <row r="18" spans="1:12" ht="14.25">
      <c r="A18" s="125"/>
      <c r="B18" s="126" t="s">
        <v>40</v>
      </c>
      <c r="C18" s="47">
        <v>26</v>
      </c>
      <c r="D18" s="127">
        <v>2</v>
      </c>
      <c r="E18" s="47">
        <v>32</v>
      </c>
      <c r="F18" s="127">
        <v>2</v>
      </c>
      <c r="G18" s="47">
        <v>31</v>
      </c>
      <c r="H18" s="127">
        <v>2</v>
      </c>
      <c r="I18" s="47">
        <v>32</v>
      </c>
      <c r="J18" s="127">
        <v>2</v>
      </c>
      <c r="K18" s="68">
        <v>35</v>
      </c>
      <c r="L18" s="128">
        <v>2</v>
      </c>
    </row>
    <row r="19" spans="1:12" ht="14.25">
      <c r="A19" s="125"/>
      <c r="B19" s="126" t="s">
        <v>41</v>
      </c>
      <c r="C19" s="47">
        <v>559</v>
      </c>
      <c r="D19" s="127">
        <v>8</v>
      </c>
      <c r="E19" s="47">
        <v>583</v>
      </c>
      <c r="F19" s="127">
        <v>14</v>
      </c>
      <c r="G19" s="47">
        <v>613</v>
      </c>
      <c r="H19" s="127"/>
      <c r="I19" s="47">
        <v>626</v>
      </c>
      <c r="J19" s="127"/>
      <c r="K19" s="68">
        <v>637</v>
      </c>
      <c r="L19" s="128"/>
    </row>
    <row r="20" spans="1:12" ht="28.5">
      <c r="A20" s="125"/>
      <c r="B20" s="126" t="s">
        <v>42</v>
      </c>
      <c r="C20" s="47">
        <v>626</v>
      </c>
      <c r="D20" s="127"/>
      <c r="E20" s="47">
        <v>612</v>
      </c>
      <c r="F20" s="127"/>
      <c r="G20" s="47">
        <v>617</v>
      </c>
      <c r="H20" s="127"/>
      <c r="I20" s="47">
        <v>638.9564</v>
      </c>
      <c r="J20" s="127"/>
      <c r="K20" s="68">
        <v>584.9261</v>
      </c>
      <c r="L20" s="128"/>
    </row>
    <row r="21" spans="1:13" ht="28.5">
      <c r="A21" s="125"/>
      <c r="B21" s="126" t="s">
        <v>43</v>
      </c>
      <c r="C21" s="47">
        <v>12010</v>
      </c>
      <c r="D21" s="127"/>
      <c r="E21" s="47">
        <v>11505</v>
      </c>
      <c r="F21" s="127"/>
      <c r="G21" s="47">
        <v>11427</v>
      </c>
      <c r="H21" s="127"/>
      <c r="I21" s="47">
        <v>11703.401</v>
      </c>
      <c r="J21" s="127"/>
      <c r="K21" s="68">
        <v>11023.439</v>
      </c>
      <c r="L21" s="128"/>
      <c r="M21" s="108" t="s">
        <v>46</v>
      </c>
    </row>
    <row r="22" spans="1:12" ht="14.25">
      <c r="A22" s="121"/>
      <c r="B22" s="122"/>
      <c r="C22" s="47"/>
      <c r="D22" s="127"/>
      <c r="E22" s="47"/>
      <c r="F22" s="127"/>
      <c r="G22" s="47"/>
      <c r="H22" s="127"/>
      <c r="I22" s="47"/>
      <c r="J22" s="127"/>
      <c r="K22" s="68"/>
      <c r="L22" s="128"/>
    </row>
    <row r="23" spans="1:12" ht="14.25">
      <c r="A23" s="121" t="s">
        <v>47</v>
      </c>
      <c r="B23" s="122"/>
      <c r="C23" s="130"/>
      <c r="D23" s="127"/>
      <c r="E23" s="130"/>
      <c r="F23" s="127"/>
      <c r="G23" s="130"/>
      <c r="H23" s="127"/>
      <c r="I23" s="130"/>
      <c r="J23" s="127"/>
      <c r="K23" s="68"/>
      <c r="L23" s="128"/>
    </row>
    <row r="24" spans="1:12" ht="14.25">
      <c r="A24" s="125"/>
      <c r="B24" s="126" t="s">
        <v>40</v>
      </c>
      <c r="C24" s="130">
        <v>673</v>
      </c>
      <c r="D24" s="127"/>
      <c r="E24" s="130">
        <v>699</v>
      </c>
      <c r="F24" s="127"/>
      <c r="G24" s="130">
        <v>740</v>
      </c>
      <c r="H24" s="127"/>
      <c r="I24" s="130">
        <v>773</v>
      </c>
      <c r="J24" s="127"/>
      <c r="K24" s="68">
        <v>806</v>
      </c>
      <c r="L24" s="128"/>
    </row>
    <row r="25" spans="1:12" ht="14.25">
      <c r="A25" s="125"/>
      <c r="B25" s="126" t="s">
        <v>41</v>
      </c>
      <c r="C25" s="130">
        <v>16210</v>
      </c>
      <c r="D25" s="127"/>
      <c r="E25" s="130">
        <v>16628</v>
      </c>
      <c r="F25" s="127"/>
      <c r="G25" s="130">
        <v>17611</v>
      </c>
      <c r="H25" s="127"/>
      <c r="I25" s="130">
        <v>18750</v>
      </c>
      <c r="J25" s="127"/>
      <c r="K25" s="68">
        <v>19027</v>
      </c>
      <c r="L25" s="128"/>
    </row>
    <row r="26" spans="1:12" ht="24">
      <c r="A26" s="125"/>
      <c r="B26" s="131" t="s">
        <v>48</v>
      </c>
      <c r="C26" s="130">
        <v>133335</v>
      </c>
      <c r="D26" s="127"/>
      <c r="E26" s="130">
        <v>23810</v>
      </c>
      <c r="F26" s="127"/>
      <c r="G26" s="130">
        <v>109647</v>
      </c>
      <c r="H26" s="127"/>
      <c r="I26" s="130">
        <v>129520</v>
      </c>
      <c r="J26" s="127"/>
      <c r="K26" s="68">
        <v>131716</v>
      </c>
      <c r="L26" s="128"/>
    </row>
    <row r="27" spans="1:12" ht="14.25">
      <c r="A27" s="132"/>
      <c r="B27" s="133"/>
      <c r="C27" s="42"/>
      <c r="D27" s="134"/>
      <c r="E27" s="42"/>
      <c r="F27" s="134"/>
      <c r="G27" s="42"/>
      <c r="H27" s="134"/>
      <c r="I27" s="42"/>
      <c r="J27" s="134"/>
      <c r="K27" s="42"/>
      <c r="L27" s="134"/>
    </row>
    <row r="28" spans="1:2" ht="14.25">
      <c r="A28" s="135" t="s">
        <v>49</v>
      </c>
      <c r="B28" s="136"/>
    </row>
    <row r="29" spans="1:2" ht="14.25">
      <c r="A29" s="135" t="s">
        <v>50</v>
      </c>
      <c r="B29" s="136"/>
    </row>
    <row r="30" spans="1:2" ht="14.25">
      <c r="A30" s="135" t="s">
        <v>51</v>
      </c>
      <c r="B30" s="136"/>
    </row>
    <row r="31" spans="1:2" ht="14.25">
      <c r="A31" s="135" t="s">
        <v>52</v>
      </c>
      <c r="B31" s="136"/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28"/>
  <sheetViews>
    <sheetView workbookViewId="0" topLeftCell="A1">
      <selection activeCell="A2" sqref="A2"/>
    </sheetView>
  </sheetViews>
  <sheetFormatPr defaultColWidth="8.796875" defaultRowHeight="15"/>
  <cols>
    <col min="1" max="3" width="8.59765625" style="137" customWidth="1"/>
    <col min="4" max="4" width="6.09765625" style="137" customWidth="1"/>
    <col min="5" max="5" width="6.69921875" style="137" customWidth="1"/>
    <col min="6" max="6" width="5.59765625" style="137" customWidth="1"/>
    <col min="7" max="7" width="6.59765625" style="137" customWidth="1"/>
    <col min="8" max="8" width="5.59765625" style="137" customWidth="1"/>
    <col min="9" max="9" width="6.69921875" style="137" customWidth="1"/>
    <col min="10" max="10" width="5.59765625" style="137" customWidth="1"/>
    <col min="11" max="11" width="6.59765625" style="137" customWidth="1"/>
    <col min="12" max="13" width="6.3984375" style="137" customWidth="1"/>
    <col min="14" max="14" width="5.59765625" style="137" customWidth="1"/>
    <col min="15" max="15" width="6.8984375" style="137" customWidth="1"/>
    <col min="16" max="16" width="5.59765625" style="137" customWidth="1"/>
    <col min="17" max="17" width="6.59765625" style="137" customWidth="1"/>
    <col min="18" max="43" width="5.59765625" style="137" customWidth="1"/>
    <col min="44" max="16384" width="10.59765625" style="137" customWidth="1"/>
  </cols>
  <sheetData>
    <row r="1" spans="1:68" ht="14.25">
      <c r="A1" s="139" t="s">
        <v>53</v>
      </c>
      <c r="B1" s="139"/>
      <c r="C1" s="139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</row>
    <row r="2" spans="1:68" ht="15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2"/>
      <c r="P2" s="141"/>
      <c r="Q2" s="143" t="s">
        <v>54</v>
      </c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</row>
    <row r="3" spans="1:68" ht="15" thickTop="1">
      <c r="A3" s="144"/>
      <c r="B3" s="145" t="s">
        <v>55</v>
      </c>
      <c r="C3" s="144"/>
      <c r="D3" s="146" t="s">
        <v>56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</row>
    <row r="4" spans="1:68" ht="14.25">
      <c r="A4" s="149" t="s">
        <v>57</v>
      </c>
      <c r="B4" s="145" t="s">
        <v>2</v>
      </c>
      <c r="C4" s="150" t="s">
        <v>58</v>
      </c>
      <c r="D4" s="146" t="s">
        <v>59</v>
      </c>
      <c r="E4" s="151"/>
      <c r="F4" s="146" t="s">
        <v>60</v>
      </c>
      <c r="G4" s="151"/>
      <c r="H4" s="146" t="s">
        <v>61</v>
      </c>
      <c r="I4" s="151"/>
      <c r="J4" s="146" t="s">
        <v>62</v>
      </c>
      <c r="K4" s="151"/>
      <c r="L4" s="146" t="s">
        <v>63</v>
      </c>
      <c r="M4" s="151"/>
      <c r="N4" s="146" t="s">
        <v>64</v>
      </c>
      <c r="O4" s="151"/>
      <c r="P4" s="146" t="s">
        <v>65</v>
      </c>
      <c r="Q4" s="147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</row>
    <row r="5" spans="1:43" ht="14.25">
      <c r="A5" s="152"/>
      <c r="B5" s="153" t="s">
        <v>66</v>
      </c>
      <c r="C5" s="154" t="s">
        <v>2</v>
      </c>
      <c r="D5" s="155" t="s">
        <v>67</v>
      </c>
      <c r="E5" s="156" t="s">
        <v>68</v>
      </c>
      <c r="F5" s="157" t="s">
        <v>67</v>
      </c>
      <c r="G5" s="156" t="s">
        <v>68</v>
      </c>
      <c r="H5" s="157" t="s">
        <v>67</v>
      </c>
      <c r="I5" s="156" t="s">
        <v>68</v>
      </c>
      <c r="J5" s="157" t="s">
        <v>67</v>
      </c>
      <c r="K5" s="156" t="s">
        <v>68</v>
      </c>
      <c r="L5" s="157" t="s">
        <v>67</v>
      </c>
      <c r="M5" s="156" t="s">
        <v>68</v>
      </c>
      <c r="N5" s="157" t="s">
        <v>67</v>
      </c>
      <c r="O5" s="156" t="s">
        <v>68</v>
      </c>
      <c r="P5" s="157" t="s">
        <v>67</v>
      </c>
      <c r="Q5" s="158" t="s">
        <v>68</v>
      </c>
      <c r="R5" s="14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</row>
    <row r="6" spans="1:43" ht="14.25" hidden="1">
      <c r="A6" s="159" t="s">
        <v>69</v>
      </c>
      <c r="B6" s="154" t="e">
        <f>SUM(C6+C15)</f>
        <v>#VALUE!</v>
      </c>
      <c r="C6" s="154" t="e">
        <f>SUM(D6+F6+H6+J6+L6+N6+P6)</f>
        <v>#VALUE!</v>
      </c>
      <c r="D6" s="160">
        <v>145245</v>
      </c>
      <c r="E6" s="161">
        <v>0.631</v>
      </c>
      <c r="F6" s="160">
        <v>7935</v>
      </c>
      <c r="G6" s="161">
        <v>0.787</v>
      </c>
      <c r="H6" s="162" t="s">
        <v>34</v>
      </c>
      <c r="I6" s="162" t="s">
        <v>34</v>
      </c>
      <c r="J6" s="160">
        <v>20361</v>
      </c>
      <c r="K6" s="161">
        <v>0.532</v>
      </c>
      <c r="L6" s="160">
        <v>149890</v>
      </c>
      <c r="M6" s="161">
        <v>0.492</v>
      </c>
      <c r="N6" s="160">
        <v>54084</v>
      </c>
      <c r="O6" s="161">
        <v>0.454</v>
      </c>
      <c r="P6" s="160">
        <v>67955</v>
      </c>
      <c r="Q6" s="163">
        <v>0.607</v>
      </c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</row>
    <row r="7" spans="1:60" ht="14.25">
      <c r="A7" s="164" t="s">
        <v>69</v>
      </c>
      <c r="B7" s="154">
        <f>SUM(C7+C15)</f>
        <v>456631</v>
      </c>
      <c r="C7" s="154">
        <f>SUM(D7+F7+J7+L7+N7+P7)</f>
        <v>445470</v>
      </c>
      <c r="D7" s="165">
        <v>145245</v>
      </c>
      <c r="E7" s="166">
        <v>63.1</v>
      </c>
      <c r="F7" s="165">
        <v>7935</v>
      </c>
      <c r="G7" s="166">
        <v>78.7</v>
      </c>
      <c r="H7" s="167" t="s">
        <v>34</v>
      </c>
      <c r="I7" s="168" t="s">
        <v>34</v>
      </c>
      <c r="J7" s="165">
        <v>20361</v>
      </c>
      <c r="K7" s="166">
        <v>53.2</v>
      </c>
      <c r="L7" s="165">
        <v>149890</v>
      </c>
      <c r="M7" s="166">
        <v>49.2</v>
      </c>
      <c r="N7" s="165">
        <v>54084</v>
      </c>
      <c r="O7" s="166">
        <v>45.4</v>
      </c>
      <c r="P7" s="165">
        <v>67955</v>
      </c>
      <c r="Q7" s="169">
        <v>60.7</v>
      </c>
      <c r="R7" s="14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7" t="s">
        <v>34</v>
      </c>
    </row>
    <row r="8" spans="1:59" ht="15" customHeight="1">
      <c r="A8" s="159">
        <v>7</v>
      </c>
      <c r="B8" s="154">
        <f>SUM(C8+C16+I24)</f>
        <v>591658</v>
      </c>
      <c r="C8" s="154">
        <f>SUM(D8+F8+H8+J8+L8+N8+P8)</f>
        <v>579350</v>
      </c>
      <c r="D8" s="160">
        <v>156329</v>
      </c>
      <c r="E8" s="169">
        <v>70.2</v>
      </c>
      <c r="F8" s="160">
        <v>15127</v>
      </c>
      <c r="G8" s="169">
        <v>74.2</v>
      </c>
      <c r="H8" s="160">
        <v>20689</v>
      </c>
      <c r="I8" s="169">
        <v>81.5</v>
      </c>
      <c r="J8" s="160">
        <v>22168</v>
      </c>
      <c r="K8" s="169">
        <v>55</v>
      </c>
      <c r="L8" s="160">
        <v>215686</v>
      </c>
      <c r="M8" s="169">
        <v>54.9</v>
      </c>
      <c r="N8" s="160">
        <v>59422</v>
      </c>
      <c r="O8" s="169">
        <v>54.3</v>
      </c>
      <c r="P8" s="160">
        <v>89929</v>
      </c>
      <c r="Q8" s="169">
        <v>52.8</v>
      </c>
      <c r="R8" s="14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</row>
    <row r="9" spans="1:43" ht="14.25">
      <c r="A9" s="159">
        <v>8</v>
      </c>
      <c r="B9" s="154">
        <f>SUM(C9+C17)</f>
        <v>652115</v>
      </c>
      <c r="C9" s="154">
        <f>SUM(D9+F9+H9+J9+L9+N9+P9)</f>
        <v>643725</v>
      </c>
      <c r="D9" s="160">
        <v>169457</v>
      </c>
      <c r="E9" s="169">
        <v>64.5</v>
      </c>
      <c r="F9" s="160">
        <v>14375</v>
      </c>
      <c r="G9" s="169">
        <v>69.4</v>
      </c>
      <c r="H9" s="160">
        <v>38385</v>
      </c>
      <c r="I9" s="169">
        <v>65.3</v>
      </c>
      <c r="J9" s="160">
        <v>22811</v>
      </c>
      <c r="K9" s="169">
        <v>56.8</v>
      </c>
      <c r="L9" s="160">
        <v>264761</v>
      </c>
      <c r="M9" s="169">
        <v>67.6</v>
      </c>
      <c r="N9" s="160">
        <v>61868</v>
      </c>
      <c r="O9" s="169">
        <v>66.2</v>
      </c>
      <c r="P9" s="160">
        <v>72068</v>
      </c>
      <c r="Q9" s="169">
        <v>53.1</v>
      </c>
      <c r="R9" s="14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</row>
    <row r="10" spans="1:43" s="139" customFormat="1" ht="14.25">
      <c r="A10" s="153">
        <v>9</v>
      </c>
      <c r="B10" s="170">
        <f>SUM(C10+C18)</f>
        <v>686035</v>
      </c>
      <c r="C10" s="170">
        <f>SUM(D10+F10+H10+J10+L10+N10+P10)</f>
        <v>677299</v>
      </c>
      <c r="D10" s="171">
        <v>189645</v>
      </c>
      <c r="E10" s="172">
        <v>59.3</v>
      </c>
      <c r="F10" s="171">
        <v>12548</v>
      </c>
      <c r="G10" s="172">
        <v>62.6</v>
      </c>
      <c r="H10" s="171">
        <v>29742</v>
      </c>
      <c r="I10" s="172">
        <v>59.2</v>
      </c>
      <c r="J10" s="171">
        <v>22305</v>
      </c>
      <c r="K10" s="172">
        <v>56.3</v>
      </c>
      <c r="L10" s="171">
        <v>278804</v>
      </c>
      <c r="M10" s="172">
        <v>71.9</v>
      </c>
      <c r="N10" s="171">
        <v>69948</v>
      </c>
      <c r="O10" s="172">
        <v>57.5</v>
      </c>
      <c r="P10" s="171">
        <v>74307</v>
      </c>
      <c r="Q10" s="172">
        <v>51.7</v>
      </c>
      <c r="R10" s="14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</row>
    <row r="11" spans="1:43" ht="15" thickBot="1">
      <c r="A11" s="173"/>
      <c r="B11" s="174"/>
      <c r="C11" s="174"/>
      <c r="D11" s="175"/>
      <c r="E11" s="176"/>
      <c r="F11" s="175"/>
      <c r="G11" s="176"/>
      <c r="H11" s="175"/>
      <c r="I11" s="176"/>
      <c r="J11" s="175"/>
      <c r="K11" s="176"/>
      <c r="L11" s="175"/>
      <c r="M11" s="176"/>
      <c r="N11" s="175"/>
      <c r="O11" s="176"/>
      <c r="P11" s="175"/>
      <c r="Q11" s="176"/>
      <c r="R11" s="175"/>
      <c r="S11" s="175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</row>
    <row r="12" spans="1:19" ht="15" thickTop="1">
      <c r="A12" s="144"/>
      <c r="B12" s="178"/>
      <c r="C12" s="179"/>
      <c r="D12" s="146" t="s">
        <v>70</v>
      </c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</row>
    <row r="13" spans="1:20" ht="14.25">
      <c r="A13" s="149" t="s">
        <v>57</v>
      </c>
      <c r="B13" s="146" t="s">
        <v>71</v>
      </c>
      <c r="C13" s="151"/>
      <c r="D13" s="146" t="s">
        <v>72</v>
      </c>
      <c r="E13" s="151"/>
      <c r="F13" s="146" t="s">
        <v>73</v>
      </c>
      <c r="G13" s="151"/>
      <c r="H13" s="146" t="s">
        <v>74</v>
      </c>
      <c r="I13" s="151"/>
      <c r="J13" s="146" t="s">
        <v>75</v>
      </c>
      <c r="K13" s="151"/>
      <c r="L13" s="146" t="s">
        <v>76</v>
      </c>
      <c r="M13" s="151"/>
      <c r="N13" s="146" t="s">
        <v>77</v>
      </c>
      <c r="O13" s="151"/>
      <c r="P13" s="146" t="s">
        <v>78</v>
      </c>
      <c r="Q13" s="151"/>
      <c r="R13" s="180" t="s">
        <v>79</v>
      </c>
      <c r="S13" s="147"/>
      <c r="T13" s="140"/>
    </row>
    <row r="14" spans="1:20" ht="14.25">
      <c r="A14" s="152"/>
      <c r="B14" s="156" t="s">
        <v>80</v>
      </c>
      <c r="C14" s="157" t="s">
        <v>67</v>
      </c>
      <c r="D14" s="156" t="s">
        <v>80</v>
      </c>
      <c r="E14" s="157" t="s">
        <v>67</v>
      </c>
      <c r="F14" s="156" t="s">
        <v>80</v>
      </c>
      <c r="G14" s="157" t="s">
        <v>67</v>
      </c>
      <c r="H14" s="156" t="s">
        <v>80</v>
      </c>
      <c r="I14" s="157" t="s">
        <v>67</v>
      </c>
      <c r="J14" s="156" t="s">
        <v>80</v>
      </c>
      <c r="K14" s="157" t="s">
        <v>67</v>
      </c>
      <c r="L14" s="156" t="s">
        <v>80</v>
      </c>
      <c r="M14" s="157" t="s">
        <v>67</v>
      </c>
      <c r="N14" s="156" t="s">
        <v>80</v>
      </c>
      <c r="O14" s="157" t="s">
        <v>67</v>
      </c>
      <c r="P14" s="156" t="s">
        <v>80</v>
      </c>
      <c r="Q14" s="157" t="s">
        <v>67</v>
      </c>
      <c r="R14" s="156" t="s">
        <v>80</v>
      </c>
      <c r="S14" s="181" t="s">
        <v>67</v>
      </c>
      <c r="T14" s="140"/>
    </row>
    <row r="15" spans="1:19" ht="14.25">
      <c r="A15" s="159" t="s">
        <v>69</v>
      </c>
      <c r="B15" s="160">
        <f aca="true" t="shared" si="0" ref="B15:C18">SUM(D15+F15+H15+J15+L15+N15+P15+R15+B23+D23+F23)</f>
        <v>82</v>
      </c>
      <c r="C15" s="160">
        <f t="shared" si="0"/>
        <v>11161</v>
      </c>
      <c r="D15" s="160">
        <v>58</v>
      </c>
      <c r="E15" s="160">
        <v>7943</v>
      </c>
      <c r="F15" s="160">
        <v>8</v>
      </c>
      <c r="G15" s="160">
        <v>1151</v>
      </c>
      <c r="H15" s="160">
        <v>0</v>
      </c>
      <c r="I15" s="160">
        <v>0</v>
      </c>
      <c r="J15" s="160">
        <v>10</v>
      </c>
      <c r="K15" s="160">
        <v>1235</v>
      </c>
      <c r="L15" s="160">
        <v>4</v>
      </c>
      <c r="M15" s="160">
        <v>470</v>
      </c>
      <c r="N15" s="160">
        <v>0</v>
      </c>
      <c r="O15" s="160">
        <v>0</v>
      </c>
      <c r="P15" s="160">
        <v>0</v>
      </c>
      <c r="Q15" s="160">
        <v>0</v>
      </c>
      <c r="R15" s="160">
        <v>2</v>
      </c>
      <c r="S15" s="160">
        <v>362</v>
      </c>
    </row>
    <row r="16" spans="1:19" ht="14.25">
      <c r="A16" s="159">
        <v>7</v>
      </c>
      <c r="B16" s="160">
        <f t="shared" si="0"/>
        <v>80</v>
      </c>
      <c r="C16" s="160">
        <f t="shared" si="0"/>
        <v>12039</v>
      </c>
      <c r="D16" s="160">
        <v>56</v>
      </c>
      <c r="E16" s="160">
        <v>8376</v>
      </c>
      <c r="F16" s="160">
        <v>4</v>
      </c>
      <c r="G16" s="160">
        <v>654</v>
      </c>
      <c r="H16" s="160">
        <v>2</v>
      </c>
      <c r="I16" s="160">
        <v>198</v>
      </c>
      <c r="J16" s="160">
        <v>2</v>
      </c>
      <c r="K16" s="160">
        <v>216</v>
      </c>
      <c r="L16" s="160">
        <v>0</v>
      </c>
      <c r="M16" s="160">
        <v>0</v>
      </c>
      <c r="N16" s="160">
        <v>4</v>
      </c>
      <c r="O16" s="160">
        <v>854</v>
      </c>
      <c r="P16" s="160">
        <v>4</v>
      </c>
      <c r="Q16" s="160">
        <v>485</v>
      </c>
      <c r="R16" s="160">
        <v>4</v>
      </c>
      <c r="S16" s="160">
        <v>712</v>
      </c>
    </row>
    <row r="17" spans="1:19" ht="14.25">
      <c r="A17" s="159">
        <v>8</v>
      </c>
      <c r="B17" s="160">
        <f t="shared" si="0"/>
        <v>57</v>
      </c>
      <c r="C17" s="160">
        <f t="shared" si="0"/>
        <v>8390</v>
      </c>
      <c r="D17" s="160">
        <v>30</v>
      </c>
      <c r="E17" s="160">
        <v>4202</v>
      </c>
      <c r="F17" s="160">
        <v>18</v>
      </c>
      <c r="G17" s="160">
        <v>2515</v>
      </c>
      <c r="H17" s="160">
        <v>0</v>
      </c>
      <c r="I17" s="160">
        <v>0</v>
      </c>
      <c r="J17" s="160">
        <v>0</v>
      </c>
      <c r="K17" s="160">
        <v>0</v>
      </c>
      <c r="L17" s="160">
        <v>2</v>
      </c>
      <c r="M17" s="160">
        <v>290</v>
      </c>
      <c r="N17" s="160">
        <v>0</v>
      </c>
      <c r="O17" s="160">
        <v>0</v>
      </c>
      <c r="P17" s="160">
        <v>1</v>
      </c>
      <c r="Q17" s="160">
        <v>197</v>
      </c>
      <c r="R17" s="160">
        <v>2</v>
      </c>
      <c r="S17" s="160">
        <v>340</v>
      </c>
    </row>
    <row r="18" spans="1:19" ht="14.25">
      <c r="A18" s="153">
        <v>9</v>
      </c>
      <c r="B18" s="171">
        <f t="shared" si="0"/>
        <v>62</v>
      </c>
      <c r="C18" s="171">
        <f t="shared" si="0"/>
        <v>8736</v>
      </c>
      <c r="D18" s="171">
        <v>12</v>
      </c>
      <c r="E18" s="171">
        <v>1905</v>
      </c>
      <c r="F18" s="171">
        <v>34</v>
      </c>
      <c r="G18" s="171">
        <v>4095</v>
      </c>
      <c r="H18" s="171">
        <v>0</v>
      </c>
      <c r="I18" s="171">
        <v>0</v>
      </c>
      <c r="J18" s="171">
        <v>0</v>
      </c>
      <c r="K18" s="171">
        <v>0</v>
      </c>
      <c r="L18" s="171">
        <v>4</v>
      </c>
      <c r="M18" s="171">
        <v>596</v>
      </c>
      <c r="N18" s="171">
        <v>0</v>
      </c>
      <c r="O18" s="171">
        <v>0</v>
      </c>
      <c r="P18" s="171">
        <v>2</v>
      </c>
      <c r="Q18" s="171">
        <v>382</v>
      </c>
      <c r="R18" s="171">
        <v>8</v>
      </c>
      <c r="S18" s="171">
        <v>1334</v>
      </c>
    </row>
    <row r="19" spans="1:10" ht="15" thickBot="1">
      <c r="A19" s="141"/>
      <c r="B19" s="141"/>
      <c r="C19" s="141"/>
      <c r="D19" s="141"/>
      <c r="E19" s="141"/>
      <c r="F19" s="141"/>
      <c r="G19" s="141"/>
      <c r="H19" s="141"/>
      <c r="I19" s="141"/>
      <c r="J19" s="140"/>
    </row>
    <row r="20" spans="1:10" ht="15" thickTop="1">
      <c r="A20" s="144"/>
      <c r="B20" s="147"/>
      <c r="C20" s="147"/>
      <c r="D20" s="146" t="s">
        <v>81</v>
      </c>
      <c r="E20" s="147"/>
      <c r="F20" s="147"/>
      <c r="G20" s="147"/>
      <c r="H20" s="147"/>
      <c r="I20" s="182"/>
      <c r="J20" s="140"/>
    </row>
    <row r="21" spans="1:10" ht="14.25">
      <c r="A21" s="149" t="s">
        <v>57</v>
      </c>
      <c r="B21" s="146" t="s">
        <v>82</v>
      </c>
      <c r="C21" s="151"/>
      <c r="D21" s="146" t="s">
        <v>83</v>
      </c>
      <c r="E21" s="151"/>
      <c r="F21" s="146" t="s">
        <v>84</v>
      </c>
      <c r="G21" s="183"/>
      <c r="H21" s="146" t="s">
        <v>85</v>
      </c>
      <c r="I21" s="147"/>
      <c r="J21" s="138"/>
    </row>
    <row r="22" spans="1:10" ht="14.25">
      <c r="A22" s="152"/>
      <c r="B22" s="156" t="s">
        <v>80</v>
      </c>
      <c r="C22" s="157" t="s">
        <v>67</v>
      </c>
      <c r="D22" s="156" t="s">
        <v>80</v>
      </c>
      <c r="E22" s="157" t="s">
        <v>67</v>
      </c>
      <c r="F22" s="156" t="s">
        <v>80</v>
      </c>
      <c r="G22" s="184" t="s">
        <v>67</v>
      </c>
      <c r="H22" s="156" t="s">
        <v>80</v>
      </c>
      <c r="I22" s="181" t="s">
        <v>67</v>
      </c>
      <c r="J22" s="138"/>
    </row>
    <row r="23" spans="1:10" ht="14.25">
      <c r="A23" s="159" t="s">
        <v>69</v>
      </c>
      <c r="B23" s="160">
        <v>0</v>
      </c>
      <c r="C23" s="160">
        <v>0</v>
      </c>
      <c r="D23" s="160">
        <v>0</v>
      </c>
      <c r="E23" s="160">
        <v>0</v>
      </c>
      <c r="F23" s="160">
        <v>0</v>
      </c>
      <c r="G23" s="160">
        <v>0</v>
      </c>
      <c r="H23" s="162" t="s">
        <v>34</v>
      </c>
      <c r="I23" s="162" t="s">
        <v>34</v>
      </c>
      <c r="J23" s="138"/>
    </row>
    <row r="24" spans="1:10" ht="14.25">
      <c r="A24" s="159">
        <v>7</v>
      </c>
      <c r="B24" s="160">
        <v>4</v>
      </c>
      <c r="C24" s="160">
        <v>544</v>
      </c>
      <c r="D24" s="160">
        <v>0</v>
      </c>
      <c r="E24" s="160">
        <v>0</v>
      </c>
      <c r="F24" s="160">
        <v>0</v>
      </c>
      <c r="G24" s="160">
        <v>0</v>
      </c>
      <c r="H24" s="160">
        <v>12</v>
      </c>
      <c r="I24" s="160">
        <v>269</v>
      </c>
      <c r="J24" s="138"/>
    </row>
    <row r="25" spans="1:10" ht="14.25">
      <c r="A25" s="159">
        <v>8</v>
      </c>
      <c r="B25" s="160">
        <v>0</v>
      </c>
      <c r="C25" s="160">
        <v>0</v>
      </c>
      <c r="D25" s="160">
        <v>2</v>
      </c>
      <c r="E25" s="160">
        <v>440</v>
      </c>
      <c r="F25" s="160">
        <v>2</v>
      </c>
      <c r="G25" s="160">
        <v>406</v>
      </c>
      <c r="H25" s="160">
        <v>0</v>
      </c>
      <c r="I25" s="160">
        <v>0</v>
      </c>
      <c r="J25" s="138"/>
    </row>
    <row r="26" spans="1:10" ht="14.25">
      <c r="A26" s="153">
        <v>9</v>
      </c>
      <c r="B26" s="171">
        <v>0</v>
      </c>
      <c r="C26" s="171">
        <v>0</v>
      </c>
      <c r="D26" s="171">
        <v>2</v>
      </c>
      <c r="E26" s="171">
        <v>424</v>
      </c>
      <c r="F26" s="171">
        <v>0</v>
      </c>
      <c r="G26" s="171">
        <v>0</v>
      </c>
      <c r="H26" s="171">
        <v>0</v>
      </c>
      <c r="I26" s="171">
        <v>0</v>
      </c>
      <c r="J26" s="138"/>
    </row>
    <row r="27" ht="14.25">
      <c r="A27" s="178" t="s">
        <v>86</v>
      </c>
    </row>
    <row r="28" ht="14.25">
      <c r="A28" s="137" t="s">
        <v>87</v>
      </c>
    </row>
  </sheetData>
  <printOptions/>
  <pageMargins left="0.7874015748031497" right="0.7874015748031497" top="0.5905511811023623" bottom="0.5905511811023623" header="0.5118110236220472" footer="0.5118110236220472"/>
  <pageSetup orientation="landscape" paperSize="9" scale="68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20"/>
  <sheetViews>
    <sheetView workbookViewId="0" topLeftCell="A1">
      <selection activeCell="A2" sqref="A2"/>
    </sheetView>
  </sheetViews>
  <sheetFormatPr defaultColWidth="8.796875" defaultRowHeight="15"/>
  <cols>
    <col min="1" max="1" width="10.59765625" style="186" customWidth="1"/>
    <col min="2" max="19" width="6.59765625" style="186" customWidth="1"/>
    <col min="20" max="16384" width="10.59765625" style="186" customWidth="1"/>
  </cols>
  <sheetData>
    <row r="1" ht="17.25">
      <c r="A1" s="185" t="s">
        <v>88</v>
      </c>
    </row>
    <row r="2" spans="1:19" ht="15" thickBo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8" t="s">
        <v>89</v>
      </c>
    </row>
    <row r="3" spans="1:19" ht="15" thickTop="1">
      <c r="A3" s="189"/>
      <c r="B3" s="190" t="s">
        <v>90</v>
      </c>
      <c r="C3" s="190"/>
      <c r="D3" s="190"/>
      <c r="E3" s="190"/>
      <c r="F3" s="190"/>
      <c r="G3" s="191"/>
      <c r="H3" s="190" t="s">
        <v>91</v>
      </c>
      <c r="I3" s="190"/>
      <c r="J3" s="190"/>
      <c r="K3" s="190"/>
      <c r="L3" s="190"/>
      <c r="M3" s="191"/>
      <c r="N3" s="190" t="s">
        <v>92</v>
      </c>
      <c r="O3" s="190"/>
      <c r="P3" s="190"/>
      <c r="Q3" s="190"/>
      <c r="R3" s="190"/>
      <c r="S3" s="190"/>
    </row>
    <row r="4" spans="1:19" ht="14.25">
      <c r="A4" s="192" t="s">
        <v>57</v>
      </c>
      <c r="B4" s="189"/>
      <c r="C4" s="189"/>
      <c r="D4" s="190" t="s">
        <v>93</v>
      </c>
      <c r="E4" s="191"/>
      <c r="F4" s="190" t="s">
        <v>94</v>
      </c>
      <c r="G4" s="191"/>
      <c r="H4" s="189"/>
      <c r="I4" s="189"/>
      <c r="J4" s="190" t="s">
        <v>93</v>
      </c>
      <c r="K4" s="191"/>
      <c r="L4" s="190" t="s">
        <v>94</v>
      </c>
      <c r="M4" s="191"/>
      <c r="N4" s="189"/>
      <c r="O4" s="189"/>
      <c r="P4" s="190" t="s">
        <v>93</v>
      </c>
      <c r="Q4" s="191"/>
      <c r="R4" s="190" t="s">
        <v>94</v>
      </c>
      <c r="S4" s="190"/>
    </row>
    <row r="5" spans="1:19" ht="14.25">
      <c r="A5" s="193"/>
      <c r="B5" s="194" t="s">
        <v>95</v>
      </c>
      <c r="C5" s="195">
        <v>9</v>
      </c>
      <c r="D5" s="194" t="s">
        <v>96</v>
      </c>
      <c r="E5" s="194" t="s">
        <v>97</v>
      </c>
      <c r="F5" s="194" t="s">
        <v>96</v>
      </c>
      <c r="G5" s="194" t="s">
        <v>97</v>
      </c>
      <c r="H5" s="194" t="s">
        <v>95</v>
      </c>
      <c r="I5" s="195">
        <v>9</v>
      </c>
      <c r="J5" s="194" t="s">
        <v>96</v>
      </c>
      <c r="K5" s="194" t="s">
        <v>97</v>
      </c>
      <c r="L5" s="194" t="s">
        <v>96</v>
      </c>
      <c r="M5" s="194" t="s">
        <v>97</v>
      </c>
      <c r="N5" s="194" t="s">
        <v>95</v>
      </c>
      <c r="O5" s="195">
        <v>9</v>
      </c>
      <c r="P5" s="194" t="s">
        <v>96</v>
      </c>
      <c r="Q5" s="194" t="s">
        <v>97</v>
      </c>
      <c r="R5" s="194" t="s">
        <v>96</v>
      </c>
      <c r="S5" s="196" t="s">
        <v>97</v>
      </c>
    </row>
    <row r="6" spans="1:15" ht="14.25">
      <c r="A6" s="197"/>
      <c r="C6" s="198"/>
      <c r="I6" s="198"/>
      <c r="O6" s="198"/>
    </row>
    <row r="7" spans="1:19" ht="14.25">
      <c r="A7" s="199" t="s">
        <v>98</v>
      </c>
      <c r="B7" s="70">
        <v>20313.74</v>
      </c>
      <c r="C7" s="70">
        <v>18257</v>
      </c>
      <c r="D7" s="200">
        <f>SUM(J7+P7)</f>
        <v>4973.092</v>
      </c>
      <c r="E7" s="200">
        <f>SUM(K7+Q7)</f>
        <v>8480.445</v>
      </c>
      <c r="F7" s="200">
        <f>SUM(+R7)</f>
        <v>4150.173</v>
      </c>
      <c r="G7" s="200">
        <f>SUM(M7+S7)</f>
        <v>652.654</v>
      </c>
      <c r="H7" s="70">
        <v>4066.4930000000004</v>
      </c>
      <c r="I7" s="70">
        <f>SUM(J7:M7)</f>
        <v>3172.4440000000004</v>
      </c>
      <c r="J7" s="70">
        <f>SUM(J8:J17)</f>
        <v>27.576999999999998</v>
      </c>
      <c r="K7" s="70">
        <f>SUM(K8:K17)</f>
        <v>3015.29</v>
      </c>
      <c r="L7" s="201" t="s">
        <v>34</v>
      </c>
      <c r="M7" s="70">
        <f>SUM(M8:M17)</f>
        <v>129.577</v>
      </c>
      <c r="N7" s="70">
        <v>16247.247</v>
      </c>
      <c r="O7" s="70">
        <f>SUM(P7:S7)</f>
        <v>15083.919999999996</v>
      </c>
      <c r="P7" s="70">
        <f>SUM(P8:P17)</f>
        <v>4945.514999999999</v>
      </c>
      <c r="Q7" s="70">
        <f>SUM(Q8:Q17)</f>
        <v>5465.155</v>
      </c>
      <c r="R7" s="70">
        <f>SUM(R8:R17)</f>
        <v>4150.173</v>
      </c>
      <c r="S7" s="70">
        <f>SUM(S8:S17)</f>
        <v>523.077</v>
      </c>
    </row>
    <row r="8" spans="1:19" ht="14.25">
      <c r="A8" s="197" t="s">
        <v>99</v>
      </c>
      <c r="B8" s="19">
        <v>82.374</v>
      </c>
      <c r="C8" s="70">
        <f>SUM(D8:G8)</f>
        <v>84.461</v>
      </c>
      <c r="D8" s="202">
        <f>J8</f>
        <v>1.679</v>
      </c>
      <c r="E8" s="202">
        <f>SUM(K8+Q8)</f>
        <v>81.381</v>
      </c>
      <c r="F8" s="203" t="s">
        <v>34</v>
      </c>
      <c r="G8" s="202">
        <f>M8</f>
        <v>1.401</v>
      </c>
      <c r="H8" s="19">
        <v>6.43</v>
      </c>
      <c r="I8" s="70">
        <f>SUM(J8:M8)</f>
        <v>5.428</v>
      </c>
      <c r="J8" s="204">
        <v>1.679</v>
      </c>
      <c r="K8" s="204">
        <v>2.348</v>
      </c>
      <c r="L8" s="203" t="s">
        <v>34</v>
      </c>
      <c r="M8" s="204">
        <v>1.401</v>
      </c>
      <c r="N8" s="19">
        <v>75.944</v>
      </c>
      <c r="O8" s="70">
        <f>SUM(P8:S8)</f>
        <v>79.033</v>
      </c>
      <c r="P8" s="203" t="s">
        <v>34</v>
      </c>
      <c r="Q8" s="204">
        <v>79.033</v>
      </c>
      <c r="R8" s="203" t="s">
        <v>34</v>
      </c>
      <c r="S8" s="203" t="s">
        <v>34</v>
      </c>
    </row>
    <row r="9" spans="1:19" ht="14.25">
      <c r="A9" s="197" t="s">
        <v>100</v>
      </c>
      <c r="B9" s="19">
        <v>966.8810000000001</v>
      </c>
      <c r="C9" s="70">
        <f>SUM(D9:G9)</f>
        <v>828.365</v>
      </c>
      <c r="D9" s="202">
        <f>P9</f>
        <v>789.691</v>
      </c>
      <c r="E9" s="203" t="str">
        <f>K9</f>
        <v>-</v>
      </c>
      <c r="F9" s="202">
        <f>R9</f>
        <v>36.103</v>
      </c>
      <c r="G9" s="202">
        <f>S9</f>
        <v>2.571</v>
      </c>
      <c r="H9" s="203">
        <v>0.017</v>
      </c>
      <c r="I9" s="70">
        <f>SUM(J9:M9)</f>
        <v>0</v>
      </c>
      <c r="J9" s="203" t="s">
        <v>34</v>
      </c>
      <c r="K9" s="203" t="s">
        <v>34</v>
      </c>
      <c r="L9" s="203" t="s">
        <v>34</v>
      </c>
      <c r="M9" s="203">
        <v>0</v>
      </c>
      <c r="N9" s="19">
        <v>966.864</v>
      </c>
      <c r="O9" s="70">
        <f>SUM(P9:S9)</f>
        <v>828.365</v>
      </c>
      <c r="P9" s="204">
        <v>789.691</v>
      </c>
      <c r="Q9" s="203" t="s">
        <v>34</v>
      </c>
      <c r="R9" s="204">
        <v>36.103</v>
      </c>
      <c r="S9" s="203">
        <v>2.571</v>
      </c>
    </row>
    <row r="10" spans="1:19" ht="14.25">
      <c r="A10" s="197" t="s">
        <v>101</v>
      </c>
      <c r="B10" s="19">
        <v>11063.158</v>
      </c>
      <c r="C10" s="70">
        <f>SUM(D10:G10)</f>
        <v>9957.804999999998</v>
      </c>
      <c r="D10" s="202">
        <f>SUM(P10)</f>
        <v>3431.247</v>
      </c>
      <c r="E10" s="202">
        <f>SUM(K10+Q10)</f>
        <v>2321.233</v>
      </c>
      <c r="F10" s="202">
        <f>R10</f>
        <v>4114.07</v>
      </c>
      <c r="G10" s="202">
        <f>SUM(M10+S10)</f>
        <v>91.255</v>
      </c>
      <c r="H10" s="19">
        <v>2051.708</v>
      </c>
      <c r="I10" s="70">
        <f>SUM(J10:M10)</f>
        <v>1633.861</v>
      </c>
      <c r="J10" s="203" t="s">
        <v>34</v>
      </c>
      <c r="K10" s="205">
        <v>1575.075</v>
      </c>
      <c r="L10" s="203" t="s">
        <v>34</v>
      </c>
      <c r="M10" s="204">
        <v>58.786</v>
      </c>
      <c r="N10" s="19">
        <v>9011.45</v>
      </c>
      <c r="O10" s="70">
        <f>SUM(P10:S10)</f>
        <v>8323.943999999998</v>
      </c>
      <c r="P10" s="204">
        <v>3431.247</v>
      </c>
      <c r="Q10" s="204">
        <v>746.158</v>
      </c>
      <c r="R10" s="204">
        <v>4114.07</v>
      </c>
      <c r="S10" s="204">
        <v>32.469</v>
      </c>
    </row>
    <row r="11" spans="1:19" ht="27">
      <c r="A11" s="206" t="s">
        <v>102</v>
      </c>
      <c r="B11" s="19">
        <v>318.75899999999996</v>
      </c>
      <c r="C11" s="70">
        <f>SUM(D11:G11)</f>
        <v>266.151</v>
      </c>
      <c r="D11" s="202">
        <f>SUM(J11+P11)</f>
        <v>4.529</v>
      </c>
      <c r="E11" s="202">
        <f>SUM(K11+Q11)</f>
        <v>259.435</v>
      </c>
      <c r="F11" s="207" t="s">
        <v>34</v>
      </c>
      <c r="G11" s="202">
        <f>SUM(M11+S11)</f>
        <v>2.187</v>
      </c>
      <c r="H11" s="19">
        <v>33.385999999999996</v>
      </c>
      <c r="I11" s="70">
        <f>SUM(J11:M11)</f>
        <v>16.013</v>
      </c>
      <c r="J11" s="205">
        <v>1.32</v>
      </c>
      <c r="K11" s="205">
        <v>14.657</v>
      </c>
      <c r="L11" s="203" t="s">
        <v>34</v>
      </c>
      <c r="M11" s="19">
        <v>0.036</v>
      </c>
      <c r="N11" s="19">
        <v>285.373</v>
      </c>
      <c r="O11" s="70">
        <f>SUM(P11:S11)</f>
        <v>250.138</v>
      </c>
      <c r="P11" s="204">
        <v>3.209</v>
      </c>
      <c r="Q11" s="204">
        <v>244.778</v>
      </c>
      <c r="R11" s="203" t="s">
        <v>34</v>
      </c>
      <c r="S11" s="204">
        <v>2.151</v>
      </c>
    </row>
    <row r="12" spans="1:19" ht="14.25">
      <c r="A12" s="197"/>
      <c r="B12" s="19"/>
      <c r="C12" s="70"/>
      <c r="H12" s="19"/>
      <c r="I12" s="70"/>
      <c r="J12" s="19"/>
      <c r="K12" s="19"/>
      <c r="L12" s="19"/>
      <c r="M12" s="19"/>
      <c r="N12" s="19"/>
      <c r="O12" s="70"/>
      <c r="P12" s="19"/>
      <c r="Q12" s="19"/>
      <c r="R12" s="19"/>
      <c r="S12" s="19"/>
    </row>
    <row r="13" spans="1:19" ht="14.25">
      <c r="A13" s="206" t="s">
        <v>103</v>
      </c>
      <c r="B13" s="19">
        <v>7215.2919999999995</v>
      </c>
      <c r="C13" s="70">
        <f>SUM(D13:G13)</f>
        <v>6419.808999999999</v>
      </c>
      <c r="D13" s="202">
        <f aca="true" t="shared" si="0" ref="D13:E16">SUM(J13+P13)</f>
        <v>704.054</v>
      </c>
      <c r="E13" s="202">
        <f t="shared" si="0"/>
        <v>5422.540999999999</v>
      </c>
      <c r="F13" s="203" t="s">
        <v>34</v>
      </c>
      <c r="G13" s="202">
        <f>SUM(M13+S13)</f>
        <v>293.214</v>
      </c>
      <c r="H13" s="19">
        <v>1552.827</v>
      </c>
      <c r="I13" s="70">
        <f>SUM(J13:M13)</f>
        <v>1107.678</v>
      </c>
      <c r="J13" s="205">
        <v>12</v>
      </c>
      <c r="K13" s="205">
        <v>1035.373</v>
      </c>
      <c r="L13" s="203" t="s">
        <v>34</v>
      </c>
      <c r="M13" s="204">
        <v>60.305</v>
      </c>
      <c r="N13" s="19">
        <v>5662.465</v>
      </c>
      <c r="O13" s="70">
        <f>SUM(P13:S13)</f>
        <v>5312.130999999999</v>
      </c>
      <c r="P13" s="204">
        <v>692.054</v>
      </c>
      <c r="Q13" s="204">
        <v>4387.168</v>
      </c>
      <c r="R13" s="203" t="s">
        <v>34</v>
      </c>
      <c r="S13" s="204">
        <v>232.909</v>
      </c>
    </row>
    <row r="14" spans="1:19" ht="14.25">
      <c r="A14" s="206" t="s">
        <v>104</v>
      </c>
      <c r="B14" s="19">
        <v>189.36900000000003</v>
      </c>
      <c r="C14" s="70">
        <f>SUM(D14:G14)</f>
        <v>199.954</v>
      </c>
      <c r="D14" s="202">
        <f>P14</f>
        <v>17.401</v>
      </c>
      <c r="E14" s="202">
        <f t="shared" si="0"/>
        <v>155.157</v>
      </c>
      <c r="F14" s="203" t="s">
        <v>34</v>
      </c>
      <c r="G14" s="202">
        <f>SUM(M14+S14)</f>
        <v>27.396</v>
      </c>
      <c r="H14" s="19">
        <v>156.424</v>
      </c>
      <c r="I14" s="70">
        <f>SUM(J14:M14)</f>
        <v>157.145</v>
      </c>
      <c r="J14" s="203" t="s">
        <v>34</v>
      </c>
      <c r="K14" s="205">
        <v>148.096</v>
      </c>
      <c r="L14" s="203" t="s">
        <v>34</v>
      </c>
      <c r="M14" s="204">
        <v>9.049</v>
      </c>
      <c r="N14" s="19">
        <v>32.945</v>
      </c>
      <c r="O14" s="70">
        <f>SUM(P14:S14)</f>
        <v>42.809</v>
      </c>
      <c r="P14" s="204">
        <v>17.401</v>
      </c>
      <c r="Q14" s="204">
        <v>7.061</v>
      </c>
      <c r="R14" s="203" t="s">
        <v>34</v>
      </c>
      <c r="S14" s="204">
        <v>18.347</v>
      </c>
    </row>
    <row r="15" spans="1:19" ht="14.25">
      <c r="A15" s="206" t="s">
        <v>105</v>
      </c>
      <c r="B15" s="203">
        <v>14.690999999999999</v>
      </c>
      <c r="C15" s="70">
        <f>SUM(D15:G15)</f>
        <v>12.913</v>
      </c>
      <c r="D15" s="202">
        <f>P15</f>
        <v>11.913</v>
      </c>
      <c r="E15" s="202">
        <v>1</v>
      </c>
      <c r="F15" s="203" t="s">
        <v>34</v>
      </c>
      <c r="G15" s="203" t="s">
        <v>34</v>
      </c>
      <c r="H15" s="203">
        <v>1.293</v>
      </c>
      <c r="I15" s="70">
        <f>SUM(J15:M15)</f>
        <v>0.555</v>
      </c>
      <c r="J15" s="203" t="s">
        <v>34</v>
      </c>
      <c r="K15" s="205">
        <v>0.555</v>
      </c>
      <c r="L15" s="203" t="s">
        <v>34</v>
      </c>
      <c r="M15" s="203" t="s">
        <v>34</v>
      </c>
      <c r="N15" s="203">
        <v>13.398</v>
      </c>
      <c r="O15" s="70">
        <f>SUM(P15:S15)</f>
        <v>11.913</v>
      </c>
      <c r="P15" s="204">
        <v>11.913</v>
      </c>
      <c r="Q15" s="203" t="s">
        <v>34</v>
      </c>
      <c r="R15" s="203" t="s">
        <v>34</v>
      </c>
      <c r="S15" s="203" t="s">
        <v>34</v>
      </c>
    </row>
    <row r="16" spans="1:19" ht="14.25">
      <c r="A16" s="206" t="s">
        <v>106</v>
      </c>
      <c r="B16" s="19">
        <v>463.216</v>
      </c>
      <c r="C16" s="70">
        <f>SUM(D16:G16)</f>
        <v>487.351</v>
      </c>
      <c r="D16" s="202">
        <f>J16</f>
        <v>12.578</v>
      </c>
      <c r="E16" s="202">
        <f t="shared" si="0"/>
        <v>240.143</v>
      </c>
      <c r="F16" s="207" t="str">
        <f>L16</f>
        <v>-</v>
      </c>
      <c r="G16" s="202">
        <f>SUM(+S16)</f>
        <v>234.63</v>
      </c>
      <c r="H16" s="19">
        <v>264.40799999999996</v>
      </c>
      <c r="I16" s="70">
        <f>SUM(J16:M16)</f>
        <v>251.764</v>
      </c>
      <c r="J16" s="205">
        <v>12.578</v>
      </c>
      <c r="K16" s="205">
        <v>239.186</v>
      </c>
      <c r="L16" s="203" t="s">
        <v>34</v>
      </c>
      <c r="M16" s="203" t="s">
        <v>34</v>
      </c>
      <c r="N16" s="19">
        <v>198.808</v>
      </c>
      <c r="O16" s="70">
        <f>SUM(P16:S16)</f>
        <v>235.587</v>
      </c>
      <c r="P16" s="203" t="s">
        <v>34</v>
      </c>
      <c r="Q16" s="204">
        <v>0.957</v>
      </c>
      <c r="R16" s="203" t="s">
        <v>34</v>
      </c>
      <c r="S16" s="203">
        <v>234.63</v>
      </c>
    </row>
    <row r="17" spans="1:19" ht="27">
      <c r="A17" s="206" t="s">
        <v>107</v>
      </c>
      <c r="B17" s="203" t="s">
        <v>34</v>
      </c>
      <c r="C17" s="201" t="s">
        <v>34</v>
      </c>
      <c r="D17" s="203" t="s">
        <v>34</v>
      </c>
      <c r="E17" s="203" t="s">
        <v>34</v>
      </c>
      <c r="F17" s="203" t="s">
        <v>34</v>
      </c>
      <c r="G17" s="203" t="s">
        <v>34</v>
      </c>
      <c r="H17" s="203" t="s">
        <v>34</v>
      </c>
      <c r="I17" s="201" t="s">
        <v>34</v>
      </c>
      <c r="J17" s="203" t="s">
        <v>34</v>
      </c>
      <c r="K17" s="203" t="s">
        <v>34</v>
      </c>
      <c r="L17" s="203" t="s">
        <v>34</v>
      </c>
      <c r="M17" s="203" t="s">
        <v>34</v>
      </c>
      <c r="N17" s="203" t="s">
        <v>34</v>
      </c>
      <c r="O17" s="201" t="s">
        <v>34</v>
      </c>
      <c r="P17" s="203" t="s">
        <v>34</v>
      </c>
      <c r="Q17" s="203" t="s">
        <v>34</v>
      </c>
      <c r="R17" s="203" t="s">
        <v>34</v>
      </c>
      <c r="S17" s="203" t="s">
        <v>34</v>
      </c>
    </row>
    <row r="18" spans="1:19" ht="14.25">
      <c r="A18" s="208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</row>
    <row r="19" ht="14.25">
      <c r="A19" s="186" t="s">
        <v>108</v>
      </c>
    </row>
    <row r="20" spans="16:17" ht="14.25">
      <c r="P20" s="210"/>
      <c r="Q20" s="210"/>
    </row>
  </sheetData>
  <printOptions/>
  <pageMargins left="0.3937007874015748" right="0" top="0.984251968503937" bottom="0.984251968503937" header="0.5118110236220472" footer="0.5118110236220472"/>
  <pageSetup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C1" sqref="C1"/>
    </sheetView>
  </sheetViews>
  <sheetFormatPr defaultColWidth="8.796875" defaultRowHeight="15"/>
  <cols>
    <col min="1" max="1" width="22.59765625" style="58" customWidth="1"/>
    <col min="2" max="5" width="9.59765625" style="58" customWidth="1"/>
    <col min="6" max="16384" width="10.59765625" style="58" customWidth="1"/>
  </cols>
  <sheetData>
    <row r="1" ht="17.25">
      <c r="A1" s="59" t="s">
        <v>109</v>
      </c>
    </row>
    <row r="2" spans="1:5" ht="15" thickBot="1">
      <c r="A2" s="60"/>
      <c r="B2" s="60"/>
      <c r="C2" s="60"/>
      <c r="D2" s="60" t="s">
        <v>110</v>
      </c>
      <c r="E2" s="60"/>
    </row>
    <row r="3" spans="1:5" s="64" customFormat="1" ht="25.5" customHeight="1" thickTop="1">
      <c r="A3" s="61" t="s">
        <v>111</v>
      </c>
      <c r="B3" s="61" t="s">
        <v>112</v>
      </c>
      <c r="C3" s="61">
        <v>7</v>
      </c>
      <c r="D3" s="62">
        <v>8</v>
      </c>
      <c r="E3" s="63">
        <v>9</v>
      </c>
    </row>
    <row r="4" spans="1:5" ht="14.25">
      <c r="A4" s="65"/>
      <c r="B4" s="47"/>
      <c r="C4" s="47"/>
      <c r="D4" s="47"/>
      <c r="E4" s="66"/>
    </row>
    <row r="5" spans="1:5" ht="14.25">
      <c r="A5" s="67" t="s">
        <v>113</v>
      </c>
      <c r="B5" s="47">
        <f>SUM(B6+B9)</f>
        <v>860342</v>
      </c>
      <c r="C5" s="47">
        <f>SUM(C6+C9)</f>
        <v>877881</v>
      </c>
      <c r="D5" s="47">
        <f>SUM(D6+D9)</f>
        <v>886363</v>
      </c>
      <c r="E5" s="68">
        <f>SUM(E6+E9)</f>
        <v>875513</v>
      </c>
    </row>
    <row r="6" spans="1:5" ht="14.25">
      <c r="A6" s="69" t="s">
        <v>114</v>
      </c>
      <c r="B6" s="47">
        <f>SUM(B7:B8)</f>
        <v>859631</v>
      </c>
      <c r="C6" s="47">
        <f>SUM(C7:C8)</f>
        <v>877202</v>
      </c>
      <c r="D6" s="47">
        <f>SUM(D7:D8)</f>
        <v>885796</v>
      </c>
      <c r="E6" s="68">
        <f>SUM(E7:E8)</f>
        <v>875010</v>
      </c>
    </row>
    <row r="7" spans="1:5" ht="14.25">
      <c r="A7" s="69" t="s">
        <v>115</v>
      </c>
      <c r="B7" s="47">
        <v>592823</v>
      </c>
      <c r="C7" s="47">
        <v>606262</v>
      </c>
      <c r="D7" s="47">
        <v>614011</v>
      </c>
      <c r="E7" s="70">
        <v>613014</v>
      </c>
    </row>
    <row r="8" spans="1:5" ht="14.25">
      <c r="A8" s="69" t="s">
        <v>116</v>
      </c>
      <c r="B8" s="47">
        <v>266808</v>
      </c>
      <c r="C8" s="47">
        <v>270940</v>
      </c>
      <c r="D8" s="47">
        <v>271785</v>
      </c>
      <c r="E8" s="70">
        <v>261996</v>
      </c>
    </row>
    <row r="9" spans="1:5" ht="14.25">
      <c r="A9" s="71" t="s">
        <v>117</v>
      </c>
      <c r="B9" s="47">
        <v>711</v>
      </c>
      <c r="C9" s="47">
        <v>679</v>
      </c>
      <c r="D9" s="47">
        <v>567</v>
      </c>
      <c r="E9" s="70">
        <v>503</v>
      </c>
    </row>
    <row r="10" spans="1:5" ht="14.25">
      <c r="A10" s="71"/>
      <c r="B10" s="47"/>
      <c r="C10" s="47"/>
      <c r="D10" s="47"/>
      <c r="E10" s="68"/>
    </row>
    <row r="11" spans="1:5" ht="15.75" customHeight="1">
      <c r="A11" s="72" t="s">
        <v>118</v>
      </c>
      <c r="B11" s="73">
        <v>40.4</v>
      </c>
      <c r="C11" s="73">
        <v>41.1</v>
      </c>
      <c r="D11" s="73">
        <v>41.6</v>
      </c>
      <c r="E11" s="66">
        <v>40.9</v>
      </c>
    </row>
    <row r="12" spans="1:5" ht="14.25">
      <c r="A12" s="72" t="s">
        <v>119</v>
      </c>
      <c r="B12" s="73">
        <f>B7/B6*100</f>
        <v>68.96249669916511</v>
      </c>
      <c r="C12" s="73">
        <v>69</v>
      </c>
      <c r="D12" s="73">
        <v>69.3</v>
      </c>
      <c r="E12" s="66">
        <v>70.1</v>
      </c>
    </row>
    <row r="13" spans="1:5" ht="14.25">
      <c r="A13" s="69"/>
      <c r="B13" s="47"/>
      <c r="C13" s="47"/>
      <c r="D13" s="47"/>
      <c r="E13" s="68"/>
    </row>
    <row r="14" spans="1:5" ht="14.25">
      <c r="A14" s="69" t="s">
        <v>120</v>
      </c>
      <c r="B14" s="47">
        <v>306918</v>
      </c>
      <c r="C14" s="47">
        <v>347475</v>
      </c>
      <c r="D14" s="47">
        <v>384987</v>
      </c>
      <c r="E14" s="70">
        <v>402002</v>
      </c>
    </row>
    <row r="15" spans="1:5" ht="14.25">
      <c r="A15" s="69" t="s">
        <v>121</v>
      </c>
      <c r="B15" s="47">
        <v>65700</v>
      </c>
      <c r="C15" s="47">
        <v>78300</v>
      </c>
      <c r="D15" s="47">
        <v>72500</v>
      </c>
      <c r="E15" s="70">
        <v>51600</v>
      </c>
    </row>
    <row r="16" spans="1:5" ht="14.25">
      <c r="A16" s="72" t="s">
        <v>122</v>
      </c>
      <c r="B16" s="47">
        <v>18000</v>
      </c>
      <c r="C16" s="47">
        <v>45600</v>
      </c>
      <c r="D16" s="47">
        <v>104700</v>
      </c>
      <c r="E16" s="70">
        <v>200900</v>
      </c>
    </row>
    <row r="17" spans="1:5" ht="14.25">
      <c r="A17" s="72" t="s">
        <v>123</v>
      </c>
      <c r="B17" s="74" t="s">
        <v>34</v>
      </c>
      <c r="C17" s="47">
        <v>1982</v>
      </c>
      <c r="D17" s="47">
        <v>22851</v>
      </c>
      <c r="E17" s="70">
        <v>24910</v>
      </c>
    </row>
    <row r="18" spans="1:5" ht="14.25">
      <c r="A18" s="69"/>
      <c r="B18" s="47"/>
      <c r="C18" s="47"/>
      <c r="D18" s="47"/>
      <c r="E18" s="70"/>
    </row>
    <row r="19" spans="1:5" ht="14.25">
      <c r="A19" s="67" t="s">
        <v>124</v>
      </c>
      <c r="B19" s="47">
        <v>12547</v>
      </c>
      <c r="C19" s="47">
        <v>12364</v>
      </c>
      <c r="D19" s="47">
        <v>12137</v>
      </c>
      <c r="E19" s="70">
        <v>11857</v>
      </c>
    </row>
    <row r="20" spans="1:5" ht="28.5">
      <c r="A20" s="69" t="s">
        <v>125</v>
      </c>
      <c r="B20" s="73">
        <v>5.9</v>
      </c>
      <c r="C20" s="73">
        <v>5.8</v>
      </c>
      <c r="D20" s="73">
        <v>5.7</v>
      </c>
      <c r="E20" s="66">
        <v>5.6</v>
      </c>
    </row>
    <row r="21" spans="1:5" ht="14.25">
      <c r="A21" s="75"/>
      <c r="B21" s="42"/>
      <c r="C21" s="42"/>
      <c r="D21" s="42"/>
      <c r="E21" s="76"/>
    </row>
    <row r="22" ht="14.25">
      <c r="A22" s="77" t="s">
        <v>126</v>
      </c>
    </row>
  </sheetData>
  <printOptions/>
  <pageMargins left="0.75" right="0.75" top="1" bottom="1" header="0.512" footer="0.512"/>
  <pageSetup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8.796875" defaultRowHeight="15"/>
  <cols>
    <col min="1" max="1" width="6.59765625" style="79" customWidth="1"/>
    <col min="2" max="2" width="12.59765625" style="79" customWidth="1"/>
    <col min="3" max="3" width="11.5" style="19" customWidth="1"/>
    <col min="4" max="4" width="6.09765625" style="79" customWidth="1"/>
    <col min="5" max="5" width="7.09765625" style="79" customWidth="1"/>
    <col min="6" max="6" width="10.59765625" style="79" customWidth="1"/>
    <col min="7" max="7" width="6.09765625" style="79" customWidth="1"/>
    <col min="8" max="8" width="7.09765625" style="79" customWidth="1"/>
    <col min="9" max="16384" width="10.59765625" style="79" customWidth="1"/>
  </cols>
  <sheetData>
    <row r="1" ht="14.25">
      <c r="A1" s="78" t="s">
        <v>127</v>
      </c>
    </row>
    <row r="2" spans="1:8" ht="15" thickBot="1">
      <c r="A2" s="80"/>
      <c r="B2" s="81"/>
      <c r="C2" s="82"/>
      <c r="D2" s="80"/>
      <c r="E2" s="80"/>
      <c r="F2" s="80" t="s">
        <v>128</v>
      </c>
      <c r="G2" s="80"/>
      <c r="H2" s="80"/>
    </row>
    <row r="3" spans="2:8" ht="15" thickTop="1">
      <c r="B3" s="83"/>
      <c r="C3" s="84" t="s">
        <v>129</v>
      </c>
      <c r="D3" s="85"/>
      <c r="E3" s="86"/>
      <c r="F3" s="87">
        <v>9</v>
      </c>
      <c r="G3" s="85"/>
      <c r="H3" s="85"/>
    </row>
    <row r="4" spans="1:8" ht="14.25">
      <c r="A4" s="85" t="s">
        <v>130</v>
      </c>
      <c r="B4" s="86"/>
      <c r="C4" s="88" t="s">
        <v>127</v>
      </c>
      <c r="D4" s="89" t="s">
        <v>131</v>
      </c>
      <c r="E4" s="89" t="s">
        <v>132</v>
      </c>
      <c r="F4" s="90" t="s">
        <v>127</v>
      </c>
      <c r="G4" s="89" t="s">
        <v>131</v>
      </c>
      <c r="H4" s="91" t="s">
        <v>132</v>
      </c>
    </row>
    <row r="5" spans="2:6" ht="14.25">
      <c r="B5" s="83"/>
      <c r="C5" s="47"/>
      <c r="F5" s="92"/>
    </row>
    <row r="6" spans="1:8" s="99" customFormat="1" ht="14.25">
      <c r="A6" s="93" t="s">
        <v>133</v>
      </c>
      <c r="B6" s="94"/>
      <c r="C6" s="95">
        <v>12071212</v>
      </c>
      <c r="D6" s="96">
        <f>C6/$C$6*100</f>
        <v>100</v>
      </c>
      <c r="E6" s="97">
        <v>103.32385223176799</v>
      </c>
      <c r="F6" s="68">
        <f>SUM(F8:F9)</f>
        <v>12496732</v>
      </c>
      <c r="G6" s="98">
        <f>SUM(G8:G9)</f>
        <v>100</v>
      </c>
      <c r="H6" s="98">
        <f>F6/C6*100</f>
        <v>103.52508099435252</v>
      </c>
    </row>
    <row r="7" spans="1:8" ht="14.25">
      <c r="A7" s="79" t="s">
        <v>134</v>
      </c>
      <c r="B7" s="83"/>
      <c r="D7" s="96"/>
      <c r="E7" s="100"/>
      <c r="F7" s="68"/>
      <c r="G7" s="20"/>
      <c r="H7" s="101"/>
    </row>
    <row r="8" spans="2:8" ht="14.25">
      <c r="B8" s="102" t="s">
        <v>135</v>
      </c>
      <c r="C8" s="19">
        <v>3462062</v>
      </c>
      <c r="D8" s="96">
        <f>C8/$C$6*100</f>
        <v>28.6803180989614</v>
      </c>
      <c r="E8" s="100">
        <v>103.04614670270142</v>
      </c>
      <c r="F8" s="68">
        <v>3556890</v>
      </c>
      <c r="G8" s="20">
        <f>F8/$F$6*100</f>
        <v>28.462561252013725</v>
      </c>
      <c r="H8" s="101">
        <f>F8/C8*100</f>
        <v>102.73906128775279</v>
      </c>
    </row>
    <row r="9" spans="2:8" ht="14.25">
      <c r="B9" s="102" t="s">
        <v>136</v>
      </c>
      <c r="C9" s="19">
        <v>8609150</v>
      </c>
      <c r="D9" s="96">
        <f>C9/$C$6*100</f>
        <v>71.3196819010386</v>
      </c>
      <c r="E9" s="100">
        <v>103.43595048521178</v>
      </c>
      <c r="F9" s="68">
        <v>8939842</v>
      </c>
      <c r="G9" s="20">
        <f>F9/$F$6*100</f>
        <v>71.53743874798627</v>
      </c>
      <c r="H9" s="101">
        <f>F9/C9*100</f>
        <v>103.84116898880842</v>
      </c>
    </row>
    <row r="10" spans="2:8" ht="24">
      <c r="B10" s="103" t="s">
        <v>137</v>
      </c>
      <c r="C10" s="19">
        <v>4374263</v>
      </c>
      <c r="D10" s="96">
        <f>C10/$C$6*100</f>
        <v>36.2371483493124</v>
      </c>
      <c r="E10" s="100">
        <v>103.01977700644507</v>
      </c>
      <c r="F10" s="68">
        <v>4570734</v>
      </c>
      <c r="G10" s="20">
        <f>F10/$F$6*100</f>
        <v>36.57543428153856</v>
      </c>
      <c r="H10" s="101">
        <f>F10/C10*100</f>
        <v>104.49152234330674</v>
      </c>
    </row>
    <row r="11" spans="2:8" ht="14.25">
      <c r="B11" s="102"/>
      <c r="D11" s="96" t="s">
        <v>2</v>
      </c>
      <c r="E11" s="100"/>
      <c r="F11" s="68"/>
      <c r="G11" s="20"/>
      <c r="H11" s="101" t="s">
        <v>2</v>
      </c>
    </row>
    <row r="12" spans="1:8" ht="15.75" customHeight="1">
      <c r="A12" s="79" t="s">
        <v>138</v>
      </c>
      <c r="B12" s="102"/>
      <c r="C12" s="19">
        <v>4374263</v>
      </c>
      <c r="D12" s="96">
        <f aca="true" t="shared" si="0" ref="D12:D21">C12/$C$6*100</f>
        <v>36.2371483493124</v>
      </c>
      <c r="E12" s="100">
        <v>103.01977700644507</v>
      </c>
      <c r="F12" s="68">
        <f>SUM(F13+F14+F23)</f>
        <v>4570734</v>
      </c>
      <c r="G12" s="20">
        <f aca="true" t="shared" si="1" ref="G12:G21">F12/$F$6*100</f>
        <v>36.57543428153856</v>
      </c>
      <c r="H12" s="101">
        <f aca="true" t="shared" si="2" ref="H12:H21">F12/C12*100</f>
        <v>104.49152234330674</v>
      </c>
    </row>
    <row r="13" spans="1:8" ht="15.75" customHeight="1">
      <c r="A13" s="79" t="s">
        <v>139</v>
      </c>
      <c r="B13" s="102"/>
      <c r="C13" s="19">
        <v>17063</v>
      </c>
      <c r="D13" s="96">
        <f t="shared" si="0"/>
        <v>0.1413528318448885</v>
      </c>
      <c r="E13" s="100">
        <v>106.04723430702299</v>
      </c>
      <c r="F13" s="68">
        <v>15098</v>
      </c>
      <c r="G13" s="20">
        <f t="shared" si="1"/>
        <v>0.12081558602681085</v>
      </c>
      <c r="H13" s="101">
        <f t="shared" si="2"/>
        <v>88.48385395299772</v>
      </c>
    </row>
    <row r="14" spans="1:8" ht="15.75" customHeight="1">
      <c r="A14" s="79" t="s">
        <v>140</v>
      </c>
      <c r="B14" s="102"/>
      <c r="C14" s="19">
        <v>3876336</v>
      </c>
      <c r="D14" s="96">
        <f t="shared" si="0"/>
        <v>32.11223529170062</v>
      </c>
      <c r="E14" s="100">
        <v>104.34181526100959</v>
      </c>
      <c r="F14" s="68">
        <f>SUM(F15:F21)</f>
        <v>4056659</v>
      </c>
      <c r="G14" s="20">
        <f t="shared" si="1"/>
        <v>32.461758802221254</v>
      </c>
      <c r="H14" s="101">
        <f t="shared" si="2"/>
        <v>104.65189292156305</v>
      </c>
    </row>
    <row r="15" spans="2:8" ht="15.75" customHeight="1">
      <c r="B15" s="102" t="s">
        <v>141</v>
      </c>
      <c r="C15" s="19">
        <v>136446</v>
      </c>
      <c r="D15" s="96">
        <f t="shared" si="0"/>
        <v>1.1303421727660818</v>
      </c>
      <c r="E15" s="100">
        <v>104.9681509062375</v>
      </c>
      <c r="F15" s="68">
        <v>165771</v>
      </c>
      <c r="G15" s="20">
        <f t="shared" si="1"/>
        <v>1.3265148040303658</v>
      </c>
      <c r="H15" s="101">
        <f t="shared" si="2"/>
        <v>121.49201882063234</v>
      </c>
    </row>
    <row r="16" spans="2:8" ht="15.75" customHeight="1">
      <c r="B16" s="102" t="s">
        <v>142</v>
      </c>
      <c r="C16" s="19">
        <v>489135</v>
      </c>
      <c r="D16" s="96">
        <f t="shared" si="0"/>
        <v>4.052078614806865</v>
      </c>
      <c r="E16" s="100">
        <v>106.84165805689223</v>
      </c>
      <c r="F16" s="68">
        <v>519320</v>
      </c>
      <c r="G16" s="20">
        <f t="shared" si="1"/>
        <v>4.155646452208465</v>
      </c>
      <c r="H16" s="101">
        <f t="shared" si="2"/>
        <v>106.17109795864128</v>
      </c>
    </row>
    <row r="17" spans="2:8" ht="15.75" customHeight="1">
      <c r="B17" s="102" t="s">
        <v>143</v>
      </c>
      <c r="C17" s="19">
        <v>321241</v>
      </c>
      <c r="D17" s="96">
        <f t="shared" si="0"/>
        <v>2.6612157917531394</v>
      </c>
      <c r="E17" s="100">
        <v>96.26265683386622</v>
      </c>
      <c r="F17" s="68">
        <v>316193</v>
      </c>
      <c r="G17" s="20">
        <f t="shared" si="1"/>
        <v>2.5302054969251158</v>
      </c>
      <c r="H17" s="101">
        <f t="shared" si="2"/>
        <v>98.42859410847308</v>
      </c>
    </row>
    <row r="18" spans="2:8" ht="15.75" customHeight="1">
      <c r="B18" s="102" t="s">
        <v>144</v>
      </c>
      <c r="C18" s="19">
        <v>106942</v>
      </c>
      <c r="D18" s="96">
        <f t="shared" si="0"/>
        <v>0.8859259534171051</v>
      </c>
      <c r="E18" s="100">
        <v>71.54459578795257</v>
      </c>
      <c r="F18" s="68">
        <v>112156</v>
      </c>
      <c r="G18" s="20">
        <f t="shared" si="1"/>
        <v>0.8974826378608424</v>
      </c>
      <c r="H18" s="101">
        <f t="shared" si="2"/>
        <v>104.87554001234314</v>
      </c>
    </row>
    <row r="19" spans="2:8" ht="14.25">
      <c r="B19" s="102" t="s">
        <v>145</v>
      </c>
      <c r="C19" s="19">
        <v>433943</v>
      </c>
      <c r="D19" s="96">
        <f t="shared" si="0"/>
        <v>3.594858577581108</v>
      </c>
      <c r="E19" s="100">
        <v>102.64887816532425</v>
      </c>
      <c r="F19" s="68">
        <v>457627</v>
      </c>
      <c r="G19" s="20">
        <f t="shared" si="1"/>
        <v>3.6619733863221198</v>
      </c>
      <c r="H19" s="101">
        <f t="shared" si="2"/>
        <v>105.45785967281418</v>
      </c>
    </row>
    <row r="20" spans="2:8" ht="14.25">
      <c r="B20" s="102" t="s">
        <v>146</v>
      </c>
      <c r="C20" s="19">
        <v>1677983</v>
      </c>
      <c r="D20" s="96">
        <f t="shared" si="0"/>
        <v>13.90070027765232</v>
      </c>
      <c r="E20" s="100">
        <v>108.14289443071341</v>
      </c>
      <c r="F20" s="68">
        <v>1762298</v>
      </c>
      <c r="G20" s="20">
        <f t="shared" si="1"/>
        <v>14.10207084540182</v>
      </c>
      <c r="H20" s="101">
        <f t="shared" si="2"/>
        <v>105.02478273021836</v>
      </c>
    </row>
    <row r="21" spans="2:8" ht="14.25">
      <c r="B21" s="102" t="s">
        <v>147</v>
      </c>
      <c r="C21" s="19">
        <v>710646</v>
      </c>
      <c r="D21" s="96">
        <f t="shared" si="0"/>
        <v>5.887113903724001</v>
      </c>
      <c r="E21" s="100">
        <v>106.11946851116825</v>
      </c>
      <c r="F21" s="68">
        <v>723294</v>
      </c>
      <c r="G21" s="20">
        <f t="shared" si="1"/>
        <v>5.787865179472521</v>
      </c>
      <c r="H21" s="101">
        <f t="shared" si="2"/>
        <v>101.77978909330383</v>
      </c>
    </row>
    <row r="22" spans="2:8" ht="14.25">
      <c r="B22" s="83"/>
      <c r="D22" s="96" t="s">
        <v>2</v>
      </c>
      <c r="E22" s="100"/>
      <c r="F22" s="68"/>
      <c r="G22" s="20"/>
      <c r="H22" s="101" t="s">
        <v>2</v>
      </c>
    </row>
    <row r="23" spans="1:8" ht="14.25">
      <c r="A23" s="79" t="s">
        <v>148</v>
      </c>
      <c r="B23" s="83"/>
      <c r="C23" s="19">
        <v>480864</v>
      </c>
      <c r="D23" s="96">
        <f>C23/$C$6*100</f>
        <v>3.9835602257668903</v>
      </c>
      <c r="E23" s="100">
        <v>93.38688252064415</v>
      </c>
      <c r="F23" s="68">
        <f>SUM(F24:F25)</f>
        <v>498977</v>
      </c>
      <c r="G23" s="20">
        <f>F23/$F$6*100</f>
        <v>3.992859893290502</v>
      </c>
      <c r="H23" s="101">
        <f>F23/C23*100</f>
        <v>103.7667614959739</v>
      </c>
    </row>
    <row r="24" spans="2:8" ht="14.25">
      <c r="B24" s="102" t="s">
        <v>149</v>
      </c>
      <c r="C24" s="19">
        <v>286897</v>
      </c>
      <c r="D24" s="96">
        <f>C24/$C$6*100</f>
        <v>2.3767041785033682</v>
      </c>
      <c r="E24" s="100">
        <v>99.43195996340145</v>
      </c>
      <c r="F24" s="68">
        <v>292525</v>
      </c>
      <c r="G24" s="20">
        <f>F24/$F$6*100</f>
        <v>2.340811981884544</v>
      </c>
      <c r="H24" s="101">
        <f>F24/C24*100</f>
        <v>101.96167962718327</v>
      </c>
    </row>
    <row r="25" spans="2:8" ht="14.25">
      <c r="B25" s="102" t="s">
        <v>147</v>
      </c>
      <c r="C25" s="19">
        <v>193967</v>
      </c>
      <c r="D25" s="96">
        <f>C25/$C$6*100</f>
        <v>1.6068560472635225</v>
      </c>
      <c r="E25" s="100">
        <v>85.68203904938598</v>
      </c>
      <c r="F25" s="68">
        <v>206452</v>
      </c>
      <c r="G25" s="20">
        <f>F25/$F$6*100</f>
        <v>1.6520479114059579</v>
      </c>
      <c r="H25" s="101">
        <f>F25/C25*100</f>
        <v>106.43666190640677</v>
      </c>
    </row>
    <row r="26" spans="1:8" ht="14.25">
      <c r="A26" s="104"/>
      <c r="B26" s="105"/>
      <c r="C26" s="42"/>
      <c r="D26" s="42"/>
      <c r="E26" s="42"/>
      <c r="F26" s="42"/>
      <c r="G26" s="42"/>
      <c r="H26" s="42"/>
    </row>
    <row r="27" ht="14.25">
      <c r="A27" s="79" t="s">
        <v>150</v>
      </c>
    </row>
  </sheetData>
  <printOptions/>
  <pageMargins left="0.5905511811023623" right="0.3937007874015748" top="0.984251968503937" bottom="0.984251968503937" header="0.5118110236220472" footer="0.5118110236220472"/>
  <pageSetup orientation="portrait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B1" sqref="A1:IV1"/>
    </sheetView>
  </sheetViews>
  <sheetFormatPr defaultColWidth="8.796875" defaultRowHeight="15"/>
  <cols>
    <col min="1" max="1" width="28.8984375" style="211" customWidth="1"/>
    <col min="2" max="16384" width="10.59765625" style="211" customWidth="1"/>
  </cols>
  <sheetData>
    <row r="1" ht="14.25">
      <c r="A1" s="212" t="s">
        <v>151</v>
      </c>
    </row>
    <row r="2" spans="1:5" ht="15" thickBot="1">
      <c r="A2" s="213"/>
      <c r="B2" s="213"/>
      <c r="C2" s="213"/>
      <c r="D2" s="213"/>
      <c r="E2" s="213"/>
    </row>
    <row r="3" spans="1:5" s="217" customFormat="1" ht="24.75" customHeight="1" thickTop="1">
      <c r="A3" s="214" t="s">
        <v>111</v>
      </c>
      <c r="B3" s="215" t="s">
        <v>152</v>
      </c>
      <c r="C3" s="216" t="s">
        <v>153</v>
      </c>
      <c r="D3" s="216" t="s">
        <v>154</v>
      </c>
      <c r="E3" s="216" t="s">
        <v>155</v>
      </c>
    </row>
    <row r="4" ht="14.25">
      <c r="A4" s="218"/>
    </row>
    <row r="5" spans="1:5" ht="14.25">
      <c r="A5" s="219" t="s">
        <v>156</v>
      </c>
      <c r="B5" s="201">
        <v>2132553</v>
      </c>
      <c r="C5" s="220" t="s">
        <v>34</v>
      </c>
      <c r="D5" s="220" t="s">
        <v>34</v>
      </c>
      <c r="E5" s="220" t="s">
        <v>34</v>
      </c>
    </row>
    <row r="6" spans="1:5" ht="14.25">
      <c r="A6" s="219" t="s">
        <v>157</v>
      </c>
      <c r="B6" s="201">
        <v>302</v>
      </c>
      <c r="C6" s="220">
        <v>52</v>
      </c>
      <c r="D6" s="220">
        <v>236</v>
      </c>
      <c r="E6" s="220">
        <v>14</v>
      </c>
    </row>
    <row r="7" spans="1:5" ht="14.25">
      <c r="A7" s="219" t="s">
        <v>158</v>
      </c>
      <c r="B7" s="201">
        <v>2288609</v>
      </c>
      <c r="C7" s="220">
        <v>2024074</v>
      </c>
      <c r="D7" s="220">
        <v>253896</v>
      </c>
      <c r="E7" s="220">
        <v>10639</v>
      </c>
    </row>
    <row r="8" spans="1:5" ht="14.25">
      <c r="A8" s="219" t="s">
        <v>159</v>
      </c>
      <c r="B8" s="201">
        <v>2030115</v>
      </c>
      <c r="C8" s="220">
        <v>1793741</v>
      </c>
      <c r="D8" s="220">
        <v>232259</v>
      </c>
      <c r="E8" s="220">
        <v>4115</v>
      </c>
    </row>
    <row r="9" spans="1:5" ht="14.25">
      <c r="A9" s="219" t="s">
        <v>160</v>
      </c>
      <c r="B9" s="201">
        <v>1895501</v>
      </c>
      <c r="C9" s="220">
        <v>1698051</v>
      </c>
      <c r="D9" s="220">
        <v>193335</v>
      </c>
      <c r="E9" s="220">
        <v>4115</v>
      </c>
    </row>
    <row r="10" spans="1:5" ht="14.25">
      <c r="A10" s="219"/>
      <c r="B10" s="201"/>
      <c r="C10" s="220"/>
      <c r="D10" s="220"/>
      <c r="E10" s="220"/>
    </row>
    <row r="11" spans="1:5" ht="15.75" customHeight="1">
      <c r="A11" s="221" t="s">
        <v>161</v>
      </c>
      <c r="B11" s="222">
        <f>B9/$B$5*100</f>
        <v>88.88412152007477</v>
      </c>
      <c r="C11" s="223">
        <f>C9/$B$5*100</f>
        <v>79.62526605434894</v>
      </c>
      <c r="D11" s="223">
        <f>D9/$B$5*100</f>
        <v>9.065894259134474</v>
      </c>
      <c r="E11" s="223">
        <f>E9/$B$5*100</f>
        <v>0.1929612065913485</v>
      </c>
    </row>
    <row r="12" spans="1:5" ht="14.25">
      <c r="A12" s="219" t="s">
        <v>162</v>
      </c>
      <c r="B12" s="201">
        <v>1281373</v>
      </c>
      <c r="C12" s="220">
        <v>1169070</v>
      </c>
      <c r="D12" s="220">
        <v>101589</v>
      </c>
      <c r="E12" s="220">
        <v>10714</v>
      </c>
    </row>
    <row r="13" spans="1:5" ht="14.25">
      <c r="A13" s="219" t="s">
        <v>163</v>
      </c>
      <c r="B13" s="201">
        <v>12737</v>
      </c>
      <c r="C13" s="220">
        <v>10240</v>
      </c>
      <c r="D13" s="220">
        <v>2497</v>
      </c>
      <c r="E13" s="220" t="s">
        <v>34</v>
      </c>
    </row>
    <row r="14" spans="1:5" ht="14.25">
      <c r="A14" s="219" t="s">
        <v>164</v>
      </c>
      <c r="B14" s="201">
        <v>262079</v>
      </c>
      <c r="C14" s="220">
        <v>237810</v>
      </c>
      <c r="D14" s="220">
        <v>23936</v>
      </c>
      <c r="E14" s="220">
        <v>333</v>
      </c>
    </row>
    <row r="15" spans="1:5" ht="14.25">
      <c r="A15" s="224"/>
      <c r="B15" s="225"/>
      <c r="C15" s="225"/>
      <c r="D15" s="225"/>
      <c r="E15" s="225"/>
    </row>
    <row r="16" spans="1:5" ht="14.25">
      <c r="A16" s="226" t="s">
        <v>165</v>
      </c>
      <c r="B16" s="226"/>
      <c r="C16" s="226"/>
      <c r="D16" s="226"/>
      <c r="E16" s="226"/>
    </row>
    <row r="17" ht="14.25">
      <c r="A17" s="211" t="s">
        <v>166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B17" sqref="B17"/>
    </sheetView>
  </sheetViews>
  <sheetFormatPr defaultColWidth="8.796875" defaultRowHeight="15"/>
  <cols>
    <col min="1" max="1" width="12.59765625" style="228" customWidth="1"/>
    <col min="2" max="7" width="8.59765625" style="228" customWidth="1"/>
    <col min="8" max="16384" width="10.59765625" style="228" customWidth="1"/>
  </cols>
  <sheetData>
    <row r="1" ht="14.25">
      <c r="A1" s="227" t="s">
        <v>167</v>
      </c>
    </row>
    <row r="2" spans="1:7" ht="15" thickBot="1">
      <c r="A2" s="229"/>
      <c r="B2" s="229"/>
      <c r="C2" s="229"/>
      <c r="D2" s="229"/>
      <c r="E2" s="229"/>
      <c r="F2" s="229" t="s">
        <v>168</v>
      </c>
      <c r="G2" s="229"/>
    </row>
    <row r="3" spans="1:7" ht="24" customHeight="1" thickTop="1">
      <c r="A3" s="230" t="s">
        <v>130</v>
      </c>
      <c r="B3" s="231" t="s">
        <v>169</v>
      </c>
      <c r="C3" s="231">
        <v>5</v>
      </c>
      <c r="D3" s="231">
        <v>6</v>
      </c>
      <c r="E3" s="231">
        <v>7</v>
      </c>
      <c r="F3" s="231">
        <v>8</v>
      </c>
      <c r="G3" s="232">
        <v>9</v>
      </c>
    </row>
    <row r="4" spans="1:7" ht="14.25">
      <c r="A4" s="233"/>
      <c r="G4" s="234"/>
    </row>
    <row r="5" spans="1:7" ht="14.25">
      <c r="A5" s="235" t="s">
        <v>170</v>
      </c>
      <c r="B5" s="19">
        <v>2124</v>
      </c>
      <c r="C5" s="19">
        <v>2130</v>
      </c>
      <c r="D5" s="19">
        <v>2136</v>
      </c>
      <c r="E5" s="19">
        <v>2138</v>
      </c>
      <c r="F5" s="228">
        <v>2140</v>
      </c>
      <c r="G5" s="70">
        <v>2140</v>
      </c>
    </row>
    <row r="6" spans="1:7" ht="14.25">
      <c r="A6" s="235" t="s">
        <v>171</v>
      </c>
      <c r="B6" s="19">
        <v>394</v>
      </c>
      <c r="C6" s="19">
        <v>420</v>
      </c>
      <c r="D6" s="19">
        <v>453</v>
      </c>
      <c r="E6" s="19">
        <v>521</v>
      </c>
      <c r="F6" s="228">
        <v>548</v>
      </c>
      <c r="G6" s="70">
        <v>582</v>
      </c>
    </row>
    <row r="7" spans="1:7" ht="14.25">
      <c r="A7" s="235"/>
      <c r="B7" s="19"/>
      <c r="C7" s="19"/>
      <c r="D7" s="19"/>
      <c r="E7" s="19"/>
      <c r="F7" s="19"/>
      <c r="G7" s="70"/>
    </row>
    <row r="8" spans="1:7" ht="14.25">
      <c r="A8" s="235" t="s">
        <v>172</v>
      </c>
      <c r="B8" s="20">
        <f aca="true" t="shared" si="0" ref="B8:G8">B6/B5*100</f>
        <v>18.54990583804143</v>
      </c>
      <c r="C8" s="20">
        <f t="shared" si="0"/>
        <v>19.718309859154928</v>
      </c>
      <c r="D8" s="20">
        <f t="shared" si="0"/>
        <v>21.207865168539325</v>
      </c>
      <c r="E8" s="20">
        <f t="shared" si="0"/>
        <v>24.36856875584659</v>
      </c>
      <c r="F8" s="20">
        <f t="shared" si="0"/>
        <v>25.607476635514022</v>
      </c>
      <c r="G8" s="70">
        <f t="shared" si="0"/>
        <v>27.19626168224299</v>
      </c>
    </row>
    <row r="9" spans="1:7" ht="14.25">
      <c r="A9" s="236"/>
      <c r="B9" s="237"/>
      <c r="C9" s="237"/>
      <c r="D9" s="237"/>
      <c r="E9" s="237"/>
      <c r="F9" s="237"/>
      <c r="G9" s="237"/>
    </row>
    <row r="10" ht="14.25">
      <c r="A10" s="228" t="s">
        <v>173</v>
      </c>
    </row>
  </sheetData>
  <printOptions/>
  <pageMargins left="0.75" right="0.75" top="1" bottom="1" header="0.512" footer="0.512"/>
  <pageSetup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会田　房男</dc:creator>
  <cp:keywords/>
  <dc:description/>
  <cp:lastModifiedBy>情報チーム</cp:lastModifiedBy>
  <dcterms:created xsi:type="dcterms:W3CDTF">2002-02-25T06:24:11Z</dcterms:created>
  <dcterms:modified xsi:type="dcterms:W3CDTF">2002-02-27T00:50:57Z</dcterms:modified>
  <cp:category/>
  <cp:version/>
  <cp:contentType/>
  <cp:contentStatus/>
</cp:coreProperties>
</file>