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5355" windowWidth="15480" windowHeight="5445" activeTab="9"/>
  </bookViews>
  <sheets>
    <sheet name="79" sheetId="1" r:id="rId1"/>
    <sheet name="80" sheetId="2" r:id="rId2"/>
    <sheet name="81" sheetId="3" r:id="rId3"/>
    <sheet name="82" sheetId="4" r:id="rId4"/>
    <sheet name="83" sheetId="5" r:id="rId5"/>
    <sheet name="84" sheetId="6" r:id="rId6"/>
    <sheet name="85" sheetId="7" r:id="rId7"/>
    <sheet name="86" sheetId="8" r:id="rId8"/>
    <sheet name="87" sheetId="9" r:id="rId9"/>
    <sheet name="88" sheetId="10" r:id="rId10"/>
  </sheets>
  <definedNames>
    <definedName name="_xlnm.Print_Area" localSheetId="3">'82'!$A$1:$H$39</definedName>
    <definedName name="_xlnm.Print_Area" localSheetId="8">'87'!$A$1:$K$63</definedName>
  </definedNames>
  <calcPr fullCalcOnLoad="1"/>
</workbook>
</file>

<file path=xl/sharedStrings.xml><?xml version="1.0" encoding="utf-8"?>
<sst xmlns="http://schemas.openxmlformats.org/spreadsheetml/2006/main" count="565" uniqueCount="358">
  <si>
    <t>79.県財政の歳入決算額（一般会計）</t>
  </si>
  <si>
    <t>（単位：千円、％）</t>
  </si>
  <si>
    <t>平成8年度</t>
  </si>
  <si>
    <t>区　　　分</t>
  </si>
  <si>
    <t>決　算　額</t>
  </si>
  <si>
    <t>構成比</t>
  </si>
  <si>
    <t>対前　年比</t>
  </si>
  <si>
    <t>総　　　　　　　　額</t>
  </si>
  <si>
    <t>自　　主　　財　　源</t>
  </si>
  <si>
    <t>県税</t>
  </si>
  <si>
    <t>地方消費税清算金</t>
  </si>
  <si>
    <t>-</t>
  </si>
  <si>
    <t>皆増</t>
  </si>
  <si>
    <t>分担金及び負担金</t>
  </si>
  <si>
    <t>使用料及び手数料</t>
  </si>
  <si>
    <t>財産収入</t>
  </si>
  <si>
    <t>寄附金</t>
  </si>
  <si>
    <t>繰入金</t>
  </si>
  <si>
    <t>繰越金</t>
  </si>
  <si>
    <t>諸収入</t>
  </si>
  <si>
    <t>依　　存　　財　　源</t>
  </si>
  <si>
    <t>国庫支出金</t>
  </si>
  <si>
    <t>地方交付税</t>
  </si>
  <si>
    <t>地方譲与税</t>
  </si>
  <si>
    <t>交通安全対策特別交付金</t>
  </si>
  <si>
    <t>県債</t>
  </si>
  <si>
    <t>　資料：県財政課「福島県の財政」</t>
  </si>
  <si>
    <t>80.県財政の歳出決算額（一般会計）</t>
  </si>
  <si>
    <t>平成８年度</t>
  </si>
  <si>
    <t>目  的  別  決  算  内  訳</t>
  </si>
  <si>
    <t>議会費</t>
  </si>
  <si>
    <t>総務費</t>
  </si>
  <si>
    <t>民生費</t>
  </si>
  <si>
    <t>衛生費</t>
  </si>
  <si>
    <t>労働費</t>
  </si>
  <si>
    <t>農林水産業費</t>
  </si>
  <si>
    <t>商工費</t>
  </si>
  <si>
    <t>土木費</t>
  </si>
  <si>
    <t>警察費</t>
  </si>
  <si>
    <t>教育費</t>
  </si>
  <si>
    <t>災害復旧費</t>
  </si>
  <si>
    <t>公債費</t>
  </si>
  <si>
    <t>諸支出金</t>
  </si>
  <si>
    <t>性  質  別  決  算  内  訳</t>
  </si>
  <si>
    <t>義務的経費</t>
  </si>
  <si>
    <t>人　 　件　 　費</t>
  </si>
  <si>
    <t>扶　 　助 　　費</t>
  </si>
  <si>
    <t>公　 　債　 　費</t>
  </si>
  <si>
    <t>投資的経費</t>
  </si>
  <si>
    <t>普通建設事業費</t>
  </si>
  <si>
    <t>災害復旧事業費</t>
  </si>
  <si>
    <t>失業対策事業費</t>
  </si>
  <si>
    <t>皆減</t>
  </si>
  <si>
    <t>国直轄事業負担金</t>
  </si>
  <si>
    <t>その他の経費</t>
  </si>
  <si>
    <t>物　 　件　 　費</t>
  </si>
  <si>
    <t>維  持  補  修  費</t>
  </si>
  <si>
    <t>補　 助　 費　等</t>
  </si>
  <si>
    <t>繰 　　出　 　金</t>
  </si>
  <si>
    <t>そ　 　の　 　他</t>
  </si>
  <si>
    <t>81市町村財政歳入決算状況（普通会計）</t>
  </si>
  <si>
    <t>対前年比</t>
  </si>
  <si>
    <t>総　　　  　　　　　　　　額</t>
  </si>
  <si>
    <t>自　　　主　　　財　　　源</t>
  </si>
  <si>
    <t>地方税</t>
  </si>
  <si>
    <t>依　　　存　　　財　　　源</t>
  </si>
  <si>
    <t>利子割交付金</t>
  </si>
  <si>
    <t>地方消費税交付金</t>
  </si>
  <si>
    <t>ゴルフ場利用税交付金</t>
  </si>
  <si>
    <t>特別地方消費税交付金</t>
  </si>
  <si>
    <t>自動車取得税交付金</t>
  </si>
  <si>
    <t>国有提供施設等所在市町村助成交付金</t>
  </si>
  <si>
    <t>県支出金</t>
  </si>
  <si>
    <t>地方債</t>
  </si>
  <si>
    <t>　資料：県市町村課「市町村財政年報」</t>
  </si>
  <si>
    <t>82.市町村財政歳出決算状況（普通会計）</t>
  </si>
  <si>
    <t>H6</t>
  </si>
  <si>
    <t>H7</t>
  </si>
  <si>
    <t>消防費</t>
  </si>
  <si>
    <t>前年度繰上充用金</t>
  </si>
  <si>
    <t>人件費</t>
  </si>
  <si>
    <t>物件費</t>
  </si>
  <si>
    <t>維持補修費</t>
  </si>
  <si>
    <t>扶助費</t>
  </si>
  <si>
    <t>補助費等</t>
  </si>
  <si>
    <t>公債費　</t>
  </si>
  <si>
    <t>積立金</t>
  </si>
  <si>
    <t>投資及び出資金</t>
  </si>
  <si>
    <t>貸付金</t>
  </si>
  <si>
    <t>繰出金</t>
  </si>
  <si>
    <t>83.県税の状況</t>
  </si>
  <si>
    <t>収　入　額</t>
  </si>
  <si>
    <t>個人県民税</t>
  </si>
  <si>
    <t>法人県民税</t>
  </si>
  <si>
    <t>利子割県民税</t>
  </si>
  <si>
    <t>個人事業税</t>
  </si>
  <si>
    <t>法人事業税</t>
  </si>
  <si>
    <t>地方消費税譲渡割</t>
  </si>
  <si>
    <t>地方消費税貨物割</t>
  </si>
  <si>
    <t>不動産取得税</t>
  </si>
  <si>
    <t>県たばこ税</t>
  </si>
  <si>
    <t>ゴルフ場利用税</t>
  </si>
  <si>
    <t>特別地方消費税</t>
  </si>
  <si>
    <t>自動車税</t>
  </si>
  <si>
    <t>鉱区税</t>
  </si>
  <si>
    <t>狩猟者登録税</t>
  </si>
  <si>
    <t>固定資産税</t>
  </si>
  <si>
    <t>核燃料税</t>
  </si>
  <si>
    <t>自動車取得税</t>
  </si>
  <si>
    <t>軽油引取税</t>
  </si>
  <si>
    <t>入猟税</t>
  </si>
  <si>
    <t>娯楽施設利用税</t>
  </si>
  <si>
    <t>料理飲食等消費税</t>
  </si>
  <si>
    <t>　資料：県税務課「税務統計書」</t>
  </si>
  <si>
    <t>84.市町村税の状況</t>
  </si>
  <si>
    <t>　普　　　通　　　税</t>
  </si>
  <si>
    <t>市町村民税</t>
  </si>
  <si>
    <t>個　　　　　　人</t>
  </si>
  <si>
    <t>法　　　　　　人</t>
  </si>
  <si>
    <t>純 固 定 資 産 税</t>
  </si>
  <si>
    <t>交付金 ・ 納付金</t>
  </si>
  <si>
    <t>軽自動車税</t>
  </si>
  <si>
    <t>市町村たばこ税</t>
  </si>
  <si>
    <t>鉱産税</t>
  </si>
  <si>
    <t>特別土地保有税</t>
  </si>
  <si>
    <t>　目　　　的　　　税</t>
  </si>
  <si>
    <t>入湯税</t>
  </si>
  <si>
    <t>事業所税</t>
  </si>
  <si>
    <t>都市計画税</t>
  </si>
  <si>
    <t>旧法による税</t>
  </si>
  <si>
    <t>85.　県　職　員　数（各年4月1日現在）</t>
  </si>
  <si>
    <t>　　　　　（単位：人）</t>
  </si>
  <si>
    <t>吏　　　　　　　員</t>
  </si>
  <si>
    <t>技　　能</t>
  </si>
  <si>
    <t>区　　分</t>
  </si>
  <si>
    <t>総　　数</t>
  </si>
  <si>
    <t>事　　務</t>
  </si>
  <si>
    <t>技　　術</t>
  </si>
  <si>
    <t>労務職員</t>
  </si>
  <si>
    <t>教　員</t>
  </si>
  <si>
    <t>平成7年</t>
  </si>
  <si>
    <t>知事部局</t>
  </si>
  <si>
    <t>企業局</t>
  </si>
  <si>
    <t>議会事務局</t>
  </si>
  <si>
    <t>教育庁</t>
  </si>
  <si>
    <t>選挙管理委員会</t>
  </si>
  <si>
    <t>監査委員</t>
  </si>
  <si>
    <t>人事委員会</t>
  </si>
  <si>
    <t>地方労働委員会</t>
  </si>
  <si>
    <t>海区漁業調整委員会</t>
  </si>
  <si>
    <t>　　注：1.選挙管理委員会の数には、地方事務局分は除かれている。</t>
  </si>
  <si>
    <t>　　　　2.併任職員を含む。</t>
  </si>
  <si>
    <t>　資料：県人事課、各行政委員会</t>
  </si>
  <si>
    <t>86.市町村職員数（各年4月1日現在）</t>
  </si>
  <si>
    <t>　　（単位：人）</t>
  </si>
  <si>
    <t>区　　　　　分</t>
  </si>
  <si>
    <t>総　　　数</t>
  </si>
  <si>
    <t>市</t>
  </si>
  <si>
    <t>町　　　村</t>
  </si>
  <si>
    <t>平　成　７　年</t>
  </si>
  <si>
    <t>普　　通　　会　　計</t>
  </si>
  <si>
    <t>議　  会　  関 　 係</t>
  </si>
  <si>
    <t>総　  務  　関  　係</t>
  </si>
  <si>
    <t>税  　務  　関　  係</t>
  </si>
  <si>
    <t>民  　生  　関  　係</t>
  </si>
  <si>
    <t>保育所</t>
  </si>
  <si>
    <t>社会福祉施設</t>
  </si>
  <si>
    <t>福祉事務所職員</t>
  </si>
  <si>
    <t>その他</t>
  </si>
  <si>
    <t>衛　  生  　関  　係</t>
  </si>
  <si>
    <t>清掃職員</t>
  </si>
  <si>
    <t>保健所</t>
  </si>
  <si>
    <t>労　  働　  関  　係</t>
  </si>
  <si>
    <t>農  林  水  産  関  係</t>
  </si>
  <si>
    <t>土地改良関係職員</t>
  </si>
  <si>
    <t>商　  工　  関  　係</t>
  </si>
  <si>
    <t>土　  木  　関　  係</t>
  </si>
  <si>
    <t>土木工夫関係</t>
  </si>
  <si>
    <t>消　  防  　関　  係</t>
  </si>
  <si>
    <t>教　  育  　関  　係</t>
  </si>
  <si>
    <t>学校関係</t>
  </si>
  <si>
    <t>給食センター関係</t>
  </si>
  <si>
    <t>企　　業　　会　　計</t>
  </si>
  <si>
    <t>そ　の　他　の　会　計</t>
  </si>
  <si>
    <t>公  営  事  業  会  計</t>
  </si>
  <si>
    <t>そ  の  他  の  会  計</t>
  </si>
  <si>
    <t>　　注：臨時職員を含む。</t>
  </si>
  <si>
    <t>　資料：県市町村課</t>
  </si>
  <si>
    <t>87.市町村別選挙人名簿登録者数（平成11年6月2日現在）</t>
  </si>
  <si>
    <t>単位　人</t>
  </si>
  <si>
    <t>市町村</t>
  </si>
  <si>
    <t>男</t>
  </si>
  <si>
    <t>女</t>
  </si>
  <si>
    <t>市　　町　　村</t>
  </si>
  <si>
    <t>　浅川町</t>
  </si>
  <si>
    <t>一　　　区</t>
  </si>
  <si>
    <t>　古殿町</t>
  </si>
  <si>
    <t>福島市</t>
  </si>
  <si>
    <t>田　　村　　郡</t>
  </si>
  <si>
    <t>原町市</t>
  </si>
  <si>
    <t>　三春町</t>
  </si>
  <si>
    <t>相馬市</t>
  </si>
  <si>
    <t>　小野町</t>
  </si>
  <si>
    <t>伊　　達　　郡</t>
  </si>
  <si>
    <t xml:space="preserve"> </t>
  </si>
  <si>
    <t>　滝根町</t>
  </si>
  <si>
    <t>　桑折町</t>
  </si>
  <si>
    <t>　大越町</t>
  </si>
  <si>
    <t>　伊達町</t>
  </si>
  <si>
    <t>　都路村</t>
  </si>
  <si>
    <t>　国見町</t>
  </si>
  <si>
    <t>　常葉町</t>
  </si>
  <si>
    <t>　梁川町</t>
  </si>
  <si>
    <t>　船引町</t>
  </si>
  <si>
    <t>　保原町</t>
  </si>
  <si>
    <t>　霊山町</t>
  </si>
  <si>
    <t>四　　　区</t>
  </si>
  <si>
    <t>　月舘町</t>
  </si>
  <si>
    <t>会津若松市</t>
  </si>
  <si>
    <t>　川俣町</t>
  </si>
  <si>
    <t>喜多方市</t>
  </si>
  <si>
    <t>　飯野町</t>
  </si>
  <si>
    <t>南　会　津　郡</t>
  </si>
  <si>
    <t>相馬郡</t>
  </si>
  <si>
    <t>　田島町</t>
  </si>
  <si>
    <t>　新地町</t>
  </si>
  <si>
    <t>　下郷町</t>
  </si>
  <si>
    <t>　鹿島町</t>
  </si>
  <si>
    <t>　舘岩村</t>
  </si>
  <si>
    <t>　小高町</t>
  </si>
  <si>
    <t xml:space="preserve"> 　  檜枝岐村</t>
  </si>
  <si>
    <t>　飯舘村</t>
  </si>
  <si>
    <t>　伊南村</t>
  </si>
  <si>
    <t>　北　会　津　郡</t>
  </si>
  <si>
    <t>　南郷村</t>
  </si>
  <si>
    <t>二　　　区</t>
  </si>
  <si>
    <t>　只見町</t>
  </si>
  <si>
    <t>郡山市</t>
  </si>
  <si>
    <t>　耶　　麻　　郡</t>
  </si>
  <si>
    <t>北　会　津　郡</t>
  </si>
  <si>
    <t>二本松市</t>
  </si>
  <si>
    <t>　   北会津村</t>
  </si>
  <si>
    <t>安達郡</t>
  </si>
  <si>
    <t>耶　　麻　　郡</t>
  </si>
  <si>
    <t>　安達町</t>
  </si>
  <si>
    <t>　　熱塩加納村</t>
  </si>
  <si>
    <t>　大玉村</t>
  </si>
  <si>
    <t>　   北塩原村</t>
  </si>
  <si>
    <t>　本宮町</t>
  </si>
  <si>
    <t>　塩川町</t>
  </si>
  <si>
    <t>　白沢村</t>
  </si>
  <si>
    <t>　山都町</t>
  </si>
  <si>
    <t>　岩代町</t>
  </si>
  <si>
    <t>　   西会津町</t>
  </si>
  <si>
    <t>　東和町</t>
  </si>
  <si>
    <t>　高郷村</t>
  </si>
  <si>
    <t>　河　　沼　　郡</t>
  </si>
  <si>
    <t>　磐梯町</t>
  </si>
  <si>
    <t>三　　　区</t>
  </si>
  <si>
    <t>　   猪苗代町</t>
  </si>
  <si>
    <t>白河市</t>
  </si>
  <si>
    <t>河　　沼　　郡</t>
  </si>
  <si>
    <t>須賀川市</t>
  </si>
  <si>
    <t>　　会津坂下町</t>
  </si>
  <si>
    <t>　岩　　瀬　　郡</t>
  </si>
  <si>
    <t>岩　　瀬　　郡</t>
  </si>
  <si>
    <t>　湯川村</t>
  </si>
  <si>
    <t>　長沼町</t>
  </si>
  <si>
    <t>　大　　沼　　郡</t>
  </si>
  <si>
    <t>　柳津町</t>
  </si>
  <si>
    <t>　鏡石町</t>
  </si>
  <si>
    <t>　河東町</t>
  </si>
  <si>
    <t>　岩瀬村</t>
  </si>
  <si>
    <t>大　　沼　　郡</t>
  </si>
  <si>
    <t>　天栄村</t>
  </si>
  <si>
    <t>　　会津高田町</t>
  </si>
  <si>
    <t>　西　白　河　郡</t>
  </si>
  <si>
    <t>西　白　河　郡</t>
  </si>
  <si>
    <t>　　会津本郷町</t>
  </si>
  <si>
    <t>　西郷村</t>
  </si>
  <si>
    <t>　新鶴村</t>
  </si>
  <si>
    <t>　表郷村</t>
  </si>
  <si>
    <t>　三島町</t>
  </si>
  <si>
    <t xml:space="preserve">  東　　村</t>
  </si>
  <si>
    <t>　金山町</t>
  </si>
  <si>
    <t>　泉崎村</t>
  </si>
  <si>
    <t>　昭和村</t>
  </si>
  <si>
    <t>　中島村</t>
  </si>
  <si>
    <t>　矢吹町</t>
  </si>
  <si>
    <t>五　　　区</t>
  </si>
  <si>
    <t>　大信村</t>
  </si>
  <si>
    <t>いわき市</t>
  </si>
  <si>
    <t>東　白　川　郡</t>
  </si>
  <si>
    <t>双　　葉　　郡</t>
  </si>
  <si>
    <t>　棚倉町</t>
  </si>
  <si>
    <t>　広野町</t>
  </si>
  <si>
    <t>　矢祭町</t>
  </si>
  <si>
    <t>　楢葉町</t>
  </si>
  <si>
    <t xml:space="preserve">  塙　　町</t>
  </si>
  <si>
    <t>　富岡町</t>
  </si>
  <si>
    <t>　鮫川村</t>
  </si>
  <si>
    <t>　川内村</t>
  </si>
  <si>
    <t>石　　川　　郡</t>
  </si>
  <si>
    <t>　大熊町</t>
  </si>
  <si>
    <t>　石川町</t>
  </si>
  <si>
    <t>　双葉町</t>
  </si>
  <si>
    <t>　玉川村</t>
  </si>
  <si>
    <t>　浪江町</t>
  </si>
  <si>
    <t>　平田村</t>
  </si>
  <si>
    <t>　葛尾村</t>
  </si>
  <si>
    <t>　資料　福島県選挙管理委員会</t>
  </si>
  <si>
    <t>88　公職選挙の状況</t>
  </si>
  <si>
    <t>（単位：人、％）</t>
  </si>
  <si>
    <t>選挙の年月日</t>
  </si>
  <si>
    <t>選挙の種類</t>
  </si>
  <si>
    <t>当日有権者数</t>
  </si>
  <si>
    <t>投票者数</t>
  </si>
  <si>
    <t>投票率</t>
  </si>
  <si>
    <t>候補者数</t>
  </si>
  <si>
    <t>当選者数</t>
  </si>
  <si>
    <t>昭50.  4.13</t>
  </si>
  <si>
    <t>県議会議員</t>
  </si>
  <si>
    <t>51.  4.18</t>
  </si>
  <si>
    <t>知事</t>
  </si>
  <si>
    <t>51.  9.19</t>
  </si>
  <si>
    <t>51.12.  5</t>
  </si>
  <si>
    <t>衆議院議員</t>
  </si>
  <si>
    <t>52.  7.10</t>
  </si>
  <si>
    <t>参議院議員（地方区）</t>
  </si>
  <si>
    <t>（全国区）</t>
  </si>
  <si>
    <t>54.  .4.  8</t>
  </si>
  <si>
    <t>54.10.  7</t>
  </si>
  <si>
    <t>55.  6.22</t>
  </si>
  <si>
    <t>55.  8.31</t>
  </si>
  <si>
    <t>58.  4.10</t>
  </si>
  <si>
    <t>58.  6.26</t>
  </si>
  <si>
    <t>参議院議員（選挙区）</t>
  </si>
  <si>
    <t>（比例代表）</t>
  </si>
  <si>
    <t>58.12.18</t>
  </si>
  <si>
    <t>59.  9.  2</t>
  </si>
  <si>
    <t>60.  2.17</t>
  </si>
  <si>
    <t>補欠参議院議員</t>
  </si>
  <si>
    <t>61.  7.  6</t>
  </si>
  <si>
    <t>62.  4.12</t>
  </si>
  <si>
    <t>63.  9.  4</t>
  </si>
  <si>
    <t>平元.  7.23</t>
  </si>
  <si>
    <t>2.  2.18</t>
  </si>
  <si>
    <t>3.  4.  7</t>
  </si>
  <si>
    <t>4.  7.26</t>
  </si>
  <si>
    <t>4.  9.  6</t>
  </si>
  <si>
    <t>5.  7.18</t>
  </si>
  <si>
    <t>7.  4.  9</t>
  </si>
  <si>
    <t>7.  7.23</t>
  </si>
  <si>
    <t>8.  9.  8</t>
  </si>
  <si>
    <t>8.10.20</t>
  </si>
  <si>
    <t>衆議院議員（選挙区）</t>
  </si>
  <si>
    <t>10.  7.12</t>
  </si>
  <si>
    <t>11.  4.11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</si>
</sst>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\ ##0"/>
    <numFmt numFmtId="177" formatCode="###\ \ ##0"/>
    <numFmt numFmtId="178" formatCode="0.0"/>
    <numFmt numFmtId="179" formatCode="#,##0.0;&quot;△&quot;#,##0.0"/>
    <numFmt numFmtId="180" formatCode="0.000000"/>
    <numFmt numFmtId="181" formatCode="0.00000"/>
    <numFmt numFmtId="182" formatCode="0.0000"/>
    <numFmt numFmtId="183" formatCode="0.000"/>
    <numFmt numFmtId="184" formatCode="0.00000000"/>
    <numFmt numFmtId="185" formatCode="0.000000000"/>
    <numFmt numFmtId="186" formatCode="0.0000000"/>
    <numFmt numFmtId="187" formatCode="#,##0.0;[Red]\-#,##0.0"/>
    <numFmt numFmtId="188" formatCode="##\ \ ##0;&quot;　　　　△&quot;* ##\ \ ##0;##\ \ ##0"/>
    <numFmt numFmtId="189" formatCode="#\ \ ###\ \ ##0"/>
    <numFmt numFmtId="190" formatCode="##\ \ ##0"/>
  </numFmts>
  <fonts count="13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0"/>
      <name val="Osaka"/>
      <family val="3"/>
    </font>
    <font>
      <sz val="18"/>
      <name val="細明朝体"/>
      <family val="3"/>
    </font>
    <font>
      <sz val="9"/>
      <name val="細明朝体"/>
      <family val="3"/>
    </font>
    <font>
      <sz val="9"/>
      <name val="中ゴシック体"/>
      <family val="3"/>
    </font>
    <font>
      <sz val="10"/>
      <name val="細明朝体"/>
      <family val="3"/>
    </font>
    <font>
      <sz val="9"/>
      <name val="Osaka"/>
      <family val="3"/>
    </font>
    <font>
      <sz val="18"/>
      <name val="Osaka"/>
      <family val="3"/>
    </font>
    <font>
      <b/>
      <sz val="12"/>
      <name val="細明朝体"/>
      <family val="3"/>
    </font>
    <font>
      <sz val="6"/>
      <name val="Osaka"/>
      <family val="3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7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right"/>
    </xf>
    <xf numFmtId="0" fontId="0" fillId="0" borderId="2" xfId="0" applyBorder="1" applyAlignment="1">
      <alignment/>
    </xf>
    <xf numFmtId="0" fontId="0" fillId="0" borderId="3" xfId="0" applyBorder="1" applyAlignment="1">
      <alignment horizontal="centerContinuous"/>
    </xf>
    <xf numFmtId="0" fontId="0" fillId="0" borderId="4" xfId="0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0" fillId="0" borderId="3" xfId="0" applyBorder="1" applyAlignment="1">
      <alignment horizontal="centerContinuous" vertical="top"/>
    </xf>
    <xf numFmtId="0" fontId="0" fillId="0" borderId="4" xfId="0" applyBorder="1" applyAlignment="1">
      <alignment horizontal="centerContinuous" vertical="top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38" fontId="0" fillId="0" borderId="0" xfId="16" applyAlignment="1">
      <alignment/>
    </xf>
    <xf numFmtId="178" fontId="0" fillId="0" borderId="0" xfId="0" applyNumberFormat="1" applyAlignment="1">
      <alignment/>
    </xf>
    <xf numFmtId="179" fontId="0" fillId="0" borderId="0" xfId="0" applyNumberFormat="1" applyAlignment="1">
      <alignment/>
    </xf>
    <xf numFmtId="0" fontId="0" fillId="0" borderId="2" xfId="0" applyBorder="1" applyAlignment="1">
      <alignment horizontal="distributed"/>
    </xf>
    <xf numFmtId="0" fontId="0" fillId="0" borderId="2" xfId="0" applyFont="1" applyBorder="1" applyAlignment="1">
      <alignment horizontal="distributed"/>
    </xf>
    <xf numFmtId="0" fontId="0" fillId="0" borderId="3" xfId="0" applyBorder="1" applyAlignment="1">
      <alignment/>
    </xf>
    <xf numFmtId="0" fontId="4" fillId="0" borderId="4" xfId="0" applyFont="1" applyBorder="1" applyAlignment="1">
      <alignment horizontal="distributed"/>
    </xf>
    <xf numFmtId="0" fontId="4" fillId="0" borderId="0" xfId="0" applyFont="1" applyAlignment="1">
      <alignment horizontal="distributed"/>
    </xf>
    <xf numFmtId="0" fontId="0" fillId="0" borderId="0" xfId="0" applyAlignment="1">
      <alignment horizontal="distributed"/>
    </xf>
    <xf numFmtId="0" fontId="1" fillId="0" borderId="4" xfId="0" applyFont="1" applyBorder="1" applyAlignment="1">
      <alignment horizontal="center" vertical="center"/>
    </xf>
    <xf numFmtId="0" fontId="0" fillId="0" borderId="2" xfId="0" applyFont="1" applyBorder="1" applyAlignment="1">
      <alignment horizontal="right"/>
    </xf>
    <xf numFmtId="179" fontId="0" fillId="0" borderId="0" xfId="0" applyNumberFormat="1" applyAlignment="1">
      <alignment horizontal="right"/>
    </xf>
    <xf numFmtId="0" fontId="0" fillId="0" borderId="3" xfId="0" applyBorder="1" applyAlignment="1">
      <alignment horizontal="centerContinuous" vertical="center"/>
    </xf>
    <xf numFmtId="0" fontId="0" fillId="0" borderId="4" xfId="0" applyBorder="1" applyAlignment="1">
      <alignment horizontal="centerContinuous" vertical="center"/>
    </xf>
    <xf numFmtId="178" fontId="0" fillId="0" borderId="0" xfId="0" applyNumberFormat="1" applyAlignment="1">
      <alignment horizontal="right"/>
    </xf>
    <xf numFmtId="38" fontId="0" fillId="0" borderId="0" xfId="0" applyNumberFormat="1" applyAlignment="1">
      <alignment/>
    </xf>
    <xf numFmtId="38" fontId="0" fillId="0" borderId="0" xfId="16" applyFont="1" applyAlignment="1">
      <alignment horizontal="right"/>
    </xf>
    <xf numFmtId="0" fontId="0" fillId="0" borderId="3" xfId="0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Continuous" vertical="center"/>
    </xf>
    <xf numFmtId="0" fontId="0" fillId="0" borderId="6" xfId="0" applyFont="1" applyBorder="1" applyAlignment="1">
      <alignment horizontal="centerContinuous"/>
    </xf>
    <xf numFmtId="0" fontId="0" fillId="0" borderId="7" xfId="0" applyFont="1" applyBorder="1" applyAlignment="1">
      <alignment horizontal="centerContinuous"/>
    </xf>
    <xf numFmtId="0" fontId="0" fillId="0" borderId="8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4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top"/>
    </xf>
    <xf numFmtId="0" fontId="0" fillId="0" borderId="10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38" fontId="1" fillId="0" borderId="11" xfId="16" applyFont="1" applyBorder="1" applyAlignment="1">
      <alignment/>
    </xf>
    <xf numFmtId="38" fontId="0" fillId="0" borderId="0" xfId="16" applyFont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 quotePrefix="1">
      <alignment horizontal="center"/>
    </xf>
    <xf numFmtId="0" fontId="1" fillId="0" borderId="2" xfId="0" applyFont="1" applyBorder="1" applyAlignment="1" quotePrefix="1">
      <alignment horizontal="center"/>
    </xf>
    <xf numFmtId="0" fontId="0" fillId="0" borderId="2" xfId="0" applyFont="1" applyBorder="1" applyAlignment="1">
      <alignment horizontal="distributed" vertical="center"/>
    </xf>
    <xf numFmtId="38" fontId="1" fillId="0" borderId="11" xfId="16" applyFont="1" applyBorder="1" applyAlignment="1">
      <alignment/>
    </xf>
    <xf numFmtId="38" fontId="0" fillId="0" borderId="0" xfId="16" applyFont="1" applyBorder="1" applyAlignment="1">
      <alignment/>
    </xf>
    <xf numFmtId="0" fontId="0" fillId="0" borderId="4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3" xfId="0" applyFont="1" applyBorder="1" applyAlignment="1">
      <alignment/>
    </xf>
    <xf numFmtId="38" fontId="0" fillId="0" borderId="3" xfId="16" applyFont="1" applyBorder="1" applyAlignment="1">
      <alignment/>
    </xf>
    <xf numFmtId="38" fontId="0" fillId="0" borderId="0" xfId="16" applyFont="1" applyAlignment="1">
      <alignment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vertical="center"/>
    </xf>
    <xf numFmtId="0" fontId="0" fillId="0" borderId="0" xfId="0" applyFont="1" applyAlignment="1">
      <alignment horizontal="centerContinuous" vertical="center"/>
    </xf>
    <xf numFmtId="0" fontId="0" fillId="0" borderId="2" xfId="0" applyFont="1" applyBorder="1" applyAlignment="1">
      <alignment horizontal="centerContinuous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>
      <alignment vertical="top"/>
    </xf>
    <xf numFmtId="0" fontId="0" fillId="0" borderId="4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38" fontId="0" fillId="0" borderId="0" xfId="16" applyFont="1" applyAlignment="1">
      <alignment vertical="center"/>
    </xf>
    <xf numFmtId="0" fontId="0" fillId="0" borderId="0" xfId="0" applyFont="1" applyAlignment="1" quotePrefix="1">
      <alignment horizontal="centerContinuous" vertical="center"/>
    </xf>
    <xf numFmtId="0" fontId="1" fillId="0" borderId="0" xfId="0" applyFont="1" applyAlignment="1" quotePrefix="1">
      <alignment horizontal="centerContinuous" vertical="center"/>
    </xf>
    <xf numFmtId="38" fontId="1" fillId="0" borderId="0" xfId="16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distributed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/>
    </xf>
    <xf numFmtId="38" fontId="1" fillId="0" borderId="0" xfId="16" applyFont="1" applyAlignment="1">
      <alignment/>
    </xf>
    <xf numFmtId="178" fontId="1" fillId="0" borderId="0" xfId="0" applyNumberFormat="1" applyFont="1" applyAlignment="1">
      <alignment/>
    </xf>
    <xf numFmtId="179" fontId="1" fillId="0" borderId="0" xfId="0" applyNumberFormat="1" applyFont="1" applyAlignment="1">
      <alignment/>
    </xf>
    <xf numFmtId="38" fontId="1" fillId="0" borderId="0" xfId="16" applyFont="1" applyAlignment="1">
      <alignment horizontal="right"/>
    </xf>
    <xf numFmtId="178" fontId="1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3" xfId="0" applyFont="1" applyBorder="1" applyAlignment="1">
      <alignment/>
    </xf>
    <xf numFmtId="0" fontId="1" fillId="0" borderId="3" xfId="0" applyFont="1" applyBorder="1" applyAlignment="1">
      <alignment horizontal="centerContinuous"/>
    </xf>
    <xf numFmtId="38" fontId="0" fillId="0" borderId="0" xfId="16" applyAlignment="1">
      <alignment/>
    </xf>
    <xf numFmtId="38" fontId="0" fillId="0" borderId="0" xfId="16" applyFont="1" applyAlignment="1">
      <alignment horizontal="right"/>
    </xf>
    <xf numFmtId="0" fontId="0" fillId="0" borderId="2" xfId="0" applyFont="1" applyBorder="1" applyAlignment="1">
      <alignment horizontal="distributed"/>
    </xf>
    <xf numFmtId="0" fontId="4" fillId="0" borderId="2" xfId="0" applyFont="1" applyBorder="1" applyAlignment="1">
      <alignment horizontal="distributed"/>
    </xf>
    <xf numFmtId="0" fontId="4" fillId="0" borderId="4" xfId="0" applyFont="1" applyBorder="1" applyAlignment="1">
      <alignment horizontal="distributed"/>
    </xf>
    <xf numFmtId="0" fontId="1" fillId="0" borderId="4" xfId="0" applyFont="1" applyBorder="1" applyAlignment="1">
      <alignment horizontal="center" vertical="center"/>
    </xf>
    <xf numFmtId="0" fontId="9" fillId="0" borderId="2" xfId="0" applyFont="1" applyBorder="1" applyAlignment="1">
      <alignment horizontal="distributed"/>
    </xf>
    <xf numFmtId="0" fontId="4" fillId="0" borderId="0" xfId="0" applyFont="1" applyAlignment="1">
      <alignment horizontal="distributed"/>
    </xf>
    <xf numFmtId="0" fontId="1" fillId="0" borderId="3" xfId="0" applyFont="1" applyBorder="1" applyAlignment="1">
      <alignment horizontal="centerContinuous" vertical="center"/>
    </xf>
    <xf numFmtId="38" fontId="0" fillId="0" borderId="0" xfId="16" applyAlignment="1">
      <alignment horizontal="right"/>
    </xf>
    <xf numFmtId="179" fontId="0" fillId="0" borderId="0" xfId="16" applyNumberFormat="1" applyAlignment="1">
      <alignment horizontal="right"/>
    </xf>
    <xf numFmtId="179" fontId="0" fillId="0" borderId="0" xfId="16" applyNumberFormat="1" applyFont="1" applyAlignment="1">
      <alignment horizontal="right"/>
    </xf>
    <xf numFmtId="0" fontId="5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horizontal="distributed" vertical="center"/>
    </xf>
    <xf numFmtId="0" fontId="6" fillId="0" borderId="15" xfId="0" applyFont="1" applyBorder="1" applyAlignment="1">
      <alignment horizontal="center" vertical="center"/>
    </xf>
    <xf numFmtId="0" fontId="6" fillId="0" borderId="14" xfId="0" applyFont="1" applyBorder="1" applyAlignment="1">
      <alignment horizontal="distributed" vertical="center"/>
    </xf>
    <xf numFmtId="0" fontId="6" fillId="0" borderId="16" xfId="0" applyFont="1" applyBorder="1" applyAlignment="1">
      <alignment horizontal="distributed" vertical="center"/>
    </xf>
    <xf numFmtId="0" fontId="6" fillId="0" borderId="15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6" fillId="0" borderId="2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17" xfId="0" applyFont="1" applyBorder="1" applyAlignment="1">
      <alignment horizontal="distributed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vertical="center"/>
    </xf>
    <xf numFmtId="0" fontId="6" fillId="0" borderId="0" xfId="0" applyFont="1" applyAlignment="1">
      <alignment horizontal="distributed" vertical="center"/>
    </xf>
    <xf numFmtId="188" fontId="6" fillId="0" borderId="2" xfId="0" applyNumberFormat="1" applyFont="1" applyBorder="1" applyAlignment="1">
      <alignment horizontal="distributed" vertical="center"/>
    </xf>
    <xf numFmtId="188" fontId="6" fillId="0" borderId="0" xfId="0" applyNumberFormat="1" applyFont="1" applyAlignment="1">
      <alignment vertical="center"/>
    </xf>
    <xf numFmtId="178" fontId="6" fillId="0" borderId="0" xfId="0" applyNumberFormat="1" applyFont="1" applyAlignment="1">
      <alignment horizontal="distributed" vertical="center"/>
    </xf>
    <xf numFmtId="178" fontId="6" fillId="0" borderId="2" xfId="0" applyNumberFormat="1" applyFont="1" applyBorder="1" applyAlignment="1">
      <alignment horizontal="distributed" vertical="center"/>
    </xf>
    <xf numFmtId="0" fontId="6" fillId="0" borderId="3" xfId="0" applyFont="1" applyBorder="1" applyAlignment="1">
      <alignment vertical="center"/>
    </xf>
    <xf numFmtId="0" fontId="6" fillId="0" borderId="4" xfId="0" applyFont="1" applyBorder="1" applyAlignment="1">
      <alignment horizontal="distributed" vertical="center"/>
    </xf>
    <xf numFmtId="188" fontId="6" fillId="0" borderId="3" xfId="0" applyNumberFormat="1" applyFont="1" applyBorder="1" applyAlignment="1">
      <alignment horizontal="right" vertical="center"/>
    </xf>
    <xf numFmtId="189" fontId="6" fillId="0" borderId="3" xfId="0" applyNumberFormat="1" applyFont="1" applyBorder="1" applyAlignment="1">
      <alignment horizontal="right" vertical="center"/>
    </xf>
    <xf numFmtId="188" fontId="6" fillId="0" borderId="4" xfId="0" applyNumberFormat="1" applyFont="1" applyBorder="1" applyAlignment="1">
      <alignment horizontal="distributed" vertical="center"/>
    </xf>
    <xf numFmtId="0" fontId="8" fillId="0" borderId="0" xfId="0" applyFont="1" applyAlignment="1">
      <alignment/>
    </xf>
    <xf numFmtId="38" fontId="1" fillId="0" borderId="0" xfId="16" applyFont="1" applyBorder="1" applyAlignment="1">
      <alignment/>
    </xf>
    <xf numFmtId="0" fontId="8" fillId="0" borderId="18" xfId="0" applyFont="1" applyBorder="1" applyAlignment="1">
      <alignment/>
    </xf>
    <xf numFmtId="188" fontId="8" fillId="0" borderId="0" xfId="0" applyNumberFormat="1" applyFont="1" applyAlignment="1">
      <alignment/>
    </xf>
    <xf numFmtId="0" fontId="7" fillId="0" borderId="0" xfId="0" applyFont="1" applyBorder="1" applyAlignment="1">
      <alignment vertical="center"/>
    </xf>
    <xf numFmtId="0" fontId="7" fillId="0" borderId="2" xfId="0" applyFont="1" applyBorder="1" applyAlignment="1">
      <alignment horizontal="distributed" vertical="center"/>
    </xf>
    <xf numFmtId="188" fontId="6" fillId="0" borderId="0" xfId="0" applyNumberFormat="1" applyFont="1" applyAlignment="1">
      <alignment vertical="center"/>
    </xf>
    <xf numFmtId="3" fontId="0" fillId="0" borderId="0" xfId="16" applyNumberFormat="1" applyFont="1" applyAlignment="1">
      <alignment vertical="center"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2" fontId="0" fillId="0" borderId="0" xfId="0" applyNumberFormat="1" applyAlignment="1">
      <alignment/>
    </xf>
    <xf numFmtId="0" fontId="0" fillId="0" borderId="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1" xfId="0" applyBorder="1" applyAlignment="1">
      <alignment horizontal="distributed"/>
    </xf>
    <xf numFmtId="0" fontId="0" fillId="0" borderId="11" xfId="0" applyBorder="1" applyAlignment="1">
      <alignment horizontal="right"/>
    </xf>
    <xf numFmtId="0" fontId="0" fillId="0" borderId="0" xfId="0" applyFill="1" applyAlignment="1">
      <alignment horizontal="right"/>
    </xf>
    <xf numFmtId="49" fontId="0" fillId="0" borderId="0" xfId="0" applyNumberFormat="1" applyAlignment="1">
      <alignment horizontal="right"/>
    </xf>
    <xf numFmtId="0" fontId="0" fillId="0" borderId="12" xfId="0" applyBorder="1" applyAlignment="1">
      <alignment horizontal="center"/>
    </xf>
    <xf numFmtId="0" fontId="0" fillId="0" borderId="20" xfId="0" applyBorder="1" applyAlignment="1">
      <alignment horizontal="center"/>
    </xf>
    <xf numFmtId="3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49" fontId="0" fillId="0" borderId="3" xfId="0" applyNumberFormat="1" applyBorder="1" applyAlignment="1">
      <alignment/>
    </xf>
    <xf numFmtId="0" fontId="0" fillId="0" borderId="10" xfId="0" applyBorder="1" applyAlignment="1">
      <alignment/>
    </xf>
    <xf numFmtId="0" fontId="11" fillId="0" borderId="0" xfId="0" applyFont="1" applyAlignment="1">
      <alignment horizontal="centerContinuous" vertical="center"/>
    </xf>
    <xf numFmtId="38" fontId="7" fillId="0" borderId="0" xfId="16" applyFont="1" applyAlignment="1">
      <alignment horizontal="right" vertical="center"/>
    </xf>
    <xf numFmtId="38" fontId="7" fillId="0" borderId="0" xfId="16" applyFont="1" applyBorder="1" applyAlignment="1">
      <alignment vertical="center"/>
    </xf>
    <xf numFmtId="38" fontId="6" fillId="0" borderId="17" xfId="16" applyFont="1" applyBorder="1" applyAlignment="1">
      <alignment vertical="center"/>
    </xf>
    <xf numFmtId="38" fontId="6" fillId="0" borderId="0" xfId="16" applyFont="1" applyAlignment="1">
      <alignment horizontal="distributed" vertical="center"/>
    </xf>
    <xf numFmtId="38" fontId="6" fillId="0" borderId="2" xfId="16" applyFont="1" applyBorder="1" applyAlignment="1">
      <alignment horizontal="distributed" vertical="center"/>
    </xf>
    <xf numFmtId="38" fontId="6" fillId="0" borderId="0" xfId="16" applyFont="1" applyAlignment="1">
      <alignment horizontal="right" vertical="center"/>
    </xf>
    <xf numFmtId="38" fontId="6" fillId="0" borderId="0" xfId="16" applyFont="1" applyBorder="1" applyAlignment="1">
      <alignment vertical="center"/>
    </xf>
    <xf numFmtId="38" fontId="6" fillId="0" borderId="0" xfId="16" applyFont="1" applyAlignment="1">
      <alignment vertical="center"/>
    </xf>
    <xf numFmtId="38" fontId="6" fillId="0" borderId="0" xfId="16" applyFont="1" applyBorder="1" applyAlignment="1">
      <alignment horizontal="right" vertical="center"/>
    </xf>
    <xf numFmtId="38" fontId="7" fillId="0" borderId="17" xfId="16" applyFont="1" applyBorder="1" applyAlignment="1">
      <alignment vertical="center"/>
    </xf>
    <xf numFmtId="38" fontId="0" fillId="0" borderId="17" xfId="16" applyBorder="1" applyAlignment="1">
      <alignment vertical="center"/>
    </xf>
    <xf numFmtId="38" fontId="6" fillId="0" borderId="2" xfId="16" applyFont="1" applyBorder="1" applyAlignment="1">
      <alignment vertical="center"/>
    </xf>
    <xf numFmtId="38" fontId="6" fillId="0" borderId="0" xfId="16" applyFont="1" applyAlignment="1">
      <alignment/>
    </xf>
    <xf numFmtId="38" fontId="0" fillId="0" borderId="0" xfId="16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workbookViewId="0" topLeftCell="A1">
      <selection activeCell="D12" sqref="D12"/>
    </sheetView>
  </sheetViews>
  <sheetFormatPr defaultColWidth="8.796875" defaultRowHeight="15"/>
  <cols>
    <col min="1" max="1" width="2.59765625" style="0" customWidth="1"/>
    <col min="2" max="2" width="20.3984375" style="0" customWidth="1"/>
    <col min="3" max="3" width="14.3984375" style="0" customWidth="1"/>
    <col min="4" max="4" width="8.09765625" style="0" customWidth="1"/>
    <col min="5" max="5" width="7.5" style="0" customWidth="1"/>
    <col min="6" max="6" width="16.59765625" style="0" customWidth="1"/>
    <col min="7" max="7" width="7.19921875" style="0" customWidth="1"/>
    <col min="8" max="8" width="7.69921875" style="0" customWidth="1"/>
    <col min="9" max="16384" width="11" style="0" customWidth="1"/>
  </cols>
  <sheetData>
    <row r="1" ht="14.25">
      <c r="A1" s="90" t="s">
        <v>0</v>
      </c>
    </row>
    <row r="2" spans="1:8" ht="15" thickBot="1">
      <c r="A2" s="3"/>
      <c r="B2" s="3"/>
      <c r="C2" s="3"/>
      <c r="D2" s="3"/>
      <c r="E2" s="3"/>
      <c r="F2" s="3"/>
      <c r="G2" s="3"/>
      <c r="H2" s="4" t="s">
        <v>1</v>
      </c>
    </row>
    <row r="3" spans="2:8" ht="24.75" customHeight="1" thickTop="1">
      <c r="B3" s="5"/>
      <c r="C3" s="6" t="s">
        <v>2</v>
      </c>
      <c r="D3" s="6"/>
      <c r="E3" s="7"/>
      <c r="F3" s="92">
        <v>9</v>
      </c>
      <c r="G3" s="6"/>
      <c r="H3" s="6"/>
    </row>
    <row r="4" spans="1:8" ht="30" customHeight="1">
      <c r="A4" s="9" t="s">
        <v>3</v>
      </c>
      <c r="B4" s="10"/>
      <c r="C4" s="11" t="s">
        <v>4</v>
      </c>
      <c r="D4" s="11" t="s">
        <v>5</v>
      </c>
      <c r="E4" s="12" t="s">
        <v>6</v>
      </c>
      <c r="F4" s="11" t="s">
        <v>4</v>
      </c>
      <c r="G4" s="11" t="s">
        <v>5</v>
      </c>
      <c r="H4" s="13" t="s">
        <v>6</v>
      </c>
    </row>
    <row r="5" ht="14.25">
      <c r="B5" s="5"/>
    </row>
    <row r="6" spans="1:8" ht="14.25">
      <c r="A6" s="90" t="s">
        <v>7</v>
      </c>
      <c r="B6" s="5"/>
      <c r="C6" s="85">
        <v>986294636</v>
      </c>
      <c r="D6" s="86">
        <v>100</v>
      </c>
      <c r="E6" s="87">
        <v>0.464407525586763</v>
      </c>
      <c r="F6" s="85">
        <f>SUM(F7+F18)</f>
        <v>1019852215</v>
      </c>
      <c r="G6" s="86">
        <f aca="true" t="shared" si="0" ref="G6:G16">F6/$F$6*100</f>
        <v>100</v>
      </c>
      <c r="H6" s="87">
        <f aca="true" t="shared" si="1" ref="H6:H16">((F6/C6)-1)*100</f>
        <v>3.402388878043139</v>
      </c>
    </row>
    <row r="7" spans="1:8" ht="14.25">
      <c r="A7" t="s">
        <v>8</v>
      </c>
      <c r="B7" s="5"/>
      <c r="C7" s="93">
        <v>377691275</v>
      </c>
      <c r="D7" s="15">
        <v>38.293960163035905</v>
      </c>
      <c r="E7" s="16">
        <v>2.0417174062613785</v>
      </c>
      <c r="F7" s="85">
        <f>SUM(F8:F16)</f>
        <v>409250569</v>
      </c>
      <c r="G7" s="86">
        <f t="shared" si="0"/>
        <v>40.1284189003796</v>
      </c>
      <c r="H7" s="16">
        <f t="shared" si="1"/>
        <v>8.35584406867751</v>
      </c>
    </row>
    <row r="8" spans="2:8" ht="14.25">
      <c r="B8" s="17" t="s">
        <v>9</v>
      </c>
      <c r="C8" s="93">
        <v>230552575</v>
      </c>
      <c r="D8" s="15">
        <v>23.375629004231957</v>
      </c>
      <c r="E8" s="16">
        <v>1.4261193364675684</v>
      </c>
      <c r="F8" s="85">
        <v>233685976</v>
      </c>
      <c r="G8" s="86">
        <f t="shared" si="0"/>
        <v>22.913709708420843</v>
      </c>
      <c r="H8" s="16">
        <f t="shared" si="1"/>
        <v>1.3590830638087636</v>
      </c>
    </row>
    <row r="9" spans="2:8" ht="18" customHeight="1">
      <c r="B9" s="17" t="s">
        <v>10</v>
      </c>
      <c r="C9" s="94" t="s">
        <v>11</v>
      </c>
      <c r="D9" s="28" t="s">
        <v>11</v>
      </c>
      <c r="E9" s="25" t="s">
        <v>11</v>
      </c>
      <c r="F9" s="88">
        <v>9475540</v>
      </c>
      <c r="G9" s="89">
        <f t="shared" si="0"/>
        <v>0.9291091258746739</v>
      </c>
      <c r="H9" s="25" t="s">
        <v>12</v>
      </c>
    </row>
    <row r="10" spans="2:8" ht="17.25" customHeight="1">
      <c r="B10" s="17" t="s">
        <v>13</v>
      </c>
      <c r="C10" s="93">
        <v>21900605</v>
      </c>
      <c r="D10" s="15">
        <v>2.2204931671148214</v>
      </c>
      <c r="E10" s="16">
        <v>2.4817300946320175</v>
      </c>
      <c r="F10" s="85">
        <v>19607981</v>
      </c>
      <c r="G10" s="86">
        <f t="shared" si="0"/>
        <v>1.9226296429625347</v>
      </c>
      <c r="H10" s="16">
        <f t="shared" si="1"/>
        <v>-10.468313546589236</v>
      </c>
    </row>
    <row r="11" spans="2:8" ht="20.25" customHeight="1">
      <c r="B11" s="17" t="s">
        <v>14</v>
      </c>
      <c r="C11" s="93">
        <v>19843359</v>
      </c>
      <c r="D11" s="15">
        <v>2.011909856924336</v>
      </c>
      <c r="E11" s="16">
        <v>0.2737454550305607</v>
      </c>
      <c r="F11" s="85">
        <v>18844166</v>
      </c>
      <c r="G11" s="86">
        <f t="shared" si="0"/>
        <v>1.8477349681492825</v>
      </c>
      <c r="H11" s="16">
        <f t="shared" si="1"/>
        <v>-5.03540252434076</v>
      </c>
    </row>
    <row r="12" spans="2:8" ht="14.25">
      <c r="B12" s="17" t="s">
        <v>15</v>
      </c>
      <c r="C12" s="93">
        <v>4519415</v>
      </c>
      <c r="D12" s="15">
        <v>0.4</v>
      </c>
      <c r="E12" s="16">
        <v>-17.546692948107356</v>
      </c>
      <c r="F12" s="85">
        <v>3765589</v>
      </c>
      <c r="G12" s="86">
        <f t="shared" si="0"/>
        <v>0.36922888871697945</v>
      </c>
      <c r="H12" s="16">
        <f t="shared" si="1"/>
        <v>-16.679725141417634</v>
      </c>
    </row>
    <row r="13" spans="2:8" ht="14.25">
      <c r="B13" s="17" t="s">
        <v>16</v>
      </c>
      <c r="C13" s="93">
        <v>642774</v>
      </c>
      <c r="D13" s="15">
        <v>0.06517058661160559</v>
      </c>
      <c r="E13" s="16">
        <v>-74.48885350381671</v>
      </c>
      <c r="F13" s="85">
        <v>611118</v>
      </c>
      <c r="G13" s="86">
        <f t="shared" si="0"/>
        <v>0.059922211376478705</v>
      </c>
      <c r="H13" s="16">
        <f t="shared" si="1"/>
        <v>-4.924903620868304</v>
      </c>
    </row>
    <row r="14" spans="2:8" ht="14.25">
      <c r="B14" s="17" t="s">
        <v>17</v>
      </c>
      <c r="C14" s="93">
        <v>27588628</v>
      </c>
      <c r="D14" s="15">
        <v>2.7971994364572415</v>
      </c>
      <c r="E14" s="16">
        <v>19.320275698471367</v>
      </c>
      <c r="F14" s="85">
        <v>41528731</v>
      </c>
      <c r="G14" s="86">
        <f t="shared" si="0"/>
        <v>4.0720342015436035</v>
      </c>
      <c r="H14" s="16">
        <f t="shared" si="1"/>
        <v>50.5284387465734</v>
      </c>
    </row>
    <row r="15" spans="2:8" ht="14.25">
      <c r="B15" s="17" t="s">
        <v>18</v>
      </c>
      <c r="C15" s="93">
        <v>12757726</v>
      </c>
      <c r="D15" s="15">
        <v>1.293500495119797</v>
      </c>
      <c r="E15" s="16">
        <v>16.90507732459212</v>
      </c>
      <c r="F15" s="85">
        <v>14055273</v>
      </c>
      <c r="G15" s="86">
        <f t="shared" si="0"/>
        <v>1.3781676200997417</v>
      </c>
      <c r="H15" s="16">
        <f t="shared" si="1"/>
        <v>10.170676184768347</v>
      </c>
    </row>
    <row r="16" spans="2:8" ht="14.25">
      <c r="B16" s="17" t="s">
        <v>19</v>
      </c>
      <c r="C16" s="93">
        <v>59886193</v>
      </c>
      <c r="D16" s="15">
        <v>6.071836022841353</v>
      </c>
      <c r="E16" s="16">
        <v>0.4317548669439564</v>
      </c>
      <c r="F16" s="85">
        <v>67676195</v>
      </c>
      <c r="G16" s="86">
        <f t="shared" si="0"/>
        <v>6.635882533235465</v>
      </c>
      <c r="H16" s="16">
        <f t="shared" si="1"/>
        <v>13.008010043316665</v>
      </c>
    </row>
    <row r="17" spans="2:8" ht="14.25">
      <c r="B17" s="17"/>
      <c r="C17" s="93"/>
      <c r="D17" s="15"/>
      <c r="E17" s="16"/>
      <c r="F17" s="85"/>
      <c r="G17" s="90"/>
      <c r="H17" s="16"/>
    </row>
    <row r="18" spans="1:8" ht="14.25">
      <c r="A18" t="s">
        <v>20</v>
      </c>
      <c r="B18" s="17"/>
      <c r="C18" s="93">
        <v>608603361</v>
      </c>
      <c r="D18" s="15">
        <v>61.70603983696409</v>
      </c>
      <c r="E18" s="16">
        <v>-0.49016270572993514</v>
      </c>
      <c r="F18" s="85">
        <f>SUM(F19:F23)</f>
        <v>610601646</v>
      </c>
      <c r="G18" s="86">
        <f aca="true" t="shared" si="2" ref="G18:G23">F18/$F$6*100</f>
        <v>59.8715810996204</v>
      </c>
      <c r="H18" s="16">
        <f aca="true" t="shared" si="3" ref="H18:H23">((F18/C18)-1)*100</f>
        <v>0.3283394617993318</v>
      </c>
    </row>
    <row r="19" spans="2:8" ht="14.25">
      <c r="B19" s="95" t="s">
        <v>21</v>
      </c>
      <c r="C19" s="93">
        <v>226703229</v>
      </c>
      <c r="D19" s="15">
        <v>22.9853454257253</v>
      </c>
      <c r="E19" s="16">
        <v>-4.264272907243116</v>
      </c>
      <c r="F19" s="85">
        <v>229615408</v>
      </c>
      <c r="G19" s="86">
        <f t="shared" si="2"/>
        <v>22.514576585000604</v>
      </c>
      <c r="H19" s="16">
        <f t="shared" si="3"/>
        <v>1.284577644899798</v>
      </c>
    </row>
    <row r="20" spans="2:8" ht="14.25">
      <c r="B20" s="95" t="s">
        <v>22</v>
      </c>
      <c r="C20" s="93">
        <v>224397286</v>
      </c>
      <c r="D20" s="15">
        <v>22.751546830880258</v>
      </c>
      <c r="E20" s="16">
        <v>-0.36024292928372725</v>
      </c>
      <c r="F20" s="85">
        <v>222630844</v>
      </c>
      <c r="G20" s="86">
        <f t="shared" si="2"/>
        <v>21.829716180986086</v>
      </c>
      <c r="H20" s="16">
        <f t="shared" si="3"/>
        <v>-0.7871940126762511</v>
      </c>
    </row>
    <row r="21" spans="2:8" ht="15.75" customHeight="1">
      <c r="B21" s="95" t="s">
        <v>23</v>
      </c>
      <c r="C21" s="93">
        <v>18044204</v>
      </c>
      <c r="D21" s="15">
        <v>1.8294942851133988</v>
      </c>
      <c r="E21" s="16">
        <v>4.016781307305073</v>
      </c>
      <c r="F21" s="85">
        <v>8690716</v>
      </c>
      <c r="G21" s="86">
        <f t="shared" si="2"/>
        <v>0.8521544467106932</v>
      </c>
      <c r="H21" s="16">
        <f t="shared" si="3"/>
        <v>-51.83652324037126</v>
      </c>
    </row>
    <row r="22" spans="2:8" ht="15.75" customHeight="1">
      <c r="B22" s="96" t="s">
        <v>24</v>
      </c>
      <c r="C22" s="93">
        <v>1098742</v>
      </c>
      <c r="D22" s="15">
        <v>0.11140099113344462</v>
      </c>
      <c r="E22" s="16">
        <v>2.2420364621718036</v>
      </c>
      <c r="F22" s="85">
        <v>1104878</v>
      </c>
      <c r="G22" s="86">
        <f t="shared" si="2"/>
        <v>0.10833706920958151</v>
      </c>
      <c r="H22" s="16">
        <f t="shared" si="3"/>
        <v>0.5584568533832268</v>
      </c>
    </row>
    <row r="23" spans="2:8" ht="14.25">
      <c r="B23" s="95" t="s">
        <v>25</v>
      </c>
      <c r="C23" s="93">
        <v>138359900</v>
      </c>
      <c r="D23" s="15">
        <v>14.02825230411169</v>
      </c>
      <c r="E23" s="16">
        <v>5.481762147450442</v>
      </c>
      <c r="F23" s="85">
        <v>148559800</v>
      </c>
      <c r="G23" s="86">
        <f t="shared" si="2"/>
        <v>14.566796817713437</v>
      </c>
      <c r="H23" s="16">
        <f t="shared" si="3"/>
        <v>7.372005906335577</v>
      </c>
    </row>
    <row r="24" spans="1:8" ht="14.25">
      <c r="A24" s="19"/>
      <c r="B24" s="97"/>
      <c r="C24" s="19"/>
      <c r="D24" s="19"/>
      <c r="E24" s="19"/>
      <c r="F24" s="19"/>
      <c r="G24" s="91"/>
      <c r="H24" s="19"/>
    </row>
    <row r="25" spans="1:2" ht="14.25">
      <c r="A25" t="s">
        <v>26</v>
      </c>
      <c r="B25" s="22"/>
    </row>
    <row r="26" ht="14.25">
      <c r="B26" s="22"/>
    </row>
  </sheetData>
  <printOptions/>
  <pageMargins left="0.7874015748031497" right="0.7874015748031497" top="0.984251968503937" bottom="0.984251968503937" header="0.5118110236220472" footer="0.5118110236220472"/>
  <pageSetup orientation="portrait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47"/>
  <sheetViews>
    <sheetView tabSelected="1" workbookViewId="0" topLeftCell="E23">
      <selection activeCell="E37" sqref="E37"/>
    </sheetView>
  </sheetViews>
  <sheetFormatPr defaultColWidth="8.796875" defaultRowHeight="15"/>
  <cols>
    <col min="1" max="1" width="13.8984375" style="0" customWidth="1"/>
    <col min="2" max="2" width="25.5" style="0" customWidth="1"/>
    <col min="3" max="3" width="14.09765625" style="0" customWidth="1"/>
    <col min="4" max="16384" width="11" style="0" customWidth="1"/>
  </cols>
  <sheetData>
    <row r="1" ht="14.25">
      <c r="A1" s="2" t="s">
        <v>311</v>
      </c>
    </row>
    <row r="2" ht="15" thickBot="1">
      <c r="G2" s="146" t="s">
        <v>312</v>
      </c>
    </row>
    <row r="3" spans="1:7" ht="15" thickTop="1">
      <c r="A3" s="142" t="s">
        <v>313</v>
      </c>
      <c r="B3" s="143" t="s">
        <v>314</v>
      </c>
      <c r="C3" s="143" t="s">
        <v>315</v>
      </c>
      <c r="D3" s="143" t="s">
        <v>316</v>
      </c>
      <c r="E3" s="143" t="s">
        <v>317</v>
      </c>
      <c r="F3" s="143" t="s">
        <v>318</v>
      </c>
      <c r="G3" s="143" t="s">
        <v>319</v>
      </c>
    </row>
    <row r="4" spans="1:7" ht="9.75" customHeight="1">
      <c r="A4" s="148"/>
      <c r="B4" s="149"/>
      <c r="C4" s="148"/>
      <c r="D4" s="148"/>
      <c r="E4" s="148"/>
      <c r="F4" s="148"/>
      <c r="G4" s="148"/>
    </row>
    <row r="5" spans="1:7" ht="14.25">
      <c r="A5" s="145" t="s">
        <v>320</v>
      </c>
      <c r="B5" s="144" t="s">
        <v>321</v>
      </c>
      <c r="C5" s="150">
        <v>1324025</v>
      </c>
      <c r="D5" s="150">
        <v>1114810</v>
      </c>
      <c r="E5" s="151">
        <v>84.2</v>
      </c>
      <c r="F5" s="152">
        <v>107</v>
      </c>
      <c r="G5" s="152">
        <v>59</v>
      </c>
    </row>
    <row r="6" spans="1:7" ht="14.25">
      <c r="A6" s="1" t="s">
        <v>322</v>
      </c>
      <c r="B6" s="144" t="s">
        <v>323</v>
      </c>
      <c r="C6" s="139">
        <v>1334415</v>
      </c>
      <c r="D6" s="139">
        <v>983057</v>
      </c>
      <c r="E6" s="141">
        <v>73.67</v>
      </c>
      <c r="F6" s="1">
        <v>3</v>
      </c>
      <c r="G6" s="1">
        <v>1</v>
      </c>
    </row>
    <row r="7" spans="1:7" ht="14.25">
      <c r="A7" s="1" t="s">
        <v>324</v>
      </c>
      <c r="B7" s="144" t="s">
        <v>323</v>
      </c>
      <c r="C7" s="139">
        <v>1353862</v>
      </c>
      <c r="D7" s="139">
        <v>1098627</v>
      </c>
      <c r="E7" s="141">
        <v>81.15</v>
      </c>
      <c r="F7" s="1">
        <v>4</v>
      </c>
      <c r="G7" s="1">
        <v>1</v>
      </c>
    </row>
    <row r="8" spans="1:7" ht="14.25">
      <c r="A8" s="1" t="s">
        <v>325</v>
      </c>
      <c r="B8" s="144" t="s">
        <v>326</v>
      </c>
      <c r="C8" s="139">
        <v>1369230</v>
      </c>
      <c r="D8" s="139">
        <v>1064619</v>
      </c>
      <c r="E8" s="141">
        <v>77.75</v>
      </c>
      <c r="F8" s="1">
        <v>20</v>
      </c>
      <c r="G8" s="1">
        <v>12</v>
      </c>
    </row>
    <row r="9" spans="1:7" ht="14.25">
      <c r="A9" s="1" t="s">
        <v>327</v>
      </c>
      <c r="B9" s="144" t="s">
        <v>328</v>
      </c>
      <c r="C9" s="139">
        <v>1376657</v>
      </c>
      <c r="D9" s="139">
        <v>1035447</v>
      </c>
      <c r="E9" s="141">
        <v>75.21</v>
      </c>
      <c r="F9" s="1">
        <v>5</v>
      </c>
      <c r="G9" s="1">
        <v>2</v>
      </c>
    </row>
    <row r="10" spans="1:7" ht="14.25">
      <c r="A10" s="1"/>
      <c r="B10" s="145" t="s">
        <v>329</v>
      </c>
      <c r="C10" s="139">
        <v>1376657</v>
      </c>
      <c r="D10" s="139">
        <v>1035298</v>
      </c>
      <c r="E10" s="141">
        <v>75.2</v>
      </c>
      <c r="F10" s="1" t="s">
        <v>11</v>
      </c>
      <c r="G10" s="1" t="s">
        <v>11</v>
      </c>
    </row>
    <row r="11" spans="1:7" ht="14.25">
      <c r="A11" s="1" t="s">
        <v>330</v>
      </c>
      <c r="B11" s="144" t="s">
        <v>321</v>
      </c>
      <c r="C11" s="139">
        <v>1104392</v>
      </c>
      <c r="D11" s="139">
        <v>884030</v>
      </c>
      <c r="E11" s="141">
        <v>80.05</v>
      </c>
      <c r="F11" s="1">
        <v>85</v>
      </c>
      <c r="G11" s="1">
        <v>59</v>
      </c>
    </row>
    <row r="12" spans="1:7" ht="14.25">
      <c r="A12" s="1" t="s">
        <v>331</v>
      </c>
      <c r="B12" s="144" t="s">
        <v>326</v>
      </c>
      <c r="C12" s="139">
        <v>1414091</v>
      </c>
      <c r="D12" s="139">
        <v>1067674</v>
      </c>
      <c r="E12" s="141">
        <v>75.5</v>
      </c>
      <c r="F12" s="1">
        <v>20</v>
      </c>
      <c r="G12" s="1">
        <v>12</v>
      </c>
    </row>
    <row r="13" spans="1:7" ht="14.25">
      <c r="A13" s="1" t="s">
        <v>332</v>
      </c>
      <c r="B13" s="144" t="s">
        <v>326</v>
      </c>
      <c r="C13" s="139">
        <v>1425216</v>
      </c>
      <c r="D13" s="139">
        <v>1152392</v>
      </c>
      <c r="E13" s="141">
        <v>80.86</v>
      </c>
      <c r="F13" s="1">
        <v>19</v>
      </c>
      <c r="G13" s="1">
        <v>12</v>
      </c>
    </row>
    <row r="14" spans="1:7" ht="14.25">
      <c r="A14" s="1" t="s">
        <v>332</v>
      </c>
      <c r="B14" s="144" t="s">
        <v>328</v>
      </c>
      <c r="C14" s="139">
        <v>1425216</v>
      </c>
      <c r="D14" s="139">
        <v>1152235</v>
      </c>
      <c r="E14" s="141">
        <v>80.85</v>
      </c>
      <c r="F14" s="1">
        <v>5</v>
      </c>
      <c r="G14" s="1">
        <v>2</v>
      </c>
    </row>
    <row r="15" spans="1:7" ht="14.25">
      <c r="A15" s="1"/>
      <c r="B15" s="145" t="s">
        <v>329</v>
      </c>
      <c r="C15" s="139">
        <v>1425216</v>
      </c>
      <c r="D15" s="139">
        <v>1151951</v>
      </c>
      <c r="E15" s="141">
        <v>80.83</v>
      </c>
      <c r="F15" s="1" t="s">
        <v>11</v>
      </c>
      <c r="G15" s="1" t="s">
        <v>11</v>
      </c>
    </row>
    <row r="16" spans="1:7" ht="14.25">
      <c r="A16" s="1" t="s">
        <v>333</v>
      </c>
      <c r="B16" s="144" t="s">
        <v>323</v>
      </c>
      <c r="C16" s="139">
        <v>1419182</v>
      </c>
      <c r="D16" s="139">
        <v>846313</v>
      </c>
      <c r="E16" s="141">
        <v>59.63</v>
      </c>
      <c r="F16" s="1">
        <v>2</v>
      </c>
      <c r="G16" s="1">
        <v>1</v>
      </c>
    </row>
    <row r="17" spans="1:7" ht="14.25">
      <c r="A17" s="1" t="s">
        <v>334</v>
      </c>
      <c r="B17" s="144" t="s">
        <v>321</v>
      </c>
      <c r="C17" s="139">
        <v>1449493</v>
      </c>
      <c r="D17" s="139">
        <v>1150404</v>
      </c>
      <c r="E17" s="141">
        <v>79.37</v>
      </c>
      <c r="F17" s="1">
        <v>102</v>
      </c>
      <c r="G17" s="1">
        <v>58</v>
      </c>
    </row>
    <row r="18" spans="1:7" ht="14.25">
      <c r="A18" s="1" t="s">
        <v>335</v>
      </c>
      <c r="B18" s="144" t="s">
        <v>336</v>
      </c>
      <c r="C18" s="139">
        <v>1465927</v>
      </c>
      <c r="D18" s="139">
        <v>1006995</v>
      </c>
      <c r="E18" s="141">
        <v>68.69</v>
      </c>
      <c r="F18" s="1">
        <v>4</v>
      </c>
      <c r="G18" s="1">
        <v>2</v>
      </c>
    </row>
    <row r="19" spans="1:7" ht="14.25">
      <c r="A19" s="147"/>
      <c r="B19" s="145" t="s">
        <v>337</v>
      </c>
      <c r="C19" s="139">
        <v>1465927</v>
      </c>
      <c r="D19" s="139">
        <v>1006895</v>
      </c>
      <c r="E19" s="141">
        <v>68.69</v>
      </c>
      <c r="F19" s="1" t="s">
        <v>11</v>
      </c>
      <c r="G19" s="1" t="s">
        <v>11</v>
      </c>
    </row>
    <row r="20" spans="1:7" ht="14.25">
      <c r="A20" s="147" t="s">
        <v>338</v>
      </c>
      <c r="B20" s="144" t="s">
        <v>326</v>
      </c>
      <c r="C20" s="139">
        <v>1472151</v>
      </c>
      <c r="D20" s="139">
        <v>1110938</v>
      </c>
      <c r="E20" s="141">
        <v>75.46</v>
      </c>
      <c r="F20" s="1">
        <v>21</v>
      </c>
      <c r="G20" s="1">
        <v>12</v>
      </c>
    </row>
    <row r="21" spans="1:7" ht="14.25">
      <c r="A21" s="147" t="s">
        <v>339</v>
      </c>
      <c r="B21" s="144" t="s">
        <v>323</v>
      </c>
      <c r="C21" s="139">
        <v>1468754</v>
      </c>
      <c r="D21" s="139">
        <v>942007</v>
      </c>
      <c r="E21" s="141">
        <v>64.14</v>
      </c>
      <c r="F21" s="1">
        <v>2</v>
      </c>
      <c r="G21" s="1">
        <v>1</v>
      </c>
    </row>
    <row r="22" spans="1:7" ht="14.25">
      <c r="A22" s="147" t="s">
        <v>340</v>
      </c>
      <c r="B22" s="144" t="s">
        <v>341</v>
      </c>
      <c r="C22" s="139">
        <v>1483928</v>
      </c>
      <c r="D22" s="139">
        <v>797970</v>
      </c>
      <c r="E22" s="141">
        <v>53.77</v>
      </c>
      <c r="F22" s="1">
        <v>3</v>
      </c>
      <c r="G22" s="1">
        <v>1</v>
      </c>
    </row>
    <row r="23" spans="1:7" ht="14.25">
      <c r="A23" s="147" t="s">
        <v>342</v>
      </c>
      <c r="B23" s="144" t="s">
        <v>326</v>
      </c>
      <c r="C23" s="139">
        <v>1493332</v>
      </c>
      <c r="D23" s="139">
        <v>1171351</v>
      </c>
      <c r="E23" s="141">
        <v>78.44</v>
      </c>
      <c r="F23" s="1">
        <v>21</v>
      </c>
      <c r="G23" s="1">
        <v>12</v>
      </c>
    </row>
    <row r="24" spans="1:7" ht="14.25">
      <c r="A24" s="147" t="s">
        <v>342</v>
      </c>
      <c r="B24" s="144" t="s">
        <v>336</v>
      </c>
      <c r="C24" s="139">
        <v>1493332</v>
      </c>
      <c r="D24" s="139">
        <v>1171091</v>
      </c>
      <c r="E24" s="141">
        <v>78.42</v>
      </c>
      <c r="F24" s="1">
        <v>4</v>
      </c>
      <c r="G24" s="1">
        <v>2</v>
      </c>
    </row>
    <row r="25" spans="1:7" ht="14.25">
      <c r="A25" s="147"/>
      <c r="B25" s="145" t="s">
        <v>337</v>
      </c>
      <c r="C25" s="139">
        <v>1493332</v>
      </c>
      <c r="D25" s="139">
        <v>1170829</v>
      </c>
      <c r="E25" s="141">
        <v>78.4</v>
      </c>
      <c r="F25" s="1" t="s">
        <v>11</v>
      </c>
      <c r="G25" s="1" t="s">
        <v>11</v>
      </c>
    </row>
    <row r="26" spans="1:7" ht="14.25">
      <c r="A26" s="147" t="s">
        <v>343</v>
      </c>
      <c r="B26" s="144" t="s">
        <v>321</v>
      </c>
      <c r="C26" s="139">
        <v>1451526</v>
      </c>
      <c r="D26" s="139">
        <v>1103699</v>
      </c>
      <c r="E26" s="141">
        <v>76.04</v>
      </c>
      <c r="F26" s="1">
        <v>98</v>
      </c>
      <c r="G26" s="1">
        <v>60</v>
      </c>
    </row>
    <row r="27" spans="1:7" ht="14.25">
      <c r="A27" s="147" t="s">
        <v>344</v>
      </c>
      <c r="B27" s="144" t="s">
        <v>323</v>
      </c>
      <c r="C27" s="139">
        <v>1508674</v>
      </c>
      <c r="D27" s="139">
        <v>1224987</v>
      </c>
      <c r="E27" s="141">
        <v>81.2</v>
      </c>
      <c r="F27" s="1">
        <v>3</v>
      </c>
      <c r="G27" s="1">
        <v>1</v>
      </c>
    </row>
    <row r="28" spans="1:7" ht="14.25">
      <c r="A28" s="147" t="s">
        <v>344</v>
      </c>
      <c r="B28" s="144" t="s">
        <v>341</v>
      </c>
      <c r="C28" s="139">
        <v>1517007</v>
      </c>
      <c r="D28" s="139">
        <v>1224926</v>
      </c>
      <c r="E28" s="141">
        <v>80.75</v>
      </c>
      <c r="F28" s="1">
        <v>3</v>
      </c>
      <c r="G28" s="1">
        <v>1</v>
      </c>
    </row>
    <row r="29" spans="1:7" ht="14.25">
      <c r="A29" s="147" t="s">
        <v>345</v>
      </c>
      <c r="B29" s="144" t="s">
        <v>336</v>
      </c>
      <c r="C29" s="139">
        <v>1533867</v>
      </c>
      <c r="D29" s="139">
        <v>1099620</v>
      </c>
      <c r="E29" s="141">
        <v>71.69</v>
      </c>
      <c r="F29" s="1">
        <v>4</v>
      </c>
      <c r="G29" s="1">
        <v>2</v>
      </c>
    </row>
    <row r="30" spans="1:7" ht="14.25">
      <c r="A30" s="147"/>
      <c r="B30" s="145" t="s">
        <v>337</v>
      </c>
      <c r="C30" s="139">
        <v>1533867</v>
      </c>
      <c r="D30" s="139">
        <v>1099489</v>
      </c>
      <c r="E30" s="141">
        <v>71.68</v>
      </c>
      <c r="F30" s="1" t="s">
        <v>11</v>
      </c>
      <c r="G30" s="1" t="s">
        <v>11</v>
      </c>
    </row>
    <row r="31" spans="1:7" ht="14.25">
      <c r="A31" s="147" t="s">
        <v>346</v>
      </c>
      <c r="B31" s="144" t="s">
        <v>326</v>
      </c>
      <c r="C31" s="139">
        <v>1533024</v>
      </c>
      <c r="D31" s="139">
        <v>1236455</v>
      </c>
      <c r="E31" s="141">
        <v>80.33</v>
      </c>
      <c r="F31" s="1">
        <v>26</v>
      </c>
      <c r="G31" s="1">
        <v>12</v>
      </c>
    </row>
    <row r="32" spans="1:7" ht="14.25">
      <c r="A32" s="147" t="s">
        <v>347</v>
      </c>
      <c r="B32" s="144" t="s">
        <v>321</v>
      </c>
      <c r="C32" s="139">
        <v>1438109</v>
      </c>
      <c r="D32" s="139">
        <v>1068981</v>
      </c>
      <c r="E32" s="141">
        <v>74.33</v>
      </c>
      <c r="F32" s="1">
        <v>93</v>
      </c>
      <c r="G32" s="1">
        <v>60</v>
      </c>
    </row>
    <row r="33" spans="1:7" ht="14.25">
      <c r="A33" s="147" t="s">
        <v>348</v>
      </c>
      <c r="B33" s="144" t="s">
        <v>336</v>
      </c>
      <c r="C33" s="139">
        <v>1569596</v>
      </c>
      <c r="D33" s="139">
        <v>928050</v>
      </c>
      <c r="E33" s="141">
        <v>59.13</v>
      </c>
      <c r="F33" s="1">
        <v>5</v>
      </c>
      <c r="G33" s="1">
        <v>2</v>
      </c>
    </row>
    <row r="34" spans="1:7" ht="14.25">
      <c r="A34" s="147"/>
      <c r="B34" s="145" t="s">
        <v>337</v>
      </c>
      <c r="C34" s="139">
        <v>1569596</v>
      </c>
      <c r="D34" s="139">
        <v>927920</v>
      </c>
      <c r="E34" s="141">
        <v>59.12</v>
      </c>
      <c r="F34" s="1" t="s">
        <v>11</v>
      </c>
      <c r="G34" s="1" t="s">
        <v>11</v>
      </c>
    </row>
    <row r="35" spans="1:7" ht="14.25">
      <c r="A35" s="147" t="s">
        <v>349</v>
      </c>
      <c r="B35" s="144" t="s">
        <v>323</v>
      </c>
      <c r="C35" s="139">
        <v>1553745</v>
      </c>
      <c r="D35" s="139">
        <v>973153</v>
      </c>
      <c r="E35" s="141">
        <v>62.63</v>
      </c>
      <c r="F35" s="1">
        <v>2</v>
      </c>
      <c r="G35" s="1">
        <v>1</v>
      </c>
    </row>
    <row r="36" spans="1:7" ht="14.25">
      <c r="A36" s="147" t="s">
        <v>350</v>
      </c>
      <c r="B36" s="144" t="s">
        <v>326</v>
      </c>
      <c r="C36" s="139">
        <v>1584742</v>
      </c>
      <c r="D36" s="139">
        <v>1171700</v>
      </c>
      <c r="E36" s="141">
        <v>73.94</v>
      </c>
      <c r="F36" s="1">
        <v>23</v>
      </c>
      <c r="G36" s="1">
        <v>12</v>
      </c>
    </row>
    <row r="37" spans="1:7" ht="14.25">
      <c r="A37" s="147" t="s">
        <v>350</v>
      </c>
      <c r="B37" s="144" t="s">
        <v>341</v>
      </c>
      <c r="C37" s="139">
        <v>1584742</v>
      </c>
      <c r="D37" s="139">
        <v>1171059</v>
      </c>
      <c r="E37" s="141">
        <v>73.9</v>
      </c>
      <c r="F37" s="1">
        <v>3</v>
      </c>
      <c r="G37" s="1">
        <v>1</v>
      </c>
    </row>
    <row r="38" spans="1:7" ht="14.25">
      <c r="A38" s="147" t="s">
        <v>351</v>
      </c>
      <c r="B38" s="144" t="s">
        <v>321</v>
      </c>
      <c r="C38" s="139">
        <v>1220812</v>
      </c>
      <c r="D38" s="139">
        <v>860900</v>
      </c>
      <c r="E38" s="141">
        <v>70.52</v>
      </c>
      <c r="F38" s="1">
        <v>85</v>
      </c>
      <c r="G38" s="1">
        <v>60</v>
      </c>
    </row>
    <row r="39" spans="1:7" ht="14.25">
      <c r="A39" s="147" t="s">
        <v>352</v>
      </c>
      <c r="B39" s="144" t="s">
        <v>336</v>
      </c>
      <c r="C39" s="139">
        <v>1616529</v>
      </c>
      <c r="D39" s="139">
        <v>836450</v>
      </c>
      <c r="E39" s="141">
        <v>51.74</v>
      </c>
      <c r="F39" s="1">
        <v>5</v>
      </c>
      <c r="G39" s="1">
        <v>2</v>
      </c>
    </row>
    <row r="40" spans="1:7" ht="14.25">
      <c r="A40" s="147"/>
      <c r="B40" s="145" t="s">
        <v>337</v>
      </c>
      <c r="C40" s="139">
        <v>1616529</v>
      </c>
      <c r="D40" s="139">
        <v>836293</v>
      </c>
      <c r="E40" s="141">
        <v>51.73</v>
      </c>
      <c r="F40" s="1" t="s">
        <v>11</v>
      </c>
      <c r="G40" s="1" t="s">
        <v>11</v>
      </c>
    </row>
    <row r="41" spans="1:7" ht="14.25">
      <c r="A41" s="147" t="s">
        <v>353</v>
      </c>
      <c r="B41" s="144" t="s">
        <v>323</v>
      </c>
      <c r="C41" s="139">
        <v>1613604</v>
      </c>
      <c r="D41" s="139">
        <v>973514</v>
      </c>
      <c r="E41" s="141">
        <v>60.33</v>
      </c>
      <c r="F41" s="1">
        <v>2</v>
      </c>
      <c r="G41" s="1">
        <v>1</v>
      </c>
    </row>
    <row r="42" spans="1:7" ht="14.25">
      <c r="A42" s="147" t="s">
        <v>354</v>
      </c>
      <c r="B42" s="144" t="s">
        <v>355</v>
      </c>
      <c r="C42" s="139">
        <v>1624686</v>
      </c>
      <c r="D42" s="139">
        <v>1078560</v>
      </c>
      <c r="E42" s="141">
        <v>66.39</v>
      </c>
      <c r="F42" s="1">
        <v>18</v>
      </c>
      <c r="G42" s="1">
        <v>5</v>
      </c>
    </row>
    <row r="43" spans="1:7" ht="14.25">
      <c r="A43" s="147"/>
      <c r="B43" s="145" t="s">
        <v>337</v>
      </c>
      <c r="C43" s="139">
        <v>1624686</v>
      </c>
      <c r="D43" s="139">
        <v>1078291</v>
      </c>
      <c r="E43" s="141">
        <v>66.37</v>
      </c>
      <c r="F43" s="1" t="s">
        <v>11</v>
      </c>
      <c r="G43" s="1" t="s">
        <v>11</v>
      </c>
    </row>
    <row r="44" spans="1:7" ht="14.25">
      <c r="A44" s="147" t="s">
        <v>356</v>
      </c>
      <c r="B44" s="144" t="s">
        <v>336</v>
      </c>
      <c r="C44" s="139">
        <v>1641334</v>
      </c>
      <c r="D44" s="139">
        <v>1070664</v>
      </c>
      <c r="E44" s="141">
        <v>65.23</v>
      </c>
      <c r="F44" s="1">
        <v>8</v>
      </c>
      <c r="G44" s="1">
        <v>2</v>
      </c>
    </row>
    <row r="45" spans="1:7" ht="14.25">
      <c r="A45" s="147"/>
      <c r="B45" s="145" t="s">
        <v>337</v>
      </c>
      <c r="C45" s="139">
        <v>1641334</v>
      </c>
      <c r="D45" s="139">
        <v>1070525</v>
      </c>
      <c r="E45" s="141">
        <v>65.22</v>
      </c>
      <c r="F45" s="1" t="s">
        <v>11</v>
      </c>
      <c r="G45" s="1" t="s">
        <v>11</v>
      </c>
    </row>
    <row r="46" spans="1:7" ht="14.25">
      <c r="A46" s="147" t="s">
        <v>357</v>
      </c>
      <c r="B46" s="144" t="s">
        <v>321</v>
      </c>
      <c r="C46" s="139">
        <v>1404761</v>
      </c>
      <c r="D46" s="139">
        <v>933284</v>
      </c>
      <c r="E46">
        <v>66.44</v>
      </c>
      <c r="F46">
        <v>85</v>
      </c>
      <c r="G46">
        <v>60</v>
      </c>
    </row>
    <row r="47" spans="1:7" ht="9.75" customHeight="1">
      <c r="A47" s="153"/>
      <c r="B47" s="154"/>
      <c r="C47" s="19"/>
      <c r="D47" s="19"/>
      <c r="E47" s="19"/>
      <c r="F47" s="19"/>
      <c r="G47" s="19"/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43"/>
  <sheetViews>
    <sheetView workbookViewId="0" topLeftCell="A1">
      <selection activeCell="G35" sqref="G35"/>
    </sheetView>
  </sheetViews>
  <sheetFormatPr defaultColWidth="8.796875" defaultRowHeight="15"/>
  <cols>
    <col min="1" max="1" width="2.59765625" style="0" customWidth="1"/>
    <col min="2" max="2" width="27.19921875" style="0" customWidth="1"/>
    <col min="3" max="3" width="11.59765625" style="0" customWidth="1"/>
    <col min="4" max="4" width="8.09765625" style="0" customWidth="1"/>
    <col min="5" max="5" width="7.3984375" style="0" customWidth="1"/>
    <col min="6" max="6" width="15.8984375" style="0" customWidth="1"/>
    <col min="7" max="7" width="8.19921875" style="0" customWidth="1"/>
    <col min="8" max="8" width="7.3984375" style="0" customWidth="1"/>
    <col min="9" max="16384" width="11" style="0" customWidth="1"/>
  </cols>
  <sheetData>
    <row r="1" ht="14.25">
      <c r="A1" s="2" t="s">
        <v>27</v>
      </c>
    </row>
    <row r="2" spans="1:8" ht="15" thickBot="1">
      <c r="A2" s="3"/>
      <c r="B2" s="3"/>
      <c r="C2" s="3"/>
      <c r="D2" s="3"/>
      <c r="E2" s="3"/>
      <c r="F2" s="3"/>
      <c r="G2" s="3"/>
      <c r="H2" s="4" t="s">
        <v>1</v>
      </c>
    </row>
    <row r="3" spans="2:8" ht="24.75" customHeight="1" thickTop="1">
      <c r="B3" s="5"/>
      <c r="C3" s="6" t="s">
        <v>28</v>
      </c>
      <c r="D3" s="6"/>
      <c r="E3" s="7"/>
      <c r="F3" s="8">
        <v>9</v>
      </c>
      <c r="G3" s="6"/>
      <c r="H3" s="6"/>
    </row>
    <row r="4" spans="1:8" ht="30" customHeight="1">
      <c r="A4" s="9" t="s">
        <v>3</v>
      </c>
      <c r="B4" s="10"/>
      <c r="C4" s="11" t="s">
        <v>4</v>
      </c>
      <c r="D4" s="11" t="s">
        <v>5</v>
      </c>
      <c r="E4" s="12" t="s">
        <v>6</v>
      </c>
      <c r="F4" s="23" t="s">
        <v>4</v>
      </c>
      <c r="G4" s="11" t="s">
        <v>5</v>
      </c>
      <c r="H4" s="13" t="s">
        <v>6</v>
      </c>
    </row>
    <row r="5" spans="2:6" ht="14.25">
      <c r="B5" s="5"/>
      <c r="F5" s="2"/>
    </row>
    <row r="6" spans="1:8" ht="14.25">
      <c r="A6" s="2" t="s">
        <v>7</v>
      </c>
      <c r="B6" s="5"/>
      <c r="C6" s="14">
        <v>972239363</v>
      </c>
      <c r="D6" s="15">
        <v>100</v>
      </c>
      <c r="E6" s="16">
        <v>0.3366131279123996</v>
      </c>
      <c r="F6" s="85">
        <f>SUM(F8:F20)</f>
        <v>1010794325</v>
      </c>
      <c r="G6" s="15">
        <f>F6/$F$6*100</f>
        <v>100</v>
      </c>
      <c r="H6" s="16">
        <f>((F6/C6)-1)*100</f>
        <v>3.9655833190123557</v>
      </c>
    </row>
    <row r="7" spans="1:8" ht="14.25">
      <c r="A7" t="s">
        <v>29</v>
      </c>
      <c r="B7" s="5"/>
      <c r="C7" s="14"/>
      <c r="D7" s="15"/>
      <c r="E7" s="16"/>
      <c r="F7" s="85"/>
      <c r="G7" s="15"/>
      <c r="H7" s="16"/>
    </row>
    <row r="8" spans="2:8" ht="14.25">
      <c r="B8" s="17" t="s">
        <v>30</v>
      </c>
      <c r="C8" s="14">
        <v>1784363</v>
      </c>
      <c r="D8" s="15">
        <v>0.18353124424977638</v>
      </c>
      <c r="E8" s="16">
        <v>1.7697721995764581</v>
      </c>
      <c r="F8" s="85">
        <v>1801086</v>
      </c>
      <c r="G8" s="15">
        <f aca="true" t="shared" si="0" ref="G8:G20">F8/$F$6*100</f>
        <v>0.1781852109231025</v>
      </c>
      <c r="H8" s="16">
        <f aca="true" t="shared" si="1" ref="H8:H20">((F8/C8)-1)*100</f>
        <v>0.9371971958620495</v>
      </c>
    </row>
    <row r="9" spans="2:8" ht="14.25">
      <c r="B9" s="17" t="s">
        <v>31</v>
      </c>
      <c r="C9" s="14">
        <v>62275234</v>
      </c>
      <c r="D9" s="15">
        <v>6.405339710566728</v>
      </c>
      <c r="E9" s="16">
        <v>0.959481914362259</v>
      </c>
      <c r="F9" s="85">
        <v>69045056</v>
      </c>
      <c r="G9" s="15">
        <f t="shared" si="0"/>
        <v>6.830772026742434</v>
      </c>
      <c r="H9" s="16">
        <f t="shared" si="1"/>
        <v>10.870809413578431</v>
      </c>
    </row>
    <row r="10" spans="2:8" ht="14.25">
      <c r="B10" s="17" t="s">
        <v>32</v>
      </c>
      <c r="C10" s="14">
        <v>65444975</v>
      </c>
      <c r="D10" s="15">
        <v>6.731364465439772</v>
      </c>
      <c r="E10" s="16">
        <v>17.940757728343893</v>
      </c>
      <c r="F10" s="85">
        <v>66191611</v>
      </c>
      <c r="G10" s="15">
        <f t="shared" si="0"/>
        <v>6.54847473545125</v>
      </c>
      <c r="H10" s="16">
        <f t="shared" si="1"/>
        <v>1.140860700153068</v>
      </c>
    </row>
    <row r="11" spans="2:8" ht="14.25">
      <c r="B11" s="17" t="s">
        <v>33</v>
      </c>
      <c r="C11" s="14">
        <v>17811072</v>
      </c>
      <c r="D11" s="15">
        <v>1.8319636786810491</v>
      </c>
      <c r="E11" s="16">
        <v>3.288391959160797</v>
      </c>
      <c r="F11" s="85">
        <v>17703117</v>
      </c>
      <c r="G11" s="15">
        <f t="shared" si="0"/>
        <v>1.7514064495761785</v>
      </c>
      <c r="H11" s="16">
        <f t="shared" si="1"/>
        <v>-0.6061117489166268</v>
      </c>
    </row>
    <row r="12" spans="2:8" ht="14.25">
      <c r="B12" s="17" t="s">
        <v>34</v>
      </c>
      <c r="C12" s="14">
        <v>2872280</v>
      </c>
      <c r="D12" s="15">
        <v>0.29542930571511944</v>
      </c>
      <c r="E12" s="16">
        <v>-12.544712941998926</v>
      </c>
      <c r="F12" s="85">
        <v>2403111</v>
      </c>
      <c r="G12" s="15">
        <f t="shared" si="0"/>
        <v>0.23774480530448172</v>
      </c>
      <c r="H12" s="16">
        <f t="shared" si="1"/>
        <v>-16.33437547871377</v>
      </c>
    </row>
    <row r="13" spans="2:8" ht="14.25">
      <c r="B13" s="17" t="s">
        <v>35</v>
      </c>
      <c r="C13" s="14">
        <v>148597728</v>
      </c>
      <c r="D13" s="15">
        <v>15.28406827115886</v>
      </c>
      <c r="E13" s="16">
        <v>-6.117107911107256</v>
      </c>
      <c r="F13" s="85">
        <v>157422363</v>
      </c>
      <c r="G13" s="15">
        <f t="shared" si="0"/>
        <v>15.574124142416412</v>
      </c>
      <c r="H13" s="16">
        <f t="shared" si="1"/>
        <v>5.938606948283898</v>
      </c>
    </row>
    <row r="14" spans="2:8" ht="14.25">
      <c r="B14" s="17" t="s">
        <v>36</v>
      </c>
      <c r="C14" s="14">
        <v>48902907</v>
      </c>
      <c r="D14" s="15">
        <v>5.029924611270856</v>
      </c>
      <c r="E14" s="16">
        <v>15.111667568791898</v>
      </c>
      <c r="F14" s="85">
        <v>47647736</v>
      </c>
      <c r="G14" s="15">
        <f t="shared" si="0"/>
        <v>4.7138903357020725</v>
      </c>
      <c r="H14" s="16">
        <f t="shared" si="1"/>
        <v>-2.5666592785578146</v>
      </c>
    </row>
    <row r="15" spans="2:8" ht="14.25">
      <c r="B15" s="17" t="s">
        <v>37</v>
      </c>
      <c r="C15" s="14">
        <v>215202994</v>
      </c>
      <c r="D15" s="15">
        <v>22.13477484967866</v>
      </c>
      <c r="E15" s="16">
        <v>-5.517379849348503</v>
      </c>
      <c r="F15" s="85">
        <v>220930585</v>
      </c>
      <c r="G15" s="15">
        <f t="shared" si="0"/>
        <v>21.857125582892444</v>
      </c>
      <c r="H15" s="16">
        <f t="shared" si="1"/>
        <v>2.6614829531600215</v>
      </c>
    </row>
    <row r="16" spans="2:8" ht="14.25">
      <c r="B16" s="17" t="s">
        <v>38</v>
      </c>
      <c r="C16" s="14">
        <v>47601485</v>
      </c>
      <c r="D16" s="15">
        <v>4.8960664226881345</v>
      </c>
      <c r="E16" s="16">
        <v>11.542458952718349</v>
      </c>
      <c r="F16" s="85">
        <v>47000944</v>
      </c>
      <c r="G16" s="15">
        <f t="shared" si="0"/>
        <v>4.649901848232083</v>
      </c>
      <c r="H16" s="16">
        <f t="shared" si="1"/>
        <v>-1.2616013975194296</v>
      </c>
    </row>
    <row r="17" spans="2:8" ht="14.25">
      <c r="B17" s="17" t="s">
        <v>39</v>
      </c>
      <c r="C17" s="14">
        <v>254132005</v>
      </c>
      <c r="D17" s="15">
        <v>26.2</v>
      </c>
      <c r="E17" s="16">
        <v>1.3196520415649227</v>
      </c>
      <c r="F17" s="85">
        <v>262641221</v>
      </c>
      <c r="G17" s="15">
        <f t="shared" si="0"/>
        <v>25.983646178464642</v>
      </c>
      <c r="H17" s="16">
        <f t="shared" si="1"/>
        <v>3.3483448887124734</v>
      </c>
    </row>
    <row r="18" spans="2:8" ht="14.25">
      <c r="B18" s="18" t="s">
        <v>40</v>
      </c>
      <c r="C18" s="14">
        <v>11136792</v>
      </c>
      <c r="D18" s="15">
        <v>1.2</v>
      </c>
      <c r="E18" s="16">
        <v>17.633864228951435</v>
      </c>
      <c r="F18" s="85">
        <v>5384295</v>
      </c>
      <c r="G18" s="15">
        <f t="shared" si="0"/>
        <v>0.5326795834553186</v>
      </c>
      <c r="H18" s="16">
        <f t="shared" si="1"/>
        <v>-51.65308825018911</v>
      </c>
    </row>
    <row r="19" spans="2:8" ht="14.25">
      <c r="B19" s="18" t="s">
        <v>41</v>
      </c>
      <c r="C19" s="14">
        <v>74893674</v>
      </c>
      <c r="D19" s="15">
        <v>7.70321351409838</v>
      </c>
      <c r="E19" s="16">
        <v>5.221614806035668</v>
      </c>
      <c r="F19" s="85">
        <v>82505038</v>
      </c>
      <c r="G19" s="15">
        <f t="shared" si="0"/>
        <v>8.162396242183096</v>
      </c>
      <c r="H19" s="16">
        <f t="shared" si="1"/>
        <v>10.162893063571698</v>
      </c>
    </row>
    <row r="20" spans="2:8" ht="14.25">
      <c r="B20" s="18" t="s">
        <v>42</v>
      </c>
      <c r="C20" s="14">
        <v>21583854</v>
      </c>
      <c r="D20" s="15">
        <v>2.2200144142898686</v>
      </c>
      <c r="E20" s="16">
        <v>-19.607209431675663</v>
      </c>
      <c r="F20" s="85">
        <v>30118162</v>
      </c>
      <c r="G20" s="15">
        <f t="shared" si="0"/>
        <v>2.9796528586564826</v>
      </c>
      <c r="H20" s="16">
        <f t="shared" si="1"/>
        <v>39.54024151571818</v>
      </c>
    </row>
    <row r="21" spans="2:8" ht="14.25">
      <c r="B21" s="18"/>
      <c r="C21" s="14"/>
      <c r="D21" s="15"/>
      <c r="E21" s="16"/>
      <c r="F21" s="85"/>
      <c r="G21" s="15"/>
      <c r="H21" s="16"/>
    </row>
    <row r="22" spans="1:8" ht="14.25">
      <c r="A22" t="s">
        <v>43</v>
      </c>
      <c r="B22" s="18"/>
      <c r="C22" s="14"/>
      <c r="D22" s="15"/>
      <c r="E22" s="16"/>
      <c r="F22" s="85"/>
      <c r="G22" s="15"/>
      <c r="H22" s="16"/>
    </row>
    <row r="23" spans="2:8" ht="14.25">
      <c r="B23" s="18" t="s">
        <v>44</v>
      </c>
      <c r="C23" s="14">
        <v>382120257</v>
      </c>
      <c r="D23" s="15">
        <v>39.30310492890422</v>
      </c>
      <c r="E23" s="16">
        <v>2.497625821075511</v>
      </c>
      <c r="F23" s="85">
        <f>SUM(F24:F26)</f>
        <v>396452943</v>
      </c>
      <c r="G23" s="15">
        <v>39.3</v>
      </c>
      <c r="H23" s="16">
        <f>((F23/C23)-1)*100</f>
        <v>3.75083124682396</v>
      </c>
    </row>
    <row r="24" spans="2:8" ht="14.25">
      <c r="B24" s="24" t="s">
        <v>45</v>
      </c>
      <c r="C24" s="14">
        <v>287751880</v>
      </c>
      <c r="D24" s="15">
        <v>29.596814421511958</v>
      </c>
      <c r="E24" s="16">
        <v>1.7183526967637475</v>
      </c>
      <c r="F24" s="85">
        <v>293754438</v>
      </c>
      <c r="G24" s="15">
        <f>F24/$F$6*100</f>
        <v>29.061741912727896</v>
      </c>
      <c r="H24" s="16">
        <f>((F24/C24)-1)*100</f>
        <v>2.086018690824898</v>
      </c>
    </row>
    <row r="25" spans="2:8" ht="14.25">
      <c r="B25" s="24" t="s">
        <v>46</v>
      </c>
      <c r="C25" s="14">
        <v>19516812</v>
      </c>
      <c r="D25" s="15">
        <v>2.0074081283623157</v>
      </c>
      <c r="E25" s="16">
        <v>4.087915323022573</v>
      </c>
      <c r="F25" s="85">
        <v>20224577</v>
      </c>
      <c r="G25" s="15">
        <f>F25/$F$6*100</f>
        <v>2.000859769369995</v>
      </c>
      <c r="H25" s="16">
        <f>((F25/C25)-1)*100</f>
        <v>3.6264375554778017</v>
      </c>
    </row>
    <row r="26" spans="2:8" ht="14.25">
      <c r="B26" s="24" t="s">
        <v>47</v>
      </c>
      <c r="C26" s="14">
        <v>74851565</v>
      </c>
      <c r="D26" s="15">
        <v>7.698882379029946</v>
      </c>
      <c r="E26" s="16">
        <v>5.176237614246437</v>
      </c>
      <c r="F26" s="85">
        <v>82473928</v>
      </c>
      <c r="G26" s="15">
        <f>F26/$F$6*100</f>
        <v>8.159318464713383</v>
      </c>
      <c r="H26" s="16">
        <f>((F26/C26)-1)*100</f>
        <v>10.183304784609382</v>
      </c>
    </row>
    <row r="27" spans="2:8" ht="14.25">
      <c r="B27" s="18"/>
      <c r="C27" s="14"/>
      <c r="D27" s="15"/>
      <c r="E27" s="16"/>
      <c r="F27" s="85"/>
      <c r="G27" s="15"/>
      <c r="H27" s="16"/>
    </row>
    <row r="28" spans="2:8" ht="14.25">
      <c r="B28" s="18" t="s">
        <v>48</v>
      </c>
      <c r="C28" s="14">
        <v>378342319</v>
      </c>
      <c r="D28" s="15">
        <v>38.91452387121668</v>
      </c>
      <c r="E28" s="16">
        <v>-1.1475431650622037</v>
      </c>
      <c r="F28" s="85">
        <f>SUM(F29:F32)</f>
        <v>385073133</v>
      </c>
      <c r="G28" s="15">
        <f>F28/$F$6*100</f>
        <v>38.09609170490742</v>
      </c>
      <c r="H28" s="16">
        <f>((F28/C28)-1)*100</f>
        <v>1.7790275266563516</v>
      </c>
    </row>
    <row r="29" spans="2:8" ht="14.25">
      <c r="B29" s="24" t="s">
        <v>49</v>
      </c>
      <c r="C29" s="14">
        <v>339030908</v>
      </c>
      <c r="D29" s="15">
        <v>34.871135741086015</v>
      </c>
      <c r="E29" s="16">
        <v>-0.43818738759809905</v>
      </c>
      <c r="F29" s="85">
        <v>351460412</v>
      </c>
      <c r="G29" s="15">
        <f>F29/$F$6*100</f>
        <v>34.77071480392413</v>
      </c>
      <c r="H29" s="16">
        <f>((F29/C29)-1)*100</f>
        <v>3.6661860929800616</v>
      </c>
    </row>
    <row r="30" spans="2:8" ht="14.25">
      <c r="B30" s="24" t="s">
        <v>50</v>
      </c>
      <c r="C30" s="14">
        <v>11136792</v>
      </c>
      <c r="D30" s="15">
        <v>1.1454784103408082</v>
      </c>
      <c r="E30" s="16">
        <v>17.633864228951435</v>
      </c>
      <c r="F30" s="85">
        <v>5384294</v>
      </c>
      <c r="G30" s="15">
        <f>F30/$F$6*100</f>
        <v>0.5326794845232239</v>
      </c>
      <c r="H30" s="16">
        <f>((F30/C30)-1)*100</f>
        <v>-51.65309722943555</v>
      </c>
    </row>
    <row r="31" spans="2:8" ht="14.25">
      <c r="B31" s="24" t="s">
        <v>51</v>
      </c>
      <c r="C31" s="14">
        <v>0</v>
      </c>
      <c r="D31" s="15">
        <v>0</v>
      </c>
      <c r="E31" s="25" t="s">
        <v>52</v>
      </c>
      <c r="F31" s="85">
        <v>0</v>
      </c>
      <c r="G31" s="15">
        <v>0</v>
      </c>
      <c r="H31" s="25" t="s">
        <v>11</v>
      </c>
    </row>
    <row r="32" spans="2:8" ht="14.25">
      <c r="B32" s="24" t="s">
        <v>53</v>
      </c>
      <c r="C32" s="14">
        <v>28174619</v>
      </c>
      <c r="D32" s="15">
        <v>2.897909719789858</v>
      </c>
      <c r="E32" s="16">
        <v>-12.485623608545303</v>
      </c>
      <c r="F32" s="85">
        <v>28228427</v>
      </c>
      <c r="G32" s="15">
        <f>F32/$F$6*100</f>
        <v>2.79269741646007</v>
      </c>
      <c r="H32" s="16">
        <f>((F32/C32)-1)*100</f>
        <v>0.19098039977043513</v>
      </c>
    </row>
    <row r="33" spans="2:8" ht="14.25">
      <c r="B33" s="18"/>
      <c r="C33" s="14"/>
      <c r="D33" s="15"/>
      <c r="E33" s="16"/>
      <c r="F33" s="85"/>
      <c r="G33" s="15"/>
      <c r="H33" s="16"/>
    </row>
    <row r="34" spans="2:8" ht="14.25">
      <c r="B34" s="18" t="s">
        <v>54</v>
      </c>
      <c r="C34" s="14">
        <v>211776787</v>
      </c>
      <c r="D34" s="15">
        <v>21.782371199879098</v>
      </c>
      <c r="E34" s="16">
        <v>-0.776642810313477</v>
      </c>
      <c r="F34" s="85">
        <f>SUM(F35:F39)</f>
        <v>229268249</v>
      </c>
      <c r="G34" s="15">
        <v>22.6</v>
      </c>
      <c r="H34" s="16">
        <f aca="true" t="shared" si="2" ref="H34:H39">((F34/C34)-1)*100</f>
        <v>8.259385859886525</v>
      </c>
    </row>
    <row r="35" spans="2:8" ht="14.25">
      <c r="B35" s="24" t="s">
        <v>55</v>
      </c>
      <c r="C35" s="14">
        <v>35053957</v>
      </c>
      <c r="D35" s="15">
        <v>3.6054862962794894</v>
      </c>
      <c r="E35" s="16">
        <v>0.9066525960235827</v>
      </c>
      <c r="F35" s="85">
        <v>33788945</v>
      </c>
      <c r="G35" s="15">
        <f>F35/$F$6*100</f>
        <v>3.342811110460083</v>
      </c>
      <c r="H35" s="16">
        <f t="shared" si="2"/>
        <v>-3.608756637660049</v>
      </c>
    </row>
    <row r="36" spans="2:8" ht="14.25">
      <c r="B36" s="24" t="s">
        <v>56</v>
      </c>
      <c r="C36" s="14">
        <v>10305416</v>
      </c>
      <c r="D36" s="15">
        <v>1.059966957951691</v>
      </c>
      <c r="E36" s="16">
        <v>-14.796247647586702</v>
      </c>
      <c r="F36" s="85">
        <v>11146800</v>
      </c>
      <c r="G36" s="15">
        <f>F36/$F$6*100</f>
        <v>1.1027762744908565</v>
      </c>
      <c r="H36" s="16">
        <f t="shared" si="2"/>
        <v>8.164483607454564</v>
      </c>
    </row>
    <row r="37" spans="2:8" ht="14.25">
      <c r="B37" s="24" t="s">
        <v>57</v>
      </c>
      <c r="C37" s="14">
        <v>77222768</v>
      </c>
      <c r="D37" s="15">
        <v>7.942773244822838</v>
      </c>
      <c r="E37" s="16">
        <v>-6.388959665743221</v>
      </c>
      <c r="F37" s="85">
        <v>86453284</v>
      </c>
      <c r="G37" s="15">
        <f>F37/$F$6*100</f>
        <v>8.553004489810526</v>
      </c>
      <c r="H37" s="16">
        <f t="shared" si="2"/>
        <v>11.95310170699917</v>
      </c>
    </row>
    <row r="38" spans="2:8" ht="14.25">
      <c r="B38" s="24" t="s">
        <v>58</v>
      </c>
      <c r="C38" s="14">
        <v>15835577</v>
      </c>
      <c r="D38" s="15">
        <v>1.6287734896000092</v>
      </c>
      <c r="E38" s="16">
        <v>1.6557569117136905</v>
      </c>
      <c r="F38" s="85">
        <v>16607420</v>
      </c>
      <c r="G38" s="15">
        <f>F38/$F$6*100</f>
        <v>1.643006850082978</v>
      </c>
      <c r="H38" s="16">
        <f t="shared" si="2"/>
        <v>4.874107208092249</v>
      </c>
    </row>
    <row r="39" spans="2:8" ht="15.75" customHeight="1">
      <c r="B39" s="24" t="s">
        <v>59</v>
      </c>
      <c r="C39" s="14">
        <v>73359069</v>
      </c>
      <c r="D39" s="15">
        <v>7.6</v>
      </c>
      <c r="E39" s="16">
        <v>7.047410361722539</v>
      </c>
      <c r="F39" s="85">
        <v>81271800</v>
      </c>
      <c r="G39" s="15">
        <f>F39/$F$6*100</f>
        <v>8.04038942343686</v>
      </c>
      <c r="H39" s="16">
        <f t="shared" si="2"/>
        <v>10.786302372512392</v>
      </c>
    </row>
    <row r="40" spans="1:8" ht="14.25">
      <c r="A40" s="19"/>
      <c r="B40" s="20"/>
      <c r="C40" s="19"/>
      <c r="D40" s="19"/>
      <c r="E40" s="19"/>
      <c r="F40" s="19"/>
      <c r="G40" s="19"/>
      <c r="H40" s="19"/>
    </row>
    <row r="41" spans="1:2" ht="14.25">
      <c r="A41" t="s">
        <v>26</v>
      </c>
      <c r="B41" s="21"/>
    </row>
    <row r="42" ht="14.25">
      <c r="B42" s="22"/>
    </row>
    <row r="43" ht="14.25">
      <c r="B43" s="22"/>
    </row>
  </sheetData>
  <printOptions/>
  <pageMargins left="0.984251968503937" right="0.5905511811023623" top="0.984251968503937" bottom="0.984251968503937" header="0.5118110236220472" footer="0.5118110236220472"/>
  <pageSetup orientation="portrait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2"/>
  <sheetViews>
    <sheetView workbookViewId="0" topLeftCell="A1">
      <selection activeCell="J19" sqref="J19"/>
    </sheetView>
  </sheetViews>
  <sheetFormatPr defaultColWidth="8.796875" defaultRowHeight="15"/>
  <cols>
    <col min="1" max="1" width="2.59765625" style="0" customWidth="1"/>
    <col min="2" max="2" width="31.09765625" style="0" customWidth="1"/>
    <col min="3" max="3" width="11.59765625" style="0" customWidth="1"/>
    <col min="4" max="4" width="7.09765625" style="0" customWidth="1"/>
    <col min="5" max="5" width="7" style="0" customWidth="1"/>
    <col min="6" max="6" width="13.59765625" style="0" customWidth="1"/>
    <col min="7" max="7" width="7.19921875" style="0" customWidth="1"/>
    <col min="8" max="8" width="6.8984375" style="0" customWidth="1"/>
    <col min="9" max="16384" width="11" style="0" customWidth="1"/>
  </cols>
  <sheetData>
    <row r="1" ht="14.25">
      <c r="A1" s="90" t="s">
        <v>60</v>
      </c>
    </row>
    <row r="2" spans="1:8" ht="15" thickBot="1">
      <c r="A2" s="3"/>
      <c r="B2" s="3"/>
      <c r="C2" s="3"/>
      <c r="D2" s="3"/>
      <c r="E2" s="3"/>
      <c r="F2" s="3"/>
      <c r="G2" s="3"/>
      <c r="H2" s="4" t="s">
        <v>1</v>
      </c>
    </row>
    <row r="3" spans="2:8" ht="24.75" customHeight="1" thickTop="1">
      <c r="B3" s="5"/>
      <c r="C3" s="6" t="s">
        <v>28</v>
      </c>
      <c r="D3" s="6"/>
      <c r="E3" s="7"/>
      <c r="F3" s="92">
        <v>9</v>
      </c>
      <c r="G3" s="6"/>
      <c r="H3" s="6"/>
    </row>
    <row r="4" spans="1:8" ht="30" customHeight="1">
      <c r="A4" s="9" t="s">
        <v>3</v>
      </c>
      <c r="B4" s="10"/>
      <c r="C4" s="11" t="s">
        <v>4</v>
      </c>
      <c r="D4" s="11" t="s">
        <v>5</v>
      </c>
      <c r="E4" s="12" t="s">
        <v>6</v>
      </c>
      <c r="F4" s="98" t="s">
        <v>4</v>
      </c>
      <c r="G4" s="11" t="s">
        <v>5</v>
      </c>
      <c r="H4" s="13" t="s">
        <v>61</v>
      </c>
    </row>
    <row r="5" spans="2:6" ht="14.25">
      <c r="B5" s="5"/>
      <c r="F5" s="90"/>
    </row>
    <row r="6" spans="1:8" ht="14.25">
      <c r="A6" s="90" t="s">
        <v>62</v>
      </c>
      <c r="B6" s="5"/>
      <c r="C6" s="93">
        <v>870382746</v>
      </c>
      <c r="D6" s="25">
        <v>100</v>
      </c>
      <c r="E6" s="25">
        <v>0.679351788498872</v>
      </c>
      <c r="F6" s="85">
        <f>SUM(F7+F17)</f>
        <v>860536287</v>
      </c>
      <c r="G6" s="15">
        <f aca="true" t="shared" si="0" ref="G6:G15">F6/$F$6*100</f>
        <v>100</v>
      </c>
      <c r="H6" s="16">
        <f>((F6/C6)-1)*100</f>
        <v>-1.1312792039193331</v>
      </c>
    </row>
    <row r="7" spans="1:8" ht="14.25">
      <c r="A7" t="s">
        <v>63</v>
      </c>
      <c r="B7" s="5"/>
      <c r="C7" s="93">
        <v>390365373</v>
      </c>
      <c r="D7" s="25">
        <v>44.84985195237315</v>
      </c>
      <c r="E7" s="25">
        <v>1.299143109689549</v>
      </c>
      <c r="F7" s="85">
        <f>SUM(F8:F15)</f>
        <v>399297361</v>
      </c>
      <c r="G7" s="15">
        <f t="shared" si="0"/>
        <v>46.40099052557443</v>
      </c>
      <c r="H7" s="16">
        <f aca="true" t="shared" si="1" ref="H7:H15">((F7/C7)-1)*100</f>
        <v>2.2881097089520797</v>
      </c>
    </row>
    <row r="8" spans="2:8" ht="14.25">
      <c r="B8" s="17" t="s">
        <v>64</v>
      </c>
      <c r="C8" s="93">
        <v>270584821</v>
      </c>
      <c r="D8" s="25">
        <v>31.08802676104519</v>
      </c>
      <c r="E8" s="25">
        <v>3.3958393824502497</v>
      </c>
      <c r="F8" s="85">
        <v>281111823</v>
      </c>
      <c r="G8" s="15">
        <f t="shared" si="0"/>
        <v>32.6670504482747</v>
      </c>
      <c r="H8" s="16">
        <f t="shared" si="1"/>
        <v>3.890462872638367</v>
      </c>
    </row>
    <row r="9" spans="2:8" ht="14.25">
      <c r="B9" s="17" t="s">
        <v>13</v>
      </c>
      <c r="C9" s="93">
        <v>8240732</v>
      </c>
      <c r="D9" s="25">
        <v>0.9467940440997666</v>
      </c>
      <c r="E9" s="25">
        <v>5.239934036769145</v>
      </c>
      <c r="F9" s="85">
        <v>8907200</v>
      </c>
      <c r="G9" s="15">
        <f t="shared" si="0"/>
        <v>1.0350754680028968</v>
      </c>
      <c r="H9" s="16">
        <f t="shared" si="1"/>
        <v>8.08748543211939</v>
      </c>
    </row>
    <row r="10" spans="2:8" ht="14.25">
      <c r="B10" s="17" t="s">
        <v>14</v>
      </c>
      <c r="C10" s="93">
        <v>18501937</v>
      </c>
      <c r="D10" s="25">
        <v>2.1257242385638926</v>
      </c>
      <c r="E10" s="25">
        <v>2.6609370475242144</v>
      </c>
      <c r="F10" s="85">
        <v>19072559</v>
      </c>
      <c r="G10" s="15">
        <f t="shared" si="0"/>
        <v>2.2163573213734797</v>
      </c>
      <c r="H10" s="16">
        <f t="shared" si="1"/>
        <v>3.0841203275094875</v>
      </c>
    </row>
    <row r="11" spans="2:8" ht="14.25">
      <c r="B11" s="17" t="s">
        <v>15</v>
      </c>
      <c r="C11" s="93">
        <v>9272030</v>
      </c>
      <c r="D11" s="25">
        <v>1.0652819167902026</v>
      </c>
      <c r="E11" s="25">
        <v>19.482474521462766</v>
      </c>
      <c r="F11" s="85">
        <v>5715148</v>
      </c>
      <c r="G11" s="15">
        <f t="shared" si="0"/>
        <v>0.6641379435519376</v>
      </c>
      <c r="H11" s="16">
        <f t="shared" si="1"/>
        <v>-38.36141600059534</v>
      </c>
    </row>
    <row r="12" spans="2:8" ht="14.25">
      <c r="B12" s="17" t="s">
        <v>16</v>
      </c>
      <c r="C12" s="93">
        <v>3636524</v>
      </c>
      <c r="D12" s="25">
        <v>0.4178074550204836</v>
      </c>
      <c r="E12" s="25">
        <v>-36.751066432769775</v>
      </c>
      <c r="F12" s="85">
        <v>4111811</v>
      </c>
      <c r="G12" s="15">
        <f t="shared" si="0"/>
        <v>0.47781959484062986</v>
      </c>
      <c r="H12" s="16">
        <f t="shared" si="1"/>
        <v>13.069816121109067</v>
      </c>
    </row>
    <row r="13" spans="2:8" ht="14.25">
      <c r="B13" s="17" t="s">
        <v>17</v>
      </c>
      <c r="C13" s="93">
        <v>26833144</v>
      </c>
      <c r="D13" s="25">
        <v>3.0829131348612466</v>
      </c>
      <c r="E13" s="25">
        <v>-17.44048096130726</v>
      </c>
      <c r="F13" s="85">
        <v>27804841</v>
      </c>
      <c r="G13" s="15">
        <f t="shared" si="0"/>
        <v>3.2311061625225803</v>
      </c>
      <c r="H13" s="16">
        <f t="shared" si="1"/>
        <v>3.6212566071273544</v>
      </c>
    </row>
    <row r="14" spans="2:8" ht="14.25">
      <c r="B14" s="17" t="s">
        <v>18</v>
      </c>
      <c r="C14" s="93">
        <v>23327703</v>
      </c>
      <c r="D14" s="25">
        <v>2.6801660657000204</v>
      </c>
      <c r="E14" s="25">
        <v>12.92233687735267</v>
      </c>
      <c r="F14" s="85">
        <v>22951073</v>
      </c>
      <c r="G14" s="15">
        <f t="shared" si="0"/>
        <v>2.6670662639935836</v>
      </c>
      <c r="H14" s="16">
        <f t="shared" si="1"/>
        <v>-1.6145181546592946</v>
      </c>
    </row>
    <row r="15" spans="2:8" ht="14.25">
      <c r="B15" s="17" t="s">
        <v>19</v>
      </c>
      <c r="C15" s="93">
        <v>29968482</v>
      </c>
      <c r="D15" s="25">
        <v>3.443138336292342</v>
      </c>
      <c r="E15" s="25">
        <v>-3.7583141918717144</v>
      </c>
      <c r="F15" s="85">
        <v>29622906</v>
      </c>
      <c r="G15" s="15">
        <f t="shared" si="0"/>
        <v>3.442377323014619</v>
      </c>
      <c r="H15" s="16">
        <f t="shared" si="1"/>
        <v>-1.153131479932823</v>
      </c>
    </row>
    <row r="16" spans="2:8" ht="14.25">
      <c r="B16" s="17"/>
      <c r="C16" s="93"/>
      <c r="D16" s="25"/>
      <c r="E16" s="25"/>
      <c r="F16" s="85"/>
      <c r="H16" s="16"/>
    </row>
    <row r="17" spans="1:8" ht="14.25">
      <c r="A17" t="s">
        <v>65</v>
      </c>
      <c r="B17" s="17"/>
      <c r="C17" s="93">
        <v>480017373</v>
      </c>
      <c r="D17" s="25">
        <v>55.15014804762686</v>
      </c>
      <c r="E17" s="25">
        <v>0.18088193201255542</v>
      </c>
      <c r="F17" s="85">
        <f>SUM(F18:F29)</f>
        <v>461238926</v>
      </c>
      <c r="G17" s="15">
        <f aca="true" t="shared" si="2" ref="G17:G29">F17/$F$6*100</f>
        <v>53.599009474425564</v>
      </c>
      <c r="H17" s="16">
        <f aca="true" t="shared" si="3" ref="H17:H29">((F17/C17)-1)*100</f>
        <v>-3.912034867121361</v>
      </c>
    </row>
    <row r="18" spans="2:8" ht="14.25">
      <c r="B18" s="95" t="s">
        <v>23</v>
      </c>
      <c r="C18" s="93">
        <v>21204571</v>
      </c>
      <c r="D18" s="25">
        <v>2.4362352192123993</v>
      </c>
      <c r="E18" s="25">
        <v>2.9770312624292528</v>
      </c>
      <c r="F18" s="85">
        <v>14405977</v>
      </c>
      <c r="G18" s="15">
        <f t="shared" si="2"/>
        <v>1.674069672322836</v>
      </c>
      <c r="H18" s="16">
        <f t="shared" si="3"/>
        <v>-32.06192664779684</v>
      </c>
    </row>
    <row r="19" spans="2:8" ht="14.25">
      <c r="B19" s="95" t="s">
        <v>66</v>
      </c>
      <c r="C19" s="93">
        <v>2946834</v>
      </c>
      <c r="D19" s="25">
        <v>0.33856760299336175</v>
      </c>
      <c r="E19" s="25">
        <v>-44.713604277573225</v>
      </c>
      <c r="F19" s="85">
        <v>2296152</v>
      </c>
      <c r="G19" s="15">
        <f t="shared" si="2"/>
        <v>0.2668280274391265</v>
      </c>
      <c r="H19" s="16">
        <f t="shared" si="3"/>
        <v>-22.080714420968405</v>
      </c>
    </row>
    <row r="20" spans="2:8" ht="14.25">
      <c r="B20" s="95" t="s">
        <v>67</v>
      </c>
      <c r="C20" s="94" t="s">
        <v>11</v>
      </c>
      <c r="D20" s="25" t="s">
        <v>11</v>
      </c>
      <c r="E20" s="25" t="s">
        <v>11</v>
      </c>
      <c r="F20" s="85">
        <v>4776628</v>
      </c>
      <c r="G20" s="15">
        <f t="shared" si="2"/>
        <v>0.5550757210543987</v>
      </c>
      <c r="H20" s="25" t="s">
        <v>12</v>
      </c>
    </row>
    <row r="21" spans="2:8" ht="14.25">
      <c r="B21" s="95" t="s">
        <v>68</v>
      </c>
      <c r="C21" s="93">
        <v>1287952</v>
      </c>
      <c r="D21" s="25">
        <v>0.147975359796482</v>
      </c>
      <c r="E21" s="25">
        <v>2.9969387657180047</v>
      </c>
      <c r="F21" s="85">
        <v>1196595</v>
      </c>
      <c r="G21" s="15">
        <f t="shared" si="2"/>
        <v>0.1390522419654803</v>
      </c>
      <c r="H21" s="16">
        <f t="shared" si="3"/>
        <v>-7.093199125433247</v>
      </c>
    </row>
    <row r="22" spans="2:8" ht="14.25">
      <c r="B22" s="95" t="s">
        <v>69</v>
      </c>
      <c r="C22" s="93">
        <v>497011</v>
      </c>
      <c r="D22" s="25">
        <v>0.057102579558717496</v>
      </c>
      <c r="E22" s="25">
        <v>-2.4803199045623336</v>
      </c>
      <c r="F22" s="85">
        <v>1051137</v>
      </c>
      <c r="G22" s="15">
        <f t="shared" si="2"/>
        <v>0.12214906168157903</v>
      </c>
      <c r="H22" s="16">
        <f t="shared" si="3"/>
        <v>111.49169736685907</v>
      </c>
    </row>
    <row r="23" spans="2:8" ht="15.75" customHeight="1">
      <c r="B23" s="95" t="s">
        <v>70</v>
      </c>
      <c r="C23" s="93">
        <v>7347698</v>
      </c>
      <c r="D23" s="25">
        <v>0.8441915966013416</v>
      </c>
      <c r="E23" s="25">
        <v>1.71706515101826</v>
      </c>
      <c r="F23" s="85">
        <v>6267761</v>
      </c>
      <c r="G23" s="15">
        <f t="shared" si="2"/>
        <v>0.7283552239093434</v>
      </c>
      <c r="H23" s="16">
        <f t="shared" si="3"/>
        <v>-14.697623663901261</v>
      </c>
    </row>
    <row r="24" spans="2:8" ht="14.25">
      <c r="B24" s="95" t="s">
        <v>22</v>
      </c>
      <c r="C24" s="93">
        <v>216539328</v>
      </c>
      <c r="D24" s="25">
        <v>24.878632876759717</v>
      </c>
      <c r="E24" s="25">
        <v>2.64769491451764</v>
      </c>
      <c r="F24" s="85">
        <v>225518338</v>
      </c>
      <c r="G24" s="15">
        <f t="shared" si="2"/>
        <v>26.20672032160336</v>
      </c>
      <c r="H24" s="16">
        <f t="shared" si="3"/>
        <v>4.146595485878657</v>
      </c>
    </row>
    <row r="25" spans="2:8" ht="15.75" customHeight="1">
      <c r="B25" s="95" t="s">
        <v>24</v>
      </c>
      <c r="C25" s="93">
        <v>547712</v>
      </c>
      <c r="D25" s="25">
        <v>0.06292771800878506</v>
      </c>
      <c r="E25" s="25">
        <v>2.360768483217468</v>
      </c>
      <c r="F25" s="85">
        <v>550835</v>
      </c>
      <c r="G25" s="15">
        <f t="shared" si="2"/>
        <v>0.06401066501452483</v>
      </c>
      <c r="H25" s="16">
        <f t="shared" si="3"/>
        <v>0.5701901729376013</v>
      </c>
    </row>
    <row r="26" spans="2:8" ht="15.75" customHeight="1">
      <c r="B26" s="99" t="s">
        <v>71</v>
      </c>
      <c r="C26" s="93">
        <v>40324</v>
      </c>
      <c r="D26" s="25">
        <v>0.004632904338386322</v>
      </c>
      <c r="E26" s="25">
        <v>-2.4033690732628177</v>
      </c>
      <c r="F26" s="85">
        <v>40937</v>
      </c>
      <c r="G26" s="15">
        <f t="shared" si="2"/>
        <v>0.004757149770257161</v>
      </c>
      <c r="H26" s="16">
        <f t="shared" si="3"/>
        <v>1.520186489435571</v>
      </c>
    </row>
    <row r="27" spans="2:8" ht="15.75" customHeight="1">
      <c r="B27" s="95" t="s">
        <v>21</v>
      </c>
      <c r="C27" s="93">
        <v>66909881</v>
      </c>
      <c r="D27" s="25">
        <v>7.687408936757577</v>
      </c>
      <c r="E27" s="25">
        <v>-7.841230777249109</v>
      </c>
      <c r="F27" s="85">
        <v>63548317</v>
      </c>
      <c r="G27" s="15">
        <f t="shared" si="2"/>
        <v>7.384734143116965</v>
      </c>
      <c r="H27" s="16">
        <f t="shared" si="3"/>
        <v>-5.024017304708705</v>
      </c>
    </row>
    <row r="28" spans="2:8" ht="15.75" customHeight="1">
      <c r="B28" s="95" t="s">
        <v>72</v>
      </c>
      <c r="C28" s="93">
        <v>45969062</v>
      </c>
      <c r="D28" s="25">
        <v>5.281476707949356</v>
      </c>
      <c r="E28" s="25">
        <v>1.7644820321256471</v>
      </c>
      <c r="F28" s="85">
        <v>43172059</v>
      </c>
      <c r="G28" s="15">
        <f t="shared" si="2"/>
        <v>5.016878387604821</v>
      </c>
      <c r="H28" s="16">
        <f t="shared" si="3"/>
        <v>-6.084533549977589</v>
      </c>
    </row>
    <row r="29" spans="2:8" ht="14.25">
      <c r="B29" s="95" t="s">
        <v>73</v>
      </c>
      <c r="C29" s="93">
        <v>116727000</v>
      </c>
      <c r="D29" s="25">
        <v>13.410996545650733</v>
      </c>
      <c r="E29" s="25">
        <v>1.5546800266747818</v>
      </c>
      <c r="F29" s="85">
        <v>98414190</v>
      </c>
      <c r="G29" s="15">
        <f t="shared" si="2"/>
        <v>11.436378858942877</v>
      </c>
      <c r="H29" s="16">
        <f t="shared" si="3"/>
        <v>-15.688581048086558</v>
      </c>
    </row>
    <row r="30" spans="1:8" ht="14.25">
      <c r="A30" s="19"/>
      <c r="B30" s="97"/>
      <c r="C30" s="19"/>
      <c r="D30" s="19"/>
      <c r="E30" s="19"/>
      <c r="F30" s="19"/>
      <c r="G30" s="19"/>
      <c r="H30" s="19"/>
    </row>
    <row r="31" spans="1:2" ht="14.25">
      <c r="A31" t="s">
        <v>74</v>
      </c>
      <c r="B31" s="100"/>
    </row>
    <row r="32" ht="14.25">
      <c r="B32" s="22"/>
    </row>
  </sheetData>
  <printOptions/>
  <pageMargins left="0.75" right="0.75" top="1" bottom="1" header="0.512" footer="0.512"/>
  <pageSetup orientation="portrait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3"/>
  <sheetViews>
    <sheetView workbookViewId="0" topLeftCell="A22">
      <selection activeCell="J32" sqref="J32"/>
    </sheetView>
  </sheetViews>
  <sheetFormatPr defaultColWidth="8.796875" defaultRowHeight="15"/>
  <cols>
    <col min="1" max="1" width="2.59765625" style="0" customWidth="1"/>
    <col min="2" max="2" width="24" style="0" customWidth="1"/>
    <col min="3" max="3" width="11.59765625" style="0" customWidth="1"/>
    <col min="4" max="4" width="7.8984375" style="0" customWidth="1"/>
    <col min="5" max="5" width="7.59765625" style="0" customWidth="1"/>
    <col min="6" max="6" width="14.09765625" style="0" customWidth="1"/>
    <col min="7" max="7" width="8" style="0" customWidth="1"/>
    <col min="8" max="8" width="7" style="0" customWidth="1"/>
    <col min="9" max="16384" width="11" style="0" customWidth="1"/>
  </cols>
  <sheetData>
    <row r="1" ht="14.25">
      <c r="A1" s="90" t="s">
        <v>75</v>
      </c>
    </row>
    <row r="2" spans="1:8" ht="15" thickBot="1">
      <c r="A2" s="3"/>
      <c r="B2" s="3"/>
      <c r="C2" s="3"/>
      <c r="D2" s="3"/>
      <c r="E2" s="3"/>
      <c r="F2" s="3"/>
      <c r="G2" s="3"/>
      <c r="H2" s="4" t="s">
        <v>1</v>
      </c>
    </row>
    <row r="3" spans="2:8" ht="24.75" customHeight="1" thickTop="1">
      <c r="B3" s="5"/>
      <c r="C3" s="26" t="s">
        <v>28</v>
      </c>
      <c r="D3" s="26"/>
      <c r="E3" s="27"/>
      <c r="F3" s="101">
        <v>9</v>
      </c>
      <c r="G3" s="26"/>
      <c r="H3" s="26"/>
    </row>
    <row r="4" spans="1:8" ht="30" customHeight="1">
      <c r="A4" s="9" t="s">
        <v>3</v>
      </c>
      <c r="B4" s="10"/>
      <c r="C4" s="11" t="s">
        <v>4</v>
      </c>
      <c r="D4" s="11" t="s">
        <v>5</v>
      </c>
      <c r="E4" s="12" t="s">
        <v>6</v>
      </c>
      <c r="F4" s="98" t="s">
        <v>4</v>
      </c>
      <c r="G4" s="11" t="s">
        <v>5</v>
      </c>
      <c r="H4" s="13" t="s">
        <v>6</v>
      </c>
    </row>
    <row r="5" spans="2:11" ht="14.25">
      <c r="B5" s="5"/>
      <c r="F5" s="90"/>
      <c r="J5" t="s">
        <v>76</v>
      </c>
      <c r="K5" t="s">
        <v>77</v>
      </c>
    </row>
    <row r="6" spans="1:11" ht="14.25">
      <c r="A6" s="90" t="s">
        <v>7</v>
      </c>
      <c r="B6" s="5"/>
      <c r="C6" s="102">
        <v>845364063</v>
      </c>
      <c r="D6" s="103">
        <v>100</v>
      </c>
      <c r="E6" s="103">
        <v>0.7540472648222218</v>
      </c>
      <c r="F6" s="88">
        <f>SUM(F8:F22)</f>
        <v>836245207</v>
      </c>
      <c r="G6" s="28">
        <f>SUM(G8:G22)</f>
        <v>100</v>
      </c>
      <c r="H6" s="25">
        <f>((F6/C6)-1)*100</f>
        <v>-1.078689809410549</v>
      </c>
      <c r="J6" s="29">
        <f>SUM(C8:C21)</f>
        <v>845364063</v>
      </c>
      <c r="K6" s="29">
        <f>SUM(F8:F21)</f>
        <v>836245207</v>
      </c>
    </row>
    <row r="7" spans="1:8" ht="14.25">
      <c r="A7" t="s">
        <v>29</v>
      </c>
      <c r="B7" s="5"/>
      <c r="C7" s="102"/>
      <c r="D7" s="103"/>
      <c r="E7" s="103"/>
      <c r="F7" s="88"/>
      <c r="G7" s="28"/>
      <c r="H7" s="25"/>
    </row>
    <row r="8" spans="2:8" ht="14.25">
      <c r="B8" s="17" t="s">
        <v>30</v>
      </c>
      <c r="C8" s="102">
        <v>11456096</v>
      </c>
      <c r="D8" s="103">
        <v>1.3551671405743209</v>
      </c>
      <c r="E8" s="103">
        <v>2.610242612612579</v>
      </c>
      <c r="F8" s="88">
        <v>11589866</v>
      </c>
      <c r="G8" s="28">
        <f aca="true" t="shared" si="0" ref="G8:G21">F8/$K$6*100</f>
        <v>1.3859410975374356</v>
      </c>
      <c r="H8" s="25">
        <f aca="true" t="shared" si="1" ref="H8:H20">((F8/C8)-1)*100</f>
        <v>1.1676752708776217</v>
      </c>
    </row>
    <row r="9" spans="2:8" ht="14.25">
      <c r="B9" s="17" t="s">
        <v>31</v>
      </c>
      <c r="C9" s="102">
        <v>122476064</v>
      </c>
      <c r="D9" s="103">
        <v>14.487966706954753</v>
      </c>
      <c r="E9" s="103">
        <v>2.2628495024307416</v>
      </c>
      <c r="F9" s="88">
        <v>121455025</v>
      </c>
      <c r="G9" s="28">
        <f t="shared" si="0"/>
        <v>14.523853049719184</v>
      </c>
      <c r="H9" s="25">
        <f t="shared" si="1"/>
        <v>-0.8336641190559435</v>
      </c>
    </row>
    <row r="10" spans="2:8" ht="14.25">
      <c r="B10" s="17" t="s">
        <v>32</v>
      </c>
      <c r="C10" s="102">
        <v>121870145</v>
      </c>
      <c r="D10" s="103">
        <v>14.41629119737019</v>
      </c>
      <c r="E10" s="103">
        <v>6.897299955650871</v>
      </c>
      <c r="F10" s="88">
        <v>133034243</v>
      </c>
      <c r="G10" s="28">
        <f t="shared" si="0"/>
        <v>15.908520836520621</v>
      </c>
      <c r="H10" s="25">
        <f t="shared" si="1"/>
        <v>9.160650461193764</v>
      </c>
    </row>
    <row r="11" spans="2:8" ht="14.25">
      <c r="B11" s="17" t="s">
        <v>33</v>
      </c>
      <c r="C11" s="102">
        <v>70963074</v>
      </c>
      <c r="D11" s="103">
        <v>8.394380256497845</v>
      </c>
      <c r="E11" s="103">
        <v>1.11130992434334</v>
      </c>
      <c r="F11" s="88">
        <v>71983861</v>
      </c>
      <c r="G11" s="28">
        <f t="shared" si="0"/>
        <v>8.607984882596762</v>
      </c>
      <c r="H11" s="25">
        <f t="shared" si="1"/>
        <v>1.4384762982505572</v>
      </c>
    </row>
    <row r="12" spans="2:8" ht="14.25">
      <c r="B12" s="17" t="s">
        <v>34</v>
      </c>
      <c r="C12" s="102">
        <v>3599099</v>
      </c>
      <c r="D12" s="103">
        <v>0.4257454459594173</v>
      </c>
      <c r="E12" s="103">
        <v>-24.022965163408404</v>
      </c>
      <c r="F12" s="88">
        <v>2977519</v>
      </c>
      <c r="G12" s="28">
        <f t="shared" si="0"/>
        <v>0.35605812446826973</v>
      </c>
      <c r="H12" s="25">
        <f t="shared" si="1"/>
        <v>-17.270433516832963</v>
      </c>
    </row>
    <row r="13" spans="2:8" ht="14.25">
      <c r="B13" s="17" t="s">
        <v>35</v>
      </c>
      <c r="C13" s="102">
        <v>82822070</v>
      </c>
      <c r="D13" s="103">
        <v>9.797207336456175</v>
      </c>
      <c r="E13" s="103">
        <v>3.495046070139396</v>
      </c>
      <c r="F13" s="88">
        <v>76088377</v>
      </c>
      <c r="G13" s="28">
        <f t="shared" si="0"/>
        <v>9.09881173166473</v>
      </c>
      <c r="H13" s="25">
        <f t="shared" si="1"/>
        <v>-8.130312367222892</v>
      </c>
    </row>
    <row r="14" spans="2:8" ht="14.25">
      <c r="B14" s="17" t="s">
        <v>36</v>
      </c>
      <c r="C14" s="102">
        <v>28549496</v>
      </c>
      <c r="D14" s="103">
        <v>3.377183541335374</v>
      </c>
      <c r="E14" s="103">
        <v>-1.978759332010016</v>
      </c>
      <c r="F14" s="88">
        <v>29721663</v>
      </c>
      <c r="G14" s="28">
        <f t="shared" si="0"/>
        <v>3.554180370925582</v>
      </c>
      <c r="H14" s="25">
        <f t="shared" si="1"/>
        <v>4.10573622735757</v>
      </c>
    </row>
    <row r="15" spans="2:8" ht="14.25">
      <c r="B15" s="17" t="s">
        <v>37</v>
      </c>
      <c r="C15" s="102">
        <v>158925142</v>
      </c>
      <c r="D15" s="103">
        <v>18.79960941751081</v>
      </c>
      <c r="E15" s="103">
        <v>-0.31794235793652925</v>
      </c>
      <c r="F15" s="88">
        <v>151610449</v>
      </c>
      <c r="G15" s="28">
        <f t="shared" si="0"/>
        <v>18.129903493724896</v>
      </c>
      <c r="H15" s="25">
        <f t="shared" si="1"/>
        <v>-4.6026027776020495</v>
      </c>
    </row>
    <row r="16" spans="2:8" ht="14.25">
      <c r="B16" s="17" t="s">
        <v>78</v>
      </c>
      <c r="C16" s="102">
        <v>29388810</v>
      </c>
      <c r="D16" s="103">
        <v>3.4764678658927095</v>
      </c>
      <c r="E16" s="103">
        <v>5.085631809589564</v>
      </c>
      <c r="F16" s="88">
        <v>30773226</v>
      </c>
      <c r="G16" s="28">
        <f t="shared" si="0"/>
        <v>3.6799285356023574</v>
      </c>
      <c r="H16" s="25">
        <f t="shared" si="1"/>
        <v>4.710690905824366</v>
      </c>
    </row>
    <row r="17" spans="2:8" ht="14.25">
      <c r="B17" s="17" t="s">
        <v>39</v>
      </c>
      <c r="C17" s="102">
        <v>116663475</v>
      </c>
      <c r="D17" s="103">
        <v>13.800382593268576</v>
      </c>
      <c r="E17" s="103">
        <v>-10.130472939127843</v>
      </c>
      <c r="F17" s="88">
        <v>111190686</v>
      </c>
      <c r="G17" s="28">
        <f t="shared" si="0"/>
        <v>13.296421321073115</v>
      </c>
      <c r="H17" s="25">
        <f t="shared" si="1"/>
        <v>-4.6910903348284405</v>
      </c>
    </row>
    <row r="18" spans="2:8" ht="14.25">
      <c r="B18" s="95" t="s">
        <v>40</v>
      </c>
      <c r="C18" s="102">
        <v>8090292</v>
      </c>
      <c r="D18" s="103">
        <v>0.9570186803646987</v>
      </c>
      <c r="E18" s="103">
        <v>15.916377590633957</v>
      </c>
      <c r="F18" s="88">
        <v>2226208</v>
      </c>
      <c r="G18" s="28">
        <f t="shared" si="0"/>
        <v>0.26621473957219344</v>
      </c>
      <c r="H18" s="25">
        <f t="shared" si="1"/>
        <v>-72.48297094839099</v>
      </c>
    </row>
    <row r="19" spans="2:8" ht="14.25">
      <c r="B19" s="95" t="s">
        <v>41</v>
      </c>
      <c r="C19" s="102">
        <v>87955786</v>
      </c>
      <c r="D19" s="103">
        <v>10.404486049225397</v>
      </c>
      <c r="E19" s="103">
        <v>5.390986882303417</v>
      </c>
      <c r="F19" s="88">
        <v>91330377</v>
      </c>
      <c r="G19" s="28">
        <f t="shared" si="0"/>
        <v>10.921482865969958</v>
      </c>
      <c r="H19" s="25">
        <f t="shared" si="1"/>
        <v>3.8366901752205473</v>
      </c>
    </row>
    <row r="20" spans="2:8" ht="14.25">
      <c r="B20" s="95" t="s">
        <v>42</v>
      </c>
      <c r="C20" s="102">
        <v>2604514</v>
      </c>
      <c r="D20" s="103">
        <v>0.3080937685897348</v>
      </c>
      <c r="E20" s="103">
        <v>9.440626730682112</v>
      </c>
      <c r="F20" s="88">
        <v>2263707</v>
      </c>
      <c r="G20" s="28">
        <f t="shared" si="0"/>
        <v>0.2706989506248973</v>
      </c>
      <c r="H20" s="25">
        <f t="shared" si="1"/>
        <v>-13.085243542557269</v>
      </c>
    </row>
    <row r="21" spans="2:8" ht="15.75" customHeight="1">
      <c r="B21" s="95" t="s">
        <v>79</v>
      </c>
      <c r="C21" s="102">
        <v>0</v>
      </c>
      <c r="D21" s="103">
        <v>0</v>
      </c>
      <c r="E21" s="103" t="s">
        <v>11</v>
      </c>
      <c r="F21" s="88">
        <v>0</v>
      </c>
      <c r="G21" s="28">
        <f t="shared" si="0"/>
        <v>0</v>
      </c>
      <c r="H21" s="94" t="s">
        <v>11</v>
      </c>
    </row>
    <row r="22" spans="2:8" ht="14.25">
      <c r="B22" s="95"/>
      <c r="C22" s="102"/>
      <c r="D22" s="103"/>
      <c r="E22" s="103"/>
      <c r="F22" s="88"/>
      <c r="G22" s="28"/>
      <c r="H22" s="25"/>
    </row>
    <row r="23" spans="1:8" ht="14.25">
      <c r="A23" t="s">
        <v>43</v>
      </c>
      <c r="B23" s="95"/>
      <c r="C23" s="102"/>
      <c r="D23" s="103"/>
      <c r="E23" s="103"/>
      <c r="F23" s="88"/>
      <c r="G23" s="28"/>
      <c r="H23" s="25"/>
    </row>
    <row r="24" spans="2:9" ht="14.25">
      <c r="B24" s="95" t="s">
        <v>80</v>
      </c>
      <c r="C24" s="102">
        <v>162724295</v>
      </c>
      <c r="D24" s="103">
        <v>19.249019697209437</v>
      </c>
      <c r="E24" s="103">
        <v>0.8870059955443654</v>
      </c>
      <c r="F24" s="88">
        <v>166213072</v>
      </c>
      <c r="G24" s="28">
        <f aca="true" t="shared" si="2" ref="G24:G37">F24/$K$6*100</f>
        <v>19.87611655154156</v>
      </c>
      <c r="H24" s="25">
        <f aca="true" t="shared" si="3" ref="H24:H36">((F24/C24)-1)*100</f>
        <v>2.1439804056302636</v>
      </c>
      <c r="I24" s="29"/>
    </row>
    <row r="25" spans="2:8" ht="14.25">
      <c r="B25" s="95" t="s">
        <v>81</v>
      </c>
      <c r="C25" s="102">
        <v>93380183</v>
      </c>
      <c r="D25" s="103">
        <v>11.046150065643374</v>
      </c>
      <c r="E25" s="103">
        <v>4.306606714798922</v>
      </c>
      <c r="F25" s="88">
        <v>95150717</v>
      </c>
      <c r="G25" s="28">
        <f t="shared" si="2"/>
        <v>11.37832733790485</v>
      </c>
      <c r="H25" s="25">
        <f t="shared" si="3"/>
        <v>1.8960489721893126</v>
      </c>
    </row>
    <row r="26" spans="2:8" ht="14.25">
      <c r="B26" s="95" t="s">
        <v>82</v>
      </c>
      <c r="C26" s="102">
        <v>11662724</v>
      </c>
      <c r="D26" s="103">
        <v>1.379609627432199</v>
      </c>
      <c r="E26" s="103">
        <v>-4.395720420665505</v>
      </c>
      <c r="F26" s="88">
        <v>11992608</v>
      </c>
      <c r="G26" s="28">
        <f t="shared" si="2"/>
        <v>1.4341018518985664</v>
      </c>
      <c r="H26" s="25">
        <f t="shared" si="3"/>
        <v>2.828533025389257</v>
      </c>
    </row>
    <row r="27" spans="2:8" ht="14.25">
      <c r="B27" s="95" t="s">
        <v>83</v>
      </c>
      <c r="C27" s="102">
        <v>48501121</v>
      </c>
      <c r="D27" s="103">
        <v>5.737305750599432</v>
      </c>
      <c r="E27" s="103">
        <v>7.106135730194008</v>
      </c>
      <c r="F27" s="88">
        <v>52556426</v>
      </c>
      <c r="G27" s="28">
        <f t="shared" si="2"/>
        <v>6.284810431206453</v>
      </c>
      <c r="H27" s="25">
        <f t="shared" si="3"/>
        <v>8.361260351075185</v>
      </c>
    </row>
    <row r="28" spans="2:8" ht="14.25">
      <c r="B28" s="95" t="s">
        <v>84</v>
      </c>
      <c r="C28" s="102">
        <v>69998690</v>
      </c>
      <c r="D28" s="103">
        <v>8.280301122760171</v>
      </c>
      <c r="E28" s="103">
        <v>-3.2687216183390433</v>
      </c>
      <c r="F28" s="88">
        <v>70542611</v>
      </c>
      <c r="G28" s="28">
        <f t="shared" si="2"/>
        <v>8.435637108530535</v>
      </c>
      <c r="H28" s="25">
        <f t="shared" si="3"/>
        <v>0.7770445418335603</v>
      </c>
    </row>
    <row r="29" spans="2:8" ht="14.25">
      <c r="B29" s="95" t="s">
        <v>49</v>
      </c>
      <c r="C29" s="102">
        <v>265491444</v>
      </c>
      <c r="D29" s="103">
        <v>31.40557490199344</v>
      </c>
      <c r="E29" s="103">
        <v>-1.3608385182979799</v>
      </c>
      <c r="F29" s="88">
        <v>248244222</v>
      </c>
      <c r="G29" s="28">
        <f t="shared" si="2"/>
        <v>29.685577857069855</v>
      </c>
      <c r="H29" s="25">
        <f t="shared" si="3"/>
        <v>-6.496338164479609</v>
      </c>
    </row>
    <row r="30" spans="2:8" ht="14.25">
      <c r="B30" s="95" t="s">
        <v>50</v>
      </c>
      <c r="C30" s="102">
        <v>8089924</v>
      </c>
      <c r="D30" s="103">
        <v>0.9569751488241345</v>
      </c>
      <c r="E30" s="103">
        <v>15.93263233318405</v>
      </c>
      <c r="F30" s="88">
        <v>2226208</v>
      </c>
      <c r="G30" s="28">
        <f t="shared" si="2"/>
        <v>0.26621473957219344</v>
      </c>
      <c r="H30" s="25">
        <f t="shared" si="3"/>
        <v>-72.48171923493967</v>
      </c>
    </row>
    <row r="31" spans="2:8" ht="14.25">
      <c r="B31" s="95" t="s">
        <v>51</v>
      </c>
      <c r="C31" s="102">
        <v>0</v>
      </c>
      <c r="D31" s="103">
        <v>0</v>
      </c>
      <c r="E31" s="104" t="s">
        <v>12</v>
      </c>
      <c r="F31" s="103">
        <v>0</v>
      </c>
      <c r="G31" s="28">
        <v>0</v>
      </c>
      <c r="H31" s="25" t="s">
        <v>11</v>
      </c>
    </row>
    <row r="32" spans="2:8" ht="14.25">
      <c r="B32" s="95" t="s">
        <v>85</v>
      </c>
      <c r="C32" s="102">
        <v>87952366</v>
      </c>
      <c r="D32" s="103">
        <v>10.404081489799502</v>
      </c>
      <c r="E32" s="103">
        <v>5.400532460297658</v>
      </c>
      <c r="F32" s="88">
        <v>91327519</v>
      </c>
      <c r="G32" s="28">
        <f t="shared" si="2"/>
        <v>10.921141100184506</v>
      </c>
      <c r="H32" s="25">
        <f t="shared" si="3"/>
        <v>3.837478345949208</v>
      </c>
    </row>
    <row r="33" spans="2:8" ht="14.25">
      <c r="B33" s="95" t="s">
        <v>86</v>
      </c>
      <c r="C33" s="102">
        <v>23885129</v>
      </c>
      <c r="D33" s="103">
        <v>2.8254251683277434</v>
      </c>
      <c r="E33" s="103">
        <v>1.0533822132623216</v>
      </c>
      <c r="F33" s="88">
        <v>26980631</v>
      </c>
      <c r="G33" s="28">
        <f t="shared" si="2"/>
        <v>3.2264018704265056</v>
      </c>
      <c r="H33" s="25">
        <f t="shared" si="3"/>
        <v>12.959955125216194</v>
      </c>
    </row>
    <row r="34" spans="2:8" ht="14.25">
      <c r="B34" s="95" t="s">
        <v>87</v>
      </c>
      <c r="C34" s="102">
        <v>8685028</v>
      </c>
      <c r="D34" s="103">
        <v>1.0273713279434733</v>
      </c>
      <c r="E34" s="103">
        <v>-16.195761053415403</v>
      </c>
      <c r="F34" s="88">
        <v>5915712</v>
      </c>
      <c r="G34" s="28">
        <f t="shared" si="2"/>
        <v>0.7074135612953056</v>
      </c>
      <c r="H34" s="25">
        <f t="shared" si="3"/>
        <v>-31.886091789226246</v>
      </c>
    </row>
    <row r="35" spans="2:8" ht="14.25">
      <c r="B35" s="95" t="s">
        <v>88</v>
      </c>
      <c r="C35" s="102">
        <v>14584369</v>
      </c>
      <c r="D35" s="103">
        <v>1.7252175291487402</v>
      </c>
      <c r="E35" s="103">
        <v>-7.01920906231207</v>
      </c>
      <c r="F35" s="88">
        <v>13781664</v>
      </c>
      <c r="G35" s="28">
        <f t="shared" si="2"/>
        <v>1.648041015319087</v>
      </c>
      <c r="H35" s="25">
        <f t="shared" si="3"/>
        <v>-5.503871987879627</v>
      </c>
    </row>
    <row r="36" spans="2:8" ht="14.25">
      <c r="B36" s="95" t="s">
        <v>89</v>
      </c>
      <c r="C36" s="102">
        <v>50408790</v>
      </c>
      <c r="D36" s="103">
        <v>5.962968170318354</v>
      </c>
      <c r="E36" s="103">
        <v>4.175597029777256</v>
      </c>
      <c r="F36" s="88">
        <v>51313817</v>
      </c>
      <c r="G36" s="28">
        <f t="shared" si="2"/>
        <v>6.136216575050576</v>
      </c>
      <c r="H36" s="25">
        <f t="shared" si="3"/>
        <v>1.7953753700495456</v>
      </c>
    </row>
    <row r="37" spans="2:8" ht="14.25">
      <c r="B37" s="95" t="s">
        <v>79</v>
      </c>
      <c r="C37" s="102">
        <v>0</v>
      </c>
      <c r="D37" s="103">
        <v>0</v>
      </c>
      <c r="E37" s="103" t="s">
        <v>11</v>
      </c>
      <c r="F37" s="88">
        <v>0</v>
      </c>
      <c r="G37" s="28">
        <f t="shared" si="2"/>
        <v>0</v>
      </c>
      <c r="H37" s="94" t="s">
        <v>11</v>
      </c>
    </row>
    <row r="38" spans="1:8" ht="14.25">
      <c r="A38" s="19"/>
      <c r="B38" s="97"/>
      <c r="C38" s="31"/>
      <c r="D38" s="31"/>
      <c r="E38" s="31"/>
      <c r="F38" s="31"/>
      <c r="G38" s="31"/>
      <c r="H38" s="31"/>
    </row>
    <row r="39" spans="1:8" ht="14.25">
      <c r="A39" t="s">
        <v>74</v>
      </c>
      <c r="B39" s="100"/>
      <c r="C39" s="1"/>
      <c r="D39" s="1"/>
      <c r="E39" s="1"/>
      <c r="F39" s="1"/>
      <c r="G39" s="1"/>
      <c r="H39" s="1"/>
    </row>
    <row r="40" spans="2:8" ht="14.25">
      <c r="B40" s="22"/>
      <c r="C40" s="1"/>
      <c r="D40" s="1"/>
      <c r="E40" s="1"/>
      <c r="F40" s="1"/>
      <c r="G40" s="1"/>
      <c r="H40" s="1"/>
    </row>
    <row r="41" spans="2:8" ht="14.25">
      <c r="B41" s="22"/>
      <c r="C41" s="1"/>
      <c r="D41" s="1"/>
      <c r="E41" s="1"/>
      <c r="F41" s="1"/>
      <c r="G41" s="1"/>
      <c r="H41" s="1"/>
    </row>
    <row r="42" spans="3:8" ht="14.25">
      <c r="C42" s="1"/>
      <c r="D42" s="1"/>
      <c r="E42" s="1"/>
      <c r="F42" s="1"/>
      <c r="G42" s="1"/>
      <c r="H42" s="1"/>
    </row>
    <row r="43" spans="3:8" ht="14.25">
      <c r="C43" s="1"/>
      <c r="D43" s="1"/>
      <c r="E43" s="1"/>
      <c r="F43" s="1"/>
      <c r="G43" s="1"/>
      <c r="H43" s="1"/>
    </row>
  </sheetData>
  <printOptions/>
  <pageMargins left="0.7874015748031497" right="0.7874015748031497" top="0.5905511811023623" bottom="0.5905511811023623" header="0.5118110236220472" footer="0.5118110236220472"/>
  <pageSetup orientation="portrait" paperSize="9" scale="90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1"/>
  <sheetViews>
    <sheetView workbookViewId="0" topLeftCell="A1">
      <selection activeCell="I3" sqref="I3"/>
    </sheetView>
  </sheetViews>
  <sheetFormatPr defaultColWidth="8.796875" defaultRowHeight="15"/>
  <cols>
    <col min="1" max="1" width="2.59765625" style="0" customWidth="1"/>
    <col min="2" max="2" width="18.3984375" style="0" customWidth="1"/>
    <col min="3" max="3" width="11.59765625" style="0" customWidth="1"/>
    <col min="4" max="4" width="8" style="0" customWidth="1"/>
    <col min="5" max="5" width="5.59765625" style="0" customWidth="1"/>
    <col min="6" max="6" width="13.59765625" style="0" customWidth="1"/>
    <col min="7" max="7" width="7.5" style="0" customWidth="1"/>
    <col min="8" max="8" width="5.59765625" style="0" customWidth="1"/>
    <col min="9" max="16384" width="11" style="0" customWidth="1"/>
  </cols>
  <sheetData>
    <row r="1" ht="14.25">
      <c r="A1" s="90" t="s">
        <v>90</v>
      </c>
    </row>
    <row r="2" spans="1:8" ht="15" thickBot="1">
      <c r="A2" s="3"/>
      <c r="B2" s="3"/>
      <c r="C2" s="3"/>
      <c r="D2" s="3"/>
      <c r="E2" s="3"/>
      <c r="F2" s="3"/>
      <c r="G2" s="3"/>
      <c r="H2" s="4" t="s">
        <v>1</v>
      </c>
    </row>
    <row r="3" spans="2:8" ht="24.75" customHeight="1" thickTop="1">
      <c r="B3" s="5"/>
      <c r="C3" s="6" t="s">
        <v>28</v>
      </c>
      <c r="D3" s="6"/>
      <c r="E3" s="7"/>
      <c r="F3" s="92">
        <v>9</v>
      </c>
      <c r="G3" s="6"/>
      <c r="H3" s="6"/>
    </row>
    <row r="4" spans="1:8" ht="30" customHeight="1">
      <c r="A4" s="9" t="s">
        <v>3</v>
      </c>
      <c r="B4" s="10"/>
      <c r="C4" s="11" t="s">
        <v>91</v>
      </c>
      <c r="D4" s="11" t="s">
        <v>5</v>
      </c>
      <c r="E4" s="12" t="s">
        <v>6</v>
      </c>
      <c r="F4" s="98" t="s">
        <v>91</v>
      </c>
      <c r="G4" s="11" t="s">
        <v>5</v>
      </c>
      <c r="H4" s="13" t="s">
        <v>6</v>
      </c>
    </row>
    <row r="5" spans="2:10" ht="14.25">
      <c r="B5" s="5"/>
      <c r="F5" s="90"/>
      <c r="J5" s="15"/>
    </row>
    <row r="6" spans="1:8" ht="14.25">
      <c r="A6" s="90" t="s">
        <v>7</v>
      </c>
      <c r="B6" s="5"/>
      <c r="C6" s="102">
        <v>230552575</v>
      </c>
      <c r="D6" s="28">
        <v>100</v>
      </c>
      <c r="E6" s="28">
        <v>101.42611933646756</v>
      </c>
      <c r="F6" s="85">
        <f>SUM(F7:F27)</f>
        <v>233685976</v>
      </c>
      <c r="G6" s="15">
        <f aca="true" t="shared" si="0" ref="G6:G20">F6/$F$6*100</f>
        <v>100</v>
      </c>
      <c r="H6" s="16">
        <f aca="true" t="shared" si="1" ref="H6:H20">((F6/C6)-1)*100+100</f>
        <v>101.35908306380877</v>
      </c>
    </row>
    <row r="7" spans="2:8" ht="14.25">
      <c r="B7" s="17" t="s">
        <v>92</v>
      </c>
      <c r="C7" s="102">
        <v>31550398</v>
      </c>
      <c r="D7" s="28">
        <v>13.684686887578678</v>
      </c>
      <c r="E7" s="28">
        <v>98.65945228652983</v>
      </c>
      <c r="F7" s="85">
        <v>34857530</v>
      </c>
      <c r="G7" s="15">
        <f t="shared" si="0"/>
        <v>14.916397892871414</v>
      </c>
      <c r="H7" s="16">
        <f t="shared" si="1"/>
        <v>110.48206111377739</v>
      </c>
    </row>
    <row r="8" spans="2:8" ht="14.25">
      <c r="B8" s="17" t="s">
        <v>93</v>
      </c>
      <c r="C8" s="102">
        <v>12665540</v>
      </c>
      <c r="D8" s="28">
        <v>5.493558248048195</v>
      </c>
      <c r="E8" s="28">
        <v>110.30328059235343</v>
      </c>
      <c r="F8" s="85">
        <v>12491645</v>
      </c>
      <c r="G8" s="15">
        <f t="shared" si="0"/>
        <v>5.345483376375141</v>
      </c>
      <c r="H8" s="16">
        <f t="shared" si="1"/>
        <v>98.62702261411673</v>
      </c>
    </row>
    <row r="9" spans="2:8" ht="14.25">
      <c r="B9" s="17" t="s">
        <v>94</v>
      </c>
      <c r="C9" s="102">
        <v>5369383</v>
      </c>
      <c r="D9" s="28">
        <v>2.3289191196411494</v>
      </c>
      <c r="E9" s="28">
        <v>53.469674430850986</v>
      </c>
      <c r="F9" s="85">
        <v>4350127</v>
      </c>
      <c r="G9" s="15">
        <f t="shared" si="0"/>
        <v>1.8615267695824418</v>
      </c>
      <c r="H9" s="16">
        <f t="shared" si="1"/>
        <v>81.01726026994163</v>
      </c>
    </row>
    <row r="10" spans="2:8" ht="14.25">
      <c r="B10" s="17" t="s">
        <v>95</v>
      </c>
      <c r="C10" s="102">
        <v>2913371</v>
      </c>
      <c r="D10" s="28">
        <v>1.2636471312454438</v>
      </c>
      <c r="E10" s="28">
        <v>101.36514116421114</v>
      </c>
      <c r="F10" s="85">
        <v>3016208</v>
      </c>
      <c r="G10" s="15">
        <f t="shared" si="0"/>
        <v>1.290709888384573</v>
      </c>
      <c r="H10" s="16">
        <f t="shared" si="1"/>
        <v>103.5298285045056</v>
      </c>
    </row>
    <row r="11" spans="2:8" ht="14.25">
      <c r="B11" s="17" t="s">
        <v>96</v>
      </c>
      <c r="C11" s="102">
        <v>77733794</v>
      </c>
      <c r="D11" s="28">
        <v>33.71629833238687</v>
      </c>
      <c r="E11" s="28">
        <v>109.15302816555503</v>
      </c>
      <c r="F11" s="85">
        <v>76543869</v>
      </c>
      <c r="G11" s="15">
        <f t="shared" si="0"/>
        <v>32.755011794118104</v>
      </c>
      <c r="H11" s="16">
        <f t="shared" si="1"/>
        <v>98.4692307698245</v>
      </c>
    </row>
    <row r="12" spans="2:8" ht="20.25" customHeight="1">
      <c r="B12" s="17" t="s">
        <v>97</v>
      </c>
      <c r="C12" s="94" t="s">
        <v>11</v>
      </c>
      <c r="D12" s="94" t="s">
        <v>11</v>
      </c>
      <c r="E12" s="94" t="s">
        <v>11</v>
      </c>
      <c r="F12" s="85">
        <v>5988056</v>
      </c>
      <c r="G12" s="15">
        <f t="shared" si="0"/>
        <v>2.562437037300005</v>
      </c>
      <c r="H12" s="25" t="s">
        <v>12</v>
      </c>
    </row>
    <row r="13" spans="2:8" ht="18" customHeight="1">
      <c r="B13" s="17" t="s">
        <v>98</v>
      </c>
      <c r="C13" s="94" t="s">
        <v>11</v>
      </c>
      <c r="D13" s="94" t="s">
        <v>11</v>
      </c>
      <c r="E13" s="94" t="s">
        <v>11</v>
      </c>
      <c r="F13" s="85">
        <v>262133</v>
      </c>
      <c r="G13" s="15">
        <f t="shared" si="0"/>
        <v>0.11217318406817874</v>
      </c>
      <c r="H13" s="25" t="s">
        <v>12</v>
      </c>
    </row>
    <row r="14" spans="2:8" ht="14.25">
      <c r="B14" s="17" t="s">
        <v>99</v>
      </c>
      <c r="C14" s="102">
        <v>9979099</v>
      </c>
      <c r="D14" s="28">
        <v>4.328339859140589</v>
      </c>
      <c r="E14" s="28">
        <v>88.88729249445608</v>
      </c>
      <c r="F14" s="85">
        <v>11054536</v>
      </c>
      <c r="G14" s="15">
        <f t="shared" si="0"/>
        <v>4.730508945902685</v>
      </c>
      <c r="H14" s="16">
        <f t="shared" si="1"/>
        <v>110.77689478779598</v>
      </c>
    </row>
    <row r="15" spans="2:8" ht="14.25">
      <c r="B15" s="17" t="s">
        <v>100</v>
      </c>
      <c r="C15" s="102">
        <v>6230667</v>
      </c>
      <c r="D15" s="28">
        <v>2.7024929129505493</v>
      </c>
      <c r="E15" s="28">
        <v>100.47408046225385</v>
      </c>
      <c r="F15" s="85">
        <v>4026773</v>
      </c>
      <c r="G15" s="15">
        <f t="shared" si="0"/>
        <v>1.7231556077631291</v>
      </c>
      <c r="H15" s="16">
        <f t="shared" si="1"/>
        <v>64.6282813701968</v>
      </c>
    </row>
    <row r="16" spans="2:8" ht="14.25">
      <c r="B16" s="17" t="s">
        <v>101</v>
      </c>
      <c r="C16" s="102">
        <v>1846900</v>
      </c>
      <c r="D16" s="28">
        <v>0.8010754163123097</v>
      </c>
      <c r="E16" s="28">
        <v>102.93592268073701</v>
      </c>
      <c r="F16" s="85">
        <v>1761547</v>
      </c>
      <c r="G16" s="15">
        <f t="shared" si="0"/>
        <v>0.7538094626611226</v>
      </c>
      <c r="H16" s="16">
        <f t="shared" si="1"/>
        <v>95.3785803237858</v>
      </c>
    </row>
    <row r="17" spans="2:8" ht="14.25">
      <c r="B17" s="95" t="s">
        <v>102</v>
      </c>
      <c r="C17" s="102">
        <v>2483049</v>
      </c>
      <c r="D17" s="28">
        <v>1.0769990315657936</v>
      </c>
      <c r="E17" s="28">
        <v>98.8300236741595</v>
      </c>
      <c r="F17" s="85">
        <v>2369626</v>
      </c>
      <c r="G17" s="15">
        <f t="shared" si="0"/>
        <v>1.0140214832575147</v>
      </c>
      <c r="H17" s="16">
        <f t="shared" si="1"/>
        <v>95.43210786416216</v>
      </c>
    </row>
    <row r="18" spans="2:8" ht="14.25">
      <c r="B18" s="95" t="s">
        <v>103</v>
      </c>
      <c r="C18" s="102">
        <v>30732047</v>
      </c>
      <c r="D18" s="28">
        <v>13.329734877174978</v>
      </c>
      <c r="E18" s="28">
        <v>104.46727093201271</v>
      </c>
      <c r="F18" s="85">
        <v>31863082</v>
      </c>
      <c r="G18" s="15">
        <f t="shared" si="0"/>
        <v>13.634999645849522</v>
      </c>
      <c r="H18" s="16">
        <f t="shared" si="1"/>
        <v>103.68031130500353</v>
      </c>
    </row>
    <row r="19" spans="2:8" ht="15.75" customHeight="1">
      <c r="B19" s="95" t="s">
        <v>104</v>
      </c>
      <c r="C19" s="102">
        <v>16467</v>
      </c>
      <c r="D19" s="28">
        <v>0.007142405587966216</v>
      </c>
      <c r="E19" s="28">
        <v>97.0702664465928</v>
      </c>
      <c r="F19" s="85">
        <v>16401</v>
      </c>
      <c r="G19" s="15">
        <f t="shared" si="0"/>
        <v>0.0070183929223035625</v>
      </c>
      <c r="H19" s="16">
        <f t="shared" si="1"/>
        <v>99.59919839679358</v>
      </c>
    </row>
    <row r="20" spans="2:8" ht="15.75" customHeight="1">
      <c r="B20" s="95" t="s">
        <v>105</v>
      </c>
      <c r="C20" s="102">
        <v>81493</v>
      </c>
      <c r="D20" s="28">
        <v>0.03534681839923063</v>
      </c>
      <c r="E20" s="28">
        <v>96.81723138335788</v>
      </c>
      <c r="F20" s="85">
        <v>79954</v>
      </c>
      <c r="G20" s="15">
        <f t="shared" si="0"/>
        <v>0.03421429106212176</v>
      </c>
      <c r="H20" s="16">
        <f t="shared" si="1"/>
        <v>98.11149423876897</v>
      </c>
    </row>
    <row r="21" spans="2:8" ht="15.75" customHeight="1">
      <c r="B21" s="95" t="s">
        <v>106</v>
      </c>
      <c r="C21" s="102" t="s">
        <v>11</v>
      </c>
      <c r="D21" s="28" t="s">
        <v>11</v>
      </c>
      <c r="E21" s="28" t="s">
        <v>11</v>
      </c>
      <c r="F21" s="88" t="s">
        <v>11</v>
      </c>
      <c r="G21" s="94" t="s">
        <v>11</v>
      </c>
      <c r="H21" s="94" t="s">
        <v>11</v>
      </c>
    </row>
    <row r="22" spans="2:8" ht="15.75" customHeight="1">
      <c r="B22" s="95" t="s">
        <v>107</v>
      </c>
      <c r="C22" s="102">
        <v>4050061</v>
      </c>
      <c r="D22" s="28">
        <v>1.7566756736505762</v>
      </c>
      <c r="E22" s="28">
        <v>84.67165141728802</v>
      </c>
      <c r="F22" s="85">
        <v>2449704</v>
      </c>
      <c r="G22" s="15">
        <f>F22/$F$6*100</f>
        <v>1.0482888369818135</v>
      </c>
      <c r="H22" s="16">
        <f>((F22/C22)-1)*100+100</f>
        <v>60.48560750072654</v>
      </c>
    </row>
    <row r="23" spans="2:8" ht="15.75" customHeight="1">
      <c r="B23" s="95" t="s">
        <v>108</v>
      </c>
      <c r="C23" s="102">
        <v>11231921</v>
      </c>
      <c r="D23" s="28">
        <v>4.871739558753572</v>
      </c>
      <c r="E23" s="28">
        <v>107.04955642076453</v>
      </c>
      <c r="F23" s="85">
        <v>9362565</v>
      </c>
      <c r="G23" s="15">
        <f>F23/$F$6*100</f>
        <v>4.006472771819221</v>
      </c>
      <c r="H23" s="16">
        <f>((F23/C23)-1)*100+100</f>
        <v>83.3567561595207</v>
      </c>
    </row>
    <row r="24" spans="2:8" ht="15.75" customHeight="1">
      <c r="B24" s="95" t="s">
        <v>109</v>
      </c>
      <c r="C24" s="102">
        <v>33611428</v>
      </c>
      <c r="D24" s="28">
        <v>14.578639167226825</v>
      </c>
      <c r="E24" s="28">
        <v>101.45402402206068</v>
      </c>
      <c r="F24" s="85">
        <v>33136681</v>
      </c>
      <c r="G24" s="15">
        <f>F24/$F$6*100</f>
        <v>14.18000410944643</v>
      </c>
      <c r="H24" s="16">
        <f>((F24/C24)-1)*100+100</f>
        <v>98.58754290356244</v>
      </c>
    </row>
    <row r="25" spans="2:8" ht="15.75" customHeight="1">
      <c r="B25" s="95" t="s">
        <v>110</v>
      </c>
      <c r="C25" s="102">
        <v>56920</v>
      </c>
      <c r="D25" s="28">
        <v>0.024688511937027813</v>
      </c>
      <c r="E25" s="28">
        <v>97.23764456668432</v>
      </c>
      <c r="F25" s="85">
        <v>55539</v>
      </c>
      <c r="G25" s="15">
        <f>F25/$F$6*100</f>
        <v>0.023766509634279467</v>
      </c>
      <c r="H25" s="16">
        <f>((F25/C25)-1)*100+100</f>
        <v>97.57378777231202</v>
      </c>
    </row>
    <row r="26" spans="2:8" ht="14.25">
      <c r="B26" s="95" t="s">
        <v>111</v>
      </c>
      <c r="C26" s="102" t="s">
        <v>11</v>
      </c>
      <c r="D26" s="28" t="s">
        <v>11</v>
      </c>
      <c r="E26" s="28" t="s">
        <v>11</v>
      </c>
      <c r="F26" s="88" t="s">
        <v>11</v>
      </c>
      <c r="G26" s="94" t="s">
        <v>11</v>
      </c>
      <c r="H26" s="94" t="s">
        <v>11</v>
      </c>
    </row>
    <row r="27" spans="2:8" ht="17.25" customHeight="1">
      <c r="B27" s="95" t="s">
        <v>112</v>
      </c>
      <c r="C27" s="102">
        <v>37</v>
      </c>
      <c r="D27" s="28">
        <v>1.6048400240162142E-05</v>
      </c>
      <c r="E27" s="28">
        <v>9.090909090909093</v>
      </c>
      <c r="F27" s="88" t="s">
        <v>11</v>
      </c>
      <c r="G27" s="28" t="s">
        <v>11</v>
      </c>
      <c r="H27" s="25" t="s">
        <v>11</v>
      </c>
    </row>
    <row r="28" spans="1:8" ht="14.25">
      <c r="A28" s="19"/>
      <c r="B28" s="97"/>
      <c r="C28" s="31"/>
      <c r="D28" s="19"/>
      <c r="E28" s="19"/>
      <c r="F28" s="19"/>
      <c r="G28" s="19"/>
      <c r="H28" s="19"/>
    </row>
    <row r="29" spans="1:2" ht="14.25">
      <c r="A29" t="s">
        <v>113</v>
      </c>
      <c r="B29" s="100"/>
    </row>
    <row r="30" ht="14.25">
      <c r="B30" s="22"/>
    </row>
    <row r="31" ht="14.25">
      <c r="B31" s="22"/>
    </row>
  </sheetData>
  <printOptions/>
  <pageMargins left="0.7874015748031497" right="0.7874015748031497" top="0.984251968503937" bottom="0.984251968503937" header="0.5118110236220472" footer="0.5118110236220472"/>
  <pageSetup orientation="portrait" paperSize="9" scale="95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8"/>
  <sheetViews>
    <sheetView workbookViewId="0" topLeftCell="A1">
      <selection activeCell="J6" sqref="J6"/>
    </sheetView>
  </sheetViews>
  <sheetFormatPr defaultColWidth="8.796875" defaultRowHeight="15"/>
  <cols>
    <col min="1" max="1" width="4.19921875" style="0" customWidth="1"/>
    <col min="2" max="2" width="15" style="0" customWidth="1"/>
    <col min="3" max="3" width="11.59765625" style="0" customWidth="1"/>
    <col min="4" max="4" width="7.69921875" style="0" customWidth="1"/>
    <col min="5" max="5" width="7" style="0" customWidth="1"/>
    <col min="6" max="6" width="14" style="0" customWidth="1"/>
    <col min="7" max="7" width="7.59765625" style="0" customWidth="1"/>
    <col min="8" max="8" width="6.69921875" style="0" customWidth="1"/>
    <col min="9" max="16384" width="11" style="0" customWidth="1"/>
  </cols>
  <sheetData>
    <row r="1" ht="14.25">
      <c r="A1" s="90" t="s">
        <v>114</v>
      </c>
    </row>
    <row r="2" spans="1:8" ht="15" thickBot="1">
      <c r="A2" s="3"/>
      <c r="B2" s="3"/>
      <c r="C2" s="3"/>
      <c r="D2" s="3"/>
      <c r="E2" s="3"/>
      <c r="F2" s="3"/>
      <c r="G2" s="3"/>
      <c r="H2" s="4" t="s">
        <v>1</v>
      </c>
    </row>
    <row r="3" spans="2:8" ht="24.75" customHeight="1" thickTop="1">
      <c r="B3" s="5"/>
      <c r="C3" s="26" t="s">
        <v>28</v>
      </c>
      <c r="D3" s="26"/>
      <c r="E3" s="27"/>
      <c r="F3" s="101">
        <v>9</v>
      </c>
      <c r="G3" s="26"/>
      <c r="H3" s="6"/>
    </row>
    <row r="4" spans="1:8" ht="30" customHeight="1">
      <c r="A4" s="9" t="s">
        <v>3</v>
      </c>
      <c r="B4" s="10"/>
      <c r="C4" s="11" t="s">
        <v>4</v>
      </c>
      <c r="D4" s="11" t="s">
        <v>5</v>
      </c>
      <c r="E4" s="12" t="s">
        <v>6</v>
      </c>
      <c r="F4" s="98" t="s">
        <v>4</v>
      </c>
      <c r="G4" s="11" t="s">
        <v>5</v>
      </c>
      <c r="H4" s="13" t="s">
        <v>6</v>
      </c>
    </row>
    <row r="5" spans="2:6" ht="14.25">
      <c r="B5" s="5"/>
      <c r="F5" s="90"/>
    </row>
    <row r="6" spans="1:8" ht="14.25">
      <c r="A6" s="90" t="s">
        <v>7</v>
      </c>
      <c r="B6" s="5"/>
      <c r="C6" s="93">
        <v>270584821</v>
      </c>
      <c r="D6" s="103">
        <v>100</v>
      </c>
      <c r="E6" s="103">
        <v>3.3958393824502497</v>
      </c>
      <c r="F6" s="85">
        <f>SUM(F7+F19+F24)</f>
        <v>281111823</v>
      </c>
      <c r="G6" s="15">
        <f aca="true" t="shared" si="0" ref="G6:G17">F6/$F$6*100</f>
        <v>100</v>
      </c>
      <c r="H6" s="16">
        <f aca="true" t="shared" si="1" ref="H6:H17">((F6/C6)-1)*100</f>
        <v>3.890462872638367</v>
      </c>
    </row>
    <row r="7" spans="1:8" ht="14.25">
      <c r="A7" t="s">
        <v>115</v>
      </c>
      <c r="B7" s="17"/>
      <c r="C7" s="93">
        <v>254915170</v>
      </c>
      <c r="D7" s="103">
        <v>94.20896895025757</v>
      </c>
      <c r="E7" s="103">
        <v>3.404577051081348</v>
      </c>
      <c r="F7" s="85">
        <f>SUM(F8+F11+F14+F15+F16+F17)</f>
        <v>265160407</v>
      </c>
      <c r="G7" s="15">
        <f t="shared" si="0"/>
        <v>94.32559761102613</v>
      </c>
      <c r="H7" s="16">
        <f t="shared" si="1"/>
        <v>4.019077012952965</v>
      </c>
    </row>
    <row r="8" spans="2:8" ht="14.25">
      <c r="B8" s="17" t="s">
        <v>116</v>
      </c>
      <c r="C8" s="93">
        <v>102666043</v>
      </c>
      <c r="D8" s="103">
        <v>37.9422772573041</v>
      </c>
      <c r="E8" s="103">
        <v>1.437901862027835</v>
      </c>
      <c r="F8" s="85">
        <f>SUM(F9:F10)</f>
        <v>111346930</v>
      </c>
      <c r="G8" s="15">
        <f t="shared" si="0"/>
        <v>39.6094795344129</v>
      </c>
      <c r="H8" s="16">
        <f t="shared" si="1"/>
        <v>8.45546077976338</v>
      </c>
    </row>
    <row r="9" spans="2:8" ht="14.25">
      <c r="B9" s="32" t="s">
        <v>117</v>
      </c>
      <c r="C9" s="93">
        <v>72369930</v>
      </c>
      <c r="D9" s="103">
        <v>26.745746392034313</v>
      </c>
      <c r="E9" s="103">
        <v>-1.5639660600605398</v>
      </c>
      <c r="F9" s="85">
        <v>81743024</v>
      </c>
      <c r="G9" s="15">
        <f t="shared" si="0"/>
        <v>29.078472448311075</v>
      </c>
      <c r="H9" s="16">
        <f t="shared" si="1"/>
        <v>12.951641655588176</v>
      </c>
    </row>
    <row r="10" spans="2:8" ht="14.25">
      <c r="B10" s="32" t="s">
        <v>118</v>
      </c>
      <c r="C10" s="93">
        <v>30296113</v>
      </c>
      <c r="D10" s="103">
        <v>11.196530865269786</v>
      </c>
      <c r="E10" s="103">
        <v>9.407883679659124</v>
      </c>
      <c r="F10" s="85">
        <v>29603906</v>
      </c>
      <c r="G10" s="15">
        <f t="shared" si="0"/>
        <v>10.531007086101818</v>
      </c>
      <c r="H10" s="16">
        <f t="shared" si="1"/>
        <v>-2.2848046546433243</v>
      </c>
    </row>
    <row r="11" spans="2:8" ht="14.25">
      <c r="B11" s="17" t="s">
        <v>106</v>
      </c>
      <c r="C11" s="93">
        <v>136693565</v>
      </c>
      <c r="D11" s="103">
        <v>50.517824501323375</v>
      </c>
      <c r="E11" s="103">
        <v>5.431815943819651</v>
      </c>
      <c r="F11" s="85">
        <f>SUM(F12:F13)</f>
        <v>136470546</v>
      </c>
      <c r="G11" s="15">
        <f t="shared" si="0"/>
        <v>48.5467116052248</v>
      </c>
      <c r="H11" s="16">
        <f t="shared" si="1"/>
        <v>-0.16315252294429872</v>
      </c>
    </row>
    <row r="12" spans="2:8" ht="14.25">
      <c r="B12" s="32" t="s">
        <v>119</v>
      </c>
      <c r="C12" s="93">
        <v>135716732</v>
      </c>
      <c r="D12" s="103">
        <v>50.156816446108046</v>
      </c>
      <c r="E12" s="103">
        <v>5.455089568780469</v>
      </c>
      <c r="F12" s="85">
        <v>135481981</v>
      </c>
      <c r="G12" s="15">
        <f t="shared" si="0"/>
        <v>48.195049057043754</v>
      </c>
      <c r="H12" s="16">
        <f t="shared" si="1"/>
        <v>-0.17297130319937626</v>
      </c>
    </row>
    <row r="13" spans="2:8" ht="14.25">
      <c r="B13" s="32" t="s">
        <v>120</v>
      </c>
      <c r="C13" s="93">
        <v>976833</v>
      </c>
      <c r="D13" s="103">
        <v>0.36100805521533674</v>
      </c>
      <c r="E13" s="103">
        <v>2.2951757013182306</v>
      </c>
      <c r="F13" s="85">
        <v>988565</v>
      </c>
      <c r="G13" s="15">
        <f t="shared" si="0"/>
        <v>0.3516625481810489</v>
      </c>
      <c r="H13" s="16">
        <f t="shared" si="1"/>
        <v>1.2010241259253096</v>
      </c>
    </row>
    <row r="14" spans="2:8" ht="14.25">
      <c r="B14" s="95" t="s">
        <v>121</v>
      </c>
      <c r="C14" s="93">
        <v>2364415</v>
      </c>
      <c r="D14" s="103">
        <v>0.8738165693337248</v>
      </c>
      <c r="E14" s="103">
        <v>3.331461398444624</v>
      </c>
      <c r="F14" s="85">
        <v>2443678</v>
      </c>
      <c r="G14" s="15">
        <f t="shared" si="0"/>
        <v>0.8692903677694125</v>
      </c>
      <c r="H14" s="16">
        <f t="shared" si="1"/>
        <v>3.3523302804287836</v>
      </c>
    </row>
    <row r="15" spans="2:8" ht="14.25">
      <c r="B15" s="95" t="s">
        <v>122</v>
      </c>
      <c r="C15" s="93">
        <v>11020846</v>
      </c>
      <c r="D15" s="103">
        <v>4.072972740773216</v>
      </c>
      <c r="E15" s="103">
        <v>0.48814157710506123</v>
      </c>
      <c r="F15" s="85">
        <v>13060575</v>
      </c>
      <c r="G15" s="15">
        <f t="shared" si="0"/>
        <v>4.646042582136433</v>
      </c>
      <c r="H15" s="16">
        <f t="shared" si="1"/>
        <v>18.507916724360364</v>
      </c>
    </row>
    <row r="16" spans="2:8" ht="14.25">
      <c r="B16" s="95" t="s">
        <v>123</v>
      </c>
      <c r="C16" s="93">
        <v>78738</v>
      </c>
      <c r="D16" s="103">
        <v>0.02909919326184228</v>
      </c>
      <c r="E16" s="103">
        <v>-2.9830333049938984</v>
      </c>
      <c r="F16" s="85">
        <v>69250</v>
      </c>
      <c r="G16" s="15">
        <f>F16/$F$6*100</f>
        <v>0.024634324967541477</v>
      </c>
      <c r="H16" s="16">
        <f t="shared" si="1"/>
        <v>-12.050090172470728</v>
      </c>
    </row>
    <row r="17" spans="2:8" ht="14.25">
      <c r="B17" s="95" t="s">
        <v>124</v>
      </c>
      <c r="C17" s="93">
        <v>2091563</v>
      </c>
      <c r="D17" s="103">
        <v>0.7729786882613049</v>
      </c>
      <c r="E17" s="103">
        <v>-9.985905461149635</v>
      </c>
      <c r="F17" s="85">
        <v>1769428</v>
      </c>
      <c r="G17" s="15">
        <f t="shared" si="0"/>
        <v>0.6294391965150467</v>
      </c>
      <c r="H17" s="16">
        <f t="shared" si="1"/>
        <v>-15.401639826292591</v>
      </c>
    </row>
    <row r="18" spans="2:8" ht="15.75" customHeight="1">
      <c r="B18" s="95"/>
      <c r="C18" s="93"/>
      <c r="D18" s="103"/>
      <c r="E18" s="103"/>
      <c r="F18" s="88"/>
      <c r="G18" s="94"/>
      <c r="H18" s="94"/>
    </row>
    <row r="19" spans="1:8" ht="15.75" customHeight="1">
      <c r="A19" t="s">
        <v>125</v>
      </c>
      <c r="B19" s="95"/>
      <c r="C19" s="93">
        <v>15669574</v>
      </c>
      <c r="D19" s="103">
        <v>5.79100259286163</v>
      </c>
      <c r="E19" s="103">
        <v>3.2533940122210003</v>
      </c>
      <c r="F19" s="85">
        <f>SUM(F20:F22)</f>
        <v>15951416</v>
      </c>
      <c r="G19" s="15">
        <f>F19/$F$6*100</f>
        <v>5.6744023889738715</v>
      </c>
      <c r="H19" s="16">
        <f>((F19/C19)-1)*100</f>
        <v>1.798657704414941</v>
      </c>
    </row>
    <row r="20" spans="2:8" ht="15.75" customHeight="1">
      <c r="B20" s="95" t="s">
        <v>126</v>
      </c>
      <c r="C20" s="93">
        <v>1167014</v>
      </c>
      <c r="D20" s="103">
        <v>0.43129322468535664</v>
      </c>
      <c r="E20" s="103">
        <v>4.958723026516365</v>
      </c>
      <c r="F20" s="85">
        <v>1172961</v>
      </c>
      <c r="G20" s="15">
        <f>F20/$F$6*100</f>
        <v>0.41725779708667754</v>
      </c>
      <c r="H20" s="16">
        <f>((F20/C20)-1)*100</f>
        <v>0.5095911445792467</v>
      </c>
    </row>
    <row r="21" spans="2:8" ht="15.75" customHeight="1">
      <c r="B21" s="95" t="s">
        <v>127</v>
      </c>
      <c r="C21" s="93">
        <v>4031556</v>
      </c>
      <c r="D21" s="103">
        <v>1.4899416697139858</v>
      </c>
      <c r="E21" s="103">
        <v>-0.38247754220064323</v>
      </c>
      <c r="F21" s="85">
        <v>4321369</v>
      </c>
      <c r="G21" s="15">
        <f>F21/$F$6*100</f>
        <v>1.5372419963994186</v>
      </c>
      <c r="H21" s="16">
        <f>((F21/C21)-1)*100</f>
        <v>7.188614023964934</v>
      </c>
    </row>
    <row r="22" spans="2:8" ht="15.75" customHeight="1">
      <c r="B22" s="95" t="s">
        <v>128</v>
      </c>
      <c r="C22" s="93">
        <v>10471004</v>
      </c>
      <c r="D22" s="103">
        <v>3.8697676984622875</v>
      </c>
      <c r="E22" s="103">
        <v>4.5330655200745085</v>
      </c>
      <c r="F22" s="85">
        <v>10457086</v>
      </c>
      <c r="G22" s="15">
        <f>F22/$F$6*100</f>
        <v>3.719902595487775</v>
      </c>
      <c r="H22" s="16">
        <f>((F22/C22)-1)*100</f>
        <v>-0.1329194411538781</v>
      </c>
    </row>
    <row r="23" spans="2:8" ht="15.75" customHeight="1">
      <c r="B23" s="95"/>
      <c r="C23" s="93"/>
      <c r="D23" s="103"/>
      <c r="E23" s="103"/>
      <c r="F23" s="85"/>
      <c r="G23" s="15"/>
      <c r="H23" s="16"/>
    </row>
    <row r="24" spans="2:8" ht="14.25">
      <c r="B24" s="95" t="s">
        <v>129</v>
      </c>
      <c r="C24" s="93">
        <v>77</v>
      </c>
      <c r="D24" s="103">
        <v>2.8456880809289742E-05</v>
      </c>
      <c r="E24" s="104" t="s">
        <v>12</v>
      </c>
      <c r="F24" s="85">
        <v>0</v>
      </c>
      <c r="G24" s="15">
        <f>F24/$F$6*100</f>
        <v>0</v>
      </c>
      <c r="H24" s="25" t="s">
        <v>52</v>
      </c>
    </row>
    <row r="25" spans="1:8" ht="14.25">
      <c r="A25" s="19"/>
      <c r="B25" s="97"/>
      <c r="C25" s="19"/>
      <c r="D25" s="19"/>
      <c r="E25" s="19"/>
      <c r="F25" s="19"/>
      <c r="G25" s="19"/>
      <c r="H25" s="19"/>
    </row>
    <row r="26" spans="1:2" ht="14.25">
      <c r="A26" t="s">
        <v>74</v>
      </c>
      <c r="B26" s="100"/>
    </row>
    <row r="27" ht="14.25">
      <c r="B27" s="22"/>
    </row>
    <row r="28" ht="14.25">
      <c r="B28" s="22"/>
    </row>
  </sheetData>
  <printOptions/>
  <pageMargins left="0.7874015748031497" right="0.7874015748031497" top="0.984251968503937" bottom="0.984251968503937" header="0.5118110236220472" footer="0.5118110236220472"/>
  <pageSetup orientation="portrait" paperSize="9" scale="85"/>
</worksheet>
</file>

<file path=xl/worksheets/sheet7.xml><?xml version="1.0" encoding="utf-8"?>
<worksheet xmlns="http://schemas.openxmlformats.org/spreadsheetml/2006/main" xmlns:r="http://schemas.openxmlformats.org/officeDocument/2006/relationships">
  <dimension ref="A1:G94"/>
  <sheetViews>
    <sheetView workbookViewId="0" topLeftCell="A1">
      <selection activeCell="D22" sqref="D22"/>
    </sheetView>
  </sheetViews>
  <sheetFormatPr defaultColWidth="8.796875" defaultRowHeight="15.75" customHeight="1"/>
  <cols>
    <col min="1" max="1" width="21.8984375" style="40" customWidth="1"/>
    <col min="2" max="2" width="10.59765625" style="40" customWidth="1"/>
    <col min="3" max="7" width="8.59765625" style="40" customWidth="1"/>
    <col min="8" max="16384" width="10.59765625" style="40" customWidth="1"/>
  </cols>
  <sheetData>
    <row r="1" s="33" customFormat="1" ht="15.75" customHeight="1">
      <c r="A1" s="34" t="s">
        <v>130</v>
      </c>
    </row>
    <row r="2" s="33" customFormat="1" ht="15.75" customHeight="1" thickBot="1">
      <c r="F2" s="33" t="s">
        <v>131</v>
      </c>
    </row>
    <row r="3" spans="1:7" ht="15.75" customHeight="1" thickTop="1">
      <c r="A3" s="35"/>
      <c r="B3" s="35"/>
      <c r="C3" s="36" t="s">
        <v>132</v>
      </c>
      <c r="D3" s="37"/>
      <c r="E3" s="38"/>
      <c r="F3" s="35" t="s">
        <v>133</v>
      </c>
      <c r="G3" s="39"/>
    </row>
    <row r="4" spans="1:7" ht="15.75" customHeight="1">
      <c r="A4" s="41" t="s">
        <v>134</v>
      </c>
      <c r="B4" s="42" t="s">
        <v>135</v>
      </c>
      <c r="C4" s="43" t="s">
        <v>135</v>
      </c>
      <c r="D4" s="43" t="s">
        <v>136</v>
      </c>
      <c r="E4" s="43" t="s">
        <v>137</v>
      </c>
      <c r="F4" s="44" t="s">
        <v>138</v>
      </c>
      <c r="G4" s="45" t="s">
        <v>139</v>
      </c>
    </row>
    <row r="5" spans="1:7" ht="19.5" customHeight="1">
      <c r="A5" s="46"/>
      <c r="B5" s="47"/>
      <c r="C5" s="48"/>
      <c r="D5" s="48"/>
      <c r="E5" s="48"/>
      <c r="F5" s="49"/>
      <c r="G5" s="50"/>
    </row>
    <row r="6" spans="1:7" ht="19.5" customHeight="1">
      <c r="A6" s="18" t="s">
        <v>140</v>
      </c>
      <c r="B6" s="51">
        <v>15744</v>
      </c>
      <c r="C6" s="52">
        <v>8586</v>
      </c>
      <c r="D6" s="52">
        <v>3788</v>
      </c>
      <c r="E6" s="52">
        <v>4798</v>
      </c>
      <c r="F6" s="52">
        <v>880</v>
      </c>
      <c r="G6" s="52">
        <v>6278</v>
      </c>
    </row>
    <row r="7" spans="1:7" ht="19.5" customHeight="1">
      <c r="A7" s="53">
        <v>8</v>
      </c>
      <c r="B7" s="51">
        <v>15782</v>
      </c>
      <c r="C7" s="52">
        <v>8566</v>
      </c>
      <c r="D7" s="52">
        <v>3764</v>
      </c>
      <c r="E7" s="52">
        <v>4802</v>
      </c>
      <c r="F7" s="52">
        <v>826</v>
      </c>
      <c r="G7" s="52">
        <v>6390</v>
      </c>
    </row>
    <row r="8" spans="1:7" ht="19.5" customHeight="1">
      <c r="A8" s="53">
        <v>9</v>
      </c>
      <c r="B8" s="51">
        <v>15773</v>
      </c>
      <c r="C8" s="52">
        <v>8583</v>
      </c>
      <c r="D8" s="52">
        <v>3783</v>
      </c>
      <c r="E8" s="52">
        <v>4800</v>
      </c>
      <c r="F8" s="52">
        <v>765</v>
      </c>
      <c r="G8" s="52">
        <v>6425</v>
      </c>
    </row>
    <row r="9" spans="1:7" ht="19.5" customHeight="1">
      <c r="A9" s="54">
        <v>10</v>
      </c>
      <c r="B9" s="51">
        <v>15816</v>
      </c>
      <c r="C9" s="52">
        <v>8567</v>
      </c>
      <c r="D9" s="52">
        <v>3752</v>
      </c>
      <c r="E9" s="52">
        <v>4815</v>
      </c>
      <c r="F9" s="52">
        <v>722</v>
      </c>
      <c r="G9" s="52">
        <v>6527</v>
      </c>
    </row>
    <row r="10" spans="1:7" ht="19.5" customHeight="1">
      <c r="A10" s="55">
        <v>11</v>
      </c>
      <c r="B10" s="51">
        <f aca="true" t="shared" si="0" ref="B10:G10">SUM(B12:B20)</f>
        <v>15820</v>
      </c>
      <c r="C10" s="132">
        <f t="shared" si="0"/>
        <v>8546</v>
      </c>
      <c r="D10" s="132">
        <f t="shared" si="0"/>
        <v>3759</v>
      </c>
      <c r="E10" s="132">
        <f t="shared" si="0"/>
        <v>4787</v>
      </c>
      <c r="F10" s="132">
        <f t="shared" si="0"/>
        <v>686</v>
      </c>
      <c r="G10" s="132">
        <f t="shared" si="0"/>
        <v>6588</v>
      </c>
    </row>
    <row r="11" spans="1:7" ht="19.5" customHeight="1">
      <c r="A11" s="56"/>
      <c r="B11" s="57"/>
      <c r="C11" s="58"/>
      <c r="D11" s="58"/>
      <c r="E11" s="58"/>
      <c r="F11" s="58"/>
      <c r="G11" s="58"/>
    </row>
    <row r="12" spans="1:7" ht="19.5" customHeight="1">
      <c r="A12" s="18" t="s">
        <v>141</v>
      </c>
      <c r="B12" s="51">
        <v>8635</v>
      </c>
      <c r="C12" s="52">
        <v>7667</v>
      </c>
      <c r="D12" s="14">
        <v>2981</v>
      </c>
      <c r="E12" s="14">
        <v>4686</v>
      </c>
      <c r="F12" s="14">
        <v>542</v>
      </c>
      <c r="G12">
        <v>426</v>
      </c>
    </row>
    <row r="13" spans="1:7" ht="19.5" customHeight="1">
      <c r="A13" s="18" t="s">
        <v>142</v>
      </c>
      <c r="B13" s="51">
        <v>76</v>
      </c>
      <c r="C13" s="52">
        <v>75</v>
      </c>
      <c r="D13" s="14">
        <v>29</v>
      </c>
      <c r="E13" s="14">
        <v>46</v>
      </c>
      <c r="F13" s="14">
        <v>1</v>
      </c>
      <c r="G13" s="1" t="s">
        <v>11</v>
      </c>
    </row>
    <row r="14" spans="1:7" ht="19.5" customHeight="1">
      <c r="A14" s="18" t="s">
        <v>143</v>
      </c>
      <c r="B14" s="51">
        <v>37</v>
      </c>
      <c r="C14" s="52">
        <v>33</v>
      </c>
      <c r="D14" s="14">
        <v>33</v>
      </c>
      <c r="E14" s="30" t="s">
        <v>11</v>
      </c>
      <c r="F14" s="14">
        <v>4</v>
      </c>
      <c r="G14" s="1" t="s">
        <v>11</v>
      </c>
    </row>
    <row r="15" spans="1:7" ht="19.5" customHeight="1">
      <c r="A15" s="18" t="s">
        <v>144</v>
      </c>
      <c r="B15" s="51">
        <v>7004</v>
      </c>
      <c r="C15" s="52">
        <v>703</v>
      </c>
      <c r="D15" s="14">
        <v>652</v>
      </c>
      <c r="E15" s="14">
        <v>51</v>
      </c>
      <c r="F15" s="14">
        <v>139</v>
      </c>
      <c r="G15" s="14">
        <v>6162</v>
      </c>
    </row>
    <row r="16" spans="1:7" ht="19.5" customHeight="1">
      <c r="A16" s="18" t="s">
        <v>145</v>
      </c>
      <c r="B16" s="51">
        <v>5</v>
      </c>
      <c r="C16" s="52">
        <v>5</v>
      </c>
      <c r="D16" s="14">
        <v>5</v>
      </c>
      <c r="E16" s="30" t="s">
        <v>11</v>
      </c>
      <c r="F16" s="30" t="s">
        <v>11</v>
      </c>
      <c r="G16" s="30" t="s">
        <v>11</v>
      </c>
    </row>
    <row r="17" spans="1:7" ht="19.5" customHeight="1">
      <c r="A17" s="18" t="s">
        <v>146</v>
      </c>
      <c r="B17" s="51">
        <v>25</v>
      </c>
      <c r="C17" s="52">
        <v>25</v>
      </c>
      <c r="D17" s="14">
        <v>23</v>
      </c>
      <c r="E17" s="14">
        <v>2</v>
      </c>
      <c r="F17" s="30" t="s">
        <v>11</v>
      </c>
      <c r="G17" s="30" t="s">
        <v>11</v>
      </c>
    </row>
    <row r="18" spans="1:7" ht="19.5" customHeight="1">
      <c r="A18" s="18" t="s">
        <v>147</v>
      </c>
      <c r="B18" s="51">
        <v>15</v>
      </c>
      <c r="C18" s="52">
        <v>15</v>
      </c>
      <c r="D18" s="14">
        <v>15</v>
      </c>
      <c r="E18" s="30" t="s">
        <v>11</v>
      </c>
      <c r="F18" s="30" t="s">
        <v>11</v>
      </c>
      <c r="G18" s="30" t="s">
        <v>11</v>
      </c>
    </row>
    <row r="19" spans="1:7" ht="19.5" customHeight="1">
      <c r="A19" s="18" t="s">
        <v>148</v>
      </c>
      <c r="B19" s="51">
        <v>15</v>
      </c>
      <c r="C19" s="52">
        <v>15</v>
      </c>
      <c r="D19" s="14">
        <v>15</v>
      </c>
      <c r="E19" s="30" t="s">
        <v>11</v>
      </c>
      <c r="F19" s="30" t="s">
        <v>11</v>
      </c>
      <c r="G19" s="30" t="s">
        <v>11</v>
      </c>
    </row>
    <row r="20" spans="1:7" ht="19.5" customHeight="1">
      <c r="A20" s="18" t="s">
        <v>149</v>
      </c>
      <c r="B20" s="51">
        <v>8</v>
      </c>
      <c r="C20" s="52">
        <v>8</v>
      </c>
      <c r="D20" s="14">
        <v>6</v>
      </c>
      <c r="E20" s="14">
        <v>2</v>
      </c>
      <c r="F20" s="30" t="s">
        <v>11</v>
      </c>
      <c r="G20" s="30" t="s">
        <v>11</v>
      </c>
    </row>
    <row r="21" spans="1:7" ht="19.5" customHeight="1">
      <c r="A21" s="59"/>
      <c r="B21" s="60"/>
      <c r="C21" s="61"/>
      <c r="D21" s="62"/>
      <c r="E21" s="62"/>
      <c r="F21" s="62"/>
      <c r="G21" s="62"/>
    </row>
    <row r="22" spans="1:6" ht="15.75" customHeight="1">
      <c r="A22" s="40" t="s">
        <v>150</v>
      </c>
      <c r="D22" s="63"/>
      <c r="E22" s="63"/>
      <c r="F22" s="63"/>
    </row>
    <row r="23" spans="1:6" ht="15.75" customHeight="1">
      <c r="A23" s="40" t="s">
        <v>151</v>
      </c>
      <c r="D23" s="63"/>
      <c r="E23" s="63"/>
      <c r="F23" s="63"/>
    </row>
    <row r="24" spans="1:6" ht="15.75" customHeight="1">
      <c r="A24" s="40" t="s">
        <v>152</v>
      </c>
      <c r="D24" s="63"/>
      <c r="E24" s="63"/>
      <c r="F24" s="63"/>
    </row>
    <row r="25" spans="4:6" ht="15.75" customHeight="1">
      <c r="D25" s="63"/>
      <c r="E25" s="63"/>
      <c r="F25" s="63"/>
    </row>
    <row r="26" spans="4:6" ht="15.75" customHeight="1">
      <c r="D26" s="63"/>
      <c r="E26" s="63"/>
      <c r="F26" s="63"/>
    </row>
    <row r="27" spans="4:6" ht="15.75" customHeight="1">
      <c r="D27" s="63"/>
      <c r="E27" s="63"/>
      <c r="F27" s="63"/>
    </row>
    <row r="28" spans="4:6" ht="15.75" customHeight="1">
      <c r="D28" s="63"/>
      <c r="E28" s="63"/>
      <c r="F28" s="63"/>
    </row>
    <row r="29" spans="4:6" ht="15.75" customHeight="1">
      <c r="D29" s="63"/>
      <c r="E29" s="63"/>
      <c r="F29" s="63"/>
    </row>
    <row r="30" spans="4:6" ht="15.75" customHeight="1">
      <c r="D30" s="63"/>
      <c r="E30" s="63"/>
      <c r="F30" s="63"/>
    </row>
    <row r="31" spans="4:6" ht="15.75" customHeight="1">
      <c r="D31" s="63"/>
      <c r="E31" s="63"/>
      <c r="F31" s="63"/>
    </row>
    <row r="32" spans="4:6" ht="15.75" customHeight="1">
      <c r="D32" s="63"/>
      <c r="E32" s="63"/>
      <c r="F32" s="63"/>
    </row>
    <row r="33" spans="4:6" ht="15.75" customHeight="1">
      <c r="D33" s="63"/>
      <c r="E33" s="63"/>
      <c r="F33" s="63"/>
    </row>
    <row r="34" spans="4:6" ht="15.75" customHeight="1">
      <c r="D34" s="63"/>
      <c r="E34" s="63"/>
      <c r="F34" s="63"/>
    </row>
    <row r="35" spans="4:6" ht="15.75" customHeight="1">
      <c r="D35" s="63"/>
      <c r="E35" s="63"/>
      <c r="F35" s="63"/>
    </row>
    <row r="36" spans="4:6" ht="15.75" customHeight="1">
      <c r="D36" s="63"/>
      <c r="E36" s="63"/>
      <c r="F36" s="63"/>
    </row>
    <row r="37" spans="4:6" ht="15.75" customHeight="1">
      <c r="D37" s="63"/>
      <c r="E37" s="63"/>
      <c r="F37" s="63"/>
    </row>
    <row r="38" spans="4:6" ht="15.75" customHeight="1">
      <c r="D38" s="63"/>
      <c r="E38" s="63"/>
      <c r="F38" s="63"/>
    </row>
    <row r="39" spans="4:6" ht="15.75" customHeight="1">
      <c r="D39" s="63"/>
      <c r="E39" s="63"/>
      <c r="F39" s="63"/>
    </row>
    <row r="40" spans="4:6" ht="15.75" customHeight="1">
      <c r="D40" s="63"/>
      <c r="E40" s="63"/>
      <c r="F40" s="63"/>
    </row>
    <row r="41" spans="4:6" ht="15.75" customHeight="1">
      <c r="D41" s="63"/>
      <c r="E41" s="63"/>
      <c r="F41" s="63"/>
    </row>
    <row r="42" spans="4:6" ht="15.75" customHeight="1">
      <c r="D42" s="63"/>
      <c r="E42" s="63"/>
      <c r="F42" s="63"/>
    </row>
    <row r="43" spans="4:6" ht="15.75" customHeight="1">
      <c r="D43" s="63"/>
      <c r="E43" s="63"/>
      <c r="F43" s="63"/>
    </row>
    <row r="44" spans="4:6" ht="15.75" customHeight="1">
      <c r="D44" s="63"/>
      <c r="E44" s="63"/>
      <c r="F44" s="63"/>
    </row>
    <row r="45" spans="4:6" ht="15.75" customHeight="1">
      <c r="D45" s="63"/>
      <c r="E45" s="63"/>
      <c r="F45" s="63"/>
    </row>
    <row r="46" spans="4:6" ht="15.75" customHeight="1">
      <c r="D46" s="63"/>
      <c r="E46" s="63"/>
      <c r="F46" s="63"/>
    </row>
    <row r="47" spans="4:6" ht="15.75" customHeight="1">
      <c r="D47" s="63"/>
      <c r="E47" s="63"/>
      <c r="F47" s="63"/>
    </row>
    <row r="48" spans="4:6" ht="15.75" customHeight="1">
      <c r="D48" s="63"/>
      <c r="E48" s="63"/>
      <c r="F48" s="63"/>
    </row>
    <row r="49" spans="4:6" ht="15.75" customHeight="1">
      <c r="D49" s="63"/>
      <c r="E49" s="63"/>
      <c r="F49" s="63"/>
    </row>
    <row r="50" spans="4:6" ht="15.75" customHeight="1">
      <c r="D50" s="63"/>
      <c r="E50" s="63"/>
      <c r="F50" s="63"/>
    </row>
    <row r="51" spans="4:6" ht="15.75" customHeight="1">
      <c r="D51" s="63"/>
      <c r="E51" s="63"/>
      <c r="F51" s="63"/>
    </row>
    <row r="52" spans="4:6" ht="15.75" customHeight="1">
      <c r="D52" s="63"/>
      <c r="E52" s="63"/>
      <c r="F52" s="63"/>
    </row>
    <row r="53" spans="4:6" ht="15.75" customHeight="1">
      <c r="D53" s="63"/>
      <c r="E53" s="63"/>
      <c r="F53" s="63"/>
    </row>
    <row r="54" spans="4:6" ht="15.75" customHeight="1">
      <c r="D54" s="63"/>
      <c r="E54" s="63"/>
      <c r="F54" s="63"/>
    </row>
    <row r="55" spans="4:6" ht="15.75" customHeight="1">
      <c r="D55" s="63"/>
      <c r="E55" s="63"/>
      <c r="F55" s="63"/>
    </row>
    <row r="56" spans="4:6" ht="15.75" customHeight="1">
      <c r="D56" s="63"/>
      <c r="E56" s="63"/>
      <c r="F56" s="63"/>
    </row>
    <row r="57" spans="4:6" ht="15.75" customHeight="1">
      <c r="D57" s="63"/>
      <c r="E57" s="63"/>
      <c r="F57" s="63"/>
    </row>
    <row r="58" spans="4:6" ht="15.75" customHeight="1">
      <c r="D58" s="63"/>
      <c r="E58" s="63"/>
      <c r="F58" s="63"/>
    </row>
    <row r="59" spans="4:6" ht="15.75" customHeight="1">
      <c r="D59" s="63"/>
      <c r="E59" s="63"/>
      <c r="F59" s="63"/>
    </row>
    <row r="60" spans="4:6" ht="15.75" customHeight="1">
      <c r="D60" s="63"/>
      <c r="E60" s="63"/>
      <c r="F60" s="63"/>
    </row>
    <row r="61" spans="4:6" ht="15.75" customHeight="1">
      <c r="D61" s="63"/>
      <c r="E61" s="63"/>
      <c r="F61" s="63"/>
    </row>
    <row r="62" spans="4:6" ht="15.75" customHeight="1">
      <c r="D62" s="63"/>
      <c r="E62" s="63"/>
      <c r="F62" s="63"/>
    </row>
    <row r="63" spans="4:6" ht="15.75" customHeight="1">
      <c r="D63" s="63"/>
      <c r="E63" s="63"/>
      <c r="F63" s="63"/>
    </row>
    <row r="64" spans="4:6" ht="15.75" customHeight="1">
      <c r="D64" s="63"/>
      <c r="E64" s="63"/>
      <c r="F64" s="63"/>
    </row>
    <row r="65" spans="4:6" ht="15.75" customHeight="1">
      <c r="D65" s="63"/>
      <c r="E65" s="63"/>
      <c r="F65" s="63"/>
    </row>
    <row r="66" spans="4:6" ht="15.75" customHeight="1">
      <c r="D66" s="63"/>
      <c r="E66" s="63"/>
      <c r="F66" s="63"/>
    </row>
    <row r="67" spans="4:6" ht="15.75" customHeight="1">
      <c r="D67" s="63"/>
      <c r="E67" s="63"/>
      <c r="F67" s="63"/>
    </row>
    <row r="68" spans="4:6" ht="15.75" customHeight="1">
      <c r="D68" s="63"/>
      <c r="E68" s="63"/>
      <c r="F68" s="63"/>
    </row>
    <row r="69" spans="4:6" ht="15.75" customHeight="1">
      <c r="D69" s="63"/>
      <c r="E69" s="63"/>
      <c r="F69" s="63"/>
    </row>
    <row r="70" spans="4:6" ht="15.75" customHeight="1">
      <c r="D70" s="63"/>
      <c r="E70" s="63"/>
      <c r="F70" s="63"/>
    </row>
    <row r="71" spans="4:6" ht="15.75" customHeight="1">
      <c r="D71" s="63"/>
      <c r="E71" s="63"/>
      <c r="F71" s="63"/>
    </row>
    <row r="72" spans="4:6" ht="15.75" customHeight="1">
      <c r="D72" s="63"/>
      <c r="E72" s="63"/>
      <c r="F72" s="63"/>
    </row>
    <row r="73" spans="4:6" ht="15.75" customHeight="1">
      <c r="D73" s="63"/>
      <c r="E73" s="63"/>
      <c r="F73" s="63"/>
    </row>
    <row r="74" spans="4:6" ht="15.75" customHeight="1">
      <c r="D74" s="63"/>
      <c r="E74" s="63"/>
      <c r="F74" s="63"/>
    </row>
    <row r="75" spans="4:6" ht="15.75" customHeight="1">
      <c r="D75" s="63"/>
      <c r="E75" s="63"/>
      <c r="F75" s="63"/>
    </row>
    <row r="76" spans="4:6" ht="15.75" customHeight="1">
      <c r="D76" s="63"/>
      <c r="E76" s="63"/>
      <c r="F76" s="63"/>
    </row>
    <row r="77" spans="4:6" ht="15.75" customHeight="1">
      <c r="D77" s="63"/>
      <c r="E77" s="63"/>
      <c r="F77" s="63"/>
    </row>
    <row r="78" spans="4:6" ht="15.75" customHeight="1">
      <c r="D78" s="63"/>
      <c r="E78" s="63"/>
      <c r="F78" s="63"/>
    </row>
    <row r="79" spans="4:6" ht="15.75" customHeight="1">
      <c r="D79" s="63"/>
      <c r="E79" s="63"/>
      <c r="F79" s="63"/>
    </row>
    <row r="80" spans="4:6" ht="15.75" customHeight="1">
      <c r="D80" s="63"/>
      <c r="E80" s="63"/>
      <c r="F80" s="63"/>
    </row>
    <row r="81" spans="4:6" ht="15.75" customHeight="1">
      <c r="D81" s="63"/>
      <c r="E81" s="63"/>
      <c r="F81" s="63"/>
    </row>
    <row r="82" spans="4:6" ht="15.75" customHeight="1">
      <c r="D82" s="63"/>
      <c r="E82" s="63"/>
      <c r="F82" s="63"/>
    </row>
    <row r="83" spans="4:6" ht="15.75" customHeight="1">
      <c r="D83" s="63"/>
      <c r="E83" s="63"/>
      <c r="F83" s="63"/>
    </row>
    <row r="84" spans="4:6" ht="15.75" customHeight="1">
      <c r="D84" s="63"/>
      <c r="E84" s="63"/>
      <c r="F84" s="63"/>
    </row>
    <row r="85" spans="4:6" ht="15.75" customHeight="1">
      <c r="D85" s="63"/>
      <c r="E85" s="63"/>
      <c r="F85" s="63"/>
    </row>
    <row r="86" spans="4:6" ht="15.75" customHeight="1">
      <c r="D86" s="63"/>
      <c r="E86" s="63"/>
      <c r="F86" s="63"/>
    </row>
    <row r="87" spans="4:6" ht="15.75" customHeight="1">
      <c r="D87" s="63"/>
      <c r="E87" s="63"/>
      <c r="F87" s="63"/>
    </row>
    <row r="88" spans="4:6" ht="15.75" customHeight="1">
      <c r="D88" s="63"/>
      <c r="E88" s="63"/>
      <c r="F88" s="63"/>
    </row>
    <row r="89" spans="4:6" ht="15.75" customHeight="1">
      <c r="D89" s="63"/>
      <c r="E89" s="63"/>
      <c r="F89" s="63"/>
    </row>
    <row r="90" spans="4:6" ht="15.75" customHeight="1">
      <c r="D90" s="63"/>
      <c r="E90" s="63"/>
      <c r="F90" s="63"/>
    </row>
    <row r="91" spans="4:6" ht="15.75" customHeight="1">
      <c r="D91" s="63"/>
      <c r="E91" s="63"/>
      <c r="F91" s="63"/>
    </row>
    <row r="92" spans="4:6" ht="15.75" customHeight="1">
      <c r="D92" s="63"/>
      <c r="E92" s="63"/>
      <c r="F92" s="63"/>
    </row>
    <row r="93" spans="4:6" ht="15.75" customHeight="1">
      <c r="D93" s="63"/>
      <c r="E93" s="63"/>
      <c r="F93" s="63"/>
    </row>
    <row r="94" spans="4:6" ht="15.75" customHeight="1">
      <c r="D94" s="63"/>
      <c r="E94" s="63"/>
      <c r="F94" s="63"/>
    </row>
  </sheetData>
  <printOptions/>
  <pageMargins left="0.75" right="0.75" top="1" bottom="1" header="0.512" footer="0.512"/>
  <pageSetup orientation="portrait" paperSize="9" scale="85"/>
</worksheet>
</file>

<file path=xl/worksheets/sheet8.xml><?xml version="1.0" encoding="utf-8"?>
<worksheet xmlns="http://schemas.openxmlformats.org/spreadsheetml/2006/main" xmlns:r="http://schemas.openxmlformats.org/officeDocument/2006/relationships">
  <dimension ref="A1:F47"/>
  <sheetViews>
    <sheetView workbookViewId="0" topLeftCell="A1">
      <selection activeCell="H9" sqref="H9"/>
    </sheetView>
  </sheetViews>
  <sheetFormatPr defaultColWidth="8.796875" defaultRowHeight="15"/>
  <cols>
    <col min="1" max="2" width="1.59765625" style="40" customWidth="1"/>
    <col min="3" max="3" width="18.59765625" style="40" customWidth="1"/>
    <col min="4" max="5" width="13.59765625" style="40" customWidth="1"/>
    <col min="6" max="6" width="16.3984375" style="40" customWidth="1"/>
    <col min="7" max="16384" width="10.59765625" style="40" customWidth="1"/>
  </cols>
  <sheetData>
    <row r="1" s="33" customFormat="1" ht="15.75" customHeight="1">
      <c r="A1" s="34" t="s">
        <v>153</v>
      </c>
    </row>
    <row r="2" s="33" customFormat="1" ht="15.75" customHeight="1">
      <c r="F2" s="33" t="s">
        <v>154</v>
      </c>
    </row>
    <row r="3" spans="1:6" s="33" customFormat="1" ht="14.25">
      <c r="A3" s="64"/>
      <c r="B3" s="65"/>
      <c r="C3" s="66"/>
      <c r="D3" s="67"/>
      <c r="E3" s="67"/>
      <c r="F3" s="64"/>
    </row>
    <row r="4" spans="1:6" s="33" customFormat="1" ht="14.25">
      <c r="A4" s="68" t="s">
        <v>155</v>
      </c>
      <c r="B4" s="68"/>
      <c r="C4" s="69"/>
      <c r="D4" s="70" t="s">
        <v>156</v>
      </c>
      <c r="E4" s="70" t="s">
        <v>157</v>
      </c>
      <c r="F4" s="71" t="s">
        <v>158</v>
      </c>
    </row>
    <row r="5" spans="1:6" s="33" customFormat="1" ht="14.25">
      <c r="A5" s="72"/>
      <c r="B5" s="73"/>
      <c r="C5" s="74"/>
      <c r="D5" s="74"/>
      <c r="E5" s="74"/>
      <c r="F5" s="72"/>
    </row>
    <row r="6" s="33" customFormat="1" ht="14.25">
      <c r="C6" s="75"/>
    </row>
    <row r="7" spans="1:6" s="33" customFormat="1" ht="14.25">
      <c r="A7" s="68" t="s">
        <v>159</v>
      </c>
      <c r="B7" s="68"/>
      <c r="C7" s="69"/>
      <c r="D7" s="76">
        <v>23193</v>
      </c>
      <c r="E7" s="76">
        <v>13325</v>
      </c>
      <c r="F7" s="76">
        <v>9868</v>
      </c>
    </row>
    <row r="8" spans="1:6" s="33" customFormat="1" ht="14.25">
      <c r="A8" s="68">
        <v>8</v>
      </c>
      <c r="B8" s="68"/>
      <c r="C8" s="69"/>
      <c r="D8" s="76">
        <v>23191</v>
      </c>
      <c r="E8" s="76">
        <v>13230</v>
      </c>
      <c r="F8" s="76">
        <v>9961</v>
      </c>
    </row>
    <row r="9" spans="1:6" s="33" customFormat="1" ht="14.25">
      <c r="A9" s="68">
        <v>9</v>
      </c>
      <c r="B9" s="68"/>
      <c r="C9" s="69"/>
      <c r="D9" s="76">
        <v>23179</v>
      </c>
      <c r="E9" s="76">
        <v>13257</v>
      </c>
      <c r="F9" s="76">
        <v>9922</v>
      </c>
    </row>
    <row r="10" spans="1:6" s="33" customFormat="1" ht="14.25">
      <c r="A10" s="77">
        <v>10</v>
      </c>
      <c r="B10" s="68"/>
      <c r="C10" s="69"/>
      <c r="D10" s="76">
        <v>23051</v>
      </c>
      <c r="E10" s="76">
        <v>13218</v>
      </c>
      <c r="F10" s="76">
        <v>9833</v>
      </c>
    </row>
    <row r="11" spans="1:6" s="33" customFormat="1" ht="14.25">
      <c r="A11" s="78">
        <v>11</v>
      </c>
      <c r="B11" s="68"/>
      <c r="C11" s="69"/>
      <c r="D11" s="79">
        <f>D13+D40+D42</f>
        <v>22979</v>
      </c>
      <c r="E11" s="79">
        <f>E13+E40+E42</f>
        <v>13170</v>
      </c>
      <c r="F11" s="79">
        <f>F13+F40+F42</f>
        <v>9809</v>
      </c>
    </row>
    <row r="12" spans="3:6" s="33" customFormat="1" ht="14.25">
      <c r="C12" s="75"/>
      <c r="D12" s="76"/>
      <c r="E12" s="76"/>
      <c r="F12" s="76"/>
    </row>
    <row r="13" spans="1:6" s="33" customFormat="1" ht="14.25">
      <c r="A13" s="33" t="s">
        <v>160</v>
      </c>
      <c r="C13" s="75"/>
      <c r="D13" s="138">
        <f>SUM(D14+D15+D16+D17+D22+D26+D27+D30+D31+D34+D35)</f>
        <v>18860</v>
      </c>
      <c r="E13" s="138">
        <f>SUM(E14+E15+E16+E17+E22+E26+E27+E30+E31+E34+E35)</f>
        <v>10173</v>
      </c>
      <c r="F13" s="138">
        <f>SUM(F14+F15+F16+F17+F22+F26+F27+F30+F31+F35)</f>
        <v>8687</v>
      </c>
    </row>
    <row r="14" spans="2:6" s="33" customFormat="1" ht="14.25">
      <c r="B14" s="33" t="s">
        <v>161</v>
      </c>
      <c r="C14" s="75"/>
      <c r="D14" s="138">
        <f>SUM(E14:F14)</f>
        <v>263</v>
      </c>
      <c r="E14" s="139">
        <v>98</v>
      </c>
      <c r="F14" s="139">
        <v>165</v>
      </c>
    </row>
    <row r="15" spans="2:6" s="33" customFormat="1" ht="14.25">
      <c r="B15" s="33" t="s">
        <v>162</v>
      </c>
      <c r="C15" s="75"/>
      <c r="D15" s="138">
        <f>SUM(E15:F15)</f>
        <v>3797</v>
      </c>
      <c r="E15" s="139">
        <v>1870</v>
      </c>
      <c r="F15" s="139">
        <v>1927</v>
      </c>
    </row>
    <row r="16" spans="2:6" s="33" customFormat="1" ht="14.25">
      <c r="B16" s="33" t="s">
        <v>163</v>
      </c>
      <c r="C16" s="75"/>
      <c r="D16" s="138">
        <f>SUM(E16:F16)</f>
        <v>1175</v>
      </c>
      <c r="E16" s="139">
        <v>618</v>
      </c>
      <c r="F16" s="139">
        <v>557</v>
      </c>
    </row>
    <row r="17" spans="2:6" s="33" customFormat="1" ht="14.25">
      <c r="B17" s="33" t="s">
        <v>164</v>
      </c>
      <c r="C17" s="75"/>
      <c r="D17" s="138">
        <f>SUM(D18:D21)</f>
        <v>3477</v>
      </c>
      <c r="E17" s="138">
        <f>SUM(E18:E21)</f>
        <v>1825</v>
      </c>
      <c r="F17" s="138">
        <f>SUM(F18:F21)</f>
        <v>1652</v>
      </c>
    </row>
    <row r="18" spans="3:6" s="33" customFormat="1" ht="14.25">
      <c r="C18" s="56" t="s">
        <v>165</v>
      </c>
      <c r="D18" s="138">
        <f>SUM(E18:F18)</f>
        <v>1689</v>
      </c>
      <c r="E18" s="139">
        <v>858</v>
      </c>
      <c r="F18" s="139">
        <v>831</v>
      </c>
    </row>
    <row r="19" spans="3:6" s="33" customFormat="1" ht="14.25">
      <c r="C19" s="56" t="s">
        <v>166</v>
      </c>
      <c r="D19" s="138">
        <f>SUM(E19:F19)</f>
        <v>292</v>
      </c>
      <c r="E19" s="139">
        <v>157</v>
      </c>
      <c r="F19" s="139">
        <v>135</v>
      </c>
    </row>
    <row r="20" spans="3:6" s="33" customFormat="1" ht="14.25">
      <c r="C20" s="56" t="s">
        <v>167</v>
      </c>
      <c r="D20" s="138">
        <f>SUM(E20:F20)</f>
        <v>533</v>
      </c>
      <c r="E20" s="139">
        <v>533</v>
      </c>
      <c r="F20" s="140">
        <v>0</v>
      </c>
    </row>
    <row r="21" spans="3:6" s="33" customFormat="1" ht="14.25">
      <c r="C21" s="56" t="s">
        <v>168</v>
      </c>
      <c r="D21" s="138">
        <f>SUM(E21:F21)</f>
        <v>963</v>
      </c>
      <c r="E21" s="139">
        <v>277</v>
      </c>
      <c r="F21" s="139">
        <v>686</v>
      </c>
    </row>
    <row r="22" spans="2:6" s="33" customFormat="1" ht="14.25">
      <c r="B22" s="33" t="s">
        <v>169</v>
      </c>
      <c r="C22" s="75"/>
      <c r="D22" s="138">
        <f>SUM(D23:D25)</f>
        <v>1682</v>
      </c>
      <c r="E22" s="139">
        <f>SUM(E23:E25)</f>
        <v>1114</v>
      </c>
      <c r="F22" s="139">
        <f>SUM(F23:F25)</f>
        <v>568</v>
      </c>
    </row>
    <row r="23" spans="3:6" s="33" customFormat="1" ht="14.25">
      <c r="C23" s="56" t="s">
        <v>170</v>
      </c>
      <c r="D23" s="138">
        <f aca="true" t="shared" si="0" ref="D23:D29">SUM(E23:F23)</f>
        <v>437</v>
      </c>
      <c r="E23" s="139">
        <v>429</v>
      </c>
      <c r="F23" s="139">
        <v>8</v>
      </c>
    </row>
    <row r="24" spans="3:6" s="33" customFormat="1" ht="14.25">
      <c r="C24" s="56" t="s">
        <v>171</v>
      </c>
      <c r="D24" s="138">
        <f t="shared" si="0"/>
        <v>95</v>
      </c>
      <c r="E24" s="139">
        <v>95</v>
      </c>
      <c r="F24" s="140">
        <v>0</v>
      </c>
    </row>
    <row r="25" spans="3:6" s="33" customFormat="1" ht="14.25">
      <c r="C25" s="56" t="s">
        <v>168</v>
      </c>
      <c r="D25" s="138">
        <f t="shared" si="0"/>
        <v>1150</v>
      </c>
      <c r="E25" s="139">
        <v>590</v>
      </c>
      <c r="F25" s="139">
        <v>560</v>
      </c>
    </row>
    <row r="26" spans="2:6" s="33" customFormat="1" ht="14.25">
      <c r="B26" s="33" t="s">
        <v>172</v>
      </c>
      <c r="C26" s="75"/>
      <c r="D26" s="138">
        <f t="shared" si="0"/>
        <v>29</v>
      </c>
      <c r="E26" s="139">
        <v>26</v>
      </c>
      <c r="F26" s="139">
        <v>3</v>
      </c>
    </row>
    <row r="27" spans="2:6" s="33" customFormat="1" ht="14.25">
      <c r="B27" s="33" t="s">
        <v>173</v>
      </c>
      <c r="C27" s="75"/>
      <c r="D27" s="138">
        <f>SUM(D28:D29)</f>
        <v>1449</v>
      </c>
      <c r="E27" s="138">
        <f>SUM(E28:E29)</f>
        <v>547</v>
      </c>
      <c r="F27" s="138">
        <f>SUM(F28:F29)</f>
        <v>902</v>
      </c>
    </row>
    <row r="28" spans="3:6" s="33" customFormat="1" ht="14.25">
      <c r="C28" s="56" t="s">
        <v>174</v>
      </c>
      <c r="D28" s="138">
        <f t="shared" si="0"/>
        <v>81</v>
      </c>
      <c r="E28" s="139">
        <v>22</v>
      </c>
      <c r="F28" s="139">
        <v>59</v>
      </c>
    </row>
    <row r="29" spans="3:6" s="33" customFormat="1" ht="14.25">
      <c r="C29" s="56" t="s">
        <v>168</v>
      </c>
      <c r="D29" s="138">
        <f t="shared" si="0"/>
        <v>1368</v>
      </c>
      <c r="E29" s="139">
        <v>525</v>
      </c>
      <c r="F29" s="139">
        <v>843</v>
      </c>
    </row>
    <row r="30" spans="2:6" s="33" customFormat="1" ht="14.25">
      <c r="B30" s="33" t="s">
        <v>175</v>
      </c>
      <c r="C30" s="75"/>
      <c r="D30" s="138">
        <f>SUM(E30:F30)</f>
        <v>357</v>
      </c>
      <c r="E30" s="139">
        <v>202</v>
      </c>
      <c r="F30" s="139">
        <v>155</v>
      </c>
    </row>
    <row r="31" spans="2:6" s="33" customFormat="1" ht="14.25">
      <c r="B31" s="33" t="s">
        <v>176</v>
      </c>
      <c r="C31" s="75"/>
      <c r="D31" s="138">
        <f>SUM(D32:D33)</f>
        <v>1903</v>
      </c>
      <c r="E31" s="138">
        <f>SUM(E32:E33)</f>
        <v>1157</v>
      </c>
      <c r="F31" s="138">
        <f>SUM(F32:F33)</f>
        <v>746</v>
      </c>
    </row>
    <row r="32" spans="3:6" s="33" customFormat="1" ht="14.25">
      <c r="C32" s="56" t="s">
        <v>177</v>
      </c>
      <c r="D32" s="138">
        <f>SUM(E32:F32)</f>
        <v>30</v>
      </c>
      <c r="E32" s="139">
        <v>28</v>
      </c>
      <c r="F32" s="139">
        <v>2</v>
      </c>
    </row>
    <row r="33" spans="3:6" s="33" customFormat="1" ht="14.25">
      <c r="C33" s="56" t="s">
        <v>168</v>
      </c>
      <c r="D33" s="138">
        <f>SUM(E33:F33)</f>
        <v>1873</v>
      </c>
      <c r="E33" s="139">
        <v>1129</v>
      </c>
      <c r="F33" s="139">
        <v>744</v>
      </c>
    </row>
    <row r="34" spans="2:6" s="33" customFormat="1" ht="14.25">
      <c r="B34" s="33" t="s">
        <v>178</v>
      </c>
      <c r="C34" s="75"/>
      <c r="D34" s="138">
        <f>SUM(E34:F34)</f>
        <v>596</v>
      </c>
      <c r="E34" s="139">
        <v>596</v>
      </c>
      <c r="F34" s="140">
        <v>0</v>
      </c>
    </row>
    <row r="35" spans="2:6" s="33" customFormat="1" ht="14.25">
      <c r="B35" s="33" t="s">
        <v>179</v>
      </c>
      <c r="C35" s="75"/>
      <c r="D35" s="138">
        <f>SUM(D36:D38)</f>
        <v>4132</v>
      </c>
      <c r="E35" s="138">
        <f>SUM(E36:E38)</f>
        <v>2120</v>
      </c>
      <c r="F35" s="138">
        <f>SUM(F36:F38)</f>
        <v>2012</v>
      </c>
    </row>
    <row r="36" spans="3:6" s="33" customFormat="1" ht="14.25">
      <c r="C36" s="56" t="s">
        <v>180</v>
      </c>
      <c r="D36" s="138">
        <f>SUM(E36:F36)</f>
        <v>1730</v>
      </c>
      <c r="E36" s="139">
        <v>906</v>
      </c>
      <c r="F36" s="139">
        <v>824</v>
      </c>
    </row>
    <row r="37" spans="3:6" s="33" customFormat="1" ht="14.25">
      <c r="C37" s="56" t="s">
        <v>181</v>
      </c>
      <c r="D37" s="138">
        <f>SUM(E37:F37)</f>
        <v>361</v>
      </c>
      <c r="E37" s="139">
        <v>148</v>
      </c>
      <c r="F37" s="139">
        <v>213</v>
      </c>
    </row>
    <row r="38" spans="3:6" s="33" customFormat="1" ht="14.25">
      <c r="C38" s="56" t="s">
        <v>168</v>
      </c>
      <c r="D38" s="138">
        <f>SUM(E38:F38)</f>
        <v>2041</v>
      </c>
      <c r="E38" s="139">
        <v>1066</v>
      </c>
      <c r="F38" s="139">
        <v>975</v>
      </c>
    </row>
    <row r="39" spans="3:6" s="33" customFormat="1" ht="14.25">
      <c r="C39" s="75"/>
      <c r="D39" s="138"/>
      <c r="E39" s="138"/>
      <c r="F39" s="138"/>
    </row>
    <row r="40" spans="1:6" s="33" customFormat="1" ht="14.25">
      <c r="A40" s="33" t="s">
        <v>182</v>
      </c>
      <c r="C40" s="75"/>
      <c r="D40" s="138">
        <f>SUM(E40:F40)</f>
        <v>1145</v>
      </c>
      <c r="E40" s="139">
        <v>810</v>
      </c>
      <c r="F40" s="139">
        <v>335</v>
      </c>
    </row>
    <row r="41" spans="3:6" s="33" customFormat="1" ht="14.25">
      <c r="C41" s="75"/>
      <c r="D41" s="138"/>
      <c r="E41" s="138"/>
      <c r="F41" s="138"/>
    </row>
    <row r="42" spans="1:6" s="33" customFormat="1" ht="14.25">
      <c r="A42" s="33" t="s">
        <v>183</v>
      </c>
      <c r="C42" s="75"/>
      <c r="D42" s="138">
        <f>SUM(D43:D44)</f>
        <v>2974</v>
      </c>
      <c r="E42" s="138">
        <v>2187</v>
      </c>
      <c r="F42" s="138">
        <v>787</v>
      </c>
    </row>
    <row r="43" spans="2:6" s="33" customFormat="1" ht="14.25">
      <c r="B43" s="33" t="s">
        <v>184</v>
      </c>
      <c r="C43" s="75"/>
      <c r="D43" s="138">
        <f>SUM(E43:F43)</f>
        <v>2433</v>
      </c>
      <c r="E43" s="139">
        <v>1980</v>
      </c>
      <c r="F43" s="139">
        <v>453</v>
      </c>
    </row>
    <row r="44" spans="2:6" s="33" customFormat="1" ht="14.25">
      <c r="B44" s="33" t="s">
        <v>185</v>
      </c>
      <c r="C44" s="75"/>
      <c r="D44" s="138">
        <f>SUM(E44:F44)</f>
        <v>541</v>
      </c>
      <c r="E44" s="139">
        <v>207</v>
      </c>
      <c r="F44" s="139">
        <v>334</v>
      </c>
    </row>
    <row r="45" spans="1:6" s="33" customFormat="1" ht="14.25">
      <c r="A45" s="72"/>
      <c r="B45" s="72"/>
      <c r="C45" s="74"/>
      <c r="D45" s="72"/>
      <c r="E45" s="72"/>
      <c r="F45" s="72"/>
    </row>
    <row r="46" spans="1:2" s="33" customFormat="1" ht="14.25">
      <c r="A46" s="33" t="s">
        <v>186</v>
      </c>
      <c r="B46"/>
    </row>
    <row r="47" spans="1:2" s="33" customFormat="1" ht="14.25">
      <c r="A47" s="33" t="s">
        <v>187</v>
      </c>
      <c r="B47"/>
    </row>
  </sheetData>
  <printOptions/>
  <pageMargins left="0.984251968503937" right="0.7874015748031497" top="0.5905511811023623" bottom="0.5905511811023623" header="0.5118110236220472" footer="0.5118110236220472"/>
  <pageSetup orientation="portrait" paperSize="9" scale="80"/>
</worksheet>
</file>

<file path=xl/worksheets/sheet9.xml><?xml version="1.0" encoding="utf-8"?>
<worksheet xmlns="http://schemas.openxmlformats.org/spreadsheetml/2006/main" xmlns:r="http://schemas.openxmlformats.org/officeDocument/2006/relationships">
  <dimension ref="A1:L68"/>
  <sheetViews>
    <sheetView workbookViewId="0" topLeftCell="A1">
      <pane ySplit="2" topLeftCell="BM3" activePane="bottomLeft" state="frozen"/>
      <selection pane="topLeft" activeCell="A1" sqref="A1"/>
      <selection pane="bottomLeft" activeCell="M49" sqref="M49"/>
    </sheetView>
  </sheetViews>
  <sheetFormatPr defaultColWidth="8.796875" defaultRowHeight="15"/>
  <cols>
    <col min="1" max="1" width="1.8984375" style="84" customWidth="1"/>
    <col min="2" max="2" width="9.09765625" style="84" customWidth="1"/>
    <col min="3" max="3" width="7.5" style="84" customWidth="1"/>
    <col min="4" max="4" width="9" style="84" customWidth="1"/>
    <col min="5" max="5" width="8.69921875" style="84" customWidth="1"/>
    <col min="6" max="6" width="0.59375" style="84" customWidth="1"/>
    <col min="7" max="7" width="1.59765625" style="84" customWidth="1"/>
    <col min="8" max="8" width="9.09765625" style="84" customWidth="1"/>
    <col min="9" max="9" width="7" style="84" customWidth="1"/>
    <col min="10" max="10" width="7.69921875" style="84" customWidth="1"/>
    <col min="11" max="11" width="7.59765625" style="84" customWidth="1"/>
    <col min="12" max="16384" width="10.59765625" style="84" customWidth="1"/>
  </cols>
  <sheetData>
    <row r="1" spans="1:11" s="80" customFormat="1" ht="19.5" customHeight="1">
      <c r="A1" s="155" t="s">
        <v>188</v>
      </c>
      <c r="B1" s="105"/>
      <c r="C1" s="106"/>
      <c r="D1" s="106"/>
      <c r="E1" s="105"/>
      <c r="F1" s="105"/>
      <c r="G1" s="105"/>
      <c r="H1" s="105"/>
      <c r="I1" s="105"/>
      <c r="J1" s="105"/>
      <c r="K1" s="105"/>
    </row>
    <row r="2" spans="1:11" s="81" customFormat="1" ht="13.5" customHeight="1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8" t="s">
        <v>189</v>
      </c>
    </row>
    <row r="3" spans="1:11" s="81" customFormat="1" ht="24" customHeight="1">
      <c r="A3" s="109"/>
      <c r="B3" s="110" t="s">
        <v>190</v>
      </c>
      <c r="C3" s="111" t="s">
        <v>135</v>
      </c>
      <c r="D3" s="110" t="s">
        <v>191</v>
      </c>
      <c r="E3" s="112" t="s">
        <v>192</v>
      </c>
      <c r="F3" s="113"/>
      <c r="G3" s="109"/>
      <c r="H3" s="114" t="s">
        <v>193</v>
      </c>
      <c r="I3" s="111" t="s">
        <v>135</v>
      </c>
      <c r="J3" s="110" t="s">
        <v>191</v>
      </c>
      <c r="K3" s="112" t="s">
        <v>192</v>
      </c>
    </row>
    <row r="4" spans="1:11" s="81" customFormat="1" ht="3" customHeight="1">
      <c r="A4" s="115"/>
      <c r="B4" s="116"/>
      <c r="C4" s="117"/>
      <c r="D4" s="117"/>
      <c r="E4" s="117"/>
      <c r="F4" s="118"/>
      <c r="G4" s="115"/>
      <c r="H4" s="119"/>
      <c r="I4" s="117"/>
      <c r="J4" s="117"/>
      <c r="K4" s="117"/>
    </row>
    <row r="5" spans="1:11" s="81" customFormat="1" ht="9.75" customHeight="1">
      <c r="A5" s="135" t="s">
        <v>156</v>
      </c>
      <c r="B5" s="136"/>
      <c r="C5" s="156">
        <f>C6+C26+C37+I16+I51</f>
        <v>1650383</v>
      </c>
      <c r="D5" s="156">
        <f>D6+D26+D37+J16+J51</f>
        <v>795690</v>
      </c>
      <c r="E5" s="157">
        <f>E6+E26+E37+K16+K51</f>
        <v>854693</v>
      </c>
      <c r="F5" s="158"/>
      <c r="G5" s="159"/>
      <c r="H5" s="160" t="s">
        <v>194</v>
      </c>
      <c r="I5" s="161">
        <f>SUM(J5:K5)</f>
        <v>5831</v>
      </c>
      <c r="J5" s="161">
        <v>2839</v>
      </c>
      <c r="K5" s="161">
        <v>2992</v>
      </c>
    </row>
    <row r="6" spans="1:12" s="81" customFormat="1" ht="9.75" customHeight="1">
      <c r="A6" s="107" t="s">
        <v>195</v>
      </c>
      <c r="B6" s="120"/>
      <c r="C6" s="161">
        <f>SUM(C7:C24)</f>
        <v>424737</v>
      </c>
      <c r="D6" s="161">
        <f>SUM(D7:D24)</f>
        <v>203786</v>
      </c>
      <c r="E6" s="162">
        <f>SUM(E7:E24)</f>
        <v>220951</v>
      </c>
      <c r="F6" s="158"/>
      <c r="G6" s="163"/>
      <c r="H6" s="160" t="s">
        <v>196</v>
      </c>
      <c r="I6" s="161">
        <f>SUM(J6:K6)</f>
        <v>5602</v>
      </c>
      <c r="J6" s="161">
        <v>2795</v>
      </c>
      <c r="K6" s="161">
        <v>2807</v>
      </c>
      <c r="L6" s="137">
        <f>D5+E5</f>
        <v>1650383</v>
      </c>
    </row>
    <row r="7" spans="1:11" s="81" customFormat="1" ht="9.75" customHeight="1">
      <c r="A7" s="107"/>
      <c r="B7" s="116" t="s">
        <v>197</v>
      </c>
      <c r="C7" s="161">
        <f>SUM(D7:E7)</f>
        <v>224133</v>
      </c>
      <c r="D7" s="161">
        <v>107168</v>
      </c>
      <c r="E7" s="162">
        <v>116965</v>
      </c>
      <c r="F7" s="158"/>
      <c r="G7" s="163"/>
      <c r="H7" s="160" t="s">
        <v>198</v>
      </c>
      <c r="I7" s="164"/>
      <c r="J7" s="161"/>
      <c r="K7" s="161"/>
    </row>
    <row r="8" spans="1:11" s="83" customFormat="1" ht="9.75" customHeight="1">
      <c r="A8" s="107"/>
      <c r="B8" s="122" t="s">
        <v>199</v>
      </c>
      <c r="C8" s="161">
        <f>SUM(D8:E8)</f>
        <v>37867</v>
      </c>
      <c r="D8" s="161">
        <v>18153</v>
      </c>
      <c r="E8" s="162">
        <v>19714</v>
      </c>
      <c r="F8" s="158"/>
      <c r="G8" s="163"/>
      <c r="H8" s="160" t="s">
        <v>200</v>
      </c>
      <c r="I8" s="164">
        <f aca="true" t="shared" si="0" ref="I8:I14">SUM(J8:K8)</f>
        <v>15809</v>
      </c>
      <c r="J8" s="161">
        <v>7660</v>
      </c>
      <c r="K8" s="161">
        <v>8149</v>
      </c>
    </row>
    <row r="9" spans="1:11" s="81" customFormat="1" ht="9.75" customHeight="1">
      <c r="A9" s="107"/>
      <c r="B9" s="122" t="s">
        <v>201</v>
      </c>
      <c r="C9" s="161">
        <f>SUM(D9:E9)</f>
        <v>30536</v>
      </c>
      <c r="D9" s="161">
        <v>14643</v>
      </c>
      <c r="E9" s="162">
        <v>15893</v>
      </c>
      <c r="F9" s="165"/>
      <c r="G9" s="163"/>
      <c r="H9" s="160" t="s">
        <v>202</v>
      </c>
      <c r="I9" s="164">
        <f t="shared" si="0"/>
        <v>10125</v>
      </c>
      <c r="J9" s="161">
        <v>4865</v>
      </c>
      <c r="K9" s="161">
        <v>5260</v>
      </c>
    </row>
    <row r="10" spans="1:11" s="81" customFormat="1" ht="9.75" customHeight="1">
      <c r="A10" s="107"/>
      <c r="B10" s="116" t="s">
        <v>203</v>
      </c>
      <c r="C10" s="161"/>
      <c r="D10" s="161" t="s">
        <v>204</v>
      </c>
      <c r="E10" s="162" t="s">
        <v>204</v>
      </c>
      <c r="F10" s="166"/>
      <c r="G10" s="163"/>
      <c r="H10" s="160" t="s">
        <v>205</v>
      </c>
      <c r="I10" s="164">
        <f t="shared" si="0"/>
        <v>4267</v>
      </c>
      <c r="J10" s="161">
        <v>2096</v>
      </c>
      <c r="K10" s="161">
        <v>2171</v>
      </c>
    </row>
    <row r="11" spans="1:11" s="81" customFormat="1" ht="9.75" customHeight="1">
      <c r="A11" s="107"/>
      <c r="B11" s="116" t="s">
        <v>206</v>
      </c>
      <c r="C11" s="161">
        <f aca="true" t="shared" si="1" ref="C11:C19">SUM(D11:E11)</f>
        <v>11228</v>
      </c>
      <c r="D11" s="161">
        <v>5321</v>
      </c>
      <c r="E11" s="162">
        <v>5907</v>
      </c>
      <c r="F11" s="166"/>
      <c r="G11" s="163"/>
      <c r="H11" s="160" t="s">
        <v>207</v>
      </c>
      <c r="I11" s="164">
        <f t="shared" si="0"/>
        <v>4703</v>
      </c>
      <c r="J11" s="161">
        <v>2259</v>
      </c>
      <c r="K11" s="161">
        <v>2444</v>
      </c>
    </row>
    <row r="12" spans="1:11" s="81" customFormat="1" ht="9.75" customHeight="1">
      <c r="A12" s="107"/>
      <c r="B12" s="116" t="s">
        <v>208</v>
      </c>
      <c r="C12" s="161">
        <f t="shared" si="1"/>
        <v>8724</v>
      </c>
      <c r="D12" s="161">
        <v>4149</v>
      </c>
      <c r="E12" s="162">
        <v>4575</v>
      </c>
      <c r="F12" s="158"/>
      <c r="G12" s="163"/>
      <c r="H12" s="160" t="s">
        <v>209</v>
      </c>
      <c r="I12" s="164">
        <f t="shared" si="0"/>
        <v>2802</v>
      </c>
      <c r="J12" s="161">
        <v>1394</v>
      </c>
      <c r="K12" s="161">
        <v>1408</v>
      </c>
    </row>
    <row r="13" spans="1:11" s="81" customFormat="1" ht="9.75" customHeight="1">
      <c r="A13" s="107"/>
      <c r="B13" s="116" t="s">
        <v>210</v>
      </c>
      <c r="C13" s="161">
        <f t="shared" si="1"/>
        <v>9206</v>
      </c>
      <c r="D13" s="161">
        <v>4436</v>
      </c>
      <c r="E13" s="162">
        <v>4770</v>
      </c>
      <c r="F13" s="158"/>
      <c r="G13" s="163"/>
      <c r="H13" s="160" t="s">
        <v>211</v>
      </c>
      <c r="I13" s="164">
        <f t="shared" si="0"/>
        <v>5304</v>
      </c>
      <c r="J13" s="161">
        <v>2600</v>
      </c>
      <c r="K13" s="161">
        <v>2704</v>
      </c>
    </row>
    <row r="14" spans="1:11" s="81" customFormat="1" ht="10.5" customHeight="1">
      <c r="A14" s="107"/>
      <c r="B14" s="116" t="s">
        <v>212</v>
      </c>
      <c r="C14" s="161">
        <f t="shared" si="1"/>
        <v>17103</v>
      </c>
      <c r="D14" s="161">
        <v>8293</v>
      </c>
      <c r="E14" s="162">
        <v>8810</v>
      </c>
      <c r="F14" s="158"/>
      <c r="G14" s="163"/>
      <c r="H14" s="160" t="s">
        <v>213</v>
      </c>
      <c r="I14" s="164">
        <f t="shared" si="0"/>
        <v>18690</v>
      </c>
      <c r="J14" s="161">
        <v>9031</v>
      </c>
      <c r="K14" s="161">
        <v>9659</v>
      </c>
    </row>
    <row r="15" spans="1:11" s="81" customFormat="1" ht="9.75" customHeight="1">
      <c r="A15" s="107"/>
      <c r="B15" s="116" t="s">
        <v>214</v>
      </c>
      <c r="C15" s="161">
        <f t="shared" si="1"/>
        <v>19352</v>
      </c>
      <c r="D15" s="161">
        <v>9354</v>
      </c>
      <c r="E15" s="162">
        <v>9998</v>
      </c>
      <c r="F15" s="158"/>
      <c r="G15" s="163"/>
      <c r="H15" s="167"/>
      <c r="I15" s="164" t="s">
        <v>204</v>
      </c>
      <c r="J15" s="161"/>
      <c r="K15" s="161"/>
    </row>
    <row r="16" spans="1:11" s="81" customFormat="1" ht="9.75" customHeight="1">
      <c r="A16" s="107"/>
      <c r="B16" s="116" t="s">
        <v>215</v>
      </c>
      <c r="C16" s="161">
        <f t="shared" si="1"/>
        <v>8392</v>
      </c>
      <c r="D16" s="161">
        <v>4067</v>
      </c>
      <c r="E16" s="162">
        <v>4325</v>
      </c>
      <c r="F16" s="158"/>
      <c r="G16" s="163" t="s">
        <v>216</v>
      </c>
      <c r="H16" s="167"/>
      <c r="I16" s="164">
        <f>SUM(I17:I49)</f>
        <v>257595</v>
      </c>
      <c r="J16" s="161">
        <f>SUM(J17:J49)</f>
        <v>122029</v>
      </c>
      <c r="K16" s="161">
        <f>SUM(K17:K49)</f>
        <v>135566</v>
      </c>
    </row>
    <row r="17" spans="1:11" s="81" customFormat="1" ht="9.75" customHeight="1">
      <c r="A17" s="107"/>
      <c r="B17" s="116" t="s">
        <v>217</v>
      </c>
      <c r="C17" s="161">
        <f t="shared" si="1"/>
        <v>3891</v>
      </c>
      <c r="D17" s="161">
        <v>1922</v>
      </c>
      <c r="E17" s="162">
        <v>1969</v>
      </c>
      <c r="F17" s="158">
        <v>4108</v>
      </c>
      <c r="G17" s="159"/>
      <c r="H17" s="160" t="s">
        <v>218</v>
      </c>
      <c r="I17" s="164">
        <f>SUM(J17:K17)</f>
        <v>90827</v>
      </c>
      <c r="J17" s="161">
        <v>42772</v>
      </c>
      <c r="K17" s="161">
        <v>48055</v>
      </c>
    </row>
    <row r="18" spans="1:11" s="81" customFormat="1" ht="9.75" customHeight="1">
      <c r="A18" s="107"/>
      <c r="B18" s="116" t="s">
        <v>219</v>
      </c>
      <c r="C18" s="161">
        <f t="shared" si="1"/>
        <v>14679</v>
      </c>
      <c r="D18" s="161">
        <v>7139</v>
      </c>
      <c r="E18" s="162">
        <v>7540</v>
      </c>
      <c r="F18" s="158"/>
      <c r="G18" s="163"/>
      <c r="H18" s="160" t="s">
        <v>220</v>
      </c>
      <c r="I18" s="164">
        <f>SUM(J18:K18)</f>
        <v>28801</v>
      </c>
      <c r="J18" s="161">
        <v>13584</v>
      </c>
      <c r="K18" s="161">
        <v>15217</v>
      </c>
    </row>
    <row r="19" spans="1:11" s="81" customFormat="1" ht="9.75" customHeight="1">
      <c r="A19" s="107"/>
      <c r="B19" s="116" t="s">
        <v>221</v>
      </c>
      <c r="C19" s="161">
        <f t="shared" si="1"/>
        <v>5609</v>
      </c>
      <c r="D19" s="161">
        <v>2736</v>
      </c>
      <c r="E19" s="162">
        <v>2873</v>
      </c>
      <c r="F19" s="158"/>
      <c r="G19" s="163"/>
      <c r="H19" s="160" t="s">
        <v>222</v>
      </c>
      <c r="I19" s="164"/>
      <c r="J19" s="161"/>
      <c r="K19" s="161"/>
    </row>
    <row r="20" spans="1:11" s="81" customFormat="1" ht="9.75" customHeight="1">
      <c r="A20" s="107"/>
      <c r="B20" s="116" t="s">
        <v>223</v>
      </c>
      <c r="C20" s="161"/>
      <c r="D20" s="161"/>
      <c r="E20" s="162"/>
      <c r="F20" s="158"/>
      <c r="G20" s="163"/>
      <c r="H20" s="160" t="s">
        <v>224</v>
      </c>
      <c r="I20" s="164">
        <f aca="true" t="shared" si="2" ref="I20:I26">SUM(J20:K20)</f>
        <v>10920</v>
      </c>
      <c r="J20" s="161">
        <v>5261</v>
      </c>
      <c r="K20" s="161">
        <v>5659</v>
      </c>
    </row>
    <row r="21" spans="1:11" s="81" customFormat="1" ht="10.5" customHeight="1">
      <c r="A21" s="107"/>
      <c r="B21" s="122" t="s">
        <v>225</v>
      </c>
      <c r="C21" s="161">
        <f>SUM(D21:E21)</f>
        <v>7011</v>
      </c>
      <c r="D21" s="161">
        <v>3339</v>
      </c>
      <c r="E21" s="162">
        <v>3672</v>
      </c>
      <c r="F21" s="158"/>
      <c r="G21" s="163"/>
      <c r="H21" s="160" t="s">
        <v>226</v>
      </c>
      <c r="I21" s="164">
        <f t="shared" si="2"/>
        <v>6428</v>
      </c>
      <c r="J21" s="161">
        <v>3115</v>
      </c>
      <c r="K21" s="161">
        <v>3313</v>
      </c>
    </row>
    <row r="22" spans="1:11" s="81" customFormat="1" ht="9.75" customHeight="1">
      <c r="A22" s="107"/>
      <c r="B22" s="122" t="s">
        <v>227</v>
      </c>
      <c r="C22" s="161">
        <f>SUM(D22:E22)</f>
        <v>10376</v>
      </c>
      <c r="D22" s="161">
        <v>4969</v>
      </c>
      <c r="E22" s="162">
        <v>5407</v>
      </c>
      <c r="F22" s="158"/>
      <c r="G22" s="163"/>
      <c r="H22" s="160" t="s">
        <v>228</v>
      </c>
      <c r="I22" s="164">
        <f t="shared" si="2"/>
        <v>2037</v>
      </c>
      <c r="J22" s="161">
        <v>982</v>
      </c>
      <c r="K22" s="161">
        <v>1055</v>
      </c>
    </row>
    <row r="23" spans="1:11" s="81" customFormat="1" ht="9.75" customHeight="1">
      <c r="A23" s="107"/>
      <c r="B23" s="122" t="s">
        <v>229</v>
      </c>
      <c r="C23" s="161">
        <f>SUM(D23:E23)</f>
        <v>10900</v>
      </c>
      <c r="D23" s="161">
        <v>5208</v>
      </c>
      <c r="E23" s="162">
        <v>5692</v>
      </c>
      <c r="F23" s="158"/>
      <c r="G23" s="163"/>
      <c r="H23" s="160" t="s">
        <v>230</v>
      </c>
      <c r="I23" s="164">
        <f t="shared" si="2"/>
        <v>521</v>
      </c>
      <c r="J23" s="161">
        <v>253</v>
      </c>
      <c r="K23" s="161">
        <v>268</v>
      </c>
    </row>
    <row r="24" spans="1:11" s="81" customFormat="1" ht="9.75" customHeight="1">
      <c r="A24" s="107"/>
      <c r="B24" s="122" t="s">
        <v>231</v>
      </c>
      <c r="C24" s="161">
        <f>SUM(D24:E24)</f>
        <v>5730</v>
      </c>
      <c r="D24" s="161">
        <v>2889</v>
      </c>
      <c r="E24" s="162">
        <v>2841</v>
      </c>
      <c r="F24" s="158"/>
      <c r="G24" s="163"/>
      <c r="H24" s="160" t="s">
        <v>232</v>
      </c>
      <c r="I24" s="164">
        <f t="shared" si="2"/>
        <v>1671</v>
      </c>
      <c r="J24" s="161">
        <v>798</v>
      </c>
      <c r="K24" s="161">
        <v>873</v>
      </c>
    </row>
    <row r="25" spans="1:11" s="81" customFormat="1" ht="9.75" customHeight="1">
      <c r="A25" s="107"/>
      <c r="B25" s="122"/>
      <c r="C25" s="161" t="s">
        <v>204</v>
      </c>
      <c r="D25" s="161"/>
      <c r="E25" s="162"/>
      <c r="F25" s="158"/>
      <c r="G25" s="159" t="s">
        <v>233</v>
      </c>
      <c r="H25" s="160" t="s">
        <v>234</v>
      </c>
      <c r="I25" s="164">
        <f t="shared" si="2"/>
        <v>2538</v>
      </c>
      <c r="J25" s="161">
        <v>1223</v>
      </c>
      <c r="K25" s="161">
        <v>1315</v>
      </c>
    </row>
    <row r="26" spans="1:11" s="81" customFormat="1" ht="9.75" customHeight="1">
      <c r="A26" s="107" t="s">
        <v>235</v>
      </c>
      <c r="B26" s="120"/>
      <c r="C26" s="161">
        <f>SUM(C27:C35)</f>
        <v>330676</v>
      </c>
      <c r="D26" s="161">
        <f>SUM(D27:D35)</f>
        <v>160607</v>
      </c>
      <c r="E26" s="162">
        <f>SUM(E27:E35)</f>
        <v>170069</v>
      </c>
      <c r="F26" s="158"/>
      <c r="G26" s="163"/>
      <c r="H26" s="160" t="s">
        <v>236</v>
      </c>
      <c r="I26" s="164">
        <f t="shared" si="2"/>
        <v>4719</v>
      </c>
      <c r="J26" s="161">
        <v>2218</v>
      </c>
      <c r="K26" s="161">
        <v>2501</v>
      </c>
    </row>
    <row r="27" spans="1:11" s="81" customFormat="1" ht="9.75" customHeight="1">
      <c r="A27" s="107"/>
      <c r="B27" s="116" t="s">
        <v>237</v>
      </c>
      <c r="C27" s="161">
        <f>SUM(D27:E27)</f>
        <v>249536</v>
      </c>
      <c r="D27" s="161">
        <v>121387</v>
      </c>
      <c r="E27" s="162">
        <v>128149</v>
      </c>
      <c r="F27" s="158"/>
      <c r="G27" s="159" t="s">
        <v>238</v>
      </c>
      <c r="H27" s="160" t="s">
        <v>239</v>
      </c>
      <c r="I27" s="164"/>
      <c r="J27" s="161"/>
      <c r="K27" s="161"/>
    </row>
    <row r="28" spans="1:11" s="81" customFormat="1" ht="9.75" customHeight="1">
      <c r="A28" s="107"/>
      <c r="B28" s="116" t="s">
        <v>240</v>
      </c>
      <c r="C28" s="161">
        <f>SUM(D28:E28)</f>
        <v>27178</v>
      </c>
      <c r="D28" s="161">
        <v>12970</v>
      </c>
      <c r="E28" s="162">
        <v>14208</v>
      </c>
      <c r="F28" s="158"/>
      <c r="G28" s="163"/>
      <c r="H28" s="160" t="s">
        <v>241</v>
      </c>
      <c r="I28" s="164">
        <f>SUM(J28:K28)</f>
        <v>5809</v>
      </c>
      <c r="J28" s="161">
        <v>2766</v>
      </c>
      <c r="K28" s="161">
        <v>3043</v>
      </c>
    </row>
    <row r="29" spans="1:11" s="81" customFormat="1" ht="9.75" customHeight="1">
      <c r="A29" s="107"/>
      <c r="B29" s="116" t="s">
        <v>242</v>
      </c>
      <c r="C29" s="161"/>
      <c r="D29" s="161" t="s">
        <v>204</v>
      </c>
      <c r="E29" s="162"/>
      <c r="F29" s="158"/>
      <c r="G29" s="163"/>
      <c r="H29" s="160" t="s">
        <v>243</v>
      </c>
      <c r="I29" s="164"/>
      <c r="J29" s="161"/>
      <c r="K29" s="161"/>
    </row>
    <row r="30" spans="1:11" s="81" customFormat="1" ht="9.75" customHeight="1">
      <c r="A30" s="107"/>
      <c r="B30" s="116" t="s">
        <v>244</v>
      </c>
      <c r="C30" s="161">
        <f aca="true" t="shared" si="3" ref="C30:C35">SUM(D30:E30)</f>
        <v>9325</v>
      </c>
      <c r="D30" s="161">
        <v>4516</v>
      </c>
      <c r="E30" s="162">
        <v>4809</v>
      </c>
      <c r="F30" s="158"/>
      <c r="G30" s="163"/>
      <c r="H30" s="160" t="s">
        <v>245</v>
      </c>
      <c r="I30" s="164">
        <f aca="true" t="shared" si="4" ref="I30:I37">SUM(J30:K30)</f>
        <v>3001</v>
      </c>
      <c r="J30" s="161">
        <v>1427</v>
      </c>
      <c r="K30" s="161">
        <v>1574</v>
      </c>
    </row>
    <row r="31" spans="1:11" s="81" customFormat="1" ht="9.75" customHeight="1">
      <c r="A31" s="107"/>
      <c r="B31" s="116" t="s">
        <v>246</v>
      </c>
      <c r="C31" s="161">
        <f t="shared" si="3"/>
        <v>6414</v>
      </c>
      <c r="D31" s="161">
        <v>3126</v>
      </c>
      <c r="E31" s="162">
        <v>3288</v>
      </c>
      <c r="F31" s="158"/>
      <c r="G31" s="163"/>
      <c r="H31" s="160" t="s">
        <v>247</v>
      </c>
      <c r="I31" s="164">
        <f t="shared" si="4"/>
        <v>2903</v>
      </c>
      <c r="J31" s="161">
        <v>1397</v>
      </c>
      <c r="K31" s="161">
        <v>1506</v>
      </c>
    </row>
    <row r="32" spans="1:11" s="81" customFormat="1" ht="9.75" customHeight="1">
      <c r="A32" s="107"/>
      <c r="B32" s="116" t="s">
        <v>248</v>
      </c>
      <c r="C32" s="161">
        <f t="shared" si="3"/>
        <v>16680</v>
      </c>
      <c r="D32" s="161">
        <v>8044</v>
      </c>
      <c r="E32" s="162">
        <v>8636</v>
      </c>
      <c r="F32" s="158"/>
      <c r="G32" s="163"/>
      <c r="H32" s="160" t="s">
        <v>249</v>
      </c>
      <c r="I32" s="164">
        <f t="shared" si="4"/>
        <v>8280</v>
      </c>
      <c r="J32" s="161">
        <v>3944</v>
      </c>
      <c r="K32" s="161">
        <v>4336</v>
      </c>
    </row>
    <row r="33" spans="1:11" s="81" customFormat="1" ht="9.75" customHeight="1">
      <c r="A33" s="107"/>
      <c r="B33" s="116" t="s">
        <v>250</v>
      </c>
      <c r="C33" s="161">
        <f t="shared" si="3"/>
        <v>6920</v>
      </c>
      <c r="D33" s="161">
        <v>3378</v>
      </c>
      <c r="E33" s="162">
        <v>3542</v>
      </c>
      <c r="F33" s="158"/>
      <c r="G33" s="163"/>
      <c r="H33" s="160" t="s">
        <v>251</v>
      </c>
      <c r="I33" s="164">
        <f t="shared" si="4"/>
        <v>3702</v>
      </c>
      <c r="J33" s="161">
        <v>1778</v>
      </c>
      <c r="K33" s="161">
        <v>1924</v>
      </c>
    </row>
    <row r="34" spans="1:11" s="81" customFormat="1" ht="9.75" customHeight="1">
      <c r="A34" s="107"/>
      <c r="B34" s="116" t="s">
        <v>252</v>
      </c>
      <c r="C34" s="161">
        <f t="shared" si="3"/>
        <v>7695</v>
      </c>
      <c r="D34" s="161">
        <v>3795</v>
      </c>
      <c r="E34" s="162">
        <v>3900</v>
      </c>
      <c r="F34" s="158"/>
      <c r="G34" s="163"/>
      <c r="H34" s="160" t="s">
        <v>253</v>
      </c>
      <c r="I34" s="164">
        <f t="shared" si="4"/>
        <v>7790</v>
      </c>
      <c r="J34" s="161">
        <v>3736</v>
      </c>
      <c r="K34" s="161">
        <v>4054</v>
      </c>
    </row>
    <row r="35" spans="1:11" s="81" customFormat="1" ht="9.75" customHeight="1">
      <c r="A35" s="107"/>
      <c r="B35" s="116" t="s">
        <v>254</v>
      </c>
      <c r="C35" s="161">
        <f t="shared" si="3"/>
        <v>6928</v>
      </c>
      <c r="D35" s="161">
        <v>3391</v>
      </c>
      <c r="E35" s="162">
        <v>3537</v>
      </c>
      <c r="F35" s="158"/>
      <c r="G35" s="163"/>
      <c r="H35" s="160" t="s">
        <v>255</v>
      </c>
      <c r="I35" s="164">
        <f t="shared" si="4"/>
        <v>2103</v>
      </c>
      <c r="J35" s="161">
        <v>1010</v>
      </c>
      <c r="K35" s="161">
        <v>1093</v>
      </c>
    </row>
    <row r="36" spans="1:11" s="81" customFormat="1" ht="9.75" customHeight="1">
      <c r="A36" s="107"/>
      <c r="B36" s="120"/>
      <c r="C36" s="161" t="s">
        <v>204</v>
      </c>
      <c r="D36" s="161"/>
      <c r="E36" s="162"/>
      <c r="F36" s="158"/>
      <c r="G36" s="159" t="s">
        <v>256</v>
      </c>
      <c r="H36" s="160" t="s">
        <v>257</v>
      </c>
      <c r="I36" s="164">
        <f t="shared" si="4"/>
        <v>3337</v>
      </c>
      <c r="J36" s="161">
        <v>1584</v>
      </c>
      <c r="K36" s="161">
        <v>1753</v>
      </c>
    </row>
    <row r="37" spans="1:11" s="81" customFormat="1" ht="9.75" customHeight="1">
      <c r="A37" s="107" t="s">
        <v>258</v>
      </c>
      <c r="B37" s="116"/>
      <c r="C37" s="161">
        <v>292988</v>
      </c>
      <c r="D37" s="161">
        <v>142496</v>
      </c>
      <c r="E37" s="162">
        <v>150492</v>
      </c>
      <c r="F37" s="158"/>
      <c r="G37" s="163"/>
      <c r="H37" s="160" t="s">
        <v>259</v>
      </c>
      <c r="I37" s="164">
        <f t="shared" si="4"/>
        <v>14699</v>
      </c>
      <c r="J37" s="161">
        <v>6994</v>
      </c>
      <c r="K37" s="161">
        <v>7705</v>
      </c>
    </row>
    <row r="38" spans="1:11" s="81" customFormat="1" ht="9.75" customHeight="1">
      <c r="A38" s="107"/>
      <c r="B38" s="116" t="s">
        <v>260</v>
      </c>
      <c r="C38" s="161">
        <f>SUM(D38:E38)</f>
        <v>35756</v>
      </c>
      <c r="D38" s="161">
        <v>17312</v>
      </c>
      <c r="E38" s="162">
        <v>18444</v>
      </c>
      <c r="F38" s="158"/>
      <c r="G38" s="163"/>
      <c r="H38" s="160" t="s">
        <v>261</v>
      </c>
      <c r="I38" s="164"/>
      <c r="J38" s="161"/>
      <c r="K38" s="161"/>
    </row>
    <row r="39" spans="1:11" s="81" customFormat="1" ht="9.75" customHeight="1">
      <c r="A39" s="107"/>
      <c r="B39" s="116" t="s">
        <v>262</v>
      </c>
      <c r="C39" s="161">
        <f>SUM(D39:E39)</f>
        <v>50014</v>
      </c>
      <c r="D39" s="161">
        <v>24086</v>
      </c>
      <c r="E39" s="162">
        <v>25928</v>
      </c>
      <c r="F39" s="158"/>
      <c r="G39" s="163"/>
      <c r="H39" s="160" t="s">
        <v>263</v>
      </c>
      <c r="I39" s="164">
        <f>SUM(J39:K39)</f>
        <v>15285</v>
      </c>
      <c r="J39" s="161">
        <v>7178</v>
      </c>
      <c r="K39" s="161">
        <v>8107</v>
      </c>
    </row>
    <row r="40" spans="1:11" s="81" customFormat="1" ht="9.75" customHeight="1">
      <c r="A40" s="121" t="s">
        <v>264</v>
      </c>
      <c r="B40" s="116" t="s">
        <v>265</v>
      </c>
      <c r="C40" s="161"/>
      <c r="D40" s="161"/>
      <c r="E40" s="162"/>
      <c r="F40" s="158"/>
      <c r="G40" s="163"/>
      <c r="H40" s="160" t="s">
        <v>266</v>
      </c>
      <c r="I40" s="164">
        <f>SUM(J40:K40)</f>
        <v>2877</v>
      </c>
      <c r="J40" s="161">
        <v>1334</v>
      </c>
      <c r="K40" s="161">
        <v>1543</v>
      </c>
    </row>
    <row r="41" spans="1:11" s="81" customFormat="1" ht="9.75" customHeight="1">
      <c r="A41" s="107"/>
      <c r="B41" s="116" t="s">
        <v>267</v>
      </c>
      <c r="C41" s="161">
        <f>SUM(D41:E41)</f>
        <v>5109</v>
      </c>
      <c r="D41" s="161">
        <v>2508</v>
      </c>
      <c r="E41" s="162">
        <v>2601</v>
      </c>
      <c r="F41" s="158"/>
      <c r="G41" s="159" t="s">
        <v>268</v>
      </c>
      <c r="H41" s="160" t="s">
        <v>269</v>
      </c>
      <c r="I41" s="164">
        <f>SUM(J41:K41)</f>
        <v>3973</v>
      </c>
      <c r="J41" s="161">
        <v>1925</v>
      </c>
      <c r="K41" s="161">
        <v>2048</v>
      </c>
    </row>
    <row r="42" spans="1:11" s="81" customFormat="1" ht="9.75" customHeight="1">
      <c r="A42" s="107"/>
      <c r="B42" s="116" t="s">
        <v>270</v>
      </c>
      <c r="C42" s="161">
        <f>SUM(D42:E42)</f>
        <v>9720</v>
      </c>
      <c r="D42" s="161">
        <v>4736</v>
      </c>
      <c r="E42" s="162">
        <v>4984</v>
      </c>
      <c r="F42" s="158"/>
      <c r="G42" s="163"/>
      <c r="H42" s="160" t="s">
        <v>271</v>
      </c>
      <c r="I42" s="164">
        <f>SUM(J42:K42)</f>
        <v>7500</v>
      </c>
      <c r="J42" s="161">
        <v>3601</v>
      </c>
      <c r="K42" s="161">
        <v>3899</v>
      </c>
    </row>
    <row r="43" spans="1:11" s="81" customFormat="1" ht="9.75" customHeight="1">
      <c r="A43" s="107"/>
      <c r="B43" s="116" t="s">
        <v>272</v>
      </c>
      <c r="C43" s="161">
        <f>SUM(D43:E43)</f>
        <v>4889</v>
      </c>
      <c r="D43" s="161">
        <v>2398</v>
      </c>
      <c r="E43" s="162">
        <v>2491</v>
      </c>
      <c r="F43" s="158"/>
      <c r="G43" s="163"/>
      <c r="H43" s="160" t="s">
        <v>273</v>
      </c>
      <c r="I43" s="164"/>
      <c r="J43" s="161"/>
      <c r="K43" s="161"/>
    </row>
    <row r="44" spans="1:11" s="81" customFormat="1" ht="9.75" customHeight="1">
      <c r="A44" s="107"/>
      <c r="B44" s="116" t="s">
        <v>274</v>
      </c>
      <c r="C44" s="161">
        <f>SUM(D44:E44)</f>
        <v>5509</v>
      </c>
      <c r="D44" s="161">
        <v>2697</v>
      </c>
      <c r="E44" s="162">
        <v>2812</v>
      </c>
      <c r="F44" s="158"/>
      <c r="G44" s="163"/>
      <c r="H44" s="160" t="s">
        <v>275</v>
      </c>
      <c r="I44" s="164">
        <f aca="true" t="shared" si="5" ref="I44:I49">SUM(J44:K44)</f>
        <v>12426</v>
      </c>
      <c r="J44" s="161">
        <v>5856</v>
      </c>
      <c r="K44" s="161">
        <v>6570</v>
      </c>
    </row>
    <row r="45" spans="1:11" s="81" customFormat="1" ht="9.75" customHeight="1">
      <c r="A45" s="121" t="s">
        <v>276</v>
      </c>
      <c r="B45" s="116" t="s">
        <v>277</v>
      </c>
      <c r="C45" s="161"/>
      <c r="D45" s="168"/>
      <c r="E45" s="162"/>
      <c r="F45" s="158"/>
      <c r="G45" s="163"/>
      <c r="H45" s="160" t="s">
        <v>278</v>
      </c>
      <c r="I45" s="164">
        <f t="shared" si="5"/>
        <v>5130</v>
      </c>
      <c r="J45" s="161">
        <v>2416</v>
      </c>
      <c r="K45" s="161">
        <v>2714</v>
      </c>
    </row>
    <row r="46" spans="1:11" s="81" customFormat="1" ht="9.75" customHeight="1">
      <c r="A46" s="107"/>
      <c r="B46" s="116" t="s">
        <v>279</v>
      </c>
      <c r="C46" s="161">
        <f aca="true" t="shared" si="6" ref="C46:C52">SUM(D46:E46)</f>
        <v>13818</v>
      </c>
      <c r="D46" s="161">
        <v>6931</v>
      </c>
      <c r="E46" s="162">
        <v>6887</v>
      </c>
      <c r="F46" s="158"/>
      <c r="G46" s="163"/>
      <c r="H46" s="160" t="s">
        <v>280</v>
      </c>
      <c r="I46" s="164">
        <f t="shared" si="5"/>
        <v>3327</v>
      </c>
      <c r="J46" s="161">
        <v>1589</v>
      </c>
      <c r="K46" s="161">
        <v>1738</v>
      </c>
    </row>
    <row r="47" spans="1:11" s="81" customFormat="1" ht="9.75" customHeight="1">
      <c r="A47" s="107"/>
      <c r="B47" s="116" t="s">
        <v>281</v>
      </c>
      <c r="C47" s="161">
        <f t="shared" si="6"/>
        <v>5640</v>
      </c>
      <c r="D47" s="161">
        <v>2711</v>
      </c>
      <c r="E47" s="162">
        <v>2929</v>
      </c>
      <c r="F47" s="158"/>
      <c r="G47" s="163"/>
      <c r="H47" s="160" t="s">
        <v>282</v>
      </c>
      <c r="I47" s="164">
        <f t="shared" si="5"/>
        <v>2215</v>
      </c>
      <c r="J47" s="161">
        <v>1050</v>
      </c>
      <c r="K47" s="161">
        <v>1165</v>
      </c>
    </row>
    <row r="48" spans="1:11" s="81" customFormat="1" ht="9.75" customHeight="1">
      <c r="A48" s="107"/>
      <c r="B48" s="116" t="s">
        <v>283</v>
      </c>
      <c r="C48" s="161">
        <f t="shared" si="6"/>
        <v>4547</v>
      </c>
      <c r="D48" s="161">
        <v>2219</v>
      </c>
      <c r="E48" s="162">
        <v>2328</v>
      </c>
      <c r="F48" s="158"/>
      <c r="G48" s="163"/>
      <c r="H48" s="160" t="s">
        <v>284</v>
      </c>
      <c r="I48" s="164">
        <f t="shared" si="5"/>
        <v>2991</v>
      </c>
      <c r="J48" s="161">
        <v>1389</v>
      </c>
      <c r="K48" s="161">
        <v>1602</v>
      </c>
    </row>
    <row r="49" spans="1:11" s="81" customFormat="1" ht="9.75" customHeight="1">
      <c r="A49" s="107"/>
      <c r="B49" s="116" t="s">
        <v>285</v>
      </c>
      <c r="C49" s="161">
        <f t="shared" si="6"/>
        <v>5193</v>
      </c>
      <c r="D49" s="161">
        <v>2555</v>
      </c>
      <c r="E49" s="162">
        <v>2638</v>
      </c>
      <c r="F49" s="158"/>
      <c r="G49" s="163"/>
      <c r="H49" s="160" t="s">
        <v>286</v>
      </c>
      <c r="I49" s="164">
        <f t="shared" si="5"/>
        <v>1785</v>
      </c>
      <c r="J49" s="161">
        <v>849</v>
      </c>
      <c r="K49" s="161">
        <v>936</v>
      </c>
    </row>
    <row r="50" spans="1:12" s="81" customFormat="1" ht="9.75" customHeight="1">
      <c r="A50" s="107"/>
      <c r="B50" s="116" t="s">
        <v>287</v>
      </c>
      <c r="C50" s="161">
        <f t="shared" si="6"/>
        <v>3949</v>
      </c>
      <c r="D50" s="161">
        <v>1916</v>
      </c>
      <c r="E50" s="162">
        <v>2033</v>
      </c>
      <c r="F50" s="158"/>
      <c r="G50" s="163"/>
      <c r="H50" s="167"/>
      <c r="I50" s="164" t="s">
        <v>204</v>
      </c>
      <c r="J50" s="161"/>
      <c r="K50" s="161"/>
      <c r="L50" s="82"/>
    </row>
    <row r="51" spans="1:11" s="81" customFormat="1" ht="9.75" customHeight="1">
      <c r="A51" s="107"/>
      <c r="B51" s="116" t="s">
        <v>288</v>
      </c>
      <c r="C51" s="161">
        <f t="shared" si="6"/>
        <v>14210</v>
      </c>
      <c r="D51" s="161">
        <v>6942</v>
      </c>
      <c r="E51" s="162">
        <v>7268</v>
      </c>
      <c r="F51" s="158"/>
      <c r="G51" s="163" t="s">
        <v>289</v>
      </c>
      <c r="H51" s="167"/>
      <c r="I51" s="164">
        <f>SUM(I52:I61)</f>
        <v>344387</v>
      </c>
      <c r="J51" s="161">
        <f>SUM(J52:J61)</f>
        <v>166772</v>
      </c>
      <c r="K51" s="161">
        <f>SUM(K52:K61)</f>
        <v>177615</v>
      </c>
    </row>
    <row r="52" spans="1:11" s="81" customFormat="1" ht="9.75" customHeight="1">
      <c r="A52" s="107"/>
      <c r="B52" s="116" t="s">
        <v>290</v>
      </c>
      <c r="C52" s="161">
        <f t="shared" si="6"/>
        <v>3752</v>
      </c>
      <c r="D52" s="161">
        <v>1854</v>
      </c>
      <c r="E52" s="162">
        <v>1898</v>
      </c>
      <c r="F52" s="158"/>
      <c r="G52" s="163"/>
      <c r="H52" s="160" t="s">
        <v>291</v>
      </c>
      <c r="I52" s="164">
        <f>SUM(J52:K52)</f>
        <v>284965</v>
      </c>
      <c r="J52" s="161">
        <v>137530</v>
      </c>
      <c r="K52" s="161">
        <v>147435</v>
      </c>
    </row>
    <row r="53" spans="1:11" s="81" customFormat="1" ht="9.75" customHeight="1">
      <c r="A53" s="124"/>
      <c r="B53" s="125" t="s">
        <v>292</v>
      </c>
      <c r="C53" s="161"/>
      <c r="D53" s="161"/>
      <c r="E53" s="162"/>
      <c r="F53" s="158"/>
      <c r="G53" s="163"/>
      <c r="H53" s="160" t="s">
        <v>293</v>
      </c>
      <c r="I53" s="164"/>
      <c r="J53" s="161"/>
      <c r="K53" s="161"/>
    </row>
    <row r="54" spans="1:11" s="81" customFormat="1" ht="9.75" customHeight="1">
      <c r="A54" s="123"/>
      <c r="B54" s="122" t="s">
        <v>294</v>
      </c>
      <c r="C54" s="161">
        <f>SUM(D54:E54)</f>
        <v>12601</v>
      </c>
      <c r="D54" s="161">
        <v>6131</v>
      </c>
      <c r="E54" s="162">
        <v>6470</v>
      </c>
      <c r="F54" s="158"/>
      <c r="G54" s="163"/>
      <c r="H54" s="160" t="s">
        <v>295</v>
      </c>
      <c r="I54" s="164">
        <f aca="true" t="shared" si="7" ref="I54:I61">SUM(J54:K54)</f>
        <v>4443</v>
      </c>
      <c r="J54" s="161">
        <v>2190</v>
      </c>
      <c r="K54" s="161">
        <v>2253</v>
      </c>
    </row>
    <row r="55" spans="1:11" s="81" customFormat="1" ht="9.75" customHeight="1">
      <c r="A55" s="123"/>
      <c r="B55" s="122" t="s">
        <v>296</v>
      </c>
      <c r="C55" s="161">
        <f>SUM(D55:E55)</f>
        <v>5654</v>
      </c>
      <c r="D55" s="161">
        <v>2708</v>
      </c>
      <c r="E55" s="162">
        <v>2946</v>
      </c>
      <c r="F55" s="158"/>
      <c r="G55" s="163"/>
      <c r="H55" s="160" t="s">
        <v>297</v>
      </c>
      <c r="I55" s="164">
        <f t="shared" si="7"/>
        <v>6553</v>
      </c>
      <c r="J55" s="161">
        <v>3176</v>
      </c>
      <c r="K55" s="161">
        <v>3377</v>
      </c>
    </row>
    <row r="56" spans="1:11" s="81" customFormat="1" ht="9.75" customHeight="1">
      <c r="A56" s="123"/>
      <c r="B56" s="122" t="s">
        <v>298</v>
      </c>
      <c r="C56" s="161">
        <f>SUM(D56:E56)</f>
        <v>8722</v>
      </c>
      <c r="D56" s="161">
        <v>4201</v>
      </c>
      <c r="E56" s="162">
        <v>4521</v>
      </c>
      <c r="F56" s="158"/>
      <c r="G56" s="163"/>
      <c r="H56" s="160" t="s">
        <v>299</v>
      </c>
      <c r="I56" s="164">
        <f t="shared" si="7"/>
        <v>12151</v>
      </c>
      <c r="J56" s="161">
        <v>6062</v>
      </c>
      <c r="K56" s="161">
        <v>6089</v>
      </c>
    </row>
    <row r="57" spans="1:11" s="81" customFormat="1" ht="9.75" customHeight="1">
      <c r="A57" s="123"/>
      <c r="B57" s="122" t="s">
        <v>300</v>
      </c>
      <c r="C57" s="161">
        <f>SUM(D57:E57)</f>
        <v>3653</v>
      </c>
      <c r="D57" s="161">
        <v>1783</v>
      </c>
      <c r="E57" s="162">
        <v>1870</v>
      </c>
      <c r="F57" s="158"/>
      <c r="G57" s="163"/>
      <c r="H57" s="160" t="s">
        <v>301</v>
      </c>
      <c r="I57" s="164">
        <f t="shared" si="7"/>
        <v>2861</v>
      </c>
      <c r="J57" s="161">
        <v>1441</v>
      </c>
      <c r="K57" s="161">
        <v>1420</v>
      </c>
    </row>
    <row r="58" spans="1:11" s="81" customFormat="1" ht="9.75" customHeight="1">
      <c r="A58" s="121"/>
      <c r="B58" s="116" t="s">
        <v>302</v>
      </c>
      <c r="C58" s="161"/>
      <c r="D58" s="161"/>
      <c r="E58" s="162"/>
      <c r="F58" s="158"/>
      <c r="G58" s="163"/>
      <c r="H58" s="160" t="s">
        <v>303</v>
      </c>
      <c r="I58" s="164">
        <f t="shared" si="7"/>
        <v>7961</v>
      </c>
      <c r="J58" s="161">
        <v>3962</v>
      </c>
      <c r="K58" s="161">
        <v>3999</v>
      </c>
    </row>
    <row r="59" spans="1:11" s="81" customFormat="1" ht="9.75" customHeight="1">
      <c r="A59" s="115"/>
      <c r="B59" s="116" t="s">
        <v>304</v>
      </c>
      <c r="C59" s="161">
        <f>SUM(D59:E59)</f>
        <v>15298</v>
      </c>
      <c r="D59" s="164">
        <v>7402</v>
      </c>
      <c r="E59" s="164">
        <v>7896</v>
      </c>
      <c r="F59" s="158"/>
      <c r="G59" s="163"/>
      <c r="H59" s="160" t="s">
        <v>305</v>
      </c>
      <c r="I59" s="164">
        <f t="shared" si="7"/>
        <v>6079</v>
      </c>
      <c r="J59" s="161">
        <v>2986</v>
      </c>
      <c r="K59" s="161">
        <v>3093</v>
      </c>
    </row>
    <row r="60" spans="1:11" s="81" customFormat="1" ht="9.75" customHeight="1">
      <c r="A60" s="107"/>
      <c r="B60" s="116" t="s">
        <v>306</v>
      </c>
      <c r="C60" s="161">
        <f>SUM(D60:E60)</f>
        <v>5812</v>
      </c>
      <c r="D60" s="161">
        <v>2860</v>
      </c>
      <c r="E60" s="161">
        <v>2952</v>
      </c>
      <c r="F60" s="158"/>
      <c r="G60" s="169"/>
      <c r="H60" s="160" t="s">
        <v>307</v>
      </c>
      <c r="I60" s="164">
        <f t="shared" si="7"/>
        <v>17981</v>
      </c>
      <c r="J60" s="161">
        <v>8728</v>
      </c>
      <c r="K60" s="161">
        <v>9253</v>
      </c>
    </row>
    <row r="61" spans="1:11" s="81" customFormat="1" ht="9.75" customHeight="1">
      <c r="A61" s="107"/>
      <c r="B61" s="116" t="s">
        <v>308</v>
      </c>
      <c r="C61" s="161">
        <f>SUM(D61:E61)</f>
        <v>6009</v>
      </c>
      <c r="D61" s="161">
        <v>3007</v>
      </c>
      <c r="E61" s="161">
        <v>3002</v>
      </c>
      <c r="F61" s="158"/>
      <c r="G61" s="169"/>
      <c r="H61" s="160" t="s">
        <v>309</v>
      </c>
      <c r="I61" s="164">
        <f t="shared" si="7"/>
        <v>1393</v>
      </c>
      <c r="J61" s="161">
        <v>697</v>
      </c>
      <c r="K61" s="161">
        <v>696</v>
      </c>
    </row>
    <row r="62" spans="1:11" s="81" customFormat="1" ht="10.5" customHeight="1">
      <c r="A62" s="126"/>
      <c r="B62" s="127"/>
      <c r="C62" s="128"/>
      <c r="D62" s="128"/>
      <c r="E62" s="129"/>
      <c r="F62" s="126"/>
      <c r="G62" s="133"/>
      <c r="H62" s="130"/>
      <c r="I62" s="128"/>
      <c r="J62" s="128"/>
      <c r="K62" s="128"/>
    </row>
    <row r="63" spans="1:11" s="81" customFormat="1" ht="9.75" customHeight="1">
      <c r="A63" s="107" t="s">
        <v>310</v>
      </c>
      <c r="B63" s="107"/>
      <c r="C63" s="107"/>
      <c r="D63" s="107"/>
      <c r="E63" s="107"/>
      <c r="F63" s="131"/>
      <c r="G63" s="131"/>
      <c r="H63" s="107"/>
      <c r="I63" s="107"/>
      <c r="J63" s="107"/>
      <c r="K63" s="107"/>
    </row>
    <row r="64" spans="1:11" s="81" customFormat="1" ht="9.75" customHeight="1">
      <c r="A64" s="131"/>
      <c r="B64" s="131"/>
      <c r="C64" s="131"/>
      <c r="D64" s="131"/>
      <c r="E64" s="131"/>
      <c r="F64" s="131"/>
      <c r="G64" s="84"/>
      <c r="H64" s="131"/>
      <c r="I64" s="131"/>
      <c r="J64" s="131"/>
      <c r="K64" s="131"/>
    </row>
    <row r="65" spans="1:11" s="81" customFormat="1" ht="9.75" customHeight="1">
      <c r="A65" s="131"/>
      <c r="B65" s="131"/>
      <c r="C65" s="131"/>
      <c r="D65" s="131"/>
      <c r="E65" s="131"/>
      <c r="F65" s="84"/>
      <c r="G65" s="84"/>
      <c r="H65" s="131"/>
      <c r="I65" s="131"/>
      <c r="J65" s="131"/>
      <c r="K65" s="131"/>
    </row>
    <row r="66" spans="1:11" s="81" customFormat="1" ht="15" customHeight="1">
      <c r="A66" s="84"/>
      <c r="B66" s="84"/>
      <c r="C66" s="134">
        <f>SUM(C38:C61)</f>
        <v>219855</v>
      </c>
      <c r="D66" s="134">
        <f>SUM(D38:D61)</f>
        <v>106957</v>
      </c>
      <c r="E66" s="134">
        <f>SUM(E38:E61)</f>
        <v>112898</v>
      </c>
      <c r="F66" s="84"/>
      <c r="G66" s="84"/>
      <c r="H66" s="84"/>
      <c r="I66" s="84"/>
      <c r="J66" s="84"/>
      <c r="K66" s="84"/>
    </row>
    <row r="67" spans="3:5" ht="15" customHeight="1">
      <c r="C67" s="134">
        <f>SUM(I5:I14)</f>
        <v>73133</v>
      </c>
      <c r="D67" s="134">
        <f>SUM(J5:J14)</f>
        <v>35539</v>
      </c>
      <c r="E67" s="134">
        <f>SUM(K5:K14)</f>
        <v>37594</v>
      </c>
    </row>
    <row r="68" spans="3:5" ht="15" customHeight="1">
      <c r="C68" s="134">
        <f>C66+C67</f>
        <v>292988</v>
      </c>
      <c r="D68" s="134">
        <f>D66+D67</f>
        <v>142496</v>
      </c>
      <c r="E68" s="134">
        <f>E66+E67</f>
        <v>150492</v>
      </c>
    </row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</sheetData>
  <printOptions/>
  <pageMargins left="0.7874015748031497" right="0.3937007874015748" top="0.5905511811023623" bottom="0.3937007874015748" header="0.5" footer="0.5"/>
  <pageSetup orientation="landscape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情報チーム</cp:lastModifiedBy>
  <dcterms:created xsi:type="dcterms:W3CDTF">2002-02-25T06:28:54Z</dcterms:created>
  <dcterms:modified xsi:type="dcterms:W3CDTF">2002-02-27T01:01:08Z</dcterms:modified>
  <cp:category/>
  <cp:version/>
  <cp:contentType/>
  <cp:contentStatus/>
</cp:coreProperties>
</file>