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5" yWindow="65431" windowWidth="8505" windowHeight="9600" tabRatio="746" activeTab="0"/>
  </bookViews>
  <sheets>
    <sheet name="56" sheetId="1" r:id="rId1"/>
    <sheet name="57" sheetId="2" r:id="rId2"/>
    <sheet name="58" sheetId="3" r:id="rId3"/>
    <sheet name="59" sheetId="4" r:id="rId4"/>
    <sheet name="60" sheetId="5" r:id="rId5"/>
    <sheet name="61" sheetId="6" r:id="rId6"/>
    <sheet name="62" sheetId="7" r:id="rId7"/>
    <sheet name="63" sheetId="8" r:id="rId8"/>
    <sheet name="64" sheetId="9" r:id="rId9"/>
    <sheet name="65" sheetId="10" r:id="rId10"/>
    <sheet name="66" sheetId="11" r:id="rId11"/>
    <sheet name="67" sheetId="12" r:id="rId12"/>
  </sheets>
  <definedNames>
    <definedName name="_xlnm.Print_Area" localSheetId="1">'57'!$A$1:$N$71</definedName>
  </definedNames>
  <calcPr fullCalcOnLoad="1"/>
</workbook>
</file>

<file path=xl/sharedStrings.xml><?xml version="1.0" encoding="utf-8"?>
<sst xmlns="http://schemas.openxmlformats.org/spreadsheetml/2006/main" count="706" uniqueCount="330">
  <si>
    <t>90　商業・金融　</t>
  </si>
  <si>
    <t>　　　商業・金融　91</t>
  </si>
  <si>
    <t>56.　商店数、従業者数、年間商品販売額等の推移</t>
  </si>
  <si>
    <t>調査年</t>
  </si>
  <si>
    <t>商店数（店）</t>
  </si>
  <si>
    <t>従業者数（人）</t>
  </si>
  <si>
    <t>年間商品販売額（億円）</t>
  </si>
  <si>
    <t>売場面積(千ｍ）</t>
  </si>
  <si>
    <t>計</t>
  </si>
  <si>
    <t>増減率(%)</t>
  </si>
  <si>
    <t>卸売業</t>
  </si>
  <si>
    <t>小売業</t>
  </si>
  <si>
    <t>昭和27年</t>
  </si>
  <si>
    <t>-</t>
  </si>
  <si>
    <t>平成3</t>
  </si>
  <si>
    <t xml:space="preserve">  △7.4</t>
  </si>
  <si>
    <t xml:space="preserve"> △4.0</t>
  </si>
  <si>
    <t xml:space="preserve"> △8.1</t>
  </si>
  <si>
    <t xml:space="preserve"> △3.1</t>
  </si>
  <si>
    <t xml:space="preserve"> △5.5</t>
  </si>
  <si>
    <t xml:space="preserve">  △2.2</t>
  </si>
  <si>
    <t>△14.7</t>
  </si>
  <si>
    <t>△16.6</t>
  </si>
  <si>
    <t>△11.8</t>
  </si>
  <si>
    <t xml:space="preserve">   注：平成１１年調査において事業所の補足等を行っており、増減率については時系列を考慮したもので算出している。</t>
  </si>
  <si>
    <t>資料：県統計調査課「商業統計調査」</t>
  </si>
  <si>
    <t>92　商業・金融　</t>
  </si>
  <si>
    <t>　　　商業・金融　93</t>
  </si>
  <si>
    <t>５７． 産業分類別商店数、従業者数、年間商品販売額等</t>
  </si>
  <si>
    <t xml:space="preserve">      産　　業　　分　　類</t>
  </si>
  <si>
    <t>商店数(店)</t>
  </si>
  <si>
    <t>従業員数(人)</t>
  </si>
  <si>
    <t>年間商品販売額(万円)</t>
  </si>
  <si>
    <t>売場面積（㎡)</t>
  </si>
  <si>
    <t>平成9年</t>
  </si>
  <si>
    <t xml:space="preserve">   増減率(%)</t>
  </si>
  <si>
    <t xml:space="preserve">   平成9年</t>
  </si>
  <si>
    <t>合　　　　　計</t>
  </si>
  <si>
    <t>卸　売  業　計</t>
  </si>
  <si>
    <t>各種商品卸売業</t>
  </si>
  <si>
    <t>　各種商品卸売業</t>
  </si>
  <si>
    <t>繊維・衣服等卸売業</t>
  </si>
  <si>
    <t>　繊維品卸売業</t>
  </si>
  <si>
    <t>　衣服・身の回り品卸売業</t>
  </si>
  <si>
    <t>飲食料品卸売業</t>
  </si>
  <si>
    <t>　農畜産物・水産物卸売業</t>
  </si>
  <si>
    <t>　食料・飲食料卸売業</t>
  </si>
  <si>
    <t>建築材料，鉱物・金属材料等卸売業</t>
  </si>
  <si>
    <t>　建築材料卸売業</t>
  </si>
  <si>
    <t>　化学製品卸売業</t>
  </si>
  <si>
    <t>　鉱物・金属材料等卸売業</t>
  </si>
  <si>
    <t>　再生資源卸売業</t>
  </si>
  <si>
    <t>機械器具卸売業</t>
  </si>
  <si>
    <t>　一般機械器具卸売業</t>
  </si>
  <si>
    <t>　自動車卸売業</t>
  </si>
  <si>
    <t>　電気機械器具卸売業</t>
  </si>
  <si>
    <t>　その他の機械器具卸売業</t>
  </si>
  <si>
    <t>その他の卸売業</t>
  </si>
  <si>
    <t>　家具・建具・じゅう器等卸売業</t>
  </si>
  <si>
    <t>　医薬品・化粧品等卸売業</t>
  </si>
  <si>
    <t>　代理商、仲立業</t>
  </si>
  <si>
    <t>　他に分類されない卸売業</t>
  </si>
  <si>
    <t>小　売　業　計</t>
  </si>
  <si>
    <t>各種商品小売業</t>
  </si>
  <si>
    <t>　百貨店</t>
  </si>
  <si>
    <t>　その他の各種商品小売業</t>
  </si>
  <si>
    <t>織物・衣服・身の回り品小売業</t>
  </si>
  <si>
    <t>　呉服・服地・寝具小売業</t>
  </si>
  <si>
    <t>　男子服小売業</t>
  </si>
  <si>
    <t>　婦人・子供服小売業</t>
  </si>
  <si>
    <t>　靴・履物小売業</t>
  </si>
  <si>
    <t xml:space="preserve">  その他の織物・衣服・身の回り品小売業</t>
  </si>
  <si>
    <t>飲食料品小売業</t>
  </si>
  <si>
    <t>　各種食料品小売業</t>
  </si>
  <si>
    <t>　酒小売業</t>
  </si>
  <si>
    <t>　食肉小売業</t>
  </si>
  <si>
    <t>　鮮魚小売業</t>
  </si>
  <si>
    <t>　乾物小売業</t>
  </si>
  <si>
    <t>　野菜小売業</t>
  </si>
  <si>
    <t>　菓子小売業</t>
  </si>
  <si>
    <t>　米穀類小売業</t>
  </si>
  <si>
    <t>　その他の飲食料品小売業</t>
  </si>
  <si>
    <t>自動車・自転車小売業</t>
  </si>
  <si>
    <t>　自動車小売業</t>
  </si>
  <si>
    <t>　自転車小売業</t>
  </si>
  <si>
    <t>家具・じゅう器・家庭用機械器具小売業</t>
  </si>
  <si>
    <t>　家具・建具・畳小売業</t>
  </si>
  <si>
    <t>　金物・荒物小売業</t>
  </si>
  <si>
    <t>　陶磁器・ガラス器小売業</t>
  </si>
  <si>
    <t>　家庭用機械器具小売業</t>
  </si>
  <si>
    <t>　その他のじゅう器小売業</t>
  </si>
  <si>
    <t>その他の小売業</t>
  </si>
  <si>
    <t>　医薬品・化粧品小売業</t>
  </si>
  <si>
    <t>　農耕用品小売業</t>
  </si>
  <si>
    <t>　燃料小売業</t>
  </si>
  <si>
    <t>　書籍・文房具小売業</t>
  </si>
  <si>
    <t xml:space="preserve">  スポーツ用品・玩具・娯楽用品・楽器小売業</t>
  </si>
  <si>
    <t>　写真機・写真材料小売業</t>
  </si>
  <si>
    <t>　時計・眼鏡・光学機械小売業</t>
  </si>
  <si>
    <t>　中古品小売業</t>
  </si>
  <si>
    <t>　他に分類されない小売業</t>
  </si>
  <si>
    <t>98　商業・金融</t>
  </si>
  <si>
    <t>　　　商業・金融　99</t>
  </si>
  <si>
    <t>５８． 従業者規模別の商店数及び年間商品販売額</t>
  </si>
  <si>
    <t>（１）商店数</t>
  </si>
  <si>
    <t>（単位：店）</t>
  </si>
  <si>
    <t>従業者規模</t>
  </si>
  <si>
    <t>総　　　　　　　　数</t>
  </si>
  <si>
    <t>卸　　　売　　　業</t>
  </si>
  <si>
    <t>小　　　売　　　業</t>
  </si>
  <si>
    <r>
      <t>構成比(</t>
    </r>
    <r>
      <rPr>
        <sz val="12"/>
        <rFont val="Osaka"/>
        <family val="3"/>
      </rPr>
      <t>%)</t>
    </r>
  </si>
  <si>
    <r>
      <t>増減率(</t>
    </r>
    <r>
      <rPr>
        <sz val="12"/>
        <rFont val="Osaka"/>
        <family val="3"/>
      </rPr>
      <t>%)</t>
    </r>
  </si>
  <si>
    <t>合計</t>
  </si>
  <si>
    <t>0人</t>
  </si>
  <si>
    <t>１～２人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</si>
  <si>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</si>
  <si>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</si>
  <si>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</si>
  <si>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</si>
  <si>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</si>
  <si>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</si>
  <si>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</si>
  <si>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</si>
  <si>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（２）年間商品販売額</t>
  </si>
  <si>
    <t>（単位：億円）</t>
  </si>
  <si>
    <t>100　商業・金融</t>
  </si>
  <si>
    <t>　　　商業・金融　101</t>
  </si>
  <si>
    <t>59. 地区別販売効率</t>
  </si>
  <si>
    <t>（１）卸売業</t>
  </si>
  <si>
    <t>商店数</t>
  </si>
  <si>
    <t>従業者数</t>
  </si>
  <si>
    <t>年間商品販売額</t>
  </si>
  <si>
    <t>1商店当たりの</t>
  </si>
  <si>
    <t>従業者1人当たりの</t>
  </si>
  <si>
    <t>地　区</t>
  </si>
  <si>
    <t>（店）</t>
  </si>
  <si>
    <t>（人）</t>
  </si>
  <si>
    <t>（万円）</t>
  </si>
  <si>
    <t>従業者数　　　（人）</t>
  </si>
  <si>
    <t>年間商品販売額　（万円）</t>
  </si>
  <si>
    <t>合　計</t>
  </si>
  <si>
    <t>県北地区</t>
  </si>
  <si>
    <t>県中地区</t>
  </si>
  <si>
    <t>県南地区</t>
  </si>
  <si>
    <t>会津地区</t>
  </si>
  <si>
    <t>相双地区</t>
  </si>
  <si>
    <t>いわき地区</t>
  </si>
  <si>
    <t>（２）小売業</t>
  </si>
  <si>
    <t>　注：平成１１年調査において事業所の補足等を行っており、増減率については時系列を考慮したもので算出している。</t>
  </si>
  <si>
    <t>１０２  商業･金融</t>
  </si>
  <si>
    <t>商業･金融　１０３</t>
  </si>
  <si>
    <t>60 小売業の業態別商店数、年間販売額等（平成11年）</t>
  </si>
  <si>
    <t xml:space="preserve">                      商         店         数</t>
  </si>
  <si>
    <t xml:space="preserve">       年  間  販  売  額</t>
  </si>
  <si>
    <t>1商店当たり</t>
  </si>
  <si>
    <t>従業者1人</t>
  </si>
  <si>
    <t>業態分類</t>
  </si>
  <si>
    <t xml:space="preserve">      法人･個人別</t>
  </si>
  <si>
    <t xml:space="preserve">           本･支店別</t>
  </si>
  <si>
    <t xml:space="preserve">     法人･個人別</t>
  </si>
  <si>
    <t>その他の</t>
  </si>
  <si>
    <t>売場面積</t>
  </si>
  <si>
    <t>年間</t>
  </si>
  <si>
    <t>当たり年間</t>
  </si>
  <si>
    <t>法人</t>
  </si>
  <si>
    <t>個人</t>
  </si>
  <si>
    <t>単独店</t>
  </si>
  <si>
    <t>本店</t>
  </si>
  <si>
    <t>支店</t>
  </si>
  <si>
    <t>収入額</t>
  </si>
  <si>
    <t>販売額</t>
  </si>
  <si>
    <t>人</t>
  </si>
  <si>
    <t>百万円</t>
  </si>
  <si>
    <t>㎡</t>
  </si>
  <si>
    <t>万円</t>
  </si>
  <si>
    <t>合                 計</t>
  </si>
  <si>
    <t>百       貨      店</t>
  </si>
  <si>
    <t>大型百貨店</t>
  </si>
  <si>
    <t>x</t>
  </si>
  <si>
    <t>その他</t>
  </si>
  <si>
    <t>総  合  ス  ー  パ ー</t>
  </si>
  <si>
    <t>大型総合スーパー</t>
  </si>
  <si>
    <t>中型総合スーパー</t>
  </si>
  <si>
    <t>専  門  ス ー  パ ー</t>
  </si>
  <si>
    <t>衣料品スーパー</t>
  </si>
  <si>
    <t>食料品スーパー</t>
  </si>
  <si>
    <t>住関連スーパー</t>
  </si>
  <si>
    <t>コンビニエンス･ストア</t>
  </si>
  <si>
    <t>うち終日営業店</t>
  </si>
  <si>
    <t>その他 の ス ー パ ー</t>
  </si>
  <si>
    <t>うち各種商品取扱店</t>
  </si>
  <si>
    <t>専       門       店</t>
  </si>
  <si>
    <t>衣料品専門店</t>
  </si>
  <si>
    <t>食料品専門店</t>
  </si>
  <si>
    <t>住関連専門店</t>
  </si>
  <si>
    <t>中       心       店</t>
  </si>
  <si>
    <t>衣料品中心店</t>
  </si>
  <si>
    <t>食料品中心店</t>
  </si>
  <si>
    <t>住関連中心店</t>
  </si>
  <si>
    <t>そ の 他 の 小 売 店</t>
  </si>
  <si>
    <t>資料：経済産業省経済産業政策局「商業統計表」</t>
  </si>
  <si>
    <t>104　商業・金融</t>
  </si>
  <si>
    <t>　　　　　　　商業・金融105</t>
  </si>
  <si>
    <t>61.特定サービス産業の状況（各年１１月１日現在）</t>
  </si>
  <si>
    <t>平　　　成　　　8　　　年</t>
  </si>
  <si>
    <t>業　　　種</t>
  </si>
  <si>
    <t>事業所数</t>
  </si>
  <si>
    <t>従業者数(人)</t>
  </si>
  <si>
    <t>年間売上高(百万円)</t>
  </si>
  <si>
    <t>物品賃貸業</t>
  </si>
  <si>
    <t>　リース業</t>
  </si>
  <si>
    <t>　</t>
  </si>
  <si>
    <t>　レンタル業</t>
  </si>
  <si>
    <t>情報サービス業</t>
  </si>
  <si>
    <t>　ソフトウエア業</t>
  </si>
  <si>
    <t>　情報処理サービス業　</t>
  </si>
  <si>
    <t xml:space="preserve">　情報提供サービス業    </t>
  </si>
  <si>
    <t xml:space="preserve">　その他の情報サービス業 </t>
  </si>
  <si>
    <t>広告業</t>
  </si>
  <si>
    <t>デザイン業</t>
  </si>
  <si>
    <t>…</t>
  </si>
  <si>
    <t>映画館</t>
  </si>
  <si>
    <t>テニス場</t>
  </si>
  <si>
    <t>ボウリング場</t>
  </si>
  <si>
    <t>ディスプレイ業</t>
  </si>
  <si>
    <t>機械設計業</t>
  </si>
  <si>
    <t>フィットネスクラブ</t>
  </si>
  <si>
    <t>ゴルフ練習場</t>
  </si>
  <si>
    <t>　　注：「クレジットカード業」「エンジニアリング業」については、都道府県ごとの</t>
  </si>
  <si>
    <t>　　　　データがないため掲載していない。</t>
  </si>
  <si>
    <t>　資料：経済産業省「特定サービス産業実態調査報告書」</t>
  </si>
  <si>
    <t>62.県内企業の倒産状況</t>
  </si>
  <si>
    <t>（単位：件、百万円）</t>
  </si>
  <si>
    <t>業種別件数</t>
  </si>
  <si>
    <t>原因別件数</t>
  </si>
  <si>
    <t>区　分</t>
  </si>
  <si>
    <t>件　数</t>
  </si>
  <si>
    <t>負債額</t>
  </si>
  <si>
    <t>卸・小売</t>
  </si>
  <si>
    <t>サービス</t>
  </si>
  <si>
    <t>建　設</t>
  </si>
  <si>
    <t>砂利採石</t>
  </si>
  <si>
    <t>製造</t>
  </si>
  <si>
    <t>設投失敗</t>
  </si>
  <si>
    <t>業界不振</t>
  </si>
  <si>
    <t>放漫経営</t>
  </si>
  <si>
    <t>計画失敗</t>
  </si>
  <si>
    <t>販売不振</t>
  </si>
  <si>
    <t>平成8年</t>
  </si>
  <si>
    <t>　　注：負債金額1千万円以上の企業倒産</t>
  </si>
  <si>
    <t>　資料：県商工課</t>
  </si>
  <si>
    <t>106 商業・金融</t>
  </si>
  <si>
    <t>63.  商品別輸出向出荷額</t>
  </si>
  <si>
    <t>（単位：千円、％）</t>
  </si>
  <si>
    <t>商      品</t>
  </si>
  <si>
    <t>対前年増減比</t>
  </si>
  <si>
    <t>合      計</t>
  </si>
  <si>
    <t>食料品</t>
  </si>
  <si>
    <t>飲料･飼料･たばこ</t>
  </si>
  <si>
    <t>繊維工業製品</t>
  </si>
  <si>
    <t>衣料･その他の繊維製品</t>
  </si>
  <si>
    <t>－</t>
  </si>
  <si>
    <t>パルプ･紙･紙加工品</t>
  </si>
  <si>
    <t>化学製品</t>
  </si>
  <si>
    <t>石油･石炭製品</t>
  </si>
  <si>
    <t>プラスチック製品</t>
  </si>
  <si>
    <t>ゴム製品</t>
  </si>
  <si>
    <t>なめし革･同製品･毛皮</t>
  </si>
  <si>
    <t>窯業･土石製品</t>
  </si>
  <si>
    <t>鉄鋼製品</t>
  </si>
  <si>
    <t>非鉄金属製品</t>
  </si>
  <si>
    <t>金属製品</t>
  </si>
  <si>
    <t>一般機械器具</t>
  </si>
  <si>
    <t>電気機械器具</t>
  </si>
  <si>
    <t>輸送用機械器具</t>
  </si>
  <si>
    <t>精密機械器具</t>
  </si>
  <si>
    <t>その他の製品</t>
  </si>
  <si>
    <t>資料：県観光交流課「福島県の貿易」</t>
  </si>
  <si>
    <t xml:space="preserve">  商業・金融 107</t>
  </si>
  <si>
    <t>６４. 商品別輸入額</t>
  </si>
  <si>
    <t>繊維原料</t>
  </si>
  <si>
    <t>金属原料</t>
  </si>
  <si>
    <t>その他の原料品</t>
  </si>
  <si>
    <t>鉱物性燃料</t>
  </si>
  <si>
    <t>化学品</t>
  </si>
  <si>
    <t>機械機器</t>
  </si>
  <si>
    <t>繊維製品</t>
  </si>
  <si>
    <t>金属品</t>
  </si>
  <si>
    <t>108　商業・金融　</t>
  </si>
  <si>
    <t>65.金融機関別実質一般預金残高及び貸出残高（各年3月31日現在）</t>
  </si>
  <si>
    <t>平成11年</t>
  </si>
  <si>
    <t>区　　分</t>
  </si>
  <si>
    <t>預金残高</t>
  </si>
  <si>
    <t>貸出残高</t>
  </si>
  <si>
    <t>総数</t>
  </si>
  <si>
    <t>銀行</t>
  </si>
  <si>
    <t>第二地方銀行</t>
  </si>
  <si>
    <t>信用金庫</t>
  </si>
  <si>
    <t>信用組合</t>
  </si>
  <si>
    <t>労働金庫</t>
  </si>
  <si>
    <t>商工中金</t>
  </si>
  <si>
    <t>農林中金</t>
  </si>
  <si>
    <t>農協組合</t>
  </si>
  <si>
    <t>漁協組合</t>
  </si>
  <si>
    <t>郵便局</t>
  </si>
  <si>
    <t>　　注：実質一般預金残高=総預金-（公金預金+金融機関預金+小切手・手形）</t>
  </si>
  <si>
    <t>　　　　第二地方銀行（第二地方銀行協会加盟行）</t>
  </si>
  <si>
    <t>　資料：日本銀行福島支店</t>
  </si>
  <si>
    <t>商業・金融  109</t>
  </si>
  <si>
    <t>66.生命保険契約状況</t>
  </si>
  <si>
    <t>（単位：百万円）</t>
  </si>
  <si>
    <t>平成10年</t>
  </si>
  <si>
    <t>区    分</t>
  </si>
  <si>
    <t>新契約</t>
  </si>
  <si>
    <t>保有契約</t>
  </si>
  <si>
    <t>件    数    （被保険者数）</t>
  </si>
  <si>
    <t>金額</t>
  </si>
  <si>
    <t>個人保険</t>
  </si>
  <si>
    <t>個人年金保険</t>
  </si>
  <si>
    <t>団体保険</t>
  </si>
  <si>
    <t>　注：団体保険件数欄は被保険者数である。</t>
  </si>
  <si>
    <t>資料：生命保険協会「生命保険事業概況」</t>
  </si>
  <si>
    <t>　　　商業・金融　109</t>
  </si>
  <si>
    <t>67.手形交換高・不渡手形の推移</t>
  </si>
  <si>
    <t>　　　　　　　　　　（単位：千枚、億円）</t>
  </si>
  <si>
    <t>平成7年度</t>
  </si>
  <si>
    <t>手形交換高</t>
  </si>
  <si>
    <t>枚　　数</t>
  </si>
  <si>
    <t>金　　額</t>
  </si>
  <si>
    <t>不渡手形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</si>
</sst>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.0;&quot;△ &quot;#,##0.0"/>
    <numFmt numFmtId="205" formatCode="0;&quot;△ &quot;0"/>
    <numFmt numFmtId="206" formatCode="0.0;&quot;△ &quot;0.0"/>
  </numFmts>
  <fonts count="2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11"/>
      <name val="Osaka"/>
      <family val="3"/>
    </font>
    <font>
      <sz val="8"/>
      <name val="Osaka"/>
      <family val="3"/>
    </font>
    <font>
      <b/>
      <sz val="10"/>
      <name val="Osaka"/>
      <family val="3"/>
    </font>
    <font>
      <sz val="6"/>
      <name val="ＭＳ Ｐゴシック"/>
      <family val="3"/>
    </font>
    <font>
      <sz val="9"/>
      <name val="Osaka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6"/>
      <name val="Osaka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0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distributed"/>
    </xf>
    <xf numFmtId="38" fontId="1" fillId="0" borderId="0" xfId="17" applyFont="1" applyAlignment="1">
      <alignment/>
    </xf>
    <xf numFmtId="38" fontId="0" fillId="0" borderId="0" xfId="17" applyFont="1" applyAlignment="1">
      <alignment/>
    </xf>
    <xf numFmtId="0" fontId="0" fillId="0" borderId="0" xfId="0" applyAlignment="1">
      <alignment horizontal="right"/>
    </xf>
    <xf numFmtId="38" fontId="0" fillId="0" borderId="0" xfId="17" applyFont="1" applyBorder="1" applyAlignment="1">
      <alignment/>
    </xf>
    <xf numFmtId="38" fontId="0" fillId="0" borderId="0" xfId="17" applyFont="1" applyAlignment="1">
      <alignment/>
    </xf>
    <xf numFmtId="38" fontId="0" fillId="0" borderId="0" xfId="17" applyFont="1" applyAlignment="1">
      <alignment horizontal="right"/>
    </xf>
    <xf numFmtId="0" fontId="0" fillId="0" borderId="2" xfId="0" applyFont="1" applyBorder="1" applyAlignment="1">
      <alignment horizontal="distributed"/>
    </xf>
    <xf numFmtId="38" fontId="0" fillId="0" borderId="4" xfId="17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38" fontId="0" fillId="0" borderId="0" xfId="17" applyAlignment="1">
      <alignment/>
    </xf>
    <xf numFmtId="38" fontId="1" fillId="0" borderId="0" xfId="17" applyFont="1" applyBorder="1" applyAlignment="1">
      <alignment/>
    </xf>
    <xf numFmtId="0" fontId="0" fillId="0" borderId="3" xfId="0" applyFont="1" applyBorder="1" applyAlignment="1">
      <alignment horizontal="distributed"/>
    </xf>
    <xf numFmtId="0" fontId="0" fillId="0" borderId="0" xfId="0" applyFont="1" applyAlignment="1">
      <alignment/>
    </xf>
    <xf numFmtId="38" fontId="0" fillId="0" borderId="0" xfId="17" applyFont="1" applyBorder="1" applyAlignment="1">
      <alignment horizontal="right"/>
    </xf>
    <xf numFmtId="0" fontId="1" fillId="0" borderId="3" xfId="0" applyFont="1" applyBorder="1" applyAlignment="1">
      <alignment horizontal="distributed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38" fontId="4" fillId="0" borderId="0" xfId="17" applyFont="1" applyAlignment="1">
      <alignment/>
    </xf>
    <xf numFmtId="38" fontId="0" fillId="0" borderId="0" xfId="17" applyFont="1" applyBorder="1" applyAlignment="1">
      <alignment/>
    </xf>
    <xf numFmtId="38" fontId="6" fillId="0" borderId="0" xfId="17" applyFont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38" fontId="0" fillId="0" borderId="4" xfId="17" applyFont="1" applyBorder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right"/>
    </xf>
    <xf numFmtId="38" fontId="0" fillId="0" borderId="0" xfId="17" applyAlignment="1">
      <alignment horizontal="right"/>
    </xf>
    <xf numFmtId="38" fontId="0" fillId="0" borderId="0" xfId="17" applyFont="1" applyBorder="1" applyAlignment="1">
      <alignment horizontal="right"/>
    </xf>
    <xf numFmtId="38" fontId="0" fillId="0" borderId="0" xfId="17" applyBorder="1" applyAlignment="1">
      <alignment horizontal="right"/>
    </xf>
    <xf numFmtId="38" fontId="0" fillId="0" borderId="4" xfId="17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8" fontId="0" fillId="0" borderId="0" xfId="17" applyAlignment="1">
      <alignment/>
    </xf>
    <xf numFmtId="0" fontId="0" fillId="0" borderId="8" xfId="0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Continuous"/>
    </xf>
    <xf numFmtId="0" fontId="0" fillId="0" borderId="9" xfId="0" applyBorder="1" applyAlignment="1">
      <alignment vertical="center"/>
    </xf>
    <xf numFmtId="0" fontId="0" fillId="0" borderId="8" xfId="0" applyBorder="1" applyAlignment="1">
      <alignment/>
    </xf>
    <xf numFmtId="0" fontId="0" fillId="0" borderId="10" xfId="0" applyBorder="1" applyAlignment="1">
      <alignment horizontal="distributed" vertical="distributed" wrapText="1"/>
    </xf>
    <xf numFmtId="0" fontId="0" fillId="0" borderId="11" xfId="0" applyBorder="1" applyAlignment="1">
      <alignment horizontal="distributed" vertical="distributed" wrapText="1"/>
    </xf>
    <xf numFmtId="38" fontId="0" fillId="0" borderId="0" xfId="17" applyBorder="1" applyAlignment="1">
      <alignment/>
    </xf>
    <xf numFmtId="38" fontId="0" fillId="0" borderId="9" xfId="17" applyBorder="1" applyAlignment="1">
      <alignment/>
    </xf>
    <xf numFmtId="38" fontId="9" fillId="0" borderId="4" xfId="17" applyFont="1" applyBorder="1" applyAlignment="1">
      <alignment horizontal="right" vertical="top"/>
    </xf>
    <xf numFmtId="38" fontId="0" fillId="0" borderId="4" xfId="17" applyFont="1" applyBorder="1" applyAlignment="1">
      <alignment horizontal="right" vertical="top"/>
    </xf>
    <xf numFmtId="38" fontId="0" fillId="0" borderId="0" xfId="17" applyFont="1" applyAlignment="1">
      <alignment/>
    </xf>
    <xf numFmtId="38" fontId="0" fillId="0" borderId="1" xfId="17" applyFont="1" applyBorder="1" applyAlignment="1">
      <alignment/>
    </xf>
    <xf numFmtId="38" fontId="0" fillId="0" borderId="1" xfId="17" applyBorder="1" applyAlignment="1">
      <alignment/>
    </xf>
    <xf numFmtId="38" fontId="0" fillId="0" borderId="0" xfId="17" applyFont="1" applyAlignment="1">
      <alignment horizontal="left"/>
    </xf>
    <xf numFmtId="38" fontId="0" fillId="0" borderId="9" xfId="17" applyBorder="1" applyAlignment="1">
      <alignment/>
    </xf>
    <xf numFmtId="38" fontId="0" fillId="0" borderId="4" xfId="17" applyBorder="1" applyAlignment="1">
      <alignment/>
    </xf>
    <xf numFmtId="38" fontId="0" fillId="0" borderId="6" xfId="17" applyBorder="1" applyAlignment="1">
      <alignment/>
    </xf>
    <xf numFmtId="38" fontId="0" fillId="0" borderId="8" xfId="17" applyBorder="1" applyAlignment="1">
      <alignment/>
    </xf>
    <xf numFmtId="38" fontId="0" fillId="0" borderId="5" xfId="17" applyBorder="1" applyAlignment="1">
      <alignment horizontal="center"/>
    </xf>
    <xf numFmtId="38" fontId="0" fillId="0" borderId="0" xfId="17" applyBorder="1" applyAlignment="1">
      <alignment horizontal="distributed"/>
    </xf>
    <xf numFmtId="38" fontId="0" fillId="0" borderId="0" xfId="17" applyFont="1" applyAlignment="1">
      <alignment horizontal="center"/>
    </xf>
    <xf numFmtId="204" fontId="0" fillId="0" borderId="0" xfId="17" applyNumberFormat="1" applyBorder="1" applyAlignment="1">
      <alignment/>
    </xf>
    <xf numFmtId="38" fontId="4" fillId="0" borderId="5" xfId="17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38" fontId="0" fillId="0" borderId="0" xfId="17" applyBorder="1" applyAlignment="1">
      <alignment horizontal="right"/>
    </xf>
    <xf numFmtId="206" fontId="0" fillId="0" borderId="0" xfId="0" applyNumberFormat="1" applyBorder="1" applyAlignment="1">
      <alignment/>
    </xf>
    <xf numFmtId="206" fontId="0" fillId="0" borderId="0" xfId="0" applyNumberFormat="1" applyBorder="1" applyAlignment="1">
      <alignment horizontal="right"/>
    </xf>
    <xf numFmtId="38" fontId="0" fillId="0" borderId="12" xfId="17" applyBorder="1" applyAlignment="1">
      <alignment horizontal="right"/>
    </xf>
    <xf numFmtId="38" fontId="0" fillId="0" borderId="0" xfId="17" applyAlignment="1">
      <alignment horizontal="right"/>
    </xf>
    <xf numFmtId="38" fontId="0" fillId="0" borderId="0" xfId="17" applyAlignment="1">
      <alignment horizontal="distributed"/>
    </xf>
    <xf numFmtId="38" fontId="0" fillId="0" borderId="0" xfId="17" applyAlignment="1">
      <alignment horizontal="center"/>
    </xf>
    <xf numFmtId="38" fontId="0" fillId="0" borderId="9" xfId="17" applyBorder="1" applyAlignment="1">
      <alignment horizontal="center"/>
    </xf>
    <xf numFmtId="38" fontId="0" fillId="0" borderId="7" xfId="17" applyFont="1" applyBorder="1" applyAlignment="1">
      <alignment/>
    </xf>
    <xf numFmtId="38" fontId="0" fillId="0" borderId="12" xfId="17" applyBorder="1" applyAlignment="1">
      <alignment horizontal="center"/>
    </xf>
    <xf numFmtId="38" fontId="0" fillId="0" borderId="7" xfId="17" applyBorder="1" applyAlignment="1">
      <alignment/>
    </xf>
    <xf numFmtId="38" fontId="0" fillId="0" borderId="8" xfId="17" applyBorder="1" applyAlignment="1">
      <alignment horizontal="center"/>
    </xf>
    <xf numFmtId="38" fontId="0" fillId="0" borderId="6" xfId="17" applyBorder="1" applyAlignment="1">
      <alignment horizontal="center"/>
    </xf>
    <xf numFmtId="38" fontId="0" fillId="0" borderId="4" xfId="17" applyBorder="1" applyAlignment="1">
      <alignment horizontal="center"/>
    </xf>
    <xf numFmtId="38" fontId="0" fillId="0" borderId="6" xfId="17" applyFont="1" applyBorder="1" applyAlignment="1">
      <alignment/>
    </xf>
    <xf numFmtId="38" fontId="0" fillId="0" borderId="11" xfId="17" applyBorder="1" applyAlignment="1">
      <alignment horizontal="center"/>
    </xf>
    <xf numFmtId="38" fontId="0" fillId="0" borderId="10" xfId="17" applyBorder="1" applyAlignment="1">
      <alignment horizontal="center"/>
    </xf>
    <xf numFmtId="38" fontId="0" fillId="0" borderId="13" xfId="17" applyBorder="1" applyAlignment="1">
      <alignment/>
    </xf>
    <xf numFmtId="38" fontId="0" fillId="0" borderId="2" xfId="17" applyBorder="1" applyAlignment="1">
      <alignment horizontal="center"/>
    </xf>
    <xf numFmtId="38" fontId="4" fillId="0" borderId="7" xfId="17" applyFont="1" applyBorder="1" applyAlignment="1">
      <alignment horizontal="center"/>
    </xf>
    <xf numFmtId="38" fontId="4" fillId="0" borderId="12" xfId="17" applyFont="1" applyBorder="1" applyAlignment="1">
      <alignment horizontal="center"/>
    </xf>
    <xf numFmtId="38" fontId="4" fillId="0" borderId="8" xfId="17" applyFont="1" applyBorder="1" applyAlignment="1">
      <alignment horizontal="center"/>
    </xf>
    <xf numFmtId="38" fontId="9" fillId="0" borderId="9" xfId="17" applyFont="1" applyBorder="1" applyAlignment="1">
      <alignment horizontal="right"/>
    </xf>
    <xf numFmtId="38" fontId="0" fillId="0" borderId="3" xfId="17" applyBorder="1" applyAlignment="1">
      <alignment/>
    </xf>
    <xf numFmtId="38" fontId="0" fillId="0" borderId="4" xfId="17" applyBorder="1" applyAlignment="1">
      <alignment horizontal="centerContinuous"/>
    </xf>
    <xf numFmtId="38" fontId="0" fillId="0" borderId="2" xfId="17" applyBorder="1" applyAlignment="1">
      <alignment horizontal="centerContinuous"/>
    </xf>
    <xf numFmtId="38" fontId="0" fillId="0" borderId="3" xfId="17" applyBorder="1" applyAlignment="1">
      <alignment horizontal="center"/>
    </xf>
    <xf numFmtId="38" fontId="0" fillId="0" borderId="0" xfId="17" applyBorder="1" applyAlignment="1">
      <alignment horizontal="center"/>
    </xf>
    <xf numFmtId="38" fontId="5" fillId="0" borderId="0" xfId="17" applyFont="1" applyBorder="1" applyAlignment="1">
      <alignment horizontal="center"/>
    </xf>
    <xf numFmtId="38" fontId="5" fillId="0" borderId="0" xfId="17" applyFont="1" applyBorder="1" applyAlignment="1">
      <alignment horizontal="center"/>
    </xf>
    <xf numFmtId="38" fontId="0" fillId="0" borderId="3" xfId="17" applyBorder="1" applyAlignment="1">
      <alignment horizontal="distributed"/>
    </xf>
    <xf numFmtId="38" fontId="0" fillId="0" borderId="3" xfId="17" applyFont="1" applyBorder="1" applyAlignment="1">
      <alignment/>
    </xf>
    <xf numFmtId="38" fontId="4" fillId="0" borderId="2" xfId="17" applyFont="1" applyBorder="1" applyAlignment="1">
      <alignment horizontal="distributed"/>
    </xf>
    <xf numFmtId="38" fontId="4" fillId="0" borderId="4" xfId="17" applyFont="1" applyBorder="1" applyAlignment="1">
      <alignment horizontal="distributed"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0" fillId="0" borderId="3" xfId="17" applyFont="1" applyBorder="1" applyAlignment="1">
      <alignment horizontal="distributed"/>
    </xf>
    <xf numFmtId="38" fontId="4" fillId="0" borderId="2" xfId="17" applyFont="1" applyBorder="1" applyAlignment="1">
      <alignment horizontal="center"/>
    </xf>
    <xf numFmtId="38" fontId="4" fillId="0" borderId="14" xfId="17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7" applyFon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38" fontId="11" fillId="0" borderId="0" xfId="17" applyFont="1" applyFill="1" applyAlignment="1">
      <alignment horizontal="centerContinuous"/>
    </xf>
    <xf numFmtId="199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38" fontId="11" fillId="0" borderId="0" xfId="17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 horizontal="center"/>
    </xf>
    <xf numFmtId="38" fontId="11" fillId="0" borderId="1" xfId="17" applyFont="1" applyFill="1" applyBorder="1" applyAlignment="1">
      <alignment/>
    </xf>
    <xf numFmtId="19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38" fontId="11" fillId="0" borderId="1" xfId="17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center"/>
    </xf>
    <xf numFmtId="38" fontId="11" fillId="0" borderId="8" xfId="17" applyFont="1" applyFill="1" applyBorder="1" applyAlignment="1">
      <alignment horizontal="centerContinuous"/>
    </xf>
    <xf numFmtId="199" fontId="11" fillId="0" borderId="4" xfId="0" applyNumberFormat="1" applyFont="1" applyFill="1" applyBorder="1" applyAlignment="1">
      <alignment horizontal="centerContinuous"/>
    </xf>
    <xf numFmtId="38" fontId="11" fillId="0" borderId="4" xfId="17" applyFont="1" applyFill="1" applyBorder="1" applyAlignment="1">
      <alignment horizontal="centerContinuous"/>
    </xf>
    <xf numFmtId="0" fontId="11" fillId="0" borderId="4" xfId="0" applyFont="1" applyFill="1" applyBorder="1" applyAlignment="1">
      <alignment horizontal="centerContinuous"/>
    </xf>
    <xf numFmtId="38" fontId="11" fillId="0" borderId="2" xfId="17" applyFont="1" applyFill="1" applyBorder="1" applyAlignment="1">
      <alignment horizontal="centerContinuous"/>
    </xf>
    <xf numFmtId="0" fontId="11" fillId="0" borderId="2" xfId="0" applyFont="1" applyFill="1" applyBorder="1" applyAlignment="1">
      <alignment horizontal="centerContinuous"/>
    </xf>
    <xf numFmtId="38" fontId="12" fillId="0" borderId="8" xfId="17" applyFont="1" applyFill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38" fontId="11" fillId="0" borderId="16" xfId="17" applyFont="1" applyFill="1" applyBorder="1" applyAlignment="1">
      <alignment horizontal="center"/>
    </xf>
    <xf numFmtId="199" fontId="12" fillId="0" borderId="16" xfId="0" applyNumberFormat="1" applyFont="1" applyFill="1" applyBorder="1" applyAlignment="1">
      <alignment horizontal="center"/>
    </xf>
    <xf numFmtId="199" fontId="12" fillId="0" borderId="6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8" fontId="11" fillId="0" borderId="6" xfId="17" applyFont="1" applyFill="1" applyBorder="1" applyAlignment="1">
      <alignment horizontal="right"/>
    </xf>
    <xf numFmtId="199" fontId="11" fillId="0" borderId="9" xfId="0" applyNumberFormat="1" applyFont="1" applyFill="1" applyBorder="1" applyAlignment="1">
      <alignment horizontal="right"/>
    </xf>
    <xf numFmtId="38" fontId="11" fillId="0" borderId="12" xfId="17" applyFont="1" applyFill="1" applyBorder="1" applyAlignment="1">
      <alignment horizontal="right"/>
    </xf>
    <xf numFmtId="199" fontId="11" fillId="0" borderId="0" xfId="0" applyNumberFormat="1" applyFont="1" applyFill="1" applyBorder="1" applyAlignment="1">
      <alignment horizontal="right"/>
    </xf>
    <xf numFmtId="38" fontId="11" fillId="0" borderId="12" xfId="17" applyFont="1" applyFill="1" applyBorder="1" applyAlignment="1">
      <alignment/>
    </xf>
    <xf numFmtId="38" fontId="11" fillId="0" borderId="0" xfId="17" applyFont="1" applyFill="1" applyBorder="1" applyAlignment="1">
      <alignment/>
    </xf>
    <xf numFmtId="199" fontId="11" fillId="0" borderId="0" xfId="0" applyNumberFormat="1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38" fontId="13" fillId="0" borderId="8" xfId="17" applyFont="1" applyFill="1" applyBorder="1" applyAlignment="1">
      <alignment/>
    </xf>
    <xf numFmtId="199" fontId="13" fillId="0" borderId="4" xfId="0" applyNumberFormat="1" applyFont="1" applyFill="1" applyBorder="1" applyAlignment="1">
      <alignment/>
    </xf>
    <xf numFmtId="38" fontId="13" fillId="0" borderId="4" xfId="17" applyFont="1" applyFill="1" applyBorder="1" applyAlignment="1">
      <alignment/>
    </xf>
    <xf numFmtId="38" fontId="13" fillId="0" borderId="4" xfId="17" applyFont="1" applyFill="1" applyBorder="1" applyAlignment="1">
      <alignment horizontal="right"/>
    </xf>
    <xf numFmtId="199" fontId="13" fillId="0" borderId="4" xfId="0" applyNumberFormat="1" applyFont="1" applyFill="1" applyBorder="1" applyAlignment="1">
      <alignment horizontal="right"/>
    </xf>
    <xf numFmtId="38" fontId="11" fillId="0" borderId="0" xfId="17" applyFont="1" applyFill="1" applyAlignment="1">
      <alignment/>
    </xf>
    <xf numFmtId="19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Continuous" vertical="center" wrapText="1"/>
    </xf>
    <xf numFmtId="0" fontId="15" fillId="0" borderId="0" xfId="0" applyFont="1" applyFill="1" applyAlignment="1">
      <alignment/>
    </xf>
    <xf numFmtId="0" fontId="15" fillId="0" borderId="3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centerContinuous"/>
    </xf>
    <xf numFmtId="0" fontId="15" fillId="0" borderId="4" xfId="0" applyFont="1" applyFill="1" applyBorder="1" applyAlignment="1">
      <alignment horizontal="centerContinuous"/>
    </xf>
    <xf numFmtId="199" fontId="15" fillId="0" borderId="8" xfId="0" applyNumberFormat="1" applyFont="1" applyFill="1" applyBorder="1" applyAlignment="1">
      <alignment horizontal="centerContinuous"/>
    </xf>
    <xf numFmtId="199" fontId="15" fillId="0" borderId="4" xfId="0" applyNumberFormat="1" applyFont="1" applyFill="1" applyBorder="1" applyAlignment="1">
      <alignment horizontal="centerContinuous"/>
    </xf>
    <xf numFmtId="199" fontId="15" fillId="0" borderId="2" xfId="0" applyNumberFormat="1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5" xfId="0" applyFont="1" applyFill="1" applyBorder="1" applyAlignment="1">
      <alignment horizontal="center"/>
    </xf>
    <xf numFmtId="199" fontId="15" fillId="0" borderId="15" xfId="0" applyNumberFormat="1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6" fillId="0" borderId="9" xfId="0" applyFont="1" applyFill="1" applyBorder="1" applyAlignment="1" applyProtection="1">
      <alignment horizontal="centerContinuous" vertical="center"/>
      <protection/>
    </xf>
    <xf numFmtId="38" fontId="16" fillId="0" borderId="6" xfId="17" applyFont="1" applyFill="1" applyBorder="1" applyAlignment="1" applyProtection="1">
      <alignment horizontal="right"/>
      <protection/>
    </xf>
    <xf numFmtId="38" fontId="16" fillId="0" borderId="9" xfId="17" applyFont="1" applyFill="1" applyBorder="1" applyAlignment="1" applyProtection="1">
      <alignment horizontal="right"/>
      <protection/>
    </xf>
    <xf numFmtId="199" fontId="16" fillId="0" borderId="9" xfId="17" applyNumberFormat="1" applyFont="1" applyFill="1" applyBorder="1" applyAlignment="1" applyProtection="1">
      <alignment/>
      <protection/>
    </xf>
    <xf numFmtId="199" fontId="16" fillId="0" borderId="9" xfId="17" applyNumberFormat="1" applyFont="1" applyFill="1" applyBorder="1" applyAlignment="1">
      <alignment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Continuous" vertical="center"/>
      <protection/>
    </xf>
    <xf numFmtId="38" fontId="16" fillId="0" borderId="12" xfId="17" applyFont="1" applyFill="1" applyBorder="1" applyAlignment="1" applyProtection="1">
      <alignment/>
      <protection/>
    </xf>
    <xf numFmtId="38" fontId="16" fillId="0" borderId="0" xfId="17" applyFont="1" applyFill="1" applyBorder="1" applyAlignment="1" applyProtection="1">
      <alignment/>
      <protection/>
    </xf>
    <xf numFmtId="199" fontId="16" fillId="0" borderId="0" xfId="17" applyNumberFormat="1" applyFont="1" applyFill="1" applyBorder="1" applyAlignment="1" applyProtection="1">
      <alignment/>
      <protection/>
    </xf>
    <xf numFmtId="38" fontId="16" fillId="0" borderId="0" xfId="17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>
      <alignment horizontal="left" vertical="center"/>
    </xf>
    <xf numFmtId="38" fontId="15" fillId="0" borderId="12" xfId="17" applyFont="1" applyFill="1" applyBorder="1" applyAlignment="1">
      <alignment/>
    </xf>
    <xf numFmtId="38" fontId="15" fillId="0" borderId="0" xfId="17" applyFont="1" applyFill="1" applyBorder="1" applyAlignment="1">
      <alignment/>
    </xf>
    <xf numFmtId="199" fontId="15" fillId="0" borderId="0" xfId="17" applyNumberFormat="1" applyFont="1" applyFill="1" applyBorder="1" applyAlignment="1">
      <alignment/>
    </xf>
    <xf numFmtId="38" fontId="15" fillId="0" borderId="0" xfId="17" applyFont="1" applyFill="1" applyBorder="1" applyAlignment="1">
      <alignment horizontal="right"/>
    </xf>
    <xf numFmtId="0" fontId="15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 vertical="center"/>
    </xf>
    <xf numFmtId="38" fontId="15" fillId="0" borderId="8" xfId="17" applyFont="1" applyFill="1" applyBorder="1" applyAlignment="1">
      <alignment/>
    </xf>
    <xf numFmtId="38" fontId="15" fillId="0" borderId="4" xfId="17" applyFont="1" applyFill="1" applyBorder="1" applyAlignment="1">
      <alignment/>
    </xf>
    <xf numFmtId="199" fontId="15" fillId="0" borderId="4" xfId="17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38" fontId="15" fillId="0" borderId="0" xfId="17" applyFont="1" applyFill="1" applyAlignment="1">
      <alignment/>
    </xf>
    <xf numFmtId="199" fontId="15" fillId="0" borderId="0" xfId="17" applyNumberFormat="1" applyFont="1" applyFill="1" applyAlignment="1">
      <alignment/>
    </xf>
    <xf numFmtId="38" fontId="17" fillId="0" borderId="0" xfId="17" applyFont="1" applyFill="1" applyAlignment="1">
      <alignment horizontal="centerContinuous"/>
    </xf>
    <xf numFmtId="199" fontId="17" fillId="0" borderId="0" xfId="0" applyNumberFormat="1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199" fontId="11" fillId="0" borderId="0" xfId="17" applyNumberFormat="1" applyFont="1" applyFill="1" applyAlignment="1">
      <alignment horizontal="centerContinuous"/>
    </xf>
    <xf numFmtId="0" fontId="11" fillId="0" borderId="1" xfId="0" applyFont="1" applyFill="1" applyBorder="1" applyAlignment="1">
      <alignment/>
    </xf>
    <xf numFmtId="38" fontId="11" fillId="0" borderId="1" xfId="17" applyFont="1" applyFill="1" applyBorder="1" applyAlignment="1">
      <alignment horizontal="center"/>
    </xf>
    <xf numFmtId="199" fontId="11" fillId="0" borderId="1" xfId="0" applyNumberFormat="1" applyFont="1" applyFill="1" applyBorder="1" applyAlignment="1">
      <alignment horizontal="center"/>
    </xf>
    <xf numFmtId="199" fontId="11" fillId="0" borderId="1" xfId="17" applyNumberFormat="1" applyFont="1" applyFill="1" applyBorder="1" applyAlignment="1">
      <alignment/>
    </xf>
    <xf numFmtId="199" fontId="11" fillId="0" borderId="1" xfId="0" applyNumberFormat="1" applyFont="1" applyFill="1" applyBorder="1" applyAlignment="1">
      <alignment horizontal="right"/>
    </xf>
    <xf numFmtId="38" fontId="11" fillId="0" borderId="5" xfId="17" applyFont="1" applyFill="1" applyBorder="1" applyAlignment="1">
      <alignment horizontal="centerContinuous"/>
    </xf>
    <xf numFmtId="0" fontId="11" fillId="0" borderId="8" xfId="0" applyFont="1" applyFill="1" applyBorder="1" applyAlignment="1">
      <alignment horizontal="centerContinuous"/>
    </xf>
    <xf numFmtId="199" fontId="18" fillId="0" borderId="16" xfId="0" applyNumberFormat="1" applyFont="1" applyFill="1" applyBorder="1" applyAlignment="1">
      <alignment horizontal="center"/>
    </xf>
    <xf numFmtId="199" fontId="18" fillId="0" borderId="16" xfId="17" applyNumberFormat="1" applyFont="1" applyFill="1" applyBorder="1" applyAlignment="1">
      <alignment horizontal="center"/>
    </xf>
    <xf numFmtId="199" fontId="18" fillId="0" borderId="16" xfId="17" applyNumberFormat="1" applyFont="1" applyFill="1" applyBorder="1" applyAlignment="1">
      <alignment/>
    </xf>
    <xf numFmtId="199" fontId="18" fillId="0" borderId="6" xfId="17" applyNumberFormat="1" applyFont="1" applyFill="1" applyBorder="1" applyAlignment="1">
      <alignment horizontal="center"/>
    </xf>
    <xf numFmtId="38" fontId="13" fillId="0" borderId="6" xfId="17" applyFont="1" applyFill="1" applyBorder="1" applyAlignment="1">
      <alignment/>
    </xf>
    <xf numFmtId="199" fontId="13" fillId="0" borderId="9" xfId="0" applyNumberFormat="1" applyFont="1" applyFill="1" applyBorder="1" applyAlignment="1">
      <alignment horizontal="right"/>
    </xf>
    <xf numFmtId="38" fontId="13" fillId="0" borderId="9" xfId="17" applyFont="1" applyFill="1" applyBorder="1" applyAlignment="1">
      <alignment/>
    </xf>
    <xf numFmtId="199" fontId="13" fillId="0" borderId="9" xfId="17" applyNumberFormat="1" applyFont="1" applyFill="1" applyBorder="1" applyAlignment="1">
      <alignment/>
    </xf>
    <xf numFmtId="199" fontId="13" fillId="0" borderId="9" xfId="0" applyNumberFormat="1" applyFont="1" applyFill="1" applyBorder="1" applyAlignment="1">
      <alignment/>
    </xf>
    <xf numFmtId="199" fontId="11" fillId="0" borderId="0" xfId="17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0" fontId="11" fillId="0" borderId="4" xfId="0" applyFont="1" applyFill="1" applyBorder="1" applyAlignment="1">
      <alignment horizontal="center"/>
    </xf>
    <xf numFmtId="38" fontId="11" fillId="0" borderId="8" xfId="17" applyFont="1" applyFill="1" applyBorder="1" applyAlignment="1">
      <alignment/>
    </xf>
    <xf numFmtId="199" fontId="11" fillId="0" borderId="4" xfId="0" applyNumberFormat="1" applyFont="1" applyFill="1" applyBorder="1" applyAlignment="1">
      <alignment horizontal="right"/>
    </xf>
    <xf numFmtId="38" fontId="11" fillId="0" borderId="4" xfId="17" applyFont="1" applyFill="1" applyBorder="1" applyAlignment="1">
      <alignment/>
    </xf>
    <xf numFmtId="199" fontId="11" fillId="0" borderId="4" xfId="17" applyNumberFormat="1" applyFont="1" applyFill="1" applyBorder="1" applyAlignment="1">
      <alignment/>
    </xf>
    <xf numFmtId="199" fontId="11" fillId="0" borderId="4" xfId="0" applyNumberFormat="1" applyFont="1" applyFill="1" applyBorder="1" applyAlignment="1">
      <alignment/>
    </xf>
    <xf numFmtId="38" fontId="11" fillId="0" borderId="0" xfId="17" applyFont="1" applyFill="1" applyAlignment="1">
      <alignment horizontal="center"/>
    </xf>
    <xf numFmtId="199" fontId="11" fillId="0" borderId="0" xfId="0" applyNumberFormat="1" applyFont="1" applyFill="1" applyAlignment="1">
      <alignment horizontal="center"/>
    </xf>
    <xf numFmtId="199" fontId="11" fillId="0" borderId="0" xfId="17" applyNumberFormat="1" applyFont="1" applyFill="1" applyAlignment="1">
      <alignment/>
    </xf>
    <xf numFmtId="0" fontId="11" fillId="0" borderId="1" xfId="0" applyFont="1" applyFill="1" applyBorder="1" applyAlignment="1">
      <alignment horizontal="left"/>
    </xf>
    <xf numFmtId="38" fontId="11" fillId="0" borderId="1" xfId="17" applyFont="1" applyFill="1" applyBorder="1" applyAlignment="1">
      <alignment horizontal="left"/>
    </xf>
    <xf numFmtId="199" fontId="11" fillId="0" borderId="1" xfId="0" applyNumberFormat="1" applyFont="1" applyFill="1" applyBorder="1" applyAlignment="1">
      <alignment horizontal="left"/>
    </xf>
    <xf numFmtId="0" fontId="11" fillId="0" borderId="8" xfId="0" applyFont="1" applyFill="1" applyBorder="1" applyAlignment="1">
      <alignment horizontal="center"/>
    </xf>
    <xf numFmtId="38" fontId="11" fillId="0" borderId="14" xfId="17" applyFont="1" applyFill="1" applyBorder="1" applyAlignment="1">
      <alignment horizontal="right"/>
    </xf>
    <xf numFmtId="199" fontId="11" fillId="0" borderId="14" xfId="0" applyNumberFormat="1" applyFont="1" applyFill="1" applyBorder="1" applyAlignment="1">
      <alignment horizontal="right"/>
    </xf>
    <xf numFmtId="38" fontId="11" fillId="0" borderId="14" xfId="17" applyFont="1" applyFill="1" applyBorder="1" applyAlignment="1">
      <alignment/>
    </xf>
    <xf numFmtId="199" fontId="11" fillId="0" borderId="14" xfId="17" applyNumberFormat="1" applyFont="1" applyFill="1" applyBorder="1" applyAlignment="1">
      <alignment/>
    </xf>
    <xf numFmtId="199" fontId="11" fillId="0" borderId="14" xfId="0" applyNumberFormat="1" applyFont="1" applyFill="1" applyBorder="1" applyAlignment="1">
      <alignment/>
    </xf>
    <xf numFmtId="0" fontId="11" fillId="0" borderId="6" xfId="0" applyFont="1" applyFill="1" applyBorder="1" applyAlignment="1">
      <alignment horizontal="center"/>
    </xf>
    <xf numFmtId="38" fontId="11" fillId="0" borderId="16" xfId="17" applyFont="1" applyFill="1" applyBorder="1" applyAlignment="1">
      <alignment horizontal="right"/>
    </xf>
    <xf numFmtId="199" fontId="11" fillId="0" borderId="16" xfId="0" applyNumberFormat="1" applyFont="1" applyFill="1" applyBorder="1" applyAlignment="1">
      <alignment horizontal="right"/>
    </xf>
    <xf numFmtId="38" fontId="11" fillId="0" borderId="16" xfId="17" applyFont="1" applyFill="1" applyBorder="1" applyAlignment="1">
      <alignment/>
    </xf>
    <xf numFmtId="199" fontId="11" fillId="0" borderId="16" xfId="17" applyNumberFormat="1" applyFont="1" applyFill="1" applyBorder="1" applyAlignment="1">
      <alignment/>
    </xf>
    <xf numFmtId="199" fontId="11" fillId="0" borderId="16" xfId="0" applyNumberFormat="1" applyFont="1" applyFill="1" applyBorder="1" applyAlignment="1">
      <alignment/>
    </xf>
    <xf numFmtId="38" fontId="11" fillId="0" borderId="8" xfId="17" applyFont="1" applyFill="1" applyBorder="1" applyAlignment="1">
      <alignment horizontal="right"/>
    </xf>
    <xf numFmtId="38" fontId="11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38" fontId="11" fillId="0" borderId="0" xfId="17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197" fontId="11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38" fontId="11" fillId="0" borderId="0" xfId="17" applyNumberFormat="1" applyFont="1" applyAlignment="1">
      <alignment/>
    </xf>
    <xf numFmtId="197" fontId="11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38" fontId="11" fillId="0" borderId="1" xfId="17" applyNumberFormat="1" applyFont="1" applyBorder="1" applyAlignment="1">
      <alignment/>
    </xf>
    <xf numFmtId="197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18" xfId="0" applyFont="1" applyBorder="1" applyAlignment="1">
      <alignment horizontal="centerContinuous"/>
    </xf>
    <xf numFmtId="38" fontId="18" fillId="0" borderId="16" xfId="17" applyNumberFormat="1" applyFont="1" applyBorder="1" applyAlignment="1">
      <alignment horizontal="center"/>
    </xf>
    <xf numFmtId="197" fontId="18" fillId="0" borderId="16" xfId="17" applyNumberFormat="1" applyFont="1" applyBorder="1" applyAlignment="1">
      <alignment horizontal="center"/>
    </xf>
    <xf numFmtId="197" fontId="18" fillId="0" borderId="15" xfId="17" applyNumberFormat="1" applyFont="1" applyBorder="1" applyAlignment="1">
      <alignment horizontal="center"/>
    </xf>
    <xf numFmtId="197" fontId="18" fillId="0" borderId="6" xfId="17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38" fontId="13" fillId="0" borderId="9" xfId="17" applyFont="1" applyBorder="1" applyAlignment="1">
      <alignment horizontal="right"/>
    </xf>
    <xf numFmtId="3" fontId="13" fillId="0" borderId="9" xfId="0" applyNumberFormat="1" applyFont="1" applyBorder="1" applyAlignment="1">
      <alignment horizontal="right" vertical="top" wrapText="1"/>
    </xf>
    <xf numFmtId="197" fontId="13" fillId="0" borderId="9" xfId="0" applyNumberFormat="1" applyFont="1" applyBorder="1" applyAlignment="1">
      <alignment/>
    </xf>
    <xf numFmtId="204" fontId="13" fillId="0" borderId="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38" fontId="11" fillId="0" borderId="0" xfId="17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97" fontId="11" fillId="0" borderId="0" xfId="0" applyNumberFormat="1" applyFont="1" applyBorder="1" applyAlignment="1">
      <alignment/>
    </xf>
    <xf numFmtId="204" fontId="11" fillId="0" borderId="0" xfId="0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38" fontId="11" fillId="0" borderId="8" xfId="17" applyFont="1" applyBorder="1" applyAlignment="1">
      <alignment horizontal="right"/>
    </xf>
    <xf numFmtId="38" fontId="11" fillId="0" borderId="4" xfId="17" applyFont="1" applyBorder="1" applyAlignment="1">
      <alignment horizontal="right"/>
    </xf>
    <xf numFmtId="3" fontId="11" fillId="0" borderId="4" xfId="0" applyNumberFormat="1" applyFont="1" applyBorder="1" applyAlignment="1">
      <alignment/>
    </xf>
    <xf numFmtId="197" fontId="11" fillId="0" borderId="4" xfId="0" applyNumberFormat="1" applyFont="1" applyBorder="1" applyAlignment="1">
      <alignment/>
    </xf>
    <xf numFmtId="204" fontId="11" fillId="0" borderId="4" xfId="0" applyNumberFormat="1" applyFont="1" applyBorder="1" applyAlignment="1">
      <alignment/>
    </xf>
    <xf numFmtId="0" fontId="11" fillId="0" borderId="7" xfId="0" applyFont="1" applyBorder="1" applyAlignment="1">
      <alignment horizontal="centerContinuous"/>
    </xf>
    <xf numFmtId="0" fontId="11" fillId="0" borderId="2" xfId="0" applyFont="1" applyBorder="1" applyAlignment="1">
      <alignment horizontal="center"/>
    </xf>
    <xf numFmtId="3" fontId="13" fillId="0" borderId="6" xfId="0" applyNumberFormat="1" applyFont="1" applyBorder="1" applyAlignment="1">
      <alignment horizontal="right" vertical="top" wrapText="1"/>
    </xf>
    <xf numFmtId="184" fontId="13" fillId="0" borderId="9" xfId="0" applyNumberFormat="1" applyFont="1" applyBorder="1" applyAlignment="1">
      <alignment/>
    </xf>
    <xf numFmtId="176" fontId="13" fillId="0" borderId="9" xfId="17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12" xfId="0" applyNumberFormat="1" applyFont="1" applyBorder="1" applyAlignment="1">
      <alignment/>
    </xf>
    <xf numFmtId="184" fontId="11" fillId="0" borderId="0" xfId="0" applyNumberFormat="1" applyFont="1" applyBorder="1" applyAlignment="1">
      <alignment/>
    </xf>
    <xf numFmtId="176" fontId="11" fillId="0" borderId="0" xfId="17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184" fontId="11" fillId="0" borderId="4" xfId="0" applyNumberFormat="1" applyFont="1" applyBorder="1" applyAlignment="1">
      <alignment/>
    </xf>
    <xf numFmtId="176" fontId="11" fillId="0" borderId="4" xfId="17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38" fontId="0" fillId="0" borderId="4" xfId="17" applyFont="1" applyBorder="1" applyAlignment="1">
      <alignment horizontal="centerContinuous"/>
    </xf>
    <xf numFmtId="38" fontId="0" fillId="0" borderId="3" xfId="17" applyFont="1" applyBorder="1" applyAlignment="1">
      <alignment/>
    </xf>
    <xf numFmtId="38" fontId="4" fillId="0" borderId="3" xfId="17" applyFont="1" applyBorder="1" applyAlignment="1">
      <alignment/>
    </xf>
    <xf numFmtId="38" fontId="0" fillId="0" borderId="0" xfId="17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38" fontId="0" fillId="0" borderId="3" xfId="17" applyFont="1" applyBorder="1" applyAlignment="1">
      <alignment horizontal="distributed"/>
    </xf>
    <xf numFmtId="38" fontId="0" fillId="0" borderId="19" xfId="17" applyFont="1" applyBorder="1" applyAlignment="1">
      <alignment horizontal="center"/>
    </xf>
    <xf numFmtId="38" fontId="0" fillId="0" borderId="20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4" fillId="0" borderId="0" xfId="17" applyFont="1" applyBorder="1" applyAlignment="1">
      <alignment horizontal="right"/>
    </xf>
    <xf numFmtId="0" fontId="11" fillId="0" borderId="9" xfId="0" applyFont="1" applyFill="1" applyBorder="1" applyAlignment="1">
      <alignment horizontal="right"/>
    </xf>
    <xf numFmtId="38" fontId="11" fillId="0" borderId="9" xfId="17" applyFont="1" applyFill="1" applyBorder="1" applyAlignment="1">
      <alignment horizontal="right"/>
    </xf>
    <xf numFmtId="38" fontId="11" fillId="0" borderId="0" xfId="17" applyFont="1" applyFill="1" applyBorder="1" applyAlignment="1">
      <alignment horizontal="right"/>
    </xf>
    <xf numFmtId="0" fontId="16" fillId="0" borderId="0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 vertical="center"/>
    </xf>
    <xf numFmtId="38" fontId="16" fillId="0" borderId="12" xfId="17" applyFont="1" applyFill="1" applyBorder="1" applyAlignment="1">
      <alignment/>
    </xf>
    <xf numFmtId="38" fontId="16" fillId="0" borderId="0" xfId="17" applyFont="1" applyFill="1" applyBorder="1" applyAlignment="1">
      <alignment/>
    </xf>
    <xf numFmtId="199" fontId="16" fillId="0" borderId="0" xfId="17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8" fontId="11" fillId="0" borderId="10" xfId="17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8" fontId="18" fillId="0" borderId="10" xfId="17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38" fontId="16" fillId="0" borderId="12" xfId="17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>
      <alignment horizontal="left" vertical="center"/>
    </xf>
    <xf numFmtId="38" fontId="16" fillId="0" borderId="0" xfId="17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38" fontId="16" fillId="0" borderId="4" xfId="17" applyFont="1" applyFill="1" applyBorder="1" applyAlignment="1">
      <alignment/>
    </xf>
    <xf numFmtId="38" fontId="13" fillId="0" borderId="16" xfId="17" applyFont="1" applyFill="1" applyBorder="1" applyAlignment="1">
      <alignment horizontal="center"/>
    </xf>
    <xf numFmtId="38" fontId="13" fillId="0" borderId="0" xfId="17" applyFont="1" applyFill="1" applyBorder="1" applyAlignment="1">
      <alignment/>
    </xf>
    <xf numFmtId="38" fontId="13" fillId="0" borderId="6" xfId="17" applyFont="1" applyFill="1" applyBorder="1" applyAlignment="1">
      <alignment horizontal="right"/>
    </xf>
    <xf numFmtId="38" fontId="13" fillId="0" borderId="14" xfId="17" applyFont="1" applyFill="1" applyBorder="1" applyAlignment="1">
      <alignment/>
    </xf>
    <xf numFmtId="38" fontId="13" fillId="0" borderId="16" xfId="17" applyFont="1" applyFill="1" applyBorder="1" applyAlignment="1">
      <alignment/>
    </xf>
    <xf numFmtId="38" fontId="21" fillId="0" borderId="16" xfId="17" applyNumberFormat="1" applyFont="1" applyBorder="1" applyAlignment="1">
      <alignment horizontal="center"/>
    </xf>
    <xf numFmtId="38" fontId="13" fillId="0" borderId="0" xfId="17" applyFont="1" applyBorder="1" applyAlignment="1">
      <alignment horizontal="right"/>
    </xf>
    <xf numFmtId="38" fontId="13" fillId="0" borderId="4" xfId="17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197" fontId="13" fillId="0" borderId="0" xfId="0" applyNumberFormat="1" applyFont="1" applyBorder="1" applyAlignment="1">
      <alignment/>
    </xf>
    <xf numFmtId="197" fontId="13" fillId="0" borderId="4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13" fillId="0" borderId="4" xfId="0" applyNumberFormat="1" applyFont="1" applyBorder="1" applyAlignment="1">
      <alignment/>
    </xf>
    <xf numFmtId="176" fontId="13" fillId="0" borderId="0" xfId="17" applyNumberFormat="1" applyFont="1" applyBorder="1" applyAlignment="1">
      <alignment/>
    </xf>
    <xf numFmtId="176" fontId="13" fillId="0" borderId="4" xfId="17" applyNumberFormat="1" applyFont="1" applyBorder="1" applyAlignment="1">
      <alignment/>
    </xf>
    <xf numFmtId="38" fontId="1" fillId="0" borderId="12" xfId="17" applyFont="1" applyBorder="1" applyAlignment="1">
      <alignment horizontal="right"/>
    </xf>
    <xf numFmtId="38" fontId="1" fillId="0" borderId="0" xfId="17" applyFont="1" applyBorder="1" applyAlignment="1">
      <alignment horizontal="right"/>
    </xf>
    <xf numFmtId="38" fontId="1" fillId="0" borderId="0" xfId="17" applyFont="1" applyBorder="1" applyAlignment="1">
      <alignment horizontal="left"/>
    </xf>
    <xf numFmtId="38" fontId="1" fillId="0" borderId="0" xfId="17" applyFont="1" applyBorder="1" applyAlignment="1">
      <alignment horizontal="distributed"/>
    </xf>
    <xf numFmtId="38" fontId="1" fillId="0" borderId="0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38" fontId="1" fillId="0" borderId="0" xfId="17" applyFont="1" applyBorder="1" applyAlignment="1">
      <alignment horizontal="center"/>
    </xf>
    <xf numFmtId="38" fontId="1" fillId="0" borderId="12" xfId="17" applyFont="1" applyBorder="1" applyAlignment="1">
      <alignment/>
    </xf>
    <xf numFmtId="204" fontId="1" fillId="0" borderId="0" xfId="17" applyNumberFormat="1" applyFont="1" applyBorder="1" applyAlignment="1">
      <alignment/>
    </xf>
    <xf numFmtId="0" fontId="0" fillId="0" borderId="0" xfId="0" applyFill="1" applyAlignment="1">
      <alignment horizontal="lef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342900</xdr:colOff>
      <xdr:row>4</xdr:row>
      <xdr:rowOff>0</xdr:rowOff>
    </xdr:from>
    <xdr:to>
      <xdr:col>20</xdr:col>
      <xdr:colOff>514350</xdr:colOff>
      <xdr:row>4</xdr:row>
      <xdr:rowOff>133350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935200" y="8858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1000125</xdr:colOff>
      <xdr:row>3</xdr:row>
      <xdr:rowOff>238125</xdr:rowOff>
    </xdr:from>
    <xdr:to>
      <xdr:col>12</xdr:col>
      <xdr:colOff>857250</xdr:colOff>
      <xdr:row>3</xdr:row>
      <xdr:rowOff>381000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277850" y="7905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Osaka"/>
              <a:ea typeface="Osaka"/>
              <a:cs typeface="Osaka"/>
            </a:rPr>
            <a:t>2
</a:t>
          </a:r>
        </a:p>
      </xdr:txBody>
    </xdr:sp>
    <xdr:clientData/>
  </xdr:twoCellAnchor>
  <xdr:twoCellAnchor>
    <xdr:from>
      <xdr:col>14</xdr:col>
      <xdr:colOff>0</xdr:colOff>
      <xdr:row>3</xdr:row>
      <xdr:rowOff>238125</xdr:rowOff>
    </xdr:from>
    <xdr:to>
      <xdr:col>14</xdr:col>
      <xdr:colOff>0</xdr:colOff>
      <xdr:row>3</xdr:row>
      <xdr:rowOff>381000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144625" y="7905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Osaka"/>
              <a:ea typeface="Osaka"/>
              <a:cs typeface="Osaka"/>
            </a:rPr>
            <a:t>2
</a:t>
          </a:r>
        </a:p>
      </xdr:txBody>
    </xdr:sp>
    <xdr:clientData/>
  </xdr:twoCellAnchor>
  <xdr:twoCellAnchor>
    <xdr:from>
      <xdr:col>12</xdr:col>
      <xdr:colOff>1000125</xdr:colOff>
      <xdr:row>30</xdr:row>
      <xdr:rowOff>0</xdr:rowOff>
    </xdr:from>
    <xdr:to>
      <xdr:col>12</xdr:col>
      <xdr:colOff>857250</xdr:colOff>
      <xdr:row>30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3277850" y="618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Osaka"/>
              <a:ea typeface="Osaka"/>
              <a:cs typeface="Osaka"/>
            </a:rPr>
            <a:t>2
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4144625" y="618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Osaka"/>
              <a:ea typeface="Osaka"/>
              <a:cs typeface="Osaka"/>
            </a:rPr>
            <a:t>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9.09765625" style="156" customWidth="1"/>
    <col min="2" max="2" width="9.19921875" style="170" customWidth="1"/>
    <col min="3" max="3" width="7.69921875" style="171" customWidth="1"/>
    <col min="4" max="4" width="7.09765625" style="170" customWidth="1"/>
    <col min="5" max="5" width="7.5" style="135" customWidth="1"/>
    <col min="6" max="6" width="7.09765625" style="170" customWidth="1"/>
    <col min="7" max="7" width="7.19921875" style="135" customWidth="1"/>
    <col min="8" max="8" width="9" style="170" customWidth="1"/>
    <col min="9" max="9" width="7.5" style="171" customWidth="1"/>
    <col min="10" max="10" width="7.09765625" style="170" customWidth="1"/>
    <col min="11" max="11" width="7.59765625" style="135" customWidth="1"/>
    <col min="12" max="12" width="8.59765625" style="170" customWidth="1"/>
    <col min="13" max="13" width="8.09765625" style="135" customWidth="1"/>
    <col min="14" max="14" width="7.5" style="170" customWidth="1"/>
    <col min="15" max="15" width="7.3984375" style="171" customWidth="1"/>
    <col min="16" max="16" width="7.09765625" style="170" customWidth="1"/>
    <col min="17" max="17" width="7.09765625" style="135" customWidth="1"/>
    <col min="18" max="18" width="7.09765625" style="170" customWidth="1"/>
    <col min="19" max="19" width="7.09765625" style="135" customWidth="1"/>
    <col min="20" max="20" width="7.09765625" style="133" customWidth="1"/>
    <col min="21" max="21" width="7.59765625" style="134" customWidth="1"/>
    <col min="22" max="16384" width="10.59765625" style="135" customWidth="1"/>
  </cols>
  <sheetData>
    <row r="1" spans="1:21" ht="14.25">
      <c r="A1" s="384" t="s">
        <v>0</v>
      </c>
      <c r="U1" s="8" t="s">
        <v>1</v>
      </c>
    </row>
    <row r="3" spans="1:19" ht="21">
      <c r="A3" s="129" t="s">
        <v>2</v>
      </c>
      <c r="B3" s="130"/>
      <c r="C3" s="131"/>
      <c r="D3" s="130"/>
      <c r="E3" s="132"/>
      <c r="F3" s="130"/>
      <c r="G3" s="132"/>
      <c r="H3" s="130"/>
      <c r="I3" s="131"/>
      <c r="J3" s="130"/>
      <c r="K3" s="132"/>
      <c r="L3" s="130"/>
      <c r="M3" s="132"/>
      <c r="N3" s="130"/>
      <c r="O3" s="131"/>
      <c r="P3" s="130"/>
      <c r="Q3" s="132"/>
      <c r="R3" s="130"/>
      <c r="S3" s="132"/>
    </row>
    <row r="4" spans="1:21" ht="19.5" customHeight="1" thickBot="1">
      <c r="A4" s="136"/>
      <c r="B4" s="137"/>
      <c r="C4" s="138"/>
      <c r="D4" s="137"/>
      <c r="E4" s="139"/>
      <c r="F4" s="137"/>
      <c r="G4" s="139"/>
      <c r="H4" s="137"/>
      <c r="I4" s="138"/>
      <c r="J4" s="137"/>
      <c r="K4" s="139"/>
      <c r="L4" s="137"/>
      <c r="M4" s="139"/>
      <c r="N4" s="137"/>
      <c r="O4" s="138"/>
      <c r="P4" s="137"/>
      <c r="Q4" s="139"/>
      <c r="R4" s="137"/>
      <c r="S4" s="139"/>
      <c r="T4" s="140"/>
      <c r="U4" s="141"/>
    </row>
    <row r="5" spans="1:22" ht="19.5" customHeight="1" thickTop="1">
      <c r="A5" s="142" t="s">
        <v>3</v>
      </c>
      <c r="B5" s="143" t="s">
        <v>4</v>
      </c>
      <c r="C5" s="144"/>
      <c r="D5" s="145"/>
      <c r="E5" s="146"/>
      <c r="F5" s="147"/>
      <c r="G5" s="146"/>
      <c r="H5" s="143" t="s">
        <v>5</v>
      </c>
      <c r="I5" s="144"/>
      <c r="J5" s="145"/>
      <c r="K5" s="146"/>
      <c r="L5" s="147"/>
      <c r="M5" s="146"/>
      <c r="N5" s="143" t="s">
        <v>6</v>
      </c>
      <c r="O5" s="144"/>
      <c r="P5" s="145"/>
      <c r="Q5" s="146"/>
      <c r="R5" s="147"/>
      <c r="S5" s="148"/>
      <c r="T5" s="149" t="s">
        <v>7</v>
      </c>
      <c r="U5" s="146"/>
      <c r="V5" s="150"/>
    </row>
    <row r="6" spans="1:22" s="156" customFormat="1" ht="19.5" customHeight="1">
      <c r="A6" s="151"/>
      <c r="B6" s="152" t="s">
        <v>8</v>
      </c>
      <c r="C6" s="153" t="s">
        <v>9</v>
      </c>
      <c r="D6" s="152" t="s">
        <v>10</v>
      </c>
      <c r="E6" s="153" t="s">
        <v>9</v>
      </c>
      <c r="F6" s="152" t="s">
        <v>11</v>
      </c>
      <c r="G6" s="153" t="s">
        <v>9</v>
      </c>
      <c r="H6" s="152" t="s">
        <v>8</v>
      </c>
      <c r="I6" s="153" t="s">
        <v>9</v>
      </c>
      <c r="J6" s="152" t="s">
        <v>10</v>
      </c>
      <c r="K6" s="153" t="s">
        <v>9</v>
      </c>
      <c r="L6" s="152" t="s">
        <v>11</v>
      </c>
      <c r="M6" s="153" t="s">
        <v>9</v>
      </c>
      <c r="N6" s="152" t="s">
        <v>8</v>
      </c>
      <c r="O6" s="153" t="s">
        <v>9</v>
      </c>
      <c r="P6" s="152" t="s">
        <v>10</v>
      </c>
      <c r="Q6" s="153" t="s">
        <v>9</v>
      </c>
      <c r="R6" s="152" t="s">
        <v>11</v>
      </c>
      <c r="S6" s="153" t="s">
        <v>9</v>
      </c>
      <c r="T6" s="152" t="s">
        <v>11</v>
      </c>
      <c r="U6" s="154" t="s">
        <v>9</v>
      </c>
      <c r="V6" s="155"/>
    </row>
    <row r="7" spans="1:21" s="134" customFormat="1" ht="19.5" customHeight="1">
      <c r="A7" s="335" t="s">
        <v>12</v>
      </c>
      <c r="B7" s="157">
        <f>+D7+F7</f>
        <v>27879</v>
      </c>
      <c r="C7" s="158" t="s">
        <v>13</v>
      </c>
      <c r="D7" s="336">
        <v>2198</v>
      </c>
      <c r="E7" s="158" t="s">
        <v>13</v>
      </c>
      <c r="F7" s="336">
        <v>25681</v>
      </c>
      <c r="G7" s="158" t="s">
        <v>13</v>
      </c>
      <c r="H7" s="336">
        <f>+J7+L7</f>
        <v>63565</v>
      </c>
      <c r="I7" s="158" t="s">
        <v>13</v>
      </c>
      <c r="J7" s="336">
        <v>9067</v>
      </c>
      <c r="K7" s="158" t="s">
        <v>13</v>
      </c>
      <c r="L7" s="336">
        <v>54498</v>
      </c>
      <c r="M7" s="158" t="s">
        <v>13</v>
      </c>
      <c r="N7" s="336">
        <f>+P7+R7</f>
        <v>436</v>
      </c>
      <c r="O7" s="158" t="s">
        <v>13</v>
      </c>
      <c r="P7" s="336">
        <v>265</v>
      </c>
      <c r="Q7" s="158" t="s">
        <v>13</v>
      </c>
      <c r="R7" s="336">
        <v>171</v>
      </c>
      <c r="S7" s="158" t="s">
        <v>13</v>
      </c>
      <c r="T7" s="336" t="s">
        <v>13</v>
      </c>
      <c r="U7" s="158" t="s">
        <v>13</v>
      </c>
    </row>
    <row r="8" spans="1:21" s="134" customFormat="1" ht="19.5" customHeight="1">
      <c r="A8" s="155">
        <v>29</v>
      </c>
      <c r="B8" s="159">
        <f>+D8+F8</f>
        <v>30696</v>
      </c>
      <c r="C8" s="160">
        <f aca="true" t="shared" si="0" ref="C8:C26">ROUND((B8-B7)/B7*100,1)</f>
        <v>10.1</v>
      </c>
      <c r="D8" s="337">
        <v>2290</v>
      </c>
      <c r="E8" s="160">
        <f aca="true" t="shared" si="1" ref="E8:E26">ROUND((D8-D7)/D7*100,1)</f>
        <v>4.2</v>
      </c>
      <c r="F8" s="337">
        <v>28406</v>
      </c>
      <c r="G8" s="160">
        <f aca="true" t="shared" si="2" ref="G8:G26">ROUND((F8-F7)/F7*100,1)</f>
        <v>10.6</v>
      </c>
      <c r="H8" s="337">
        <f>+J8+L8</f>
        <v>72900</v>
      </c>
      <c r="I8" s="160">
        <f>ROUND((H8-H7)/H7*100,1)</f>
        <v>14.7</v>
      </c>
      <c r="J8" s="337">
        <v>10359</v>
      </c>
      <c r="K8" s="160">
        <f>ROUND((J8-J7)/J7*100,1)</f>
        <v>14.2</v>
      </c>
      <c r="L8" s="337">
        <v>62541</v>
      </c>
      <c r="M8" s="160">
        <f>ROUND((L8-L7)/L7*100,1)</f>
        <v>14.8</v>
      </c>
      <c r="N8" s="337">
        <f>+P8+R8</f>
        <v>750</v>
      </c>
      <c r="O8" s="160">
        <f>ROUND((N8-N7)/N7*100,1)</f>
        <v>72</v>
      </c>
      <c r="P8" s="337">
        <v>496</v>
      </c>
      <c r="Q8" s="160">
        <f>ROUND((P8-P7)/P7*100,1)</f>
        <v>87.2</v>
      </c>
      <c r="R8" s="337">
        <v>254</v>
      </c>
      <c r="S8" s="160">
        <f>ROUND((R8-R7)/R7*100,1)</f>
        <v>48.5</v>
      </c>
      <c r="T8" s="337" t="s">
        <v>13</v>
      </c>
      <c r="U8" s="160" t="s">
        <v>13</v>
      </c>
    </row>
    <row r="9" spans="1:21" s="134" customFormat="1" ht="19.5" customHeight="1">
      <c r="A9" s="155">
        <v>31</v>
      </c>
      <c r="B9" s="159">
        <f>+D9+F9</f>
        <v>29362</v>
      </c>
      <c r="C9" s="160">
        <f t="shared" si="0"/>
        <v>-4.3</v>
      </c>
      <c r="D9" s="337">
        <v>2968</v>
      </c>
      <c r="E9" s="160">
        <f t="shared" si="1"/>
        <v>29.6</v>
      </c>
      <c r="F9" s="337">
        <v>26394</v>
      </c>
      <c r="G9" s="160">
        <f t="shared" si="2"/>
        <v>-7.1</v>
      </c>
      <c r="H9" s="337">
        <f>+J9+L9</f>
        <v>76646</v>
      </c>
      <c r="I9" s="160">
        <f>ROUND((H9-H8)/H8*100,1)</f>
        <v>5.1</v>
      </c>
      <c r="J9" s="337">
        <v>15039</v>
      </c>
      <c r="K9" s="160">
        <f>ROUND((J9-J8)/J8*100,1)</f>
        <v>45.2</v>
      </c>
      <c r="L9" s="337">
        <v>61607</v>
      </c>
      <c r="M9" s="160">
        <f>ROUND((L9-L8)/L8*100,1)</f>
        <v>-1.5</v>
      </c>
      <c r="N9" s="337">
        <f>+P9+R9</f>
        <v>874</v>
      </c>
      <c r="O9" s="160">
        <f>ROUND((N9-N8)/N8*100,1)</f>
        <v>16.5</v>
      </c>
      <c r="P9" s="337">
        <v>592</v>
      </c>
      <c r="Q9" s="160">
        <f>ROUND((P9-P8)/P8*100,1)</f>
        <v>19.4</v>
      </c>
      <c r="R9" s="337">
        <v>282</v>
      </c>
      <c r="S9" s="160">
        <f>ROUND((R9-R8)/R8*100,1)</f>
        <v>11</v>
      </c>
      <c r="T9" s="337" t="s">
        <v>13</v>
      </c>
      <c r="U9" s="160" t="s">
        <v>13</v>
      </c>
    </row>
    <row r="10" spans="1:21" ht="19.5" customHeight="1">
      <c r="A10" s="155">
        <v>33</v>
      </c>
      <c r="B10" s="161">
        <f>+D10+F10</f>
        <v>29920</v>
      </c>
      <c r="C10" s="160">
        <f t="shared" si="0"/>
        <v>1.9</v>
      </c>
      <c r="D10" s="162">
        <v>3165</v>
      </c>
      <c r="E10" s="160">
        <f t="shared" si="1"/>
        <v>6.6</v>
      </c>
      <c r="F10" s="162">
        <v>26755</v>
      </c>
      <c r="G10" s="160">
        <f t="shared" si="2"/>
        <v>1.4</v>
      </c>
      <c r="H10" s="162">
        <f>+J10+L10</f>
        <v>85113</v>
      </c>
      <c r="I10" s="160">
        <f>ROUND((H10-H9)/H9*100,1)</f>
        <v>11</v>
      </c>
      <c r="J10" s="162">
        <v>18774</v>
      </c>
      <c r="K10" s="160">
        <f>ROUND((J10-J9)/J9*100,1)</f>
        <v>24.8</v>
      </c>
      <c r="L10" s="162">
        <v>66339</v>
      </c>
      <c r="M10" s="160">
        <f>ROUND((L10-L9)/L9*100,1)</f>
        <v>7.7</v>
      </c>
      <c r="N10" s="162">
        <f>+P10+R10</f>
        <v>1547</v>
      </c>
      <c r="O10" s="160">
        <f>ROUND((N10-N9)/N9*100,1)</f>
        <v>77</v>
      </c>
      <c r="P10" s="162">
        <v>997</v>
      </c>
      <c r="Q10" s="160">
        <f>ROUND((P10-P9)/P9*100,1)</f>
        <v>68.4</v>
      </c>
      <c r="R10" s="162">
        <v>550</v>
      </c>
      <c r="S10" s="160">
        <f>ROUND((R10-R9)/R9*100,1)</f>
        <v>95</v>
      </c>
      <c r="T10" s="337" t="s">
        <v>13</v>
      </c>
      <c r="U10" s="337" t="s">
        <v>13</v>
      </c>
    </row>
    <row r="11" spans="1:21" ht="19.5" customHeight="1">
      <c r="A11" s="155">
        <v>35</v>
      </c>
      <c r="B11" s="161">
        <f aca="true" t="shared" si="3" ref="B11:B24">+D11+F11</f>
        <v>31457</v>
      </c>
      <c r="C11" s="163">
        <f t="shared" si="0"/>
        <v>5.1</v>
      </c>
      <c r="D11" s="162">
        <v>3699</v>
      </c>
      <c r="E11" s="163">
        <f t="shared" si="1"/>
        <v>16.9</v>
      </c>
      <c r="F11" s="162">
        <v>27758</v>
      </c>
      <c r="G11" s="163">
        <f t="shared" si="2"/>
        <v>3.7</v>
      </c>
      <c r="H11" s="162">
        <f aca="true" t="shared" si="4" ref="H11:H24">+J11+L11</f>
        <v>92581</v>
      </c>
      <c r="I11" s="163">
        <f>ROUND((H11-H10)/H10*100,1)</f>
        <v>8.8</v>
      </c>
      <c r="J11" s="162">
        <v>22291</v>
      </c>
      <c r="K11" s="163">
        <f>ROUND((J11-J10)/J10*100,1)</f>
        <v>18.7</v>
      </c>
      <c r="L11" s="162">
        <v>70290</v>
      </c>
      <c r="M11" s="163">
        <f>ROUND((L11-L10)/L10*100,1)</f>
        <v>6</v>
      </c>
      <c r="N11" s="162">
        <f aca="true" t="shared" si="5" ref="N11:N24">+P11+R11</f>
        <v>1894</v>
      </c>
      <c r="O11" s="163">
        <f>ROUND((N11-N10)/N10*100,1)</f>
        <v>22.4</v>
      </c>
      <c r="P11" s="162">
        <v>1240</v>
      </c>
      <c r="Q11" s="163">
        <f>ROUND((P11-P10)/P10*100,1)</f>
        <v>24.4</v>
      </c>
      <c r="R11" s="162">
        <v>654</v>
      </c>
      <c r="S11" s="163">
        <f>ROUND((R11-R10)/R10*100,1)</f>
        <v>18.9</v>
      </c>
      <c r="T11" s="337" t="s">
        <v>13</v>
      </c>
      <c r="U11" s="337" t="s">
        <v>13</v>
      </c>
    </row>
    <row r="12" spans="1:21" ht="19.5" customHeight="1">
      <c r="A12" s="155">
        <v>37</v>
      </c>
      <c r="B12" s="161">
        <f t="shared" si="3"/>
        <v>31031</v>
      </c>
      <c r="C12" s="163">
        <f t="shared" si="0"/>
        <v>-1.4</v>
      </c>
      <c r="D12" s="162">
        <v>3715</v>
      </c>
      <c r="E12" s="163">
        <f t="shared" si="1"/>
        <v>0.4</v>
      </c>
      <c r="F12" s="162">
        <v>27316</v>
      </c>
      <c r="G12" s="163">
        <f t="shared" si="2"/>
        <v>-1.6</v>
      </c>
      <c r="H12" s="162">
        <f t="shared" si="4"/>
        <v>95951</v>
      </c>
      <c r="I12" s="163">
        <f aca="true" t="shared" si="6" ref="I12:I24">ROUND((H12-H11)/H11*100,1)</f>
        <v>3.6</v>
      </c>
      <c r="J12" s="162">
        <v>24969</v>
      </c>
      <c r="K12" s="163">
        <f aca="true" t="shared" si="7" ref="K12:M24">ROUND((J12-J11)/J11*100,1)</f>
        <v>12</v>
      </c>
      <c r="L12" s="162">
        <v>70982</v>
      </c>
      <c r="M12" s="163">
        <f t="shared" si="7"/>
        <v>1</v>
      </c>
      <c r="N12" s="162">
        <f t="shared" si="5"/>
        <v>2537</v>
      </c>
      <c r="O12" s="163">
        <f aca="true" t="shared" si="8" ref="O12:O24">ROUND((N12-N11)/N11*100,1)</f>
        <v>33.9</v>
      </c>
      <c r="P12" s="162">
        <v>1611</v>
      </c>
      <c r="Q12" s="163">
        <f aca="true" t="shared" si="9" ref="Q12:S24">ROUND((P12-P11)/P11*100,1)</f>
        <v>29.9</v>
      </c>
      <c r="R12" s="162">
        <v>926</v>
      </c>
      <c r="S12" s="163">
        <f t="shared" si="9"/>
        <v>41.6</v>
      </c>
      <c r="T12" s="337" t="s">
        <v>13</v>
      </c>
      <c r="U12" s="337" t="s">
        <v>13</v>
      </c>
    </row>
    <row r="13" spans="1:21" ht="19.5" customHeight="1">
      <c r="A13" s="155">
        <v>39</v>
      </c>
      <c r="B13" s="161">
        <f t="shared" si="3"/>
        <v>31399</v>
      </c>
      <c r="C13" s="163">
        <f t="shared" si="0"/>
        <v>1.2</v>
      </c>
      <c r="D13" s="162">
        <v>3585</v>
      </c>
      <c r="E13" s="163">
        <f t="shared" si="1"/>
        <v>-3.5</v>
      </c>
      <c r="F13" s="162">
        <v>27814</v>
      </c>
      <c r="G13" s="163">
        <f t="shared" si="2"/>
        <v>1.8</v>
      </c>
      <c r="H13" s="162">
        <f t="shared" si="4"/>
        <v>102927</v>
      </c>
      <c r="I13" s="163">
        <f t="shared" si="6"/>
        <v>7.3</v>
      </c>
      <c r="J13" s="162">
        <v>28578</v>
      </c>
      <c r="K13" s="163">
        <f t="shared" si="7"/>
        <v>14.5</v>
      </c>
      <c r="L13" s="162">
        <v>74349</v>
      </c>
      <c r="M13" s="163">
        <f t="shared" si="7"/>
        <v>4.7</v>
      </c>
      <c r="N13" s="162">
        <f t="shared" si="5"/>
        <v>3580</v>
      </c>
      <c r="O13" s="163">
        <f t="shared" si="8"/>
        <v>41.1</v>
      </c>
      <c r="P13" s="162">
        <v>2347</v>
      </c>
      <c r="Q13" s="163">
        <f t="shared" si="9"/>
        <v>45.7</v>
      </c>
      <c r="R13" s="162">
        <v>1233</v>
      </c>
      <c r="S13" s="163">
        <f t="shared" si="9"/>
        <v>33.2</v>
      </c>
      <c r="T13" s="337" t="s">
        <v>13</v>
      </c>
      <c r="U13" s="337" t="s">
        <v>13</v>
      </c>
    </row>
    <row r="14" spans="1:21" ht="19.5" customHeight="1">
      <c r="A14" s="155">
        <v>41</v>
      </c>
      <c r="B14" s="161">
        <f t="shared" si="3"/>
        <v>33650</v>
      </c>
      <c r="C14" s="163">
        <f t="shared" si="0"/>
        <v>7.2</v>
      </c>
      <c r="D14" s="162">
        <v>4180</v>
      </c>
      <c r="E14" s="163">
        <f t="shared" si="1"/>
        <v>16.6</v>
      </c>
      <c r="F14" s="162">
        <v>29470</v>
      </c>
      <c r="G14" s="163">
        <f t="shared" si="2"/>
        <v>6</v>
      </c>
      <c r="H14" s="162">
        <f t="shared" si="4"/>
        <v>116324</v>
      </c>
      <c r="I14" s="163">
        <f t="shared" si="6"/>
        <v>13</v>
      </c>
      <c r="J14" s="162">
        <v>32658</v>
      </c>
      <c r="K14" s="163">
        <f t="shared" si="7"/>
        <v>14.3</v>
      </c>
      <c r="L14" s="162">
        <v>83666</v>
      </c>
      <c r="M14" s="163">
        <f t="shared" si="7"/>
        <v>12.5</v>
      </c>
      <c r="N14" s="162">
        <f t="shared" si="5"/>
        <v>4602</v>
      </c>
      <c r="O14" s="163">
        <f t="shared" si="8"/>
        <v>28.5</v>
      </c>
      <c r="P14" s="162">
        <v>2950</v>
      </c>
      <c r="Q14" s="163">
        <f t="shared" si="9"/>
        <v>25.7</v>
      </c>
      <c r="R14" s="162">
        <v>1652</v>
      </c>
      <c r="S14" s="163">
        <f t="shared" si="9"/>
        <v>34</v>
      </c>
      <c r="T14" s="337" t="s">
        <v>13</v>
      </c>
      <c r="U14" s="337" t="s">
        <v>13</v>
      </c>
    </row>
    <row r="15" spans="1:21" ht="19.5" customHeight="1">
      <c r="A15" s="155">
        <v>43</v>
      </c>
      <c r="B15" s="161">
        <f t="shared" si="3"/>
        <v>33239</v>
      </c>
      <c r="C15" s="163">
        <f t="shared" si="0"/>
        <v>-1.2</v>
      </c>
      <c r="D15" s="162">
        <v>3707</v>
      </c>
      <c r="E15" s="163">
        <f t="shared" si="1"/>
        <v>-11.3</v>
      </c>
      <c r="F15" s="162">
        <v>29532</v>
      </c>
      <c r="G15" s="163">
        <f t="shared" si="2"/>
        <v>0.2</v>
      </c>
      <c r="H15" s="162">
        <f t="shared" si="4"/>
        <v>118875</v>
      </c>
      <c r="I15" s="163">
        <f t="shared" si="6"/>
        <v>2.2</v>
      </c>
      <c r="J15" s="162">
        <v>30491</v>
      </c>
      <c r="K15" s="163">
        <f t="shared" si="7"/>
        <v>-6.6</v>
      </c>
      <c r="L15" s="162">
        <v>88384</v>
      </c>
      <c r="M15" s="163">
        <f t="shared" si="7"/>
        <v>5.6</v>
      </c>
      <c r="N15" s="162">
        <f t="shared" si="5"/>
        <v>6301</v>
      </c>
      <c r="O15" s="163">
        <f t="shared" si="8"/>
        <v>36.9</v>
      </c>
      <c r="P15" s="162">
        <v>3963</v>
      </c>
      <c r="Q15" s="163">
        <f t="shared" si="9"/>
        <v>34.3</v>
      </c>
      <c r="R15" s="162">
        <v>2338</v>
      </c>
      <c r="S15" s="163">
        <f t="shared" si="9"/>
        <v>41.5</v>
      </c>
      <c r="T15" s="337" t="s">
        <v>13</v>
      </c>
      <c r="U15" s="337" t="s">
        <v>13</v>
      </c>
    </row>
    <row r="16" spans="1:21" ht="19.5" customHeight="1">
      <c r="A16" s="155">
        <v>45</v>
      </c>
      <c r="B16" s="161">
        <f t="shared" si="3"/>
        <v>33224</v>
      </c>
      <c r="C16" s="163">
        <f t="shared" si="0"/>
        <v>0</v>
      </c>
      <c r="D16" s="162">
        <v>3663</v>
      </c>
      <c r="E16" s="163">
        <f t="shared" si="1"/>
        <v>-1.2</v>
      </c>
      <c r="F16" s="162">
        <v>29561</v>
      </c>
      <c r="G16" s="163">
        <f t="shared" si="2"/>
        <v>0.1</v>
      </c>
      <c r="H16" s="162">
        <f t="shared" si="4"/>
        <v>124330</v>
      </c>
      <c r="I16" s="163">
        <f t="shared" si="6"/>
        <v>4.6</v>
      </c>
      <c r="J16" s="162">
        <v>30781</v>
      </c>
      <c r="K16" s="163">
        <f t="shared" si="7"/>
        <v>1</v>
      </c>
      <c r="L16" s="162">
        <v>93549</v>
      </c>
      <c r="M16" s="163">
        <f t="shared" si="7"/>
        <v>5.8</v>
      </c>
      <c r="N16" s="162">
        <f t="shared" si="5"/>
        <v>8281</v>
      </c>
      <c r="O16" s="163">
        <f t="shared" si="8"/>
        <v>31.4</v>
      </c>
      <c r="P16" s="162">
        <v>4984</v>
      </c>
      <c r="Q16" s="163">
        <f t="shared" si="9"/>
        <v>25.8</v>
      </c>
      <c r="R16" s="162">
        <v>3297</v>
      </c>
      <c r="S16" s="163">
        <f t="shared" si="9"/>
        <v>41</v>
      </c>
      <c r="T16" s="337">
        <v>1144</v>
      </c>
      <c r="U16" s="160" t="s">
        <v>13</v>
      </c>
    </row>
    <row r="17" spans="1:21" ht="19.5" customHeight="1">
      <c r="A17" s="155">
        <v>47</v>
      </c>
      <c r="B17" s="161">
        <f t="shared" si="3"/>
        <v>33380</v>
      </c>
      <c r="C17" s="163">
        <f t="shared" si="0"/>
        <v>0.5</v>
      </c>
      <c r="D17" s="162">
        <v>3804</v>
      </c>
      <c r="E17" s="163">
        <f t="shared" si="1"/>
        <v>3.8</v>
      </c>
      <c r="F17" s="162">
        <v>29576</v>
      </c>
      <c r="G17" s="163">
        <f t="shared" si="2"/>
        <v>0.1</v>
      </c>
      <c r="H17" s="162">
        <f t="shared" si="4"/>
        <v>128758</v>
      </c>
      <c r="I17" s="163">
        <f t="shared" si="6"/>
        <v>3.6</v>
      </c>
      <c r="J17" s="162">
        <v>32108</v>
      </c>
      <c r="K17" s="163">
        <f t="shared" si="7"/>
        <v>4.3</v>
      </c>
      <c r="L17" s="162">
        <v>96650</v>
      </c>
      <c r="M17" s="163">
        <f t="shared" si="7"/>
        <v>3.3</v>
      </c>
      <c r="N17" s="162">
        <f t="shared" si="5"/>
        <v>10565</v>
      </c>
      <c r="O17" s="163">
        <f t="shared" si="8"/>
        <v>27.6</v>
      </c>
      <c r="P17" s="162">
        <v>6206</v>
      </c>
      <c r="Q17" s="163">
        <f t="shared" si="9"/>
        <v>24.5</v>
      </c>
      <c r="R17" s="162">
        <v>4359</v>
      </c>
      <c r="S17" s="163">
        <f t="shared" si="9"/>
        <v>32.2</v>
      </c>
      <c r="T17" s="337">
        <v>1277</v>
      </c>
      <c r="U17" s="160">
        <f aca="true" t="shared" si="10" ref="U17:U25">ROUND((T17-T16)/T16*100,1)</f>
        <v>11.6</v>
      </c>
    </row>
    <row r="18" spans="1:21" ht="19.5" customHeight="1">
      <c r="A18" s="155">
        <v>49</v>
      </c>
      <c r="B18" s="161">
        <f t="shared" si="3"/>
        <v>33273</v>
      </c>
      <c r="C18" s="163">
        <f t="shared" si="0"/>
        <v>-0.3</v>
      </c>
      <c r="D18" s="162">
        <v>3856</v>
      </c>
      <c r="E18" s="163">
        <f t="shared" si="1"/>
        <v>1.4</v>
      </c>
      <c r="F18" s="162">
        <v>29417</v>
      </c>
      <c r="G18" s="163">
        <f t="shared" si="2"/>
        <v>-0.5</v>
      </c>
      <c r="H18" s="162">
        <f t="shared" si="4"/>
        <v>128785</v>
      </c>
      <c r="I18" s="163">
        <f t="shared" si="6"/>
        <v>0</v>
      </c>
      <c r="J18" s="162">
        <v>33895</v>
      </c>
      <c r="K18" s="163">
        <f t="shared" si="7"/>
        <v>5.6</v>
      </c>
      <c r="L18" s="162">
        <v>94890</v>
      </c>
      <c r="M18" s="163">
        <f t="shared" si="7"/>
        <v>-1.8</v>
      </c>
      <c r="N18" s="162">
        <f t="shared" si="5"/>
        <v>15435</v>
      </c>
      <c r="O18" s="163">
        <f t="shared" si="8"/>
        <v>46.1</v>
      </c>
      <c r="P18" s="162">
        <v>9262</v>
      </c>
      <c r="Q18" s="163">
        <f t="shared" si="9"/>
        <v>49.2</v>
      </c>
      <c r="R18" s="162">
        <v>6173</v>
      </c>
      <c r="S18" s="163">
        <f t="shared" si="9"/>
        <v>41.6</v>
      </c>
      <c r="T18" s="337">
        <v>1307</v>
      </c>
      <c r="U18" s="160">
        <f t="shared" si="10"/>
        <v>2.3</v>
      </c>
    </row>
    <row r="19" spans="1:21" ht="19.5" customHeight="1">
      <c r="A19" s="155">
        <v>51</v>
      </c>
      <c r="B19" s="161">
        <f t="shared" si="3"/>
        <v>35387</v>
      </c>
      <c r="C19" s="163">
        <f t="shared" si="0"/>
        <v>6.4</v>
      </c>
      <c r="D19" s="162">
        <v>4968</v>
      </c>
      <c r="E19" s="163">
        <f t="shared" si="1"/>
        <v>28.8</v>
      </c>
      <c r="F19" s="162">
        <v>30419</v>
      </c>
      <c r="G19" s="163">
        <f t="shared" si="2"/>
        <v>3.4</v>
      </c>
      <c r="H19" s="162">
        <f t="shared" si="4"/>
        <v>141781</v>
      </c>
      <c r="I19" s="163">
        <f t="shared" si="6"/>
        <v>10.1</v>
      </c>
      <c r="J19" s="162">
        <v>40947</v>
      </c>
      <c r="K19" s="163">
        <f t="shared" si="7"/>
        <v>20.8</v>
      </c>
      <c r="L19" s="162">
        <v>100834</v>
      </c>
      <c r="M19" s="163">
        <f t="shared" si="7"/>
        <v>6.3</v>
      </c>
      <c r="N19" s="162">
        <f t="shared" si="5"/>
        <v>24850</v>
      </c>
      <c r="O19" s="163">
        <f t="shared" si="8"/>
        <v>61</v>
      </c>
      <c r="P19" s="162">
        <v>15888</v>
      </c>
      <c r="Q19" s="163">
        <f t="shared" si="9"/>
        <v>71.5</v>
      </c>
      <c r="R19" s="162">
        <v>8962</v>
      </c>
      <c r="S19" s="163">
        <f t="shared" si="9"/>
        <v>45.2</v>
      </c>
      <c r="T19" s="337">
        <v>1423</v>
      </c>
      <c r="U19" s="160">
        <f t="shared" si="10"/>
        <v>8.9</v>
      </c>
    </row>
    <row r="20" spans="1:21" ht="19.5" customHeight="1">
      <c r="A20" s="155">
        <v>54</v>
      </c>
      <c r="B20" s="161">
        <f t="shared" si="3"/>
        <v>36618</v>
      </c>
      <c r="C20" s="163">
        <f t="shared" si="0"/>
        <v>3.5</v>
      </c>
      <c r="D20" s="162">
        <v>5218</v>
      </c>
      <c r="E20" s="163">
        <f t="shared" si="1"/>
        <v>5</v>
      </c>
      <c r="F20" s="162">
        <v>31400</v>
      </c>
      <c r="G20" s="163">
        <f t="shared" si="2"/>
        <v>3.2</v>
      </c>
      <c r="H20" s="162">
        <f t="shared" si="4"/>
        <v>149681</v>
      </c>
      <c r="I20" s="163">
        <f t="shared" si="6"/>
        <v>5.6</v>
      </c>
      <c r="J20" s="162">
        <v>42095</v>
      </c>
      <c r="K20" s="163">
        <f t="shared" si="7"/>
        <v>2.8</v>
      </c>
      <c r="L20" s="162">
        <v>107586</v>
      </c>
      <c r="M20" s="163">
        <f t="shared" si="7"/>
        <v>6.7</v>
      </c>
      <c r="N20" s="162">
        <f t="shared" si="5"/>
        <v>31909</v>
      </c>
      <c r="O20" s="163">
        <f t="shared" si="8"/>
        <v>28.4</v>
      </c>
      <c r="P20" s="162">
        <v>19913</v>
      </c>
      <c r="Q20" s="163">
        <f t="shared" si="9"/>
        <v>25.3</v>
      </c>
      <c r="R20" s="162">
        <v>11996</v>
      </c>
      <c r="S20" s="163">
        <f t="shared" si="9"/>
        <v>33.9</v>
      </c>
      <c r="T20" s="337">
        <v>1622</v>
      </c>
      <c r="U20" s="160">
        <f t="shared" si="10"/>
        <v>14</v>
      </c>
    </row>
    <row r="21" spans="1:21" ht="19.5" customHeight="1">
      <c r="A21" s="155">
        <v>57</v>
      </c>
      <c r="B21" s="161">
        <f t="shared" si="3"/>
        <v>37843</v>
      </c>
      <c r="C21" s="163">
        <f t="shared" si="0"/>
        <v>3.3</v>
      </c>
      <c r="D21" s="162">
        <v>5856</v>
      </c>
      <c r="E21" s="163">
        <f t="shared" si="1"/>
        <v>12.2</v>
      </c>
      <c r="F21" s="162">
        <v>31987</v>
      </c>
      <c r="G21" s="163">
        <f t="shared" si="2"/>
        <v>1.9</v>
      </c>
      <c r="H21" s="162">
        <f t="shared" si="4"/>
        <v>157586</v>
      </c>
      <c r="I21" s="163">
        <f t="shared" si="6"/>
        <v>5.3</v>
      </c>
      <c r="J21" s="162">
        <v>46180</v>
      </c>
      <c r="K21" s="163">
        <f t="shared" si="7"/>
        <v>9.7</v>
      </c>
      <c r="L21" s="162">
        <v>111406</v>
      </c>
      <c r="M21" s="163">
        <f t="shared" si="7"/>
        <v>3.6</v>
      </c>
      <c r="N21" s="162">
        <f t="shared" si="5"/>
        <v>40305</v>
      </c>
      <c r="O21" s="163">
        <f t="shared" si="8"/>
        <v>26.3</v>
      </c>
      <c r="P21" s="162">
        <v>25403</v>
      </c>
      <c r="Q21" s="163">
        <f t="shared" si="9"/>
        <v>27.6</v>
      </c>
      <c r="R21" s="162">
        <v>14902</v>
      </c>
      <c r="S21" s="163">
        <f t="shared" si="9"/>
        <v>24.2</v>
      </c>
      <c r="T21" s="337">
        <v>1767</v>
      </c>
      <c r="U21" s="160">
        <f t="shared" si="10"/>
        <v>8.9</v>
      </c>
    </row>
    <row r="22" spans="1:21" ht="19.5" customHeight="1">
      <c r="A22" s="155">
        <v>60</v>
      </c>
      <c r="B22" s="161">
        <f t="shared" si="3"/>
        <v>36174</v>
      </c>
      <c r="C22" s="163">
        <f t="shared" si="0"/>
        <v>-4.4</v>
      </c>
      <c r="D22" s="162">
        <v>5749</v>
      </c>
      <c r="E22" s="163">
        <f t="shared" si="1"/>
        <v>-1.8</v>
      </c>
      <c r="F22" s="162">
        <v>30425</v>
      </c>
      <c r="G22" s="163">
        <f t="shared" si="2"/>
        <v>-4.9</v>
      </c>
      <c r="H22" s="162">
        <f t="shared" si="4"/>
        <v>154046</v>
      </c>
      <c r="I22" s="163">
        <f t="shared" si="6"/>
        <v>-2.2</v>
      </c>
      <c r="J22" s="162">
        <v>43820</v>
      </c>
      <c r="K22" s="163">
        <f t="shared" si="7"/>
        <v>-5.1</v>
      </c>
      <c r="L22" s="162">
        <v>110226</v>
      </c>
      <c r="M22" s="163">
        <f t="shared" si="7"/>
        <v>-1.1</v>
      </c>
      <c r="N22" s="162">
        <f t="shared" si="5"/>
        <v>44179</v>
      </c>
      <c r="O22" s="163">
        <f t="shared" si="8"/>
        <v>9.6</v>
      </c>
      <c r="P22" s="162">
        <v>28145</v>
      </c>
      <c r="Q22" s="163">
        <f t="shared" si="9"/>
        <v>10.8</v>
      </c>
      <c r="R22" s="162">
        <v>16034</v>
      </c>
      <c r="S22" s="163">
        <f t="shared" si="9"/>
        <v>7.6</v>
      </c>
      <c r="T22" s="337">
        <v>1670</v>
      </c>
      <c r="U22" s="160">
        <f t="shared" si="10"/>
        <v>-5.5</v>
      </c>
    </row>
    <row r="23" spans="1:21" ht="19.5" customHeight="1">
      <c r="A23" s="155">
        <v>63</v>
      </c>
      <c r="B23" s="161">
        <f t="shared" si="3"/>
        <v>35998</v>
      </c>
      <c r="C23" s="163">
        <f t="shared" si="0"/>
        <v>-0.5</v>
      </c>
      <c r="D23" s="162">
        <v>6199</v>
      </c>
      <c r="E23" s="163">
        <f t="shared" si="1"/>
        <v>7.8</v>
      </c>
      <c r="F23" s="162">
        <v>29799</v>
      </c>
      <c r="G23" s="163">
        <f t="shared" si="2"/>
        <v>-2.1</v>
      </c>
      <c r="H23" s="162">
        <f t="shared" si="4"/>
        <v>164033</v>
      </c>
      <c r="I23" s="163">
        <f t="shared" si="6"/>
        <v>6.5</v>
      </c>
      <c r="J23" s="162">
        <v>46728</v>
      </c>
      <c r="K23" s="163">
        <f t="shared" si="7"/>
        <v>6.6</v>
      </c>
      <c r="L23" s="162">
        <v>117305</v>
      </c>
      <c r="M23" s="163">
        <f t="shared" si="7"/>
        <v>6.4</v>
      </c>
      <c r="N23" s="162">
        <f t="shared" si="5"/>
        <v>50181</v>
      </c>
      <c r="O23" s="163">
        <f t="shared" si="8"/>
        <v>13.6</v>
      </c>
      <c r="P23" s="162">
        <v>32153</v>
      </c>
      <c r="Q23" s="163">
        <f t="shared" si="9"/>
        <v>14.2</v>
      </c>
      <c r="R23" s="162">
        <v>18028</v>
      </c>
      <c r="S23" s="163">
        <f t="shared" si="9"/>
        <v>12.4</v>
      </c>
      <c r="T23" s="337">
        <v>1761</v>
      </c>
      <c r="U23" s="160">
        <f t="shared" si="10"/>
        <v>5.4</v>
      </c>
    </row>
    <row r="24" spans="1:21" ht="19.5" customHeight="1">
      <c r="A24" s="155" t="s">
        <v>14</v>
      </c>
      <c r="B24" s="161">
        <f t="shared" si="3"/>
        <v>36404</v>
      </c>
      <c r="C24" s="163">
        <f t="shared" si="0"/>
        <v>1.1</v>
      </c>
      <c r="D24" s="162">
        <v>6927</v>
      </c>
      <c r="E24" s="163">
        <f t="shared" si="1"/>
        <v>11.7</v>
      </c>
      <c r="F24" s="162">
        <v>29477</v>
      </c>
      <c r="G24" s="163">
        <f t="shared" si="2"/>
        <v>-1.1</v>
      </c>
      <c r="H24" s="162">
        <f t="shared" si="4"/>
        <v>174515</v>
      </c>
      <c r="I24" s="163">
        <f t="shared" si="6"/>
        <v>6.4</v>
      </c>
      <c r="J24" s="162">
        <v>54872</v>
      </c>
      <c r="K24" s="163">
        <f t="shared" si="7"/>
        <v>17.4</v>
      </c>
      <c r="L24" s="162">
        <v>119643</v>
      </c>
      <c r="M24" s="163">
        <f t="shared" si="7"/>
        <v>2</v>
      </c>
      <c r="N24" s="162">
        <f t="shared" si="5"/>
        <v>62860</v>
      </c>
      <c r="O24" s="163">
        <f t="shared" si="8"/>
        <v>25.3</v>
      </c>
      <c r="P24" s="162">
        <v>41701</v>
      </c>
      <c r="Q24" s="163">
        <f t="shared" si="9"/>
        <v>29.7</v>
      </c>
      <c r="R24" s="162">
        <v>21159</v>
      </c>
      <c r="S24" s="163">
        <f t="shared" si="9"/>
        <v>17.4</v>
      </c>
      <c r="T24" s="337">
        <v>1968</v>
      </c>
      <c r="U24" s="160">
        <f t="shared" si="10"/>
        <v>11.8</v>
      </c>
    </row>
    <row r="25" spans="1:21" ht="19.5" customHeight="1">
      <c r="A25" s="155">
        <v>6</v>
      </c>
      <c r="B25" s="161">
        <f>+D25+F25</f>
        <v>33864</v>
      </c>
      <c r="C25" s="163">
        <f t="shared" si="0"/>
        <v>-7</v>
      </c>
      <c r="D25" s="162">
        <v>6204</v>
      </c>
      <c r="E25" s="163">
        <f t="shared" si="1"/>
        <v>-10.4</v>
      </c>
      <c r="F25" s="162">
        <v>27660</v>
      </c>
      <c r="G25" s="163">
        <f t="shared" si="2"/>
        <v>-6.2</v>
      </c>
      <c r="H25" s="162">
        <f>+J25+L25</f>
        <v>175389</v>
      </c>
      <c r="I25" s="163">
        <f>ROUND((H25-H24)/H24*100,1)</f>
        <v>0.5</v>
      </c>
      <c r="J25" s="162">
        <v>51717</v>
      </c>
      <c r="K25" s="163">
        <f>ROUND((J25-J24)/J24*100,1)</f>
        <v>-5.7</v>
      </c>
      <c r="L25" s="162">
        <v>123672</v>
      </c>
      <c r="M25" s="163">
        <f>ROUND((L25-L24)/L24*100,1)</f>
        <v>3.4</v>
      </c>
      <c r="N25" s="162">
        <f>+P25+R25</f>
        <v>62272</v>
      </c>
      <c r="O25" s="163">
        <f>ROUND((N25-N24)/N24*100,1)</f>
        <v>-0.9</v>
      </c>
      <c r="P25" s="162">
        <v>39418</v>
      </c>
      <c r="Q25" s="163">
        <f>ROUND((P25-P24)/P24*100,1)</f>
        <v>-5.5</v>
      </c>
      <c r="R25" s="162">
        <v>22854</v>
      </c>
      <c r="S25" s="163">
        <f>ROUND((R25-R24)/R24*100,1)</f>
        <v>8</v>
      </c>
      <c r="T25" s="337">
        <v>2103</v>
      </c>
      <c r="U25" s="160">
        <f t="shared" si="10"/>
        <v>6.9</v>
      </c>
    </row>
    <row r="26" spans="1:21" ht="19.5" customHeight="1">
      <c r="A26" s="155">
        <v>9</v>
      </c>
      <c r="B26" s="161">
        <f>+D26+F26</f>
        <v>32485</v>
      </c>
      <c r="C26" s="163">
        <f t="shared" si="0"/>
        <v>-4.1</v>
      </c>
      <c r="D26" s="162">
        <v>5823</v>
      </c>
      <c r="E26" s="163">
        <f t="shared" si="1"/>
        <v>-6.1</v>
      </c>
      <c r="F26" s="162">
        <v>26662</v>
      </c>
      <c r="G26" s="163">
        <f t="shared" si="2"/>
        <v>-3.6</v>
      </c>
      <c r="H26" s="162">
        <f>+J26+L26</f>
        <v>176035</v>
      </c>
      <c r="I26" s="163">
        <f>ROUND((H26-H25)/H25*100,1)</f>
        <v>0.4</v>
      </c>
      <c r="J26" s="162">
        <v>48718</v>
      </c>
      <c r="K26" s="163">
        <f>ROUND((J26-J25)/J25*100,1)</f>
        <v>-5.8</v>
      </c>
      <c r="L26" s="162">
        <v>127317</v>
      </c>
      <c r="M26" s="163">
        <f>ROUND((L26-L25)/L25*100,1)</f>
        <v>2.9</v>
      </c>
      <c r="N26" s="162">
        <f>+P26+R26</f>
        <v>60393</v>
      </c>
      <c r="O26" s="163">
        <f>ROUND((N26-N25)/N25*100,1)</f>
        <v>-3</v>
      </c>
      <c r="P26" s="162">
        <v>36422</v>
      </c>
      <c r="Q26" s="163">
        <f>ROUND((P26-P25)/P25*100,1)</f>
        <v>-7.6</v>
      </c>
      <c r="R26" s="162">
        <v>23971</v>
      </c>
      <c r="S26" s="163">
        <f>ROUND((R26-R25)/R25*100,1)</f>
        <v>4.9</v>
      </c>
      <c r="T26" s="337">
        <v>2279</v>
      </c>
      <c r="U26" s="160">
        <f>ROUND((T26-T25)/T25*100,1)</f>
        <v>8.4</v>
      </c>
    </row>
    <row r="27" spans="1:21" ht="19.5" customHeight="1">
      <c r="A27" s="164">
        <v>11</v>
      </c>
      <c r="B27" s="165">
        <v>32036</v>
      </c>
      <c r="C27" s="166" t="s">
        <v>15</v>
      </c>
      <c r="D27" s="167">
        <v>6177</v>
      </c>
      <c r="E27" s="166" t="s">
        <v>16</v>
      </c>
      <c r="F27" s="167">
        <v>25859</v>
      </c>
      <c r="G27" s="166" t="s">
        <v>17</v>
      </c>
      <c r="H27" s="167">
        <v>180321</v>
      </c>
      <c r="I27" s="166" t="s">
        <v>18</v>
      </c>
      <c r="J27" s="167">
        <v>50483</v>
      </c>
      <c r="K27" s="166" t="s">
        <v>19</v>
      </c>
      <c r="L27" s="167">
        <v>129838</v>
      </c>
      <c r="M27" s="166" t="s">
        <v>20</v>
      </c>
      <c r="N27" s="167">
        <v>54836</v>
      </c>
      <c r="O27" s="166" t="s">
        <v>21</v>
      </c>
      <c r="P27" s="167">
        <v>33017</v>
      </c>
      <c r="Q27" s="166" t="s">
        <v>22</v>
      </c>
      <c r="R27" s="167">
        <v>21819</v>
      </c>
      <c r="S27" s="166" t="s">
        <v>23</v>
      </c>
      <c r="T27" s="168">
        <v>2320</v>
      </c>
      <c r="U27" s="169">
        <v>-1.1</v>
      </c>
    </row>
    <row r="29" ht="14.25">
      <c r="A29" s="172" t="s">
        <v>24</v>
      </c>
    </row>
    <row r="30" ht="14.25">
      <c r="A30" s="173" t="s">
        <v>25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8.796875" defaultRowHeight="15"/>
  <cols>
    <col min="1" max="1" width="13.8984375" style="0" customWidth="1"/>
    <col min="2" max="2" width="13.19921875" style="0" customWidth="1"/>
    <col min="3" max="3" width="12.59765625" style="0" customWidth="1"/>
    <col min="4" max="4" width="11.69921875" style="0" customWidth="1"/>
    <col min="5" max="5" width="12" style="0" customWidth="1"/>
    <col min="6" max="16384" width="11" style="0" customWidth="1"/>
  </cols>
  <sheetData>
    <row r="1" spans="1:5" ht="14.25">
      <c r="A1" s="125" t="s">
        <v>288</v>
      </c>
      <c r="E1" s="8"/>
    </row>
    <row r="3" ht="14.25">
      <c r="A3" s="1" t="s">
        <v>289</v>
      </c>
    </row>
    <row r="4" spans="1:5" ht="15" thickBot="1">
      <c r="A4" s="3"/>
      <c r="B4" s="3"/>
      <c r="C4" s="3"/>
      <c r="D4" s="3"/>
      <c r="E4" s="17" t="s">
        <v>124</v>
      </c>
    </row>
    <row r="5" spans="1:5" ht="15" thickTop="1">
      <c r="A5" s="24"/>
      <c r="B5" s="25" t="s">
        <v>290</v>
      </c>
      <c r="C5" s="26"/>
      <c r="D5" s="37">
        <v>12</v>
      </c>
      <c r="E5" s="25"/>
    </row>
    <row r="6" spans="1:5" ht="14.25">
      <c r="A6" s="27" t="s">
        <v>291</v>
      </c>
      <c r="B6" s="27" t="s">
        <v>292</v>
      </c>
      <c r="C6" s="27" t="s">
        <v>293</v>
      </c>
      <c r="D6" s="27" t="s">
        <v>292</v>
      </c>
      <c r="E6" s="28" t="s">
        <v>293</v>
      </c>
    </row>
    <row r="7" spans="1:5" ht="14.25">
      <c r="A7" s="5"/>
      <c r="B7" s="18"/>
      <c r="C7" s="18"/>
      <c r="D7" s="18"/>
      <c r="E7" s="18"/>
    </row>
    <row r="8" spans="1:5" ht="15.75" customHeight="1">
      <c r="A8" s="23" t="s">
        <v>294</v>
      </c>
      <c r="B8" s="6">
        <v>102201</v>
      </c>
      <c r="C8" s="6">
        <v>51518</v>
      </c>
      <c r="D8" s="6">
        <v>103874</v>
      </c>
      <c r="E8" s="6">
        <v>50317</v>
      </c>
    </row>
    <row r="9" spans="1:5" ht="15.75" customHeight="1">
      <c r="A9" s="20" t="s">
        <v>295</v>
      </c>
      <c r="B9" s="53">
        <v>27002</v>
      </c>
      <c r="C9" s="53">
        <v>23118</v>
      </c>
      <c r="D9" s="6">
        <v>27691</v>
      </c>
      <c r="E9" s="6">
        <v>22433</v>
      </c>
    </row>
    <row r="10" spans="1:5" ht="15.75" customHeight="1">
      <c r="A10" s="20" t="s">
        <v>296</v>
      </c>
      <c r="B10" s="53">
        <v>12190</v>
      </c>
      <c r="C10" s="53">
        <v>10255</v>
      </c>
      <c r="D10" s="6">
        <v>12062</v>
      </c>
      <c r="E10" s="6">
        <v>9883</v>
      </c>
    </row>
    <row r="11" spans="1:5" ht="15.75" customHeight="1">
      <c r="A11" s="20" t="s">
        <v>297</v>
      </c>
      <c r="B11" s="53">
        <v>11126</v>
      </c>
      <c r="C11" s="53">
        <v>7799</v>
      </c>
      <c r="D11" s="6">
        <v>11347</v>
      </c>
      <c r="E11" s="6">
        <v>7645</v>
      </c>
    </row>
    <row r="12" spans="1:5" ht="15.75" customHeight="1">
      <c r="A12" s="20" t="s">
        <v>298</v>
      </c>
      <c r="B12" s="53">
        <v>3879</v>
      </c>
      <c r="C12" s="53">
        <v>3279</v>
      </c>
      <c r="D12" s="6">
        <v>3950</v>
      </c>
      <c r="E12" s="6">
        <v>3274</v>
      </c>
    </row>
    <row r="13" spans="1:5" ht="15.75" customHeight="1">
      <c r="A13" s="20" t="s">
        <v>299</v>
      </c>
      <c r="B13" s="53">
        <v>2047</v>
      </c>
      <c r="C13" s="53">
        <v>1401</v>
      </c>
      <c r="D13" s="6">
        <v>2119</v>
      </c>
      <c r="E13" s="6">
        <v>1515</v>
      </c>
    </row>
    <row r="14" spans="1:5" ht="15.75" customHeight="1">
      <c r="A14" s="20"/>
      <c r="B14" s="53"/>
      <c r="C14" s="53"/>
      <c r="D14" s="6"/>
      <c r="E14" s="6"/>
    </row>
    <row r="15" spans="1:5" ht="15.75" customHeight="1">
      <c r="A15" s="20" t="s">
        <v>300</v>
      </c>
      <c r="B15" s="53">
        <v>126</v>
      </c>
      <c r="C15" s="53">
        <v>812</v>
      </c>
      <c r="D15" s="6">
        <v>120</v>
      </c>
      <c r="E15" s="6">
        <v>778</v>
      </c>
    </row>
    <row r="16" spans="1:5" ht="15.75" customHeight="1">
      <c r="A16" s="20" t="s">
        <v>301</v>
      </c>
      <c r="B16" s="53">
        <v>30</v>
      </c>
      <c r="C16" s="53">
        <v>612</v>
      </c>
      <c r="D16" s="6">
        <v>90</v>
      </c>
      <c r="E16" s="6">
        <v>623</v>
      </c>
    </row>
    <row r="17" spans="1:5" ht="15.75" customHeight="1">
      <c r="A17" s="20" t="s">
        <v>302</v>
      </c>
      <c r="B17" s="53">
        <v>10011</v>
      </c>
      <c r="C17" s="53">
        <v>4037</v>
      </c>
      <c r="D17" s="6">
        <v>10096</v>
      </c>
      <c r="E17" s="6">
        <v>4090</v>
      </c>
    </row>
    <row r="18" spans="1:5" ht="15.75" customHeight="1">
      <c r="A18" s="20" t="s">
        <v>303</v>
      </c>
      <c r="B18" s="53">
        <v>157</v>
      </c>
      <c r="C18" s="53">
        <v>205</v>
      </c>
      <c r="D18" s="6">
        <v>129</v>
      </c>
      <c r="E18" s="6">
        <v>76</v>
      </c>
    </row>
    <row r="19" spans="1:5" ht="15.75" customHeight="1">
      <c r="A19" s="20" t="s">
        <v>304</v>
      </c>
      <c r="B19" s="53">
        <v>35633</v>
      </c>
      <c r="C19" s="8" t="s">
        <v>13</v>
      </c>
      <c r="D19" s="6">
        <v>36270</v>
      </c>
      <c r="E19" s="320" t="s">
        <v>13</v>
      </c>
    </row>
    <row r="20" spans="1:5" ht="15.75" customHeight="1">
      <c r="A20" s="12"/>
      <c r="B20" s="13"/>
      <c r="C20" s="13"/>
      <c r="D20" s="13"/>
      <c r="E20" s="13"/>
    </row>
    <row r="21" spans="1:5" ht="14.25">
      <c r="A21" s="16" t="s">
        <v>305</v>
      </c>
      <c r="B21" s="22"/>
      <c r="C21" s="22"/>
      <c r="D21" s="22"/>
      <c r="E21" s="22"/>
    </row>
    <row r="22" spans="1:5" ht="14.25">
      <c r="A22" s="16" t="s">
        <v>306</v>
      </c>
      <c r="B22" s="22"/>
      <c r="C22" s="22"/>
      <c r="D22" s="22"/>
      <c r="E22" s="22"/>
    </row>
    <row r="23" spans="1:5" ht="14.25">
      <c r="A23" s="15" t="s">
        <v>307</v>
      </c>
      <c r="E23" s="16"/>
    </row>
  </sheetData>
  <printOptions/>
  <pageMargins left="0.5905511811023623" right="0.5905511811023623" top="0.984251968503937" bottom="0.984251968503937" header="0.5118110236220472" footer="0.5118110236220472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8.796875" defaultRowHeight="15"/>
  <cols>
    <col min="1" max="1" width="17.59765625" style="0" customWidth="1"/>
    <col min="2" max="2" width="12.59765625" style="0" customWidth="1"/>
    <col min="3" max="3" width="11" style="0" customWidth="1"/>
    <col min="4" max="4" width="12.69921875" style="0" customWidth="1"/>
    <col min="5" max="5" width="11" style="0" customWidth="1"/>
    <col min="6" max="6" width="12.19921875" style="0" customWidth="1"/>
    <col min="7" max="7" width="11" style="0" customWidth="1"/>
    <col min="8" max="8" width="12.3984375" style="0" customWidth="1"/>
    <col min="9" max="16384" width="11" style="0" customWidth="1"/>
  </cols>
  <sheetData>
    <row r="1" spans="1:9" ht="14.25">
      <c r="A1" s="125" t="s">
        <v>288</v>
      </c>
      <c r="I1" s="8" t="s">
        <v>308</v>
      </c>
    </row>
    <row r="3" ht="14.25">
      <c r="A3" s="1" t="s">
        <v>309</v>
      </c>
    </row>
    <row r="4" spans="1:5" ht="14.25">
      <c r="A4" t="s">
        <v>211</v>
      </c>
      <c r="E4" s="8"/>
    </row>
    <row r="5" spans="1:9" ht="15" thickBot="1">
      <c r="A5" s="3"/>
      <c r="B5" s="3"/>
      <c r="C5" s="3"/>
      <c r="D5" s="3"/>
      <c r="E5" s="3"/>
      <c r="F5" s="3"/>
      <c r="G5" s="3"/>
      <c r="H5" s="3"/>
      <c r="I5" s="17" t="s">
        <v>310</v>
      </c>
    </row>
    <row r="6" spans="1:10" ht="15" thickTop="1">
      <c r="A6" s="2"/>
      <c r="B6" s="54" t="s">
        <v>311</v>
      </c>
      <c r="C6" s="25"/>
      <c r="D6" s="25"/>
      <c r="E6" s="25"/>
      <c r="F6" s="55">
        <v>11</v>
      </c>
      <c r="G6" s="37"/>
      <c r="H6" s="37"/>
      <c r="I6" s="37"/>
      <c r="J6" s="2"/>
    </row>
    <row r="7" spans="1:10" ht="14.25">
      <c r="A7" s="29" t="s">
        <v>312</v>
      </c>
      <c r="B7" s="25" t="s">
        <v>313</v>
      </c>
      <c r="C7" s="26"/>
      <c r="D7" s="55" t="s">
        <v>314</v>
      </c>
      <c r="E7" s="25"/>
      <c r="F7" s="54" t="s">
        <v>313</v>
      </c>
      <c r="G7" s="26"/>
      <c r="H7" s="55" t="s">
        <v>314</v>
      </c>
      <c r="I7" s="25"/>
      <c r="J7" s="2"/>
    </row>
    <row r="8" spans="1:10" ht="23.25" customHeight="1">
      <c r="A8" s="27"/>
      <c r="B8" s="128" t="s">
        <v>315</v>
      </c>
      <c r="C8" s="27" t="s">
        <v>316</v>
      </c>
      <c r="D8" s="128" t="s">
        <v>315</v>
      </c>
      <c r="E8" s="52" t="s">
        <v>316</v>
      </c>
      <c r="F8" s="128" t="s">
        <v>315</v>
      </c>
      <c r="G8" s="52" t="s">
        <v>316</v>
      </c>
      <c r="H8" s="128" t="s">
        <v>315</v>
      </c>
      <c r="I8" s="28" t="s">
        <v>316</v>
      </c>
      <c r="J8" s="2"/>
    </row>
    <row r="9" spans="1:10" ht="14.25">
      <c r="A9" s="5"/>
      <c r="B9" s="18"/>
      <c r="C9" s="18"/>
      <c r="D9" s="67"/>
      <c r="E9" s="67"/>
      <c r="F9" s="67"/>
      <c r="G9" s="67"/>
      <c r="H9" s="33"/>
      <c r="I9" s="18"/>
      <c r="J9" s="2"/>
    </row>
    <row r="10" spans="1:10" ht="14.25">
      <c r="A10" s="20" t="s">
        <v>317</v>
      </c>
      <c r="B10" s="9">
        <v>165463</v>
      </c>
      <c r="C10" s="9">
        <v>1749103</v>
      </c>
      <c r="D10" s="66">
        <v>1834400</v>
      </c>
      <c r="E10" s="66">
        <v>22008720</v>
      </c>
      <c r="F10" s="9">
        <v>149781</v>
      </c>
      <c r="G10" s="9">
        <v>1624066</v>
      </c>
      <c r="H10" s="66">
        <v>1778067</v>
      </c>
      <c r="I10" s="66">
        <v>21334090</v>
      </c>
      <c r="J10" s="2"/>
    </row>
    <row r="11" spans="1:10" ht="14.25">
      <c r="A11" s="20"/>
      <c r="B11" s="2"/>
      <c r="C11" s="2"/>
      <c r="D11" s="2"/>
      <c r="E11" s="2"/>
      <c r="F11" s="2"/>
      <c r="G11" s="2"/>
      <c r="H11" s="2"/>
      <c r="I11" s="2"/>
      <c r="J11" s="2"/>
    </row>
    <row r="12" spans="1:10" ht="15" customHeight="1">
      <c r="A12" s="20" t="s">
        <v>318</v>
      </c>
      <c r="B12" s="31">
        <v>17464</v>
      </c>
      <c r="C12" s="31">
        <v>88309</v>
      </c>
      <c r="D12" s="66">
        <f>173167+7170</f>
        <v>180337</v>
      </c>
      <c r="E12" s="66">
        <f>1027991+25528</f>
        <v>1053519</v>
      </c>
      <c r="F12" s="31">
        <v>10811</v>
      </c>
      <c r="G12" s="31">
        <v>48174</v>
      </c>
      <c r="H12" s="66">
        <v>174375</v>
      </c>
      <c r="I12" s="66">
        <v>992964</v>
      </c>
      <c r="J12" s="2"/>
    </row>
    <row r="13" spans="1:10" ht="14.25">
      <c r="A13" s="20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20" t="s">
        <v>319</v>
      </c>
      <c r="B14" s="31">
        <v>9997</v>
      </c>
      <c r="C14" s="31">
        <v>23311</v>
      </c>
      <c r="D14" s="66">
        <v>293230</v>
      </c>
      <c r="E14" s="66">
        <v>1377098</v>
      </c>
      <c r="F14" s="31">
        <v>5985</v>
      </c>
      <c r="G14" s="31">
        <v>20091</v>
      </c>
      <c r="H14" s="66">
        <v>275140</v>
      </c>
      <c r="I14" s="66">
        <v>1365683</v>
      </c>
      <c r="J14" s="2"/>
    </row>
    <row r="15" spans="1:10" ht="21.75" customHeight="1">
      <c r="A15" s="12"/>
      <c r="B15" s="68"/>
      <c r="C15" s="69"/>
      <c r="D15" s="68"/>
      <c r="E15" s="69"/>
      <c r="F15" s="68"/>
      <c r="G15" s="69"/>
      <c r="H15" s="68"/>
      <c r="I15" s="13"/>
      <c r="J15" s="2"/>
    </row>
    <row r="16" spans="1:9" ht="14.25">
      <c r="A16" s="127" t="s">
        <v>320</v>
      </c>
      <c r="B16" s="22"/>
      <c r="C16" s="22"/>
      <c r="D16" s="22"/>
      <c r="E16" s="22"/>
      <c r="F16" s="22"/>
      <c r="G16" s="22"/>
      <c r="H16" s="22"/>
      <c r="I16" s="22"/>
    </row>
    <row r="17" ht="14.25">
      <c r="A17" s="16" t="s">
        <v>321</v>
      </c>
    </row>
    <row r="18" ht="14.25">
      <c r="A18" s="127"/>
    </row>
  </sheetData>
  <printOptions/>
  <pageMargins left="0.75" right="0.75" top="1" bottom="1" header="0.512" footer="0.512"/>
  <pageSetup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8.796875" defaultRowHeight="15"/>
  <cols>
    <col min="1" max="1" width="11.69921875" style="0" customWidth="1"/>
    <col min="2" max="16384" width="11" style="0" customWidth="1"/>
  </cols>
  <sheetData>
    <row r="1" spans="1:7" ht="14.25">
      <c r="A1" t="s">
        <v>211</v>
      </c>
      <c r="G1" s="8" t="s">
        <v>322</v>
      </c>
    </row>
    <row r="3" ht="14.25">
      <c r="A3" s="1" t="s">
        <v>323</v>
      </c>
    </row>
    <row r="4" spans="1:7" ht="15" thickBot="1">
      <c r="A4" s="3"/>
      <c r="B4" s="3"/>
      <c r="C4" s="3"/>
      <c r="D4" s="3"/>
      <c r="E4" s="38"/>
      <c r="G4" s="17" t="s">
        <v>324</v>
      </c>
    </row>
    <row r="5" spans="1:7" ht="15" thickTop="1">
      <c r="A5" s="27" t="s">
        <v>291</v>
      </c>
      <c r="B5" s="27" t="s">
        <v>325</v>
      </c>
      <c r="C5" s="28">
        <v>8</v>
      </c>
      <c r="D5" s="39">
        <v>9</v>
      </c>
      <c r="E5" s="51">
        <v>10</v>
      </c>
      <c r="F5" s="51">
        <v>11</v>
      </c>
      <c r="G5" s="40">
        <v>12</v>
      </c>
    </row>
    <row r="6" spans="1:7" ht="14.25">
      <c r="A6" s="5"/>
      <c r="B6" s="18"/>
      <c r="C6" s="18"/>
      <c r="D6" s="18"/>
      <c r="F6" s="21"/>
      <c r="G6" s="1"/>
    </row>
    <row r="7" spans="1:7" ht="15.75" customHeight="1">
      <c r="A7" s="20" t="s">
        <v>326</v>
      </c>
      <c r="B7" s="10"/>
      <c r="C7" s="7"/>
      <c r="D7" s="7"/>
      <c r="E7" s="7"/>
      <c r="F7" s="7"/>
      <c r="G7" s="6"/>
    </row>
    <row r="8" spans="1:7" ht="15.75" customHeight="1">
      <c r="A8" s="41" t="s">
        <v>327</v>
      </c>
      <c r="B8" s="7">
        <v>1956</v>
      </c>
      <c r="C8" s="7">
        <v>1925</v>
      </c>
      <c r="D8" s="7">
        <v>1818</v>
      </c>
      <c r="E8" s="7">
        <v>1670</v>
      </c>
      <c r="F8" s="53">
        <v>1567</v>
      </c>
      <c r="G8" s="6">
        <v>1459</v>
      </c>
    </row>
    <row r="9" spans="1:7" ht="15.75" customHeight="1">
      <c r="A9" s="41" t="s">
        <v>328</v>
      </c>
      <c r="B9" s="7">
        <v>20220</v>
      </c>
      <c r="C9" s="7">
        <v>19863</v>
      </c>
      <c r="D9" s="7">
        <v>19116</v>
      </c>
      <c r="E9" s="7">
        <v>16995</v>
      </c>
      <c r="F9" s="53">
        <v>15256</v>
      </c>
      <c r="G9" s="6">
        <v>14425</v>
      </c>
    </row>
    <row r="10" spans="1:7" ht="15.75" customHeight="1">
      <c r="A10" s="20"/>
      <c r="B10" s="7"/>
      <c r="C10" s="7"/>
      <c r="D10" s="7"/>
      <c r="E10" s="7"/>
      <c r="F10" s="53"/>
      <c r="G10" s="6"/>
    </row>
    <row r="11" spans="1:7" ht="15.75" customHeight="1">
      <c r="A11" s="20" t="s">
        <v>329</v>
      </c>
      <c r="B11" s="7"/>
      <c r="C11" s="7"/>
      <c r="D11" s="7"/>
      <c r="E11" s="7"/>
      <c r="F11" s="53"/>
      <c r="G11" s="6"/>
    </row>
    <row r="12" spans="1:7" ht="15.75" customHeight="1">
      <c r="A12" s="41" t="s">
        <v>327</v>
      </c>
      <c r="B12" s="7">
        <v>4</v>
      </c>
      <c r="C12" s="7">
        <v>5</v>
      </c>
      <c r="D12" s="7">
        <v>5</v>
      </c>
      <c r="E12" s="7">
        <v>6</v>
      </c>
      <c r="F12" s="53">
        <v>5</v>
      </c>
      <c r="G12" s="6">
        <v>5</v>
      </c>
    </row>
    <row r="13" spans="1:7" ht="15.75" customHeight="1">
      <c r="A13" s="41" t="s">
        <v>328</v>
      </c>
      <c r="B13" s="7">
        <v>46</v>
      </c>
      <c r="C13" s="7">
        <v>60</v>
      </c>
      <c r="D13" s="7">
        <v>60</v>
      </c>
      <c r="E13" s="7">
        <v>77</v>
      </c>
      <c r="F13" s="53">
        <v>44</v>
      </c>
      <c r="G13" s="6">
        <v>44</v>
      </c>
    </row>
    <row r="14" spans="1:7" ht="15.75" customHeight="1">
      <c r="A14" s="12"/>
      <c r="B14" s="13"/>
      <c r="C14" s="13"/>
      <c r="D14" s="13"/>
      <c r="E14" s="13"/>
      <c r="F14" s="42"/>
      <c r="G14" s="42"/>
    </row>
    <row r="15" spans="1:5" ht="14.25">
      <c r="A15" s="15" t="s">
        <v>307</v>
      </c>
      <c r="E15" s="16"/>
    </row>
  </sheetData>
  <printOptions/>
  <pageMargins left="0.5905511811023623" right="0.5905511811023623" top="0.984251968503937" bottom="0.984251968503937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A1" sqref="A1"/>
    </sheetView>
  </sheetViews>
  <sheetFormatPr defaultColWidth="8.796875" defaultRowHeight="15"/>
  <cols>
    <col min="1" max="1" width="2.5" style="184" customWidth="1"/>
    <col min="2" max="2" width="29.59765625" style="213" customWidth="1"/>
    <col min="3" max="4" width="9.09765625" style="214" customWidth="1"/>
    <col min="5" max="5" width="9.09765625" style="215" customWidth="1"/>
    <col min="6" max="8" width="9.09765625" style="214" customWidth="1"/>
    <col min="9" max="9" width="11.59765625" style="214" customWidth="1"/>
    <col min="10" max="10" width="11" style="214" customWidth="1"/>
    <col min="11" max="11" width="9.09765625" style="214" customWidth="1"/>
    <col min="12" max="12" width="10.5" style="214" customWidth="1"/>
    <col min="13" max="13" width="10.5" style="176" customWidth="1"/>
    <col min="14" max="14" width="9.09765625" style="176" customWidth="1"/>
    <col min="15" max="16384" width="11" style="176" customWidth="1"/>
  </cols>
  <sheetData>
    <row r="1" spans="1:14" ht="14.25">
      <c r="A1" s="125" t="s">
        <v>26</v>
      </c>
      <c r="N1" s="8" t="s">
        <v>27</v>
      </c>
    </row>
    <row r="3" spans="1:14" ht="14.25" customHeight="1" thickBot="1">
      <c r="A3" s="174" t="s">
        <v>28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5" s="184" customFormat="1" ht="33.75" customHeight="1" thickTop="1">
      <c r="A4" s="339" t="s">
        <v>29</v>
      </c>
      <c r="B4" s="177"/>
      <c r="C4" s="178" t="s">
        <v>30</v>
      </c>
      <c r="D4" s="179"/>
      <c r="E4" s="179"/>
      <c r="F4" s="180" t="s">
        <v>31</v>
      </c>
      <c r="G4" s="181"/>
      <c r="H4" s="181"/>
      <c r="I4" s="180" t="s">
        <v>32</v>
      </c>
      <c r="J4" s="181"/>
      <c r="K4" s="182"/>
      <c r="L4" s="178" t="s">
        <v>33</v>
      </c>
      <c r="M4" s="179"/>
      <c r="N4" s="179"/>
      <c r="O4" s="183"/>
    </row>
    <row r="5" spans="1:15" s="184" customFormat="1" ht="15.75" customHeight="1">
      <c r="A5" s="208"/>
      <c r="B5" s="177"/>
      <c r="C5" s="185" t="s">
        <v>34</v>
      </c>
      <c r="D5" s="357">
        <v>11</v>
      </c>
      <c r="E5" s="186" t="s">
        <v>35</v>
      </c>
      <c r="F5" s="187" t="s">
        <v>36</v>
      </c>
      <c r="G5" s="357">
        <v>11</v>
      </c>
      <c r="H5" s="185" t="s">
        <v>9</v>
      </c>
      <c r="I5" s="185" t="s">
        <v>34</v>
      </c>
      <c r="J5" s="357">
        <v>11</v>
      </c>
      <c r="K5" s="185" t="s">
        <v>9</v>
      </c>
      <c r="L5" s="188" t="s">
        <v>34</v>
      </c>
      <c r="M5" s="357">
        <v>11</v>
      </c>
      <c r="N5" s="189" t="s">
        <v>9</v>
      </c>
      <c r="O5" s="183"/>
    </row>
    <row r="6" spans="1:14" s="195" customFormat="1" ht="15.75" customHeight="1">
      <c r="A6" s="338" t="s">
        <v>37</v>
      </c>
      <c r="B6" s="190"/>
      <c r="C6" s="191">
        <f>SUM(C7,C31)</f>
        <v>32485</v>
      </c>
      <c r="D6" s="192">
        <f>SUM(D7,D31)</f>
        <v>32036</v>
      </c>
      <c r="E6" s="193">
        <v>-7.3682262591370336</v>
      </c>
      <c r="F6" s="192">
        <f>SUM(F7,F31)</f>
        <v>176035</v>
      </c>
      <c r="G6" s="192">
        <f>SUM(G7,G31)</f>
        <v>180321</v>
      </c>
      <c r="H6" s="193">
        <v>-3.1384632942451973</v>
      </c>
      <c r="I6" s="192">
        <f>SUM(I7,I31)</f>
        <v>603932315</v>
      </c>
      <c r="J6" s="192">
        <f>SUM(J7,J31)</f>
        <v>548364114</v>
      </c>
      <c r="K6" s="193">
        <v>-14.698319797395087</v>
      </c>
      <c r="L6" s="192">
        <v>2279467</v>
      </c>
      <c r="M6" s="192">
        <v>2320427</v>
      </c>
      <c r="N6" s="194">
        <v>-1.0901232612711698</v>
      </c>
    </row>
    <row r="7" spans="1:14" s="201" customFormat="1" ht="15.75" customHeight="1">
      <c r="A7" s="338" t="s">
        <v>38</v>
      </c>
      <c r="B7" s="196"/>
      <c r="C7" s="197">
        <f>SUM(C8,C10,C13,C16,C21,C26)</f>
        <v>5823</v>
      </c>
      <c r="D7" s="198">
        <f>SUM(D8,D10,D13,D16,D21,D26)</f>
        <v>6177</v>
      </c>
      <c r="E7" s="199">
        <v>-4.0192373754723505</v>
      </c>
      <c r="F7" s="198">
        <f>SUM(F8,F10,F13,F16,F21,F26)</f>
        <v>48718</v>
      </c>
      <c r="G7" s="198">
        <f>SUM(G8,G10,G13,G16,G21,G26)</f>
        <v>50483</v>
      </c>
      <c r="H7" s="199">
        <v>-5.517581131843096</v>
      </c>
      <c r="I7" s="198">
        <f>SUM(I8,I10,I13,I16,I21,I26)</f>
        <v>364224617</v>
      </c>
      <c r="J7" s="198">
        <f>SUM(J8,J10,J13,J16,J21,J26)</f>
        <v>330167550</v>
      </c>
      <c r="K7" s="199">
        <v>-16.573009653323123</v>
      </c>
      <c r="L7" s="200" t="s">
        <v>13</v>
      </c>
      <c r="M7" s="200" t="s">
        <v>13</v>
      </c>
      <c r="N7" s="200" t="s">
        <v>13</v>
      </c>
    </row>
    <row r="8" spans="1:14" s="195" customFormat="1" ht="15.75" customHeight="1">
      <c r="A8" s="352" t="s">
        <v>39</v>
      </c>
      <c r="B8" s="353"/>
      <c r="C8" s="354">
        <f>SUM(C9)</f>
        <v>17</v>
      </c>
      <c r="D8" s="200">
        <f>SUM(D9)</f>
        <v>27</v>
      </c>
      <c r="E8" s="199">
        <v>58.823529411764696</v>
      </c>
      <c r="F8" s="200">
        <f>SUM(F9)</f>
        <v>193</v>
      </c>
      <c r="G8" s="200">
        <f>SUM(G9)</f>
        <v>394</v>
      </c>
      <c r="H8" s="199">
        <v>104.14507772020727</v>
      </c>
      <c r="I8" s="200">
        <f>SUM(I9)</f>
        <v>1522453</v>
      </c>
      <c r="J8" s="200">
        <f>SUM(J9)</f>
        <v>8325994</v>
      </c>
      <c r="K8" s="199">
        <v>446.8801992573827</v>
      </c>
      <c r="L8" s="200" t="s">
        <v>13</v>
      </c>
      <c r="M8" s="200" t="s">
        <v>13</v>
      </c>
      <c r="N8" s="200" t="s">
        <v>13</v>
      </c>
    </row>
    <row r="9" spans="1:14" ht="15.75" customHeight="1">
      <c r="A9" s="183"/>
      <c r="B9" s="202" t="s">
        <v>40</v>
      </c>
      <c r="C9" s="203">
        <v>17</v>
      </c>
      <c r="D9" s="343">
        <v>27</v>
      </c>
      <c r="E9" s="205">
        <v>58.823529411764696</v>
      </c>
      <c r="F9" s="204">
        <v>193</v>
      </c>
      <c r="G9" s="343">
        <v>394</v>
      </c>
      <c r="H9" s="205">
        <v>104.14507772020727</v>
      </c>
      <c r="I9" s="204">
        <v>1522453</v>
      </c>
      <c r="J9" s="343">
        <v>8325994</v>
      </c>
      <c r="K9" s="205">
        <v>446.8801992573827</v>
      </c>
      <c r="L9" s="206" t="s">
        <v>13</v>
      </c>
      <c r="M9" s="356" t="s">
        <v>13</v>
      </c>
      <c r="N9" s="206" t="s">
        <v>13</v>
      </c>
    </row>
    <row r="10" spans="1:14" ht="15.75" customHeight="1">
      <c r="A10" s="355" t="s">
        <v>41</v>
      </c>
      <c r="B10" s="355"/>
      <c r="C10" s="342">
        <f>SUM(C11:C12)</f>
        <v>205</v>
      </c>
      <c r="D10" s="343">
        <f>SUM(D11:D12)</f>
        <v>195</v>
      </c>
      <c r="E10" s="344">
        <v>-8.780487804878046</v>
      </c>
      <c r="F10" s="343">
        <f>SUM(F11:F12)</f>
        <v>1346</v>
      </c>
      <c r="G10" s="343">
        <f>SUM(G11:G12)</f>
        <v>1259</v>
      </c>
      <c r="H10" s="344">
        <v>-8.172362555720659</v>
      </c>
      <c r="I10" s="343">
        <f>SUM(I11:I12)</f>
        <v>5621568</v>
      </c>
      <c r="J10" s="343">
        <f>SUM(J11:J12)</f>
        <v>4518994</v>
      </c>
      <c r="K10" s="344">
        <v>-20.48645502464793</v>
      </c>
      <c r="L10" s="356" t="s">
        <v>13</v>
      </c>
      <c r="M10" s="356" t="s">
        <v>13</v>
      </c>
      <c r="N10" s="356" t="s">
        <v>13</v>
      </c>
    </row>
    <row r="11" spans="1:14" ht="15.75" customHeight="1">
      <c r="A11" s="183"/>
      <c r="B11" s="202" t="s">
        <v>42</v>
      </c>
      <c r="C11" s="203">
        <v>36</v>
      </c>
      <c r="D11" s="343">
        <v>33</v>
      </c>
      <c r="E11" s="205">
        <v>-16.666666666666664</v>
      </c>
      <c r="F11" s="204">
        <v>115</v>
      </c>
      <c r="G11" s="343">
        <v>139</v>
      </c>
      <c r="H11" s="205">
        <v>16.521739130434774</v>
      </c>
      <c r="I11" s="204">
        <v>755690</v>
      </c>
      <c r="J11" s="343">
        <v>619149</v>
      </c>
      <c r="K11" s="205">
        <v>-18.217523058396967</v>
      </c>
      <c r="L11" s="206" t="s">
        <v>13</v>
      </c>
      <c r="M11" s="356" t="s">
        <v>13</v>
      </c>
      <c r="N11" s="206" t="s">
        <v>13</v>
      </c>
    </row>
    <row r="12" spans="1:14" ht="15.75" customHeight="1">
      <c r="A12" s="183"/>
      <c r="B12" s="202" t="s">
        <v>43</v>
      </c>
      <c r="C12" s="203">
        <v>169</v>
      </c>
      <c r="D12" s="343">
        <v>162</v>
      </c>
      <c r="E12" s="205">
        <v>-7.100591715976334</v>
      </c>
      <c r="F12" s="204">
        <v>1231</v>
      </c>
      <c r="G12" s="343">
        <v>1120</v>
      </c>
      <c r="H12" s="205">
        <v>-10.479285134037363</v>
      </c>
      <c r="I12" s="204">
        <v>4865878</v>
      </c>
      <c r="J12" s="343">
        <v>3899845</v>
      </c>
      <c r="K12" s="205">
        <v>-20.838829086960253</v>
      </c>
      <c r="L12" s="206" t="s">
        <v>13</v>
      </c>
      <c r="M12" s="356" t="s">
        <v>13</v>
      </c>
      <c r="N12" s="206" t="s">
        <v>13</v>
      </c>
    </row>
    <row r="13" spans="1:14" ht="15.75" customHeight="1">
      <c r="A13" s="355" t="s">
        <v>44</v>
      </c>
      <c r="B13" s="355"/>
      <c r="C13" s="342">
        <v>1520</v>
      </c>
      <c r="D13" s="343">
        <f>SUM(D14:D15)</f>
        <v>1622</v>
      </c>
      <c r="E13" s="344">
        <v>-3.68421052631579</v>
      </c>
      <c r="F13" s="343">
        <v>15047</v>
      </c>
      <c r="G13" s="343">
        <f>SUM(G14:G15)</f>
        <v>15343</v>
      </c>
      <c r="H13" s="344">
        <v>-8.311205523101439</v>
      </c>
      <c r="I13" s="343">
        <v>129201388</v>
      </c>
      <c r="J13" s="343">
        <v>122144450</v>
      </c>
      <c r="K13" s="344">
        <v>-14.76015259345499</v>
      </c>
      <c r="L13" s="356" t="s">
        <v>13</v>
      </c>
      <c r="M13" s="356" t="s">
        <v>13</v>
      </c>
      <c r="N13" s="356" t="s">
        <v>13</v>
      </c>
    </row>
    <row r="14" spans="1:14" ht="15.75" customHeight="1">
      <c r="A14" s="183"/>
      <c r="B14" s="202" t="s">
        <v>45</v>
      </c>
      <c r="C14" s="203">
        <v>679</v>
      </c>
      <c r="D14" s="343">
        <v>719</v>
      </c>
      <c r="E14" s="205">
        <v>-0.2962962962962945</v>
      </c>
      <c r="F14" s="204">
        <v>6777</v>
      </c>
      <c r="G14" s="343">
        <v>6832</v>
      </c>
      <c r="H14" s="205">
        <v>-8.253156945279617</v>
      </c>
      <c r="I14" s="204">
        <v>66106866</v>
      </c>
      <c r="J14" s="343">
        <v>62185179</v>
      </c>
      <c r="K14" s="205">
        <v>-12.408789733331037</v>
      </c>
      <c r="L14" s="206" t="s">
        <v>13</v>
      </c>
      <c r="M14" s="356" t="s">
        <v>13</v>
      </c>
      <c r="N14" s="206" t="s">
        <v>13</v>
      </c>
    </row>
    <row r="15" spans="1:14" ht="15.75" customHeight="1">
      <c r="A15" s="183"/>
      <c r="B15" s="202" t="s">
        <v>46</v>
      </c>
      <c r="C15" s="203">
        <v>841</v>
      </c>
      <c r="D15" s="343">
        <v>903</v>
      </c>
      <c r="E15" s="205">
        <v>-6.390532544378702</v>
      </c>
      <c r="F15" s="204">
        <v>8270</v>
      </c>
      <c r="G15" s="343">
        <v>8511</v>
      </c>
      <c r="H15" s="205">
        <v>-8.357108892058962</v>
      </c>
      <c r="I15" s="204">
        <v>63094522</v>
      </c>
      <c r="J15" s="343">
        <v>59959271</v>
      </c>
      <c r="K15" s="205">
        <v>-17.196720756917927</v>
      </c>
      <c r="L15" s="206" t="s">
        <v>13</v>
      </c>
      <c r="M15" s="356" t="s">
        <v>13</v>
      </c>
      <c r="N15" s="206" t="s">
        <v>13</v>
      </c>
    </row>
    <row r="16" spans="1:14" ht="15.75" customHeight="1">
      <c r="A16" s="355" t="s">
        <v>47</v>
      </c>
      <c r="B16" s="355"/>
      <c r="C16" s="342">
        <v>1453</v>
      </c>
      <c r="D16" s="343">
        <f>SUM(D17:D20)</f>
        <v>1478</v>
      </c>
      <c r="E16" s="344">
        <v>-9.15977961432507</v>
      </c>
      <c r="F16" s="343">
        <v>10596</v>
      </c>
      <c r="G16" s="343">
        <f>SUM(G17:G20)</f>
        <v>10538</v>
      </c>
      <c r="H16" s="344">
        <v>-9.321232747211194</v>
      </c>
      <c r="I16" s="343">
        <v>79224674</v>
      </c>
      <c r="J16" s="343">
        <f>SUM(J17:J20)</f>
        <v>61991567</v>
      </c>
      <c r="K16" s="344">
        <v>-22.38719311301808</v>
      </c>
      <c r="L16" s="356" t="s">
        <v>13</v>
      </c>
      <c r="M16" s="356" t="s">
        <v>13</v>
      </c>
      <c r="N16" s="356" t="s">
        <v>13</v>
      </c>
    </row>
    <row r="17" spans="1:14" ht="15.75" customHeight="1">
      <c r="A17" s="183"/>
      <c r="B17" s="202" t="s">
        <v>48</v>
      </c>
      <c r="C17" s="203">
        <v>828</v>
      </c>
      <c r="D17" s="343">
        <v>892</v>
      </c>
      <c r="E17" s="205">
        <v>-4.111245465538094</v>
      </c>
      <c r="F17" s="204">
        <v>6026</v>
      </c>
      <c r="G17" s="343">
        <v>6449</v>
      </c>
      <c r="H17" s="205">
        <v>-3.0459387483355527</v>
      </c>
      <c r="I17" s="204">
        <v>45814980</v>
      </c>
      <c r="J17" s="343">
        <v>36894618</v>
      </c>
      <c r="K17" s="205">
        <v>-15.830401169439213</v>
      </c>
      <c r="L17" s="206" t="s">
        <v>13</v>
      </c>
      <c r="M17" s="356" t="s">
        <v>13</v>
      </c>
      <c r="N17" s="206" t="s">
        <v>13</v>
      </c>
    </row>
    <row r="18" spans="1:14" ht="15.75" customHeight="1">
      <c r="A18" s="183"/>
      <c r="B18" s="202" t="s">
        <v>49</v>
      </c>
      <c r="C18" s="203">
        <v>193</v>
      </c>
      <c r="D18" s="343">
        <v>174</v>
      </c>
      <c r="E18" s="205">
        <v>-17.098445595854926</v>
      </c>
      <c r="F18" s="204">
        <v>1384</v>
      </c>
      <c r="G18" s="343">
        <v>1357</v>
      </c>
      <c r="H18" s="205">
        <v>-8.59826589595376</v>
      </c>
      <c r="I18" s="204">
        <v>8921938</v>
      </c>
      <c r="J18" s="343">
        <v>8209714</v>
      </c>
      <c r="K18" s="205">
        <v>-12.526392808378628</v>
      </c>
      <c r="L18" s="206" t="s">
        <v>13</v>
      </c>
      <c r="M18" s="356" t="s">
        <v>13</v>
      </c>
      <c r="N18" s="206" t="s">
        <v>13</v>
      </c>
    </row>
    <row r="19" spans="1:14" ht="15.75" customHeight="1">
      <c r="A19" s="183"/>
      <c r="B19" s="202" t="s">
        <v>50</v>
      </c>
      <c r="C19" s="203">
        <v>223</v>
      </c>
      <c r="D19" s="343">
        <v>203</v>
      </c>
      <c r="E19" s="205">
        <v>-18.83408071748879</v>
      </c>
      <c r="F19" s="204">
        <v>2072</v>
      </c>
      <c r="G19" s="343">
        <v>1788</v>
      </c>
      <c r="H19" s="205">
        <v>-19.64285714285714</v>
      </c>
      <c r="I19" s="204">
        <v>22384693</v>
      </c>
      <c r="J19" s="343">
        <v>15331398</v>
      </c>
      <c r="K19" s="205">
        <v>-36.84601794628142</v>
      </c>
      <c r="L19" s="206" t="s">
        <v>13</v>
      </c>
      <c r="M19" s="356" t="s">
        <v>13</v>
      </c>
      <c r="N19" s="206" t="s">
        <v>13</v>
      </c>
    </row>
    <row r="20" spans="1:14" ht="15.75" customHeight="1">
      <c r="A20" s="183"/>
      <c r="B20" s="202" t="s">
        <v>51</v>
      </c>
      <c r="C20" s="203">
        <v>209</v>
      </c>
      <c r="D20" s="343">
        <v>209</v>
      </c>
      <c r="E20" s="205">
        <v>-11.483253588516751</v>
      </c>
      <c r="F20" s="204">
        <v>1114</v>
      </c>
      <c r="G20" s="343">
        <v>944</v>
      </c>
      <c r="H20" s="205">
        <v>-24.8653500897666</v>
      </c>
      <c r="I20" s="204">
        <v>2103063</v>
      </c>
      <c r="J20" s="343">
        <v>1555837</v>
      </c>
      <c r="K20" s="205">
        <v>-36.49942964143252</v>
      </c>
      <c r="L20" s="206" t="s">
        <v>13</v>
      </c>
      <c r="M20" s="356" t="s">
        <v>13</v>
      </c>
      <c r="N20" s="206" t="s">
        <v>13</v>
      </c>
    </row>
    <row r="21" spans="1:14" ht="15.75" customHeight="1">
      <c r="A21" s="355" t="s">
        <v>52</v>
      </c>
      <c r="B21" s="355"/>
      <c r="C21" s="342">
        <f>SUM(C22:C25)</f>
        <v>1423</v>
      </c>
      <c r="D21" s="343">
        <f>SUM(D22:D25)</f>
        <v>1488</v>
      </c>
      <c r="E21" s="344">
        <v>-3.3731553056921992</v>
      </c>
      <c r="F21" s="343">
        <f>SUM(F22:F25)</f>
        <v>12166</v>
      </c>
      <c r="G21" s="343">
        <f>SUM(G22:G25)</f>
        <v>12463</v>
      </c>
      <c r="H21" s="344">
        <v>-3.123458819661351</v>
      </c>
      <c r="I21" s="343">
        <f>SUM(I22:I25)</f>
        <v>96881315</v>
      </c>
      <c r="J21" s="343">
        <f>SUM(J22:J25)</f>
        <v>77948523</v>
      </c>
      <c r="K21" s="344">
        <v>-22.993737234057974</v>
      </c>
      <c r="L21" s="356" t="s">
        <v>13</v>
      </c>
      <c r="M21" s="356" t="s">
        <v>13</v>
      </c>
      <c r="N21" s="356" t="s">
        <v>13</v>
      </c>
    </row>
    <row r="22" spans="1:14" ht="15.75" customHeight="1">
      <c r="A22" s="183"/>
      <c r="B22" s="202" t="s">
        <v>53</v>
      </c>
      <c r="C22" s="203">
        <v>560</v>
      </c>
      <c r="D22" s="343">
        <v>589</v>
      </c>
      <c r="E22" s="205">
        <v>-2.67857142857143</v>
      </c>
      <c r="F22" s="204">
        <v>4193</v>
      </c>
      <c r="G22" s="343">
        <v>4357</v>
      </c>
      <c r="H22" s="205">
        <v>-3.529692344383495</v>
      </c>
      <c r="I22" s="204">
        <v>27319269</v>
      </c>
      <c r="J22" s="343">
        <v>21326049</v>
      </c>
      <c r="K22" s="205">
        <v>-24.768872842095448</v>
      </c>
      <c r="L22" s="206" t="s">
        <v>13</v>
      </c>
      <c r="M22" s="356" t="s">
        <v>13</v>
      </c>
      <c r="N22" s="206" t="s">
        <v>13</v>
      </c>
    </row>
    <row r="23" spans="1:14" ht="15.75" customHeight="1">
      <c r="A23" s="183"/>
      <c r="B23" s="202" t="s">
        <v>54</v>
      </c>
      <c r="C23" s="203">
        <v>321</v>
      </c>
      <c r="D23" s="343">
        <v>321</v>
      </c>
      <c r="E23" s="205">
        <v>-6.542056074766355</v>
      </c>
      <c r="F23" s="204">
        <v>3704</v>
      </c>
      <c r="G23" s="343">
        <v>3575</v>
      </c>
      <c r="H23" s="205">
        <v>-5.966522678185749</v>
      </c>
      <c r="I23" s="204">
        <v>29886079</v>
      </c>
      <c r="J23" s="343">
        <v>25088308</v>
      </c>
      <c r="K23" s="205">
        <v>-16.842818357001597</v>
      </c>
      <c r="L23" s="206" t="s">
        <v>13</v>
      </c>
      <c r="M23" s="356" t="s">
        <v>13</v>
      </c>
      <c r="N23" s="206" t="s">
        <v>13</v>
      </c>
    </row>
    <row r="24" spans="1:14" ht="15.75" customHeight="1">
      <c r="A24" s="183"/>
      <c r="B24" s="202" t="s">
        <v>55</v>
      </c>
      <c r="C24" s="203">
        <v>382</v>
      </c>
      <c r="D24" s="343">
        <v>378</v>
      </c>
      <c r="E24" s="205">
        <v>-9.424083769633507</v>
      </c>
      <c r="F24" s="204">
        <v>3166</v>
      </c>
      <c r="G24" s="343">
        <v>3233</v>
      </c>
      <c r="H24" s="205">
        <v>-3.8850284270372737</v>
      </c>
      <c r="I24" s="204">
        <v>33055234</v>
      </c>
      <c r="J24" s="343">
        <v>23888878</v>
      </c>
      <c r="K24" s="205">
        <v>-33.59186021796125</v>
      </c>
      <c r="L24" s="206" t="s">
        <v>13</v>
      </c>
      <c r="M24" s="356" t="s">
        <v>13</v>
      </c>
      <c r="N24" s="206" t="s">
        <v>13</v>
      </c>
    </row>
    <row r="25" spans="1:14" ht="15.75" customHeight="1">
      <c r="A25" s="183"/>
      <c r="B25" s="202" t="s">
        <v>56</v>
      </c>
      <c r="C25" s="203">
        <v>160</v>
      </c>
      <c r="D25" s="343">
        <v>200</v>
      </c>
      <c r="E25" s="205">
        <v>15</v>
      </c>
      <c r="F25" s="204">
        <v>1103</v>
      </c>
      <c r="G25" s="343">
        <v>1298</v>
      </c>
      <c r="H25" s="205">
        <v>10.154125113327295</v>
      </c>
      <c r="I25" s="204">
        <v>6620733</v>
      </c>
      <c r="J25" s="343">
        <v>7645288</v>
      </c>
      <c r="K25" s="205">
        <v>9.478799401818506</v>
      </c>
      <c r="L25" s="206" t="s">
        <v>13</v>
      </c>
      <c r="M25" s="356" t="s">
        <v>13</v>
      </c>
      <c r="N25" s="206" t="s">
        <v>13</v>
      </c>
    </row>
    <row r="26" spans="1:14" ht="15.75" customHeight="1">
      <c r="A26" s="355" t="s">
        <v>57</v>
      </c>
      <c r="B26" s="355"/>
      <c r="C26" s="342">
        <f>SUM(C27:C30)</f>
        <v>1205</v>
      </c>
      <c r="D26" s="343">
        <f>SUM(D27:D30)</f>
        <v>1367</v>
      </c>
      <c r="E26" s="344">
        <v>0.9128630705394158</v>
      </c>
      <c r="F26" s="343">
        <f>SUM(F27:F30)</f>
        <v>9370</v>
      </c>
      <c r="G26" s="343">
        <f>SUM(G27:G30)</f>
        <v>10486</v>
      </c>
      <c r="H26" s="344">
        <v>-1.7182497331910351</v>
      </c>
      <c r="I26" s="343">
        <f>SUM(I27:I30)</f>
        <v>51773219</v>
      </c>
      <c r="J26" s="343">
        <f>SUM(J27:J30)</f>
        <v>55238022</v>
      </c>
      <c r="K26" s="344">
        <v>-14.175492931973189</v>
      </c>
      <c r="L26" s="356" t="s">
        <v>13</v>
      </c>
      <c r="M26" s="356" t="s">
        <v>13</v>
      </c>
      <c r="N26" s="356" t="s">
        <v>13</v>
      </c>
    </row>
    <row r="27" spans="1:14" ht="15.75" customHeight="1">
      <c r="A27" s="183"/>
      <c r="B27" s="202" t="s">
        <v>58</v>
      </c>
      <c r="C27" s="203">
        <v>321</v>
      </c>
      <c r="D27" s="343">
        <v>306</v>
      </c>
      <c r="E27" s="205">
        <v>-14.330218068535828</v>
      </c>
      <c r="F27" s="204">
        <v>2177</v>
      </c>
      <c r="G27" s="343">
        <v>1923</v>
      </c>
      <c r="H27" s="205">
        <v>-17.31740927882407</v>
      </c>
      <c r="I27" s="204">
        <v>9268329</v>
      </c>
      <c r="J27" s="343">
        <v>7217345</v>
      </c>
      <c r="K27" s="205">
        <v>-28.94734315106855</v>
      </c>
      <c r="L27" s="206" t="s">
        <v>13</v>
      </c>
      <c r="M27" s="356" t="s">
        <v>13</v>
      </c>
      <c r="N27" s="206" t="s">
        <v>13</v>
      </c>
    </row>
    <row r="28" spans="1:14" ht="15.75" customHeight="1">
      <c r="A28" s="183"/>
      <c r="B28" s="202" t="s">
        <v>59</v>
      </c>
      <c r="C28" s="203">
        <v>280</v>
      </c>
      <c r="D28" s="343">
        <v>379</v>
      </c>
      <c r="E28" s="205">
        <v>17.5</v>
      </c>
      <c r="F28" s="204">
        <v>2963</v>
      </c>
      <c r="G28" s="343">
        <v>3563</v>
      </c>
      <c r="H28" s="205">
        <v>-0.80998987512656</v>
      </c>
      <c r="I28" s="204">
        <v>21017639</v>
      </c>
      <c r="J28" s="343">
        <v>19207253</v>
      </c>
      <c r="K28" s="205">
        <v>-18.068823049058935</v>
      </c>
      <c r="L28" s="206" t="s">
        <v>13</v>
      </c>
      <c r="M28" s="356" t="s">
        <v>13</v>
      </c>
      <c r="N28" s="206" t="s">
        <v>13</v>
      </c>
    </row>
    <row r="29" spans="1:14" ht="15.75" customHeight="1">
      <c r="A29" s="183"/>
      <c r="B29" s="202" t="s">
        <v>60</v>
      </c>
      <c r="C29" s="203">
        <v>19</v>
      </c>
      <c r="D29" s="343">
        <v>5</v>
      </c>
      <c r="E29" s="205">
        <v>-73.6842105263158</v>
      </c>
      <c r="F29" s="204">
        <v>77</v>
      </c>
      <c r="G29" s="343">
        <v>15</v>
      </c>
      <c r="H29" s="205">
        <v>-80.51948051948052</v>
      </c>
      <c r="I29" s="206" t="s">
        <v>13</v>
      </c>
      <c r="J29" s="356" t="s">
        <v>13</v>
      </c>
      <c r="K29" s="206" t="s">
        <v>13</v>
      </c>
      <c r="L29" s="206" t="s">
        <v>13</v>
      </c>
      <c r="M29" s="356" t="s">
        <v>13</v>
      </c>
      <c r="N29" s="206" t="s">
        <v>13</v>
      </c>
    </row>
    <row r="30" spans="1:14" ht="15.75" customHeight="1">
      <c r="A30" s="183"/>
      <c r="B30" s="202" t="s">
        <v>61</v>
      </c>
      <c r="C30" s="203">
        <v>585</v>
      </c>
      <c r="D30" s="343">
        <v>677</v>
      </c>
      <c r="E30" s="205">
        <v>3.7606837606837695</v>
      </c>
      <c r="F30" s="204">
        <v>4153</v>
      </c>
      <c r="G30" s="343">
        <v>4985</v>
      </c>
      <c r="H30" s="205">
        <v>7.271851673489049</v>
      </c>
      <c r="I30" s="204">
        <v>21487251</v>
      </c>
      <c r="J30" s="343">
        <v>28813424</v>
      </c>
      <c r="K30" s="205">
        <v>-3.995550663972791</v>
      </c>
      <c r="L30" s="206" t="s">
        <v>13</v>
      </c>
      <c r="M30" s="356" t="s">
        <v>13</v>
      </c>
      <c r="N30" s="206" t="s">
        <v>13</v>
      </c>
    </row>
    <row r="31" spans="1:14" ht="15.75" customHeight="1">
      <c r="A31" s="340" t="s">
        <v>62</v>
      </c>
      <c r="B31" s="341"/>
      <c r="C31" s="342">
        <f>SUM(C32,C35,C41,C51,C54,C60)</f>
        <v>26662</v>
      </c>
      <c r="D31" s="343">
        <f>SUM(D32,D35,D41,D51,D54,D60)</f>
        <v>25859</v>
      </c>
      <c r="E31" s="344">
        <v>-8.10119920303748</v>
      </c>
      <c r="F31" s="343">
        <f>SUM(F32,F35,F41,F51,F54,F60)</f>
        <v>127317</v>
      </c>
      <c r="G31" s="343">
        <f>SUM(G32,G35,G41,G51,G54,G60)</f>
        <v>129838</v>
      </c>
      <c r="H31" s="344">
        <v>-2.2224329792615127</v>
      </c>
      <c r="I31" s="343">
        <f>SUM(I32,I35,I41,I51,I54,I60)</f>
        <v>239707698</v>
      </c>
      <c r="J31" s="343">
        <f>SUM(J32,J35,J41,J51,J54,J60)</f>
        <v>218196564</v>
      </c>
      <c r="K31" s="344">
        <v>-11.843076053900736</v>
      </c>
      <c r="L31" s="343">
        <f>SUM(L32,L35,L41,L51,L54,L60)</f>
        <v>2279467</v>
      </c>
      <c r="M31" s="343">
        <f>SUM(M32,M35,M41,M51,M54,M60)</f>
        <v>2320427</v>
      </c>
      <c r="N31" s="344">
        <v>-1.0901232612711698</v>
      </c>
    </row>
    <row r="32" spans="1:14" ht="15.75" customHeight="1">
      <c r="A32" s="355" t="s">
        <v>63</v>
      </c>
      <c r="B32" s="355"/>
      <c r="C32" s="342">
        <f>SUM(C33:C34)</f>
        <v>100</v>
      </c>
      <c r="D32" s="343">
        <f>SUM(D33:D34)</f>
        <v>151</v>
      </c>
      <c r="E32" s="344">
        <v>17.741935483870975</v>
      </c>
      <c r="F32" s="343">
        <f>SUM(F33:F34)</f>
        <v>7672</v>
      </c>
      <c r="G32" s="343">
        <f>SUM(G33:G34)</f>
        <v>7666</v>
      </c>
      <c r="H32" s="344">
        <v>-5.261823253455056</v>
      </c>
      <c r="I32" s="343">
        <f>SUM(I33:I34)</f>
        <v>22877925</v>
      </c>
      <c r="J32" s="343">
        <f>SUM(J33:J34)</f>
        <v>22618092</v>
      </c>
      <c r="K32" s="344">
        <v>-4.9817180132316725</v>
      </c>
      <c r="L32" s="343">
        <f>SUM(L33:L34)</f>
        <v>287905</v>
      </c>
      <c r="M32" s="343">
        <f>SUM(M33:M34)</f>
        <v>319339</v>
      </c>
      <c r="N32" s="344">
        <v>8.011560178407983</v>
      </c>
    </row>
    <row r="33" spans="1:14" ht="15.75" customHeight="1">
      <c r="A33" s="183"/>
      <c r="B33" s="202" t="s">
        <v>64</v>
      </c>
      <c r="C33" s="203">
        <v>42</v>
      </c>
      <c r="D33" s="343">
        <v>43</v>
      </c>
      <c r="E33" s="205">
        <v>-2.3255813953488413</v>
      </c>
      <c r="F33" s="204">
        <v>7415</v>
      </c>
      <c r="G33" s="343">
        <v>7114</v>
      </c>
      <c r="H33" s="205">
        <v>-7.12659075686537</v>
      </c>
      <c r="I33" s="204">
        <v>22352101</v>
      </c>
      <c r="J33" s="343">
        <v>21516874</v>
      </c>
      <c r="K33" s="205">
        <v>-5.461974360439581</v>
      </c>
      <c r="L33" s="204">
        <v>281465</v>
      </c>
      <c r="M33" s="343">
        <v>307293</v>
      </c>
      <c r="N33" s="205">
        <v>7.240205330840199</v>
      </c>
    </row>
    <row r="34" spans="1:14" ht="15.75" customHeight="1">
      <c r="A34" s="183"/>
      <c r="B34" s="202" t="s">
        <v>65</v>
      </c>
      <c r="C34" s="203">
        <v>58</v>
      </c>
      <c r="D34" s="343">
        <v>108</v>
      </c>
      <c r="E34" s="205">
        <v>28.395061728395056</v>
      </c>
      <c r="F34" s="204">
        <v>257</v>
      </c>
      <c r="G34" s="343">
        <v>552</v>
      </c>
      <c r="H34" s="205">
        <v>27.725118483412324</v>
      </c>
      <c r="I34" s="204">
        <v>525824</v>
      </c>
      <c r="J34" s="343">
        <v>1101218</v>
      </c>
      <c r="K34" s="205">
        <v>6.356744024648009</v>
      </c>
      <c r="L34" s="204">
        <v>6440</v>
      </c>
      <c r="M34" s="343">
        <v>12046</v>
      </c>
      <c r="N34" s="205">
        <v>34.52583070579676</v>
      </c>
    </row>
    <row r="35" spans="1:14" ht="15.75" customHeight="1">
      <c r="A35" s="355" t="s">
        <v>66</v>
      </c>
      <c r="B35" s="355"/>
      <c r="C35" s="342">
        <f>SUM(C36:C40)</f>
        <v>3397</v>
      </c>
      <c r="D35" s="343">
        <f>SUM(D36:D40)</f>
        <v>3223</v>
      </c>
      <c r="E35" s="344">
        <v>-8.879056047197642</v>
      </c>
      <c r="F35" s="343">
        <f>SUM(F36:F40)</f>
        <v>11708</v>
      </c>
      <c r="G35" s="343">
        <f>SUM(G36:G40)</f>
        <v>10875</v>
      </c>
      <c r="H35" s="344">
        <v>-11.083554263234419</v>
      </c>
      <c r="I35" s="343">
        <f>SUM(I36:I40)</f>
        <v>19595279</v>
      </c>
      <c r="J35" s="343">
        <f>SUM(J36:J40)</f>
        <v>16771654</v>
      </c>
      <c r="K35" s="344">
        <v>-17.68333556640137</v>
      </c>
      <c r="L35" s="343">
        <f>SUM(L36:L40)</f>
        <v>377038</v>
      </c>
      <c r="M35" s="343">
        <f>SUM(M36:M40)</f>
        <v>348555</v>
      </c>
      <c r="N35" s="344">
        <v>-9.608933205483384</v>
      </c>
    </row>
    <row r="36" spans="1:14" ht="15.75" customHeight="1">
      <c r="A36" s="183"/>
      <c r="B36" s="202" t="s">
        <v>67</v>
      </c>
      <c r="C36" s="203">
        <v>699</v>
      </c>
      <c r="D36" s="343">
        <v>635</v>
      </c>
      <c r="E36" s="205">
        <v>-14.592274678111583</v>
      </c>
      <c r="F36" s="204">
        <v>2349</v>
      </c>
      <c r="G36" s="343">
        <v>2075</v>
      </c>
      <c r="H36" s="205">
        <v>-17.581949765857807</v>
      </c>
      <c r="I36" s="204">
        <v>3241546</v>
      </c>
      <c r="J36" s="343">
        <v>2538247</v>
      </c>
      <c r="K36" s="205">
        <v>-25.781463536226234</v>
      </c>
      <c r="L36" s="204">
        <v>54341</v>
      </c>
      <c r="M36" s="343">
        <v>44699</v>
      </c>
      <c r="N36" s="205">
        <v>-21.799378001877034</v>
      </c>
    </row>
    <row r="37" spans="1:14" ht="15.75" customHeight="1">
      <c r="A37" s="183"/>
      <c r="B37" s="202" t="s">
        <v>68</v>
      </c>
      <c r="C37" s="203">
        <v>439</v>
      </c>
      <c r="D37" s="343">
        <v>402</v>
      </c>
      <c r="E37" s="205">
        <v>-12.072892938496583</v>
      </c>
      <c r="F37" s="204">
        <v>1393</v>
      </c>
      <c r="G37" s="343">
        <v>1261</v>
      </c>
      <c r="H37" s="205">
        <v>-11.701363962670497</v>
      </c>
      <c r="I37" s="204">
        <v>2610290</v>
      </c>
      <c r="J37" s="343">
        <v>2125017</v>
      </c>
      <c r="K37" s="205">
        <v>-19.378919583647793</v>
      </c>
      <c r="L37" s="204">
        <v>57369</v>
      </c>
      <c r="M37" s="343">
        <v>56322</v>
      </c>
      <c r="N37" s="205">
        <v>-3.07308825323781</v>
      </c>
    </row>
    <row r="38" spans="1:14" ht="15.75" customHeight="1">
      <c r="A38" s="183"/>
      <c r="B38" s="202" t="s">
        <v>69</v>
      </c>
      <c r="C38" s="203">
        <v>1403</v>
      </c>
      <c r="D38" s="343">
        <v>1306</v>
      </c>
      <c r="E38" s="205">
        <v>-10.42857142857143</v>
      </c>
      <c r="F38" s="204">
        <v>5110</v>
      </c>
      <c r="G38" s="343">
        <v>4448</v>
      </c>
      <c r="H38" s="205">
        <v>-16.529573051312184</v>
      </c>
      <c r="I38" s="204">
        <v>8712563</v>
      </c>
      <c r="J38" s="343">
        <v>7017066</v>
      </c>
      <c r="K38" s="205">
        <v>-22.44571444580814</v>
      </c>
      <c r="L38" s="204">
        <v>164631</v>
      </c>
      <c r="M38" s="343">
        <v>133597</v>
      </c>
      <c r="N38" s="205">
        <v>-21.034327614090987</v>
      </c>
    </row>
    <row r="39" spans="1:14" ht="15.75" customHeight="1">
      <c r="A39" s="183"/>
      <c r="B39" s="202" t="s">
        <v>70</v>
      </c>
      <c r="C39" s="203">
        <v>340</v>
      </c>
      <c r="D39" s="343">
        <v>307</v>
      </c>
      <c r="E39" s="205">
        <v>-10.32448377581121</v>
      </c>
      <c r="F39" s="204">
        <v>953</v>
      </c>
      <c r="G39" s="343">
        <v>848</v>
      </c>
      <c r="H39" s="205">
        <v>-10.864978902953581</v>
      </c>
      <c r="I39" s="204">
        <v>1490009</v>
      </c>
      <c r="J39" s="343">
        <v>1297132</v>
      </c>
      <c r="K39" s="205">
        <v>-12.822035910741803</v>
      </c>
      <c r="L39" s="204">
        <v>33893</v>
      </c>
      <c r="M39" s="343">
        <v>31587</v>
      </c>
      <c r="N39" s="205">
        <v>-6.2390393246737785</v>
      </c>
    </row>
    <row r="40" spans="1:14" ht="15.75" customHeight="1">
      <c r="A40" s="183"/>
      <c r="B40" s="212" t="s">
        <v>71</v>
      </c>
      <c r="C40" s="203">
        <v>516</v>
      </c>
      <c r="D40" s="343">
        <v>573</v>
      </c>
      <c r="E40" s="205">
        <v>6.822612085769975</v>
      </c>
      <c r="F40" s="204">
        <v>1903</v>
      </c>
      <c r="G40" s="343">
        <v>2243</v>
      </c>
      <c r="H40" s="205">
        <v>11.966262519768044</v>
      </c>
      <c r="I40" s="204">
        <v>3540871</v>
      </c>
      <c r="J40" s="343">
        <v>3794192</v>
      </c>
      <c r="K40" s="205">
        <v>0.6736155327683901</v>
      </c>
      <c r="L40" s="204">
        <v>66804</v>
      </c>
      <c r="M40" s="343">
        <v>82350</v>
      </c>
      <c r="N40" s="205">
        <v>21.195391262602016</v>
      </c>
    </row>
    <row r="41" spans="1:14" ht="15.75" customHeight="1">
      <c r="A41" s="355" t="s">
        <v>72</v>
      </c>
      <c r="B41" s="355"/>
      <c r="C41" s="342">
        <f>SUM(C42:C50)</f>
        <v>10396</v>
      </c>
      <c r="D41" s="343">
        <f>SUM(D42:D50)</f>
        <v>9299</v>
      </c>
      <c r="E41" s="344">
        <v>-8.87792848335388</v>
      </c>
      <c r="F41" s="343">
        <f>SUM(F42:F50)</f>
        <v>46692</v>
      </c>
      <c r="G41" s="343">
        <f>SUM(G42:G50)</f>
        <v>47365</v>
      </c>
      <c r="H41" s="344">
        <v>1.0235254766417734</v>
      </c>
      <c r="I41" s="343">
        <f>SUM(I42:I50)</f>
        <v>72218328</v>
      </c>
      <c r="J41" s="343">
        <f>SUM(J42:J50)</f>
        <v>68327374</v>
      </c>
      <c r="K41" s="344">
        <v>-6.70102830580217</v>
      </c>
      <c r="L41" s="343">
        <f>SUM(L42:L50)</f>
        <v>712026</v>
      </c>
      <c r="M41" s="343">
        <f>SUM(M42:M50)</f>
        <v>679702</v>
      </c>
      <c r="N41" s="344">
        <v>-4.509265783081284</v>
      </c>
    </row>
    <row r="42" spans="1:14" ht="15.75" customHeight="1">
      <c r="A42" s="183"/>
      <c r="B42" s="202" t="s">
        <v>73</v>
      </c>
      <c r="C42" s="203">
        <v>1370</v>
      </c>
      <c r="D42" s="343">
        <v>1133</v>
      </c>
      <c r="E42" s="205">
        <v>-10.682730923694784</v>
      </c>
      <c r="F42" s="204">
        <v>12847</v>
      </c>
      <c r="G42" s="343">
        <v>12442</v>
      </c>
      <c r="H42" s="205">
        <v>7.706650093225598</v>
      </c>
      <c r="I42" s="204">
        <v>29751675</v>
      </c>
      <c r="J42" s="343">
        <v>26225250</v>
      </c>
      <c r="K42" s="205">
        <v>-0.11280478771967806</v>
      </c>
      <c r="L42" s="204">
        <v>264428</v>
      </c>
      <c r="M42" s="343">
        <v>254168</v>
      </c>
      <c r="N42" s="205">
        <v>7.703289001259872</v>
      </c>
    </row>
    <row r="43" spans="1:14" ht="15.75" customHeight="1">
      <c r="A43" s="183"/>
      <c r="B43" s="202" t="s">
        <v>74</v>
      </c>
      <c r="C43" s="203">
        <v>1864</v>
      </c>
      <c r="D43" s="343">
        <v>1641</v>
      </c>
      <c r="E43" s="205">
        <v>-12.960954446854666</v>
      </c>
      <c r="F43" s="204">
        <v>4881</v>
      </c>
      <c r="G43" s="343">
        <v>4713</v>
      </c>
      <c r="H43" s="205">
        <v>-7.044254973609421</v>
      </c>
      <c r="I43" s="204">
        <v>10085007</v>
      </c>
      <c r="J43" s="343">
        <v>9073627</v>
      </c>
      <c r="K43" s="205">
        <v>-14.277559623988845</v>
      </c>
      <c r="L43" s="204">
        <v>102575</v>
      </c>
      <c r="M43" s="343">
        <v>97714</v>
      </c>
      <c r="N43" s="205">
        <v>-8.81613308830641</v>
      </c>
    </row>
    <row r="44" spans="1:14" ht="15.75" customHeight="1">
      <c r="A44" s="183"/>
      <c r="B44" s="202" t="s">
        <v>75</v>
      </c>
      <c r="C44" s="203">
        <v>301</v>
      </c>
      <c r="D44" s="343">
        <v>277</v>
      </c>
      <c r="E44" s="205">
        <v>-10.89108910891089</v>
      </c>
      <c r="F44" s="204">
        <v>845</v>
      </c>
      <c r="G44" s="343">
        <v>848</v>
      </c>
      <c r="H44" s="205">
        <v>-9.502762430939226</v>
      </c>
      <c r="I44" s="204">
        <v>861546</v>
      </c>
      <c r="J44" s="343">
        <v>967805</v>
      </c>
      <c r="K44" s="205">
        <v>-9.289448786585764</v>
      </c>
      <c r="L44" s="204">
        <v>10872</v>
      </c>
      <c r="M44" s="343">
        <v>12271</v>
      </c>
      <c r="N44" s="205">
        <v>1.0367026168380589</v>
      </c>
    </row>
    <row r="45" spans="1:14" ht="15.75" customHeight="1">
      <c r="A45" s="183"/>
      <c r="B45" s="202" t="s">
        <v>76</v>
      </c>
      <c r="C45" s="203">
        <v>640</v>
      </c>
      <c r="D45" s="343">
        <v>604</v>
      </c>
      <c r="E45" s="205">
        <v>-9.861325115562403</v>
      </c>
      <c r="F45" s="204">
        <v>1889</v>
      </c>
      <c r="G45" s="343">
        <v>1836</v>
      </c>
      <c r="H45" s="205">
        <v>-7.943925233644855</v>
      </c>
      <c r="I45" s="204">
        <v>2741953</v>
      </c>
      <c r="J45" s="343">
        <v>2586558</v>
      </c>
      <c r="K45" s="205">
        <v>-11.640009468459178</v>
      </c>
      <c r="L45" s="204">
        <v>31983</v>
      </c>
      <c r="M45" s="343">
        <v>31049</v>
      </c>
      <c r="N45" s="205">
        <v>-7.177515334615037</v>
      </c>
    </row>
    <row r="46" spans="1:14" ht="15.75" customHeight="1">
      <c r="A46" s="183"/>
      <c r="B46" s="202" t="s">
        <v>77</v>
      </c>
      <c r="C46" s="203">
        <v>51</v>
      </c>
      <c r="D46" s="343">
        <v>25</v>
      </c>
      <c r="E46" s="205">
        <v>-58.490566037735846</v>
      </c>
      <c r="F46" s="204">
        <v>150</v>
      </c>
      <c r="G46" s="343">
        <v>75</v>
      </c>
      <c r="H46" s="205">
        <v>-59.883720930232556</v>
      </c>
      <c r="I46" s="204">
        <v>238636</v>
      </c>
      <c r="J46" s="343">
        <v>90302</v>
      </c>
      <c r="K46" s="205">
        <v>-67.7919374660924</v>
      </c>
      <c r="L46" s="204">
        <v>2200</v>
      </c>
      <c r="M46" s="343">
        <v>888</v>
      </c>
      <c r="N46" s="205">
        <v>-62.59673258813414</v>
      </c>
    </row>
    <row r="47" spans="1:14" ht="15.75" customHeight="1">
      <c r="A47" s="183"/>
      <c r="B47" s="202" t="s">
        <v>78</v>
      </c>
      <c r="C47" s="203">
        <v>649</v>
      </c>
      <c r="D47" s="343">
        <v>682</v>
      </c>
      <c r="E47" s="205">
        <v>-2.2900763358778664</v>
      </c>
      <c r="F47" s="204">
        <v>1778</v>
      </c>
      <c r="G47" s="343">
        <v>1904</v>
      </c>
      <c r="H47" s="205">
        <v>0.5527915975677145</v>
      </c>
      <c r="I47" s="204">
        <v>2454157</v>
      </c>
      <c r="J47" s="343">
        <v>2636545</v>
      </c>
      <c r="K47" s="205">
        <v>0.008798534672482816</v>
      </c>
      <c r="L47" s="204">
        <v>37897</v>
      </c>
      <c r="M47" s="343">
        <v>36841</v>
      </c>
      <c r="N47" s="205">
        <v>-6.845067486580858</v>
      </c>
    </row>
    <row r="48" spans="1:14" ht="15.75" customHeight="1">
      <c r="A48" s="183"/>
      <c r="B48" s="202" t="s">
        <v>79</v>
      </c>
      <c r="C48" s="203">
        <v>1905</v>
      </c>
      <c r="D48" s="343">
        <v>1752</v>
      </c>
      <c r="E48" s="205">
        <v>-9.740259740259738</v>
      </c>
      <c r="F48" s="204">
        <v>5987</v>
      </c>
      <c r="G48" s="343">
        <v>5992</v>
      </c>
      <c r="H48" s="205">
        <v>-11.135508155583441</v>
      </c>
      <c r="I48" s="204">
        <v>4293608</v>
      </c>
      <c r="J48" s="343">
        <v>4240290</v>
      </c>
      <c r="K48" s="205">
        <v>-18.01775656122522</v>
      </c>
      <c r="L48" s="204">
        <v>76746</v>
      </c>
      <c r="M48" s="343">
        <v>69103</v>
      </c>
      <c r="N48" s="205">
        <v>-15.647753110390106</v>
      </c>
    </row>
    <row r="49" spans="1:14" ht="15.75" customHeight="1">
      <c r="A49" s="183"/>
      <c r="B49" s="202" t="s">
        <v>80</v>
      </c>
      <c r="C49" s="203">
        <v>462</v>
      </c>
      <c r="D49" s="343">
        <v>419</v>
      </c>
      <c r="E49" s="205">
        <v>-11.013215859030833</v>
      </c>
      <c r="F49" s="204">
        <v>1146</v>
      </c>
      <c r="G49" s="343">
        <v>937</v>
      </c>
      <c r="H49" s="205">
        <v>-19.649122807017537</v>
      </c>
      <c r="I49" s="204">
        <v>2015857</v>
      </c>
      <c r="J49" s="343">
        <v>1302638</v>
      </c>
      <c r="K49" s="205">
        <v>-35.82718797829414</v>
      </c>
      <c r="L49" s="204">
        <v>15405</v>
      </c>
      <c r="M49" s="343">
        <v>13607</v>
      </c>
      <c r="N49" s="205">
        <v>-12.815112222734149</v>
      </c>
    </row>
    <row r="50" spans="1:14" ht="15.75" customHeight="1">
      <c r="A50" s="183"/>
      <c r="B50" s="202" t="s">
        <v>81</v>
      </c>
      <c r="C50" s="203">
        <v>3154</v>
      </c>
      <c r="D50" s="343">
        <v>2766</v>
      </c>
      <c r="E50" s="205">
        <v>-4.43864229765013</v>
      </c>
      <c r="F50" s="204">
        <v>17169</v>
      </c>
      <c r="G50" s="343">
        <v>18618</v>
      </c>
      <c r="H50" s="205">
        <v>7.3738363547280805</v>
      </c>
      <c r="I50" s="204">
        <v>19775889</v>
      </c>
      <c r="J50" s="343">
        <v>21204359</v>
      </c>
      <c r="K50" s="205">
        <v>-4.868415924787051</v>
      </c>
      <c r="L50" s="204">
        <v>169920</v>
      </c>
      <c r="M50" s="343">
        <v>164061</v>
      </c>
      <c r="N50" s="205">
        <v>-11.035937686082587</v>
      </c>
    </row>
    <row r="51" spans="1:14" ht="15.75" customHeight="1">
      <c r="A51" s="355" t="s">
        <v>82</v>
      </c>
      <c r="B51" s="355"/>
      <c r="C51" s="342">
        <f>SUM(C52:C53)</f>
        <v>1708</v>
      </c>
      <c r="D51" s="343">
        <f>SUM(D52:D53)</f>
        <v>1724</v>
      </c>
      <c r="E51" s="344">
        <v>-4.806565064478308</v>
      </c>
      <c r="F51" s="343">
        <f>SUM(F52:F53)</f>
        <v>10103</v>
      </c>
      <c r="G51" s="343">
        <f>SUM(G52:G53)</f>
        <v>10196</v>
      </c>
      <c r="H51" s="344">
        <v>-3.0959446092977294</v>
      </c>
      <c r="I51" s="343">
        <f>SUM(I52:I53)</f>
        <v>33627181</v>
      </c>
      <c r="J51" s="343">
        <f>SUM(J52:J53)</f>
        <v>28340037</v>
      </c>
      <c r="K51" s="344">
        <v>-18.89325749573433</v>
      </c>
      <c r="L51" s="343">
        <f>SUM(L52:L53)</f>
        <v>61500</v>
      </c>
      <c r="M51" s="343">
        <f>SUM(M52:M53)</f>
        <v>67166</v>
      </c>
      <c r="N51" s="344">
        <v>6.680336539243936</v>
      </c>
    </row>
    <row r="52" spans="1:14" ht="15.75" customHeight="1">
      <c r="A52" s="183"/>
      <c r="B52" s="202" t="s">
        <v>83</v>
      </c>
      <c r="C52" s="203">
        <v>1331</v>
      </c>
      <c r="D52" s="343">
        <v>1355</v>
      </c>
      <c r="E52" s="205">
        <v>-4.367469879518071</v>
      </c>
      <c r="F52" s="204">
        <v>9525</v>
      </c>
      <c r="G52" s="343">
        <v>9667</v>
      </c>
      <c r="H52" s="205">
        <v>-2.4556616643929052</v>
      </c>
      <c r="I52" s="204">
        <v>33374840</v>
      </c>
      <c r="J52" s="343">
        <v>28071665</v>
      </c>
      <c r="K52" s="205">
        <v>-19.005386281758806</v>
      </c>
      <c r="L52" s="204">
        <v>45785</v>
      </c>
      <c r="M52" s="343">
        <v>52933</v>
      </c>
      <c r="N52" s="205">
        <v>13.614116717512026</v>
      </c>
    </row>
    <row r="53" spans="1:14" ht="15.75" customHeight="1">
      <c r="A53" s="183"/>
      <c r="B53" s="202" t="s">
        <v>84</v>
      </c>
      <c r="C53" s="203">
        <v>377</v>
      </c>
      <c r="D53" s="343">
        <v>369</v>
      </c>
      <c r="E53" s="205">
        <v>-6.349206349206349</v>
      </c>
      <c r="F53" s="204">
        <v>578</v>
      </c>
      <c r="G53" s="343">
        <v>529</v>
      </c>
      <c r="H53" s="205">
        <v>-13.597246127366613</v>
      </c>
      <c r="I53" s="204">
        <v>252341</v>
      </c>
      <c r="J53" s="343">
        <v>268372</v>
      </c>
      <c r="K53" s="205">
        <v>-4.201519122424314</v>
      </c>
      <c r="L53" s="204">
        <v>15715</v>
      </c>
      <c r="M53" s="343">
        <v>14233</v>
      </c>
      <c r="N53" s="205">
        <v>-13.20659700365101</v>
      </c>
    </row>
    <row r="54" spans="1:14" ht="15.75" customHeight="1">
      <c r="A54" s="355" t="s">
        <v>85</v>
      </c>
      <c r="B54" s="355"/>
      <c r="C54" s="342">
        <f>SUM(C55:C59)</f>
        <v>2680</v>
      </c>
      <c r="D54" s="343">
        <f>SUM(D55:D59)</f>
        <v>2593</v>
      </c>
      <c r="E54" s="344">
        <v>-11.806865333836292</v>
      </c>
      <c r="F54" s="343">
        <f>SUM(F55:F59)</f>
        <v>9151</v>
      </c>
      <c r="G54" s="343">
        <f>SUM(G55:G59)</f>
        <v>9454</v>
      </c>
      <c r="H54" s="344">
        <v>-4.778453518679404</v>
      </c>
      <c r="I54" s="343">
        <f>SUM(I55:I59)</f>
        <v>18757088</v>
      </c>
      <c r="J54" s="343">
        <f>SUM(J55:J59)</f>
        <v>18114584</v>
      </c>
      <c r="K54" s="344">
        <v>-10.869670549730504</v>
      </c>
      <c r="L54" s="343">
        <f>SUM(L55:L59)</f>
        <v>295001</v>
      </c>
      <c r="M54" s="343">
        <f>SUM(M55:M59)</f>
        <v>369599</v>
      </c>
      <c r="N54" s="344">
        <v>16.56274458648579</v>
      </c>
    </row>
    <row r="55" spans="1:14" ht="15.75" customHeight="1">
      <c r="A55" s="183"/>
      <c r="B55" s="202" t="s">
        <v>86</v>
      </c>
      <c r="C55" s="203">
        <v>905</v>
      </c>
      <c r="D55" s="343">
        <v>878</v>
      </c>
      <c r="E55" s="205">
        <v>-21.507760532150776</v>
      </c>
      <c r="F55" s="204">
        <v>2739</v>
      </c>
      <c r="G55" s="343">
        <v>2764</v>
      </c>
      <c r="H55" s="205">
        <v>-14.27522935779817</v>
      </c>
      <c r="I55" s="204">
        <v>4281870</v>
      </c>
      <c r="J55" s="343">
        <v>3979390</v>
      </c>
      <c r="K55" s="205">
        <v>-16.755220647816436</v>
      </c>
      <c r="L55" s="204">
        <v>117147</v>
      </c>
      <c r="M55" s="343">
        <v>135176</v>
      </c>
      <c r="N55" s="205">
        <v>11.288542958559633</v>
      </c>
    </row>
    <row r="56" spans="1:14" ht="15.75" customHeight="1">
      <c r="A56" s="183"/>
      <c r="B56" s="202" t="s">
        <v>87</v>
      </c>
      <c r="C56" s="203">
        <v>373</v>
      </c>
      <c r="D56" s="343">
        <v>350</v>
      </c>
      <c r="E56" s="205">
        <v>-2.5862068965517238</v>
      </c>
      <c r="F56" s="204">
        <v>1282</v>
      </c>
      <c r="G56" s="343">
        <v>1751</v>
      </c>
      <c r="H56" s="205">
        <v>33.7200309358082</v>
      </c>
      <c r="I56" s="204">
        <v>3351054</v>
      </c>
      <c r="J56" s="343">
        <v>3976127</v>
      </c>
      <c r="K56" s="205">
        <v>7.481103873216455</v>
      </c>
      <c r="L56" s="204">
        <v>59746</v>
      </c>
      <c r="M56" s="343">
        <v>114299</v>
      </c>
      <c r="N56" s="205">
        <v>68.28110442331297</v>
      </c>
    </row>
    <row r="57" spans="1:14" ht="15.75" customHeight="1">
      <c r="A57" s="183"/>
      <c r="B57" s="202" t="s">
        <v>88</v>
      </c>
      <c r="C57" s="203">
        <v>172</v>
      </c>
      <c r="D57" s="343">
        <v>179</v>
      </c>
      <c r="E57" s="205">
        <v>-4.705882352941182</v>
      </c>
      <c r="F57" s="204">
        <v>569</v>
      </c>
      <c r="G57" s="343">
        <v>574</v>
      </c>
      <c r="H57" s="205">
        <v>-4.830053667262968</v>
      </c>
      <c r="I57" s="204">
        <v>623895</v>
      </c>
      <c r="J57" s="343">
        <v>654535</v>
      </c>
      <c r="K57" s="205">
        <v>7.970810878113377</v>
      </c>
      <c r="L57" s="204">
        <v>15669</v>
      </c>
      <c r="M57" s="343">
        <v>18787</v>
      </c>
      <c r="N57" s="205">
        <v>16.859439325622418</v>
      </c>
    </row>
    <row r="58" spans="1:14" ht="15.75" customHeight="1">
      <c r="A58" s="183"/>
      <c r="B58" s="202" t="s">
        <v>89</v>
      </c>
      <c r="C58" s="203">
        <v>1196</v>
      </c>
      <c r="D58" s="343">
        <v>1153</v>
      </c>
      <c r="E58" s="205">
        <v>-8.180300500834726</v>
      </c>
      <c r="F58" s="204">
        <v>4467</v>
      </c>
      <c r="G58" s="343">
        <v>4211</v>
      </c>
      <c r="H58" s="205">
        <v>-11.412205331570835</v>
      </c>
      <c r="I58" s="204">
        <v>10401554</v>
      </c>
      <c r="J58" s="343">
        <v>9347589</v>
      </c>
      <c r="K58" s="205">
        <v>-16.470678750225243</v>
      </c>
      <c r="L58" s="204">
        <v>99737</v>
      </c>
      <c r="M58" s="343">
        <v>98514</v>
      </c>
      <c r="N58" s="205">
        <v>-10.79874413111732</v>
      </c>
    </row>
    <row r="59" spans="1:14" ht="15.75" customHeight="1">
      <c r="A59" s="183"/>
      <c r="B59" s="202" t="s">
        <v>90</v>
      </c>
      <c r="C59" s="203">
        <v>34</v>
      </c>
      <c r="D59" s="343">
        <v>33</v>
      </c>
      <c r="E59" s="205">
        <v>-12.121212121212121</v>
      </c>
      <c r="F59" s="204">
        <v>94</v>
      </c>
      <c r="G59" s="343">
        <v>154</v>
      </c>
      <c r="H59" s="205">
        <v>63.043478260869556</v>
      </c>
      <c r="I59" s="204">
        <v>98715</v>
      </c>
      <c r="J59" s="343">
        <v>156943</v>
      </c>
      <c r="K59" s="205">
        <v>63.627389203948745</v>
      </c>
      <c r="L59" s="204">
        <v>2702</v>
      </c>
      <c r="M59" s="343">
        <v>2823</v>
      </c>
      <c r="N59" s="205">
        <v>3.242835595776783</v>
      </c>
    </row>
    <row r="60" spans="1:14" ht="15.75" customHeight="1">
      <c r="A60" s="355" t="s">
        <v>91</v>
      </c>
      <c r="B60" s="355"/>
      <c r="C60" s="342">
        <f>SUM(C61:C69)</f>
        <v>8381</v>
      </c>
      <c r="D60" s="343">
        <f>SUM(D61:D69)</f>
        <v>8869</v>
      </c>
      <c r="E60" s="344">
        <v>-6.8570793509668775</v>
      </c>
      <c r="F60" s="343">
        <f>SUM(F61:F69)</f>
        <v>41991</v>
      </c>
      <c r="G60" s="343">
        <f>SUM(G61:G69)</f>
        <v>44282</v>
      </c>
      <c r="H60" s="344">
        <v>-1.886175061353279</v>
      </c>
      <c r="I60" s="343">
        <f>SUM(I61:I69)</f>
        <v>72631897</v>
      </c>
      <c r="J60" s="343">
        <f>SUM(J61:J69)</f>
        <v>64024823</v>
      </c>
      <c r="K60" s="344">
        <v>-14.47635286855904</v>
      </c>
      <c r="L60" s="343">
        <f>SUM(L61:L69)</f>
        <v>545997</v>
      </c>
      <c r="M60" s="343">
        <f>SUM(M61:M69)</f>
        <v>536066</v>
      </c>
      <c r="N60" s="344">
        <v>-6.479470294653133</v>
      </c>
    </row>
    <row r="61" spans="1:14" ht="15.75" customHeight="1">
      <c r="A61" s="183"/>
      <c r="B61" s="202" t="s">
        <v>92</v>
      </c>
      <c r="C61" s="203">
        <v>1393</v>
      </c>
      <c r="D61" s="343">
        <v>1337</v>
      </c>
      <c r="E61" s="205">
        <v>-5.469327420546932</v>
      </c>
      <c r="F61" s="204">
        <v>4791</v>
      </c>
      <c r="G61" s="343">
        <v>5344</v>
      </c>
      <c r="H61" s="205">
        <v>10.644742535698825</v>
      </c>
      <c r="I61" s="204">
        <v>8266655</v>
      </c>
      <c r="J61" s="343">
        <v>7936375</v>
      </c>
      <c r="K61" s="205">
        <v>0.4899729197083147</v>
      </c>
      <c r="L61" s="204">
        <v>87578</v>
      </c>
      <c r="M61" s="343">
        <v>87160</v>
      </c>
      <c r="N61" s="205">
        <v>5.28494703863942</v>
      </c>
    </row>
    <row r="62" spans="1:14" ht="15.75" customHeight="1">
      <c r="A62" s="183"/>
      <c r="B62" s="202" t="s">
        <v>93</v>
      </c>
      <c r="C62" s="203">
        <v>719</v>
      </c>
      <c r="D62" s="343">
        <v>617</v>
      </c>
      <c r="E62" s="205">
        <v>-16.806722689075627</v>
      </c>
      <c r="F62" s="204">
        <v>3875</v>
      </c>
      <c r="G62" s="343">
        <v>2802</v>
      </c>
      <c r="H62" s="205">
        <v>-30.72441742654508</v>
      </c>
      <c r="I62" s="204">
        <v>10773793</v>
      </c>
      <c r="J62" s="343">
        <v>8025841</v>
      </c>
      <c r="K62" s="205">
        <v>-28.032781012384532</v>
      </c>
      <c r="L62" s="204">
        <v>66305</v>
      </c>
      <c r="M62" s="343">
        <v>64539</v>
      </c>
      <c r="N62" s="205">
        <v>-8.301974854875882</v>
      </c>
    </row>
    <row r="63" spans="1:14" ht="15.75" customHeight="1">
      <c r="A63" s="183"/>
      <c r="B63" s="202" t="s">
        <v>94</v>
      </c>
      <c r="C63" s="203">
        <v>1764</v>
      </c>
      <c r="D63" s="343">
        <v>1672</v>
      </c>
      <c r="E63" s="205">
        <v>-6.750572082379858</v>
      </c>
      <c r="F63" s="204">
        <v>9548</v>
      </c>
      <c r="G63" s="343">
        <v>9949</v>
      </c>
      <c r="H63" s="205">
        <v>2.496839443742105</v>
      </c>
      <c r="I63" s="204">
        <v>26448822</v>
      </c>
      <c r="J63" s="343">
        <v>23761540</v>
      </c>
      <c r="K63" s="205">
        <v>-11.367390519920107</v>
      </c>
      <c r="L63" s="204">
        <v>19694</v>
      </c>
      <c r="M63" s="343">
        <v>19082</v>
      </c>
      <c r="N63" s="205">
        <v>-5.03147873266111</v>
      </c>
    </row>
    <row r="64" spans="1:14" ht="15.75" customHeight="1">
      <c r="A64" s="183"/>
      <c r="B64" s="202" t="s">
        <v>95</v>
      </c>
      <c r="C64" s="203">
        <v>911</v>
      </c>
      <c r="D64" s="343">
        <v>851</v>
      </c>
      <c r="E64" s="205">
        <v>-3.7081339712918715</v>
      </c>
      <c r="F64" s="204">
        <v>11151</v>
      </c>
      <c r="G64" s="343">
        <v>12945</v>
      </c>
      <c r="H64" s="205">
        <v>9.731696225557073</v>
      </c>
      <c r="I64" s="204">
        <v>6859590</v>
      </c>
      <c r="J64" s="343">
        <v>6956689</v>
      </c>
      <c r="K64" s="205">
        <v>-0.4494211676802973</v>
      </c>
      <c r="L64" s="204">
        <v>67859</v>
      </c>
      <c r="M64" s="343">
        <v>76439</v>
      </c>
      <c r="N64" s="205">
        <v>14.737971192154454</v>
      </c>
    </row>
    <row r="65" spans="1:14" ht="15.75" customHeight="1">
      <c r="A65" s="183"/>
      <c r="B65" s="212" t="s">
        <v>96</v>
      </c>
      <c r="C65" s="203">
        <v>692</v>
      </c>
      <c r="D65" s="343">
        <v>664</v>
      </c>
      <c r="E65" s="205">
        <v>-10</v>
      </c>
      <c r="F65" s="204">
        <v>2815</v>
      </c>
      <c r="G65" s="343">
        <v>2915</v>
      </c>
      <c r="H65" s="205">
        <v>-3.1763026409707407</v>
      </c>
      <c r="I65" s="204">
        <v>5493711</v>
      </c>
      <c r="J65" s="343">
        <v>5114961</v>
      </c>
      <c r="K65" s="205">
        <v>-11.287562900161074</v>
      </c>
      <c r="L65" s="204">
        <v>81321</v>
      </c>
      <c r="M65" s="343">
        <v>91419</v>
      </c>
      <c r="N65" s="205">
        <v>9.491035136280889</v>
      </c>
    </row>
    <row r="66" spans="1:14" ht="15.75" customHeight="1">
      <c r="A66" s="183"/>
      <c r="B66" s="202" t="s">
        <v>97</v>
      </c>
      <c r="C66" s="203">
        <v>140</v>
      </c>
      <c r="D66" s="343">
        <v>117</v>
      </c>
      <c r="E66" s="205">
        <v>-24.626865671641795</v>
      </c>
      <c r="F66" s="204">
        <v>504</v>
      </c>
      <c r="G66" s="343">
        <v>446</v>
      </c>
      <c r="H66" s="205">
        <v>-18.32993890020367</v>
      </c>
      <c r="I66" s="204">
        <v>507955</v>
      </c>
      <c r="J66" s="343">
        <v>456715</v>
      </c>
      <c r="K66" s="205">
        <v>-15.436059756374155</v>
      </c>
      <c r="L66" s="204">
        <v>7280</v>
      </c>
      <c r="M66" s="343">
        <v>6249</v>
      </c>
      <c r="N66" s="205">
        <v>-19.076446571871042</v>
      </c>
    </row>
    <row r="67" spans="1:14" ht="15.75" customHeight="1">
      <c r="A67" s="183"/>
      <c r="B67" s="202" t="s">
        <v>98</v>
      </c>
      <c r="C67" s="203">
        <v>371</v>
      </c>
      <c r="D67" s="343">
        <v>382</v>
      </c>
      <c r="E67" s="205">
        <v>-0.5420054200542035</v>
      </c>
      <c r="F67" s="204">
        <v>1130</v>
      </c>
      <c r="G67" s="343">
        <v>1140</v>
      </c>
      <c r="H67" s="205">
        <v>-3.1083481349911235</v>
      </c>
      <c r="I67" s="204">
        <v>1305935</v>
      </c>
      <c r="J67" s="343">
        <v>1281926</v>
      </c>
      <c r="K67" s="205">
        <v>-6.810323304256305</v>
      </c>
      <c r="L67" s="204">
        <v>20505</v>
      </c>
      <c r="M67" s="343">
        <v>22560</v>
      </c>
      <c r="N67" s="205">
        <v>6.661775495231104</v>
      </c>
    </row>
    <row r="68" spans="1:14" ht="15.75" customHeight="1">
      <c r="A68" s="183"/>
      <c r="B68" s="202" t="s">
        <v>99</v>
      </c>
      <c r="C68" s="203">
        <v>111</v>
      </c>
      <c r="D68" s="343">
        <v>135</v>
      </c>
      <c r="E68" s="205">
        <v>10.81081081081081</v>
      </c>
      <c r="F68" s="204">
        <v>229</v>
      </c>
      <c r="G68" s="343">
        <v>324</v>
      </c>
      <c r="H68" s="205">
        <v>24.890829694323145</v>
      </c>
      <c r="I68" s="204">
        <v>198658</v>
      </c>
      <c r="J68" s="343">
        <v>236295</v>
      </c>
      <c r="K68" s="205">
        <v>6.032477926889435</v>
      </c>
      <c r="L68" s="204">
        <v>11069</v>
      </c>
      <c r="M68" s="343">
        <v>12284</v>
      </c>
      <c r="N68" s="205">
        <v>5.0411057909476975</v>
      </c>
    </row>
    <row r="69" spans="1:14" ht="15.75" customHeight="1">
      <c r="A69" s="207"/>
      <c r="B69" s="208" t="s">
        <v>100</v>
      </c>
      <c r="C69" s="209">
        <v>2280</v>
      </c>
      <c r="D69" s="358">
        <v>3094</v>
      </c>
      <c r="E69" s="211">
        <v>-5.994104159842772</v>
      </c>
      <c r="F69" s="210">
        <v>7948</v>
      </c>
      <c r="G69" s="358">
        <v>8417</v>
      </c>
      <c r="H69" s="211">
        <v>-13.612334801762117</v>
      </c>
      <c r="I69" s="210">
        <v>12776778</v>
      </c>
      <c r="J69" s="358">
        <v>10254481</v>
      </c>
      <c r="K69" s="211">
        <v>-27.282900360787</v>
      </c>
      <c r="L69" s="210">
        <v>184386</v>
      </c>
      <c r="M69" s="358">
        <v>156334</v>
      </c>
      <c r="N69" s="211">
        <v>-25.64709540550978</v>
      </c>
    </row>
    <row r="70" ht="14.25">
      <c r="A70" s="172" t="s">
        <v>24</v>
      </c>
    </row>
    <row r="71" ht="14.25">
      <c r="A71" s="172" t="s">
        <v>25</v>
      </c>
    </row>
  </sheetData>
  <printOptions/>
  <pageMargins left="0.75" right="0.75" top="1" bottom="1" header="0.512" footer="0.512"/>
  <pageSetup horizontalDpi="600" verticalDpi="600" orientation="landscape" paperSize="9" scale="70" r:id="rId2"/>
  <rowBreaks count="2" manualBreakCount="2">
    <brk id="30" max="65535" man="1"/>
    <brk id="57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14.09765625" style="156" customWidth="1"/>
    <col min="2" max="2" width="11.59765625" style="244" customWidth="1"/>
    <col min="3" max="3" width="7.09765625" style="245" customWidth="1"/>
    <col min="4" max="4" width="11.59765625" style="156" customWidth="1"/>
    <col min="5" max="6" width="7.5" style="245" customWidth="1"/>
    <col min="7" max="7" width="11.59765625" style="156" customWidth="1"/>
    <col min="8" max="8" width="7" style="245" customWidth="1"/>
    <col min="9" max="9" width="11.59765625" style="170" customWidth="1"/>
    <col min="10" max="10" width="8.69921875" style="246" customWidth="1"/>
    <col min="11" max="11" width="8" style="246" customWidth="1"/>
    <col min="12" max="12" width="11.59765625" style="170" customWidth="1"/>
    <col min="13" max="13" width="7.5" style="246" customWidth="1"/>
    <col min="14" max="14" width="11.59765625" style="170" customWidth="1"/>
    <col min="15" max="15" width="8" style="171" customWidth="1"/>
    <col min="16" max="16" width="7.59765625" style="171" customWidth="1"/>
    <col min="17" max="16384" width="10.59765625" style="135" customWidth="1"/>
  </cols>
  <sheetData>
    <row r="1" spans="1:16" ht="14.25">
      <c r="A1" s="125" t="s">
        <v>101</v>
      </c>
      <c r="P1" s="8" t="s">
        <v>102</v>
      </c>
    </row>
    <row r="3" spans="1:16" ht="21">
      <c r="A3" s="129" t="s">
        <v>103</v>
      </c>
      <c r="B3" s="216"/>
      <c r="C3" s="217"/>
      <c r="D3" s="218"/>
      <c r="E3" s="217"/>
      <c r="F3" s="217"/>
      <c r="G3" s="218"/>
      <c r="H3" s="217"/>
      <c r="I3" s="130"/>
      <c r="J3" s="219"/>
      <c r="K3" s="219"/>
      <c r="L3" s="130"/>
      <c r="M3" s="219"/>
      <c r="N3" s="130"/>
      <c r="O3" s="131"/>
      <c r="P3" s="131"/>
    </row>
    <row r="4" spans="1:16" ht="18" customHeight="1" thickBot="1">
      <c r="A4" s="220" t="s">
        <v>104</v>
      </c>
      <c r="B4" s="221"/>
      <c r="C4" s="222"/>
      <c r="D4" s="136"/>
      <c r="E4" s="222"/>
      <c r="F4" s="222"/>
      <c r="G4" s="136"/>
      <c r="H4" s="222"/>
      <c r="I4" s="137"/>
      <c r="J4" s="223"/>
      <c r="K4" s="223"/>
      <c r="L4" s="137"/>
      <c r="M4" s="223"/>
      <c r="N4" s="137"/>
      <c r="O4" s="138"/>
      <c r="P4" s="224" t="s">
        <v>105</v>
      </c>
    </row>
    <row r="5" spans="1:17" ht="18" customHeight="1" thickTop="1">
      <c r="A5" s="155" t="s">
        <v>106</v>
      </c>
      <c r="B5" s="225" t="s">
        <v>107</v>
      </c>
      <c r="C5" s="145"/>
      <c r="D5" s="145"/>
      <c r="E5" s="145"/>
      <c r="F5" s="147"/>
      <c r="G5" s="226" t="s">
        <v>108</v>
      </c>
      <c r="H5" s="146"/>
      <c r="I5" s="146"/>
      <c r="J5" s="146"/>
      <c r="K5" s="148"/>
      <c r="L5" s="143" t="s">
        <v>109</v>
      </c>
      <c r="M5" s="145"/>
      <c r="N5" s="145"/>
      <c r="O5" s="145"/>
      <c r="P5" s="145"/>
      <c r="Q5" s="150"/>
    </row>
    <row r="6" spans="1:17" ht="26.25" customHeight="1">
      <c r="A6" s="238"/>
      <c r="B6" s="346" t="s">
        <v>34</v>
      </c>
      <c r="C6" s="227" t="s">
        <v>110</v>
      </c>
      <c r="D6" s="359">
        <v>11</v>
      </c>
      <c r="E6" s="228" t="s">
        <v>110</v>
      </c>
      <c r="F6" s="228" t="s">
        <v>111</v>
      </c>
      <c r="G6" s="152" t="s">
        <v>34</v>
      </c>
      <c r="H6" s="227" t="s">
        <v>110</v>
      </c>
      <c r="I6" s="359">
        <v>11</v>
      </c>
      <c r="J6" s="228" t="s">
        <v>110</v>
      </c>
      <c r="K6" s="228" t="s">
        <v>111</v>
      </c>
      <c r="L6" s="152" t="s">
        <v>34</v>
      </c>
      <c r="M6" s="227" t="s">
        <v>110</v>
      </c>
      <c r="N6" s="359">
        <v>11</v>
      </c>
      <c r="O6" s="229" t="s">
        <v>110</v>
      </c>
      <c r="P6" s="230" t="s">
        <v>111</v>
      </c>
      <c r="Q6" s="150"/>
    </row>
    <row r="7" spans="1:16" ht="18" customHeight="1">
      <c r="A7" s="345" t="s">
        <v>112</v>
      </c>
      <c r="B7" s="231">
        <f>+G7+L7</f>
        <v>32485</v>
      </c>
      <c r="C7" s="232">
        <f>+B7/B7*100</f>
        <v>100</v>
      </c>
      <c r="D7" s="233">
        <f>+I7+N7</f>
        <v>32036</v>
      </c>
      <c r="E7" s="234">
        <f>+D7/D7*100</f>
        <v>100</v>
      </c>
      <c r="F7" s="234">
        <v>-7.3682262591370336</v>
      </c>
      <c r="G7" s="233">
        <v>5823</v>
      </c>
      <c r="H7" s="234">
        <f>+G7/G7*100</f>
        <v>100</v>
      </c>
      <c r="I7" s="233">
        <f>SUM(I8:I9)+SUM(I11:I17)</f>
        <v>6177</v>
      </c>
      <c r="J7" s="234">
        <f>+I7/I7*100</f>
        <v>100</v>
      </c>
      <c r="K7" s="234">
        <v>-4.0192373754723505</v>
      </c>
      <c r="L7" s="233">
        <v>26662</v>
      </c>
      <c r="M7" s="234">
        <f>+L7/L7*100</f>
        <v>100</v>
      </c>
      <c r="N7" s="233">
        <f>SUM(N8:N9)+SUM(N11:N17)</f>
        <v>25859</v>
      </c>
      <c r="O7" s="235">
        <f>+N7/N7*100</f>
        <v>100</v>
      </c>
      <c r="P7" s="235">
        <v>-8.10119920303748</v>
      </c>
    </row>
    <row r="8" spans="1:16" ht="18" customHeight="1" hidden="1">
      <c r="A8" s="155" t="s">
        <v>113</v>
      </c>
      <c r="B8" s="161">
        <f aca="true" t="shared" si="0" ref="B8:D17">+G8+L8</f>
        <v>0</v>
      </c>
      <c r="C8" s="160">
        <v>0</v>
      </c>
      <c r="D8" s="360">
        <f t="shared" si="0"/>
        <v>18</v>
      </c>
      <c r="E8" s="236">
        <f>+D8/D7*100</f>
        <v>0.05618678986140592</v>
      </c>
      <c r="F8" s="236" t="e">
        <f>(D8/B8-1)*100</f>
        <v>#DIV/0!</v>
      </c>
      <c r="G8" s="162">
        <v>0</v>
      </c>
      <c r="H8" s="236">
        <f>+G8/G7*100</f>
        <v>0</v>
      </c>
      <c r="I8" s="360">
        <v>2</v>
      </c>
      <c r="J8" s="236">
        <f>+I8/I7*100</f>
        <v>0.03237817710862879</v>
      </c>
      <c r="K8" s="236" t="e">
        <f>(I8/G8-1)*100</f>
        <v>#DIV/0!</v>
      </c>
      <c r="L8" s="162">
        <v>0</v>
      </c>
      <c r="M8" s="236">
        <f>+L8/L7*100</f>
        <v>0</v>
      </c>
      <c r="N8" s="360">
        <v>16</v>
      </c>
      <c r="O8" s="163">
        <f>+N8/N7*100</f>
        <v>0.06187400904907383</v>
      </c>
      <c r="P8" s="237" t="e">
        <f>(N8/L8-1)*100</f>
        <v>#DIV/0!</v>
      </c>
    </row>
    <row r="9" spans="1:16" ht="18" customHeight="1" hidden="1">
      <c r="A9" s="155" t="s">
        <v>114</v>
      </c>
      <c r="B9" s="161">
        <f t="shared" si="0"/>
        <v>15317</v>
      </c>
      <c r="C9" s="160">
        <f>+B9/B7*100</f>
        <v>47.15099276589195</v>
      </c>
      <c r="D9" s="360">
        <f t="shared" si="0"/>
        <v>14840</v>
      </c>
      <c r="E9" s="236">
        <f>+D9/D7*100</f>
        <v>46.32288675240355</v>
      </c>
      <c r="F9" s="236">
        <f>(D9/B9-1)*100</f>
        <v>-3.114186851211076</v>
      </c>
      <c r="G9" s="162">
        <v>1226</v>
      </c>
      <c r="H9" s="236">
        <f>+G9/G7*100</f>
        <v>21.05443929246093</v>
      </c>
      <c r="I9" s="360">
        <v>1402</v>
      </c>
      <c r="J9" s="236">
        <f>+I9/I7*100</f>
        <v>22.697102153148776</v>
      </c>
      <c r="K9" s="236">
        <f>(I9/G9-1)*100</f>
        <v>14.355628058727564</v>
      </c>
      <c r="L9" s="162">
        <v>14091</v>
      </c>
      <c r="M9" s="236">
        <f>+L9/L7*100</f>
        <v>52.85049883729652</v>
      </c>
      <c r="N9" s="360">
        <v>13438</v>
      </c>
      <c r="O9" s="163">
        <f>+N9/N7*100</f>
        <v>51.96643335009088</v>
      </c>
      <c r="P9" s="163">
        <f>(N9/L9-1)*100</f>
        <v>-4.634163650557088</v>
      </c>
    </row>
    <row r="10" spans="1:16" ht="18" customHeight="1" collapsed="1">
      <c r="A10" s="155" t="s">
        <v>115</v>
      </c>
      <c r="B10" s="161">
        <f t="shared" si="0"/>
        <v>15317</v>
      </c>
      <c r="C10" s="160">
        <f>+B10/B7*100</f>
        <v>47.15099276589195</v>
      </c>
      <c r="D10" s="360">
        <f t="shared" si="0"/>
        <v>14858</v>
      </c>
      <c r="E10" s="236">
        <f>+D10/D7*100</f>
        <v>46.379073542264955</v>
      </c>
      <c r="F10" s="236">
        <v>-9.526607900750895</v>
      </c>
      <c r="G10" s="162">
        <f>SUM(G8:G9)</f>
        <v>1226</v>
      </c>
      <c r="H10" s="236">
        <f>+G10/G7*100</f>
        <v>21.05443929246093</v>
      </c>
      <c r="I10" s="360">
        <f>SUM(I8:I9)</f>
        <v>1404</v>
      </c>
      <c r="J10" s="236">
        <f>+I10/I7*100</f>
        <v>22.729480330257406</v>
      </c>
      <c r="K10" s="236">
        <v>0.16326530612245094</v>
      </c>
      <c r="L10" s="162">
        <f>SUM(L8:L9)</f>
        <v>14091</v>
      </c>
      <c r="M10" s="236">
        <f>+L10/L7*100</f>
        <v>52.85049883729652</v>
      </c>
      <c r="N10" s="360">
        <f>SUM(N8:N9)</f>
        <v>13454</v>
      </c>
      <c r="O10" s="236">
        <f>+N10/N7*100</f>
        <v>52.028307359139944</v>
      </c>
      <c r="P10" s="163">
        <v>-10.369056068133432</v>
      </c>
    </row>
    <row r="11" spans="1:16" ht="18" customHeight="1">
      <c r="A11" s="155" t="s">
        <v>116</v>
      </c>
      <c r="B11" s="161">
        <f t="shared" si="0"/>
        <v>7752</v>
      </c>
      <c r="C11" s="160">
        <f>+B11/B7*100</f>
        <v>23.863321533015238</v>
      </c>
      <c r="D11" s="360">
        <f t="shared" si="0"/>
        <v>7270</v>
      </c>
      <c r="E11" s="236">
        <f>+D11/D7*100</f>
        <v>22.69322012735672</v>
      </c>
      <c r="F11" s="236">
        <v>-11.336346029696575</v>
      </c>
      <c r="G11" s="162">
        <v>1432</v>
      </c>
      <c r="H11" s="236">
        <f>+G11/G7*100</f>
        <v>24.59213463850249</v>
      </c>
      <c r="I11" s="360">
        <v>1503</v>
      </c>
      <c r="J11" s="236">
        <f>+I11/I7*100</f>
        <v>24.332200097134532</v>
      </c>
      <c r="K11" s="236">
        <v>-5.027932960893855</v>
      </c>
      <c r="L11" s="162">
        <v>6320</v>
      </c>
      <c r="M11" s="236">
        <f>+L11/L7*100</f>
        <v>23.70414822593954</v>
      </c>
      <c r="N11" s="360">
        <v>5767</v>
      </c>
      <c r="O11" s="163">
        <f>+N11/N7*100</f>
        <v>22.301713136625544</v>
      </c>
      <c r="P11" s="163">
        <v>-12.767305559955645</v>
      </c>
    </row>
    <row r="12" spans="1:16" ht="18" customHeight="1">
      <c r="A12" s="155" t="s">
        <v>117</v>
      </c>
      <c r="B12" s="161">
        <f t="shared" si="0"/>
        <v>5603</v>
      </c>
      <c r="C12" s="160">
        <f>+B12/B7*100</f>
        <v>17.24796059719871</v>
      </c>
      <c r="D12" s="360">
        <f t="shared" si="0"/>
        <v>5770</v>
      </c>
      <c r="E12" s="236">
        <f>+D12/D7*100</f>
        <v>18.010987638906233</v>
      </c>
      <c r="F12" s="236">
        <v>-3.155252778773754</v>
      </c>
      <c r="G12" s="162">
        <v>1764</v>
      </c>
      <c r="H12" s="236">
        <f>+G12/G7*100</f>
        <v>30.29366306027821</v>
      </c>
      <c r="I12" s="360">
        <v>1848</v>
      </c>
      <c r="J12" s="236">
        <f>+I12/I7*100</f>
        <v>29.917435648372997</v>
      </c>
      <c r="K12" s="236">
        <v>-4.081632653061229</v>
      </c>
      <c r="L12" s="162">
        <v>3839</v>
      </c>
      <c r="M12" s="236">
        <f>+L12/L7*100</f>
        <v>14.398769784712325</v>
      </c>
      <c r="N12" s="360">
        <v>3922</v>
      </c>
      <c r="O12" s="163">
        <f>+N12/N7*100</f>
        <v>15.166866468154222</v>
      </c>
      <c r="P12" s="163">
        <v>-2.726796014682753</v>
      </c>
    </row>
    <row r="13" spans="1:16" ht="18" customHeight="1">
      <c r="A13" s="155" t="s">
        <v>118</v>
      </c>
      <c r="B13" s="161">
        <f t="shared" si="0"/>
        <v>2460</v>
      </c>
      <c r="C13" s="160">
        <f>+B13/B7*100</f>
        <v>7.572725873480067</v>
      </c>
      <c r="D13" s="360">
        <f t="shared" si="0"/>
        <v>2684</v>
      </c>
      <c r="E13" s="236">
        <f>+D13/D7*100</f>
        <v>8.37807466600075</v>
      </c>
      <c r="F13" s="236">
        <v>3.4779050736497563</v>
      </c>
      <c r="G13" s="162">
        <v>922</v>
      </c>
      <c r="H13" s="236">
        <f>+G13/G7*100</f>
        <v>15.833762665292806</v>
      </c>
      <c r="I13" s="360">
        <v>933</v>
      </c>
      <c r="J13" s="236">
        <f>+I13/I7*100</f>
        <v>15.104419621175328</v>
      </c>
      <c r="K13" s="236">
        <v>-7.483731019522777</v>
      </c>
      <c r="L13" s="162">
        <v>1538</v>
      </c>
      <c r="M13" s="236">
        <f>+L13/L7*100</f>
        <v>5.7685094891606035</v>
      </c>
      <c r="N13" s="360">
        <v>1751</v>
      </c>
      <c r="O13" s="163">
        <f>+N13/N7*100</f>
        <v>6.771336865308017</v>
      </c>
      <c r="P13" s="163">
        <v>10.118265440210239</v>
      </c>
    </row>
    <row r="14" spans="1:16" ht="18" customHeight="1">
      <c r="A14" s="155" t="s">
        <v>119</v>
      </c>
      <c r="B14" s="161">
        <f t="shared" si="0"/>
        <v>669</v>
      </c>
      <c r="C14" s="160">
        <f>+B14/B7*100</f>
        <v>2.0594120363244572</v>
      </c>
      <c r="D14" s="360">
        <f t="shared" si="0"/>
        <v>710</v>
      </c>
      <c r="E14" s="236">
        <f>+D14/D7*100</f>
        <v>2.2162567111999003</v>
      </c>
      <c r="F14" s="236">
        <v>0.6042296072507503</v>
      </c>
      <c r="G14" s="162">
        <v>234</v>
      </c>
      <c r="H14" s="236">
        <f>+G14/G7*100</f>
        <v>4.01854714064915</v>
      </c>
      <c r="I14" s="360">
        <v>248</v>
      </c>
      <c r="J14" s="236">
        <f>+I14/I7*100</f>
        <v>4.014893961469969</v>
      </c>
      <c r="K14" s="236">
        <v>-2.564102564102566</v>
      </c>
      <c r="L14" s="162">
        <v>435</v>
      </c>
      <c r="M14" s="236">
        <f>+L14/L7*100</f>
        <v>1.6315355187157752</v>
      </c>
      <c r="N14" s="360">
        <v>462</v>
      </c>
      <c r="O14" s="163">
        <f>+N14/N7*100</f>
        <v>1.7866120112920065</v>
      </c>
      <c r="P14" s="163">
        <v>2.336448598130847</v>
      </c>
    </row>
    <row r="15" spans="1:16" ht="18" customHeight="1">
      <c r="A15" s="155" t="s">
        <v>120</v>
      </c>
      <c r="B15" s="161">
        <f t="shared" si="0"/>
        <v>398</v>
      </c>
      <c r="C15" s="160">
        <f>+B15/B7*100</f>
        <v>1.2251808527012469</v>
      </c>
      <c r="D15" s="360">
        <f t="shared" si="0"/>
        <v>439</v>
      </c>
      <c r="E15" s="236">
        <f>+D15/D7*100</f>
        <v>1.3703333749531776</v>
      </c>
      <c r="F15" s="236">
        <v>7.888040712468203</v>
      </c>
      <c r="G15" s="162">
        <v>164</v>
      </c>
      <c r="H15" s="236">
        <f>+G15/G7*100</f>
        <v>2.8164176541301735</v>
      </c>
      <c r="I15" s="360">
        <v>154</v>
      </c>
      <c r="J15" s="236">
        <f>+I15/I7*100</f>
        <v>2.4931196373644164</v>
      </c>
      <c r="K15" s="236">
        <v>-9.14634146341463</v>
      </c>
      <c r="L15" s="162">
        <v>234</v>
      </c>
      <c r="M15" s="236">
        <f>+L15/L7*100</f>
        <v>0.8776535893781412</v>
      </c>
      <c r="N15" s="360">
        <v>285</v>
      </c>
      <c r="O15" s="163">
        <f>+N15/N7*100</f>
        <v>1.1021307861866276</v>
      </c>
      <c r="P15" s="163">
        <v>20.087336244541486</v>
      </c>
    </row>
    <row r="16" spans="1:16" ht="18" customHeight="1">
      <c r="A16" s="155" t="s">
        <v>121</v>
      </c>
      <c r="B16" s="161">
        <f t="shared" si="0"/>
        <v>208</v>
      </c>
      <c r="C16" s="160">
        <f>+B16/B7*100</f>
        <v>0.6402955210096968</v>
      </c>
      <c r="D16" s="360">
        <f t="shared" si="0"/>
        <v>241</v>
      </c>
      <c r="E16" s="236">
        <f>+D16/D7*100</f>
        <v>0.7522786864777126</v>
      </c>
      <c r="F16" s="236">
        <v>10.576923076923084</v>
      </c>
      <c r="G16" s="162">
        <v>72</v>
      </c>
      <c r="H16" s="236">
        <f>+G16/G7*100</f>
        <v>1.2364760432766615</v>
      </c>
      <c r="I16" s="360">
        <v>78</v>
      </c>
      <c r="J16" s="236">
        <f>+I16/I7*100</f>
        <v>1.2627489072365226</v>
      </c>
      <c r="K16" s="236">
        <v>0</v>
      </c>
      <c r="L16" s="162">
        <v>136</v>
      </c>
      <c r="M16" s="236">
        <f>+L16/L7*100</f>
        <v>0.5100892656214838</v>
      </c>
      <c r="N16" s="360">
        <v>163</v>
      </c>
      <c r="O16" s="163">
        <f>+N16/N7*100</f>
        <v>0.6303414671874396</v>
      </c>
      <c r="P16" s="163">
        <v>16.176470588235304</v>
      </c>
    </row>
    <row r="17" spans="1:16" ht="18" customHeight="1">
      <c r="A17" s="238" t="s">
        <v>122</v>
      </c>
      <c r="B17" s="239">
        <f t="shared" si="0"/>
        <v>78</v>
      </c>
      <c r="C17" s="240">
        <f>+B17/B7*100</f>
        <v>0.24011082037863632</v>
      </c>
      <c r="D17" s="167">
        <f t="shared" si="0"/>
        <v>64</v>
      </c>
      <c r="E17" s="242">
        <f>+D17/D7*100</f>
        <v>0.1997752528405544</v>
      </c>
      <c r="F17" s="242">
        <v>-23.076923076923073</v>
      </c>
      <c r="G17" s="241">
        <v>9</v>
      </c>
      <c r="H17" s="242">
        <f>+G17/G7*100</f>
        <v>0.1545595054095827</v>
      </c>
      <c r="I17" s="167">
        <v>9</v>
      </c>
      <c r="J17" s="242">
        <f>+I17/I7*100</f>
        <v>0.1457017969888295</v>
      </c>
      <c r="K17" s="242">
        <v>-22.22222222222222</v>
      </c>
      <c r="L17" s="241">
        <v>69</v>
      </c>
      <c r="M17" s="242">
        <f>+L17/L7*100</f>
        <v>0.25879528917560574</v>
      </c>
      <c r="N17" s="167">
        <f>40+7+8</f>
        <v>55</v>
      </c>
      <c r="O17" s="243">
        <f>+N17/N7*100</f>
        <v>0.21269190610619126</v>
      </c>
      <c r="P17" s="243">
        <v>-23.188405797101453</v>
      </c>
    </row>
    <row r="18" ht="18" customHeight="1">
      <c r="C18" s="135"/>
    </row>
    <row r="19" ht="18" customHeight="1"/>
    <row r="20" spans="1:16" ht="18" customHeight="1" thickBot="1">
      <c r="A20" s="247" t="s">
        <v>123</v>
      </c>
      <c r="B20" s="248"/>
      <c r="C20" s="249"/>
      <c r="D20" s="247"/>
      <c r="E20" s="249"/>
      <c r="F20" s="249"/>
      <c r="G20" s="247"/>
      <c r="H20" s="249"/>
      <c r="I20" s="137"/>
      <c r="J20" s="223"/>
      <c r="K20" s="223"/>
      <c r="L20" s="137"/>
      <c r="M20" s="223"/>
      <c r="N20" s="137"/>
      <c r="O20" s="138"/>
      <c r="P20" s="224" t="s">
        <v>124</v>
      </c>
    </row>
    <row r="21" spans="1:17" ht="18" customHeight="1" thickTop="1">
      <c r="A21" s="155" t="s">
        <v>106</v>
      </c>
      <c r="B21" s="225" t="s">
        <v>107</v>
      </c>
      <c r="C21" s="145"/>
      <c r="D21" s="145"/>
      <c r="E21" s="145"/>
      <c r="F21" s="147"/>
      <c r="G21" s="226" t="s">
        <v>108</v>
      </c>
      <c r="H21" s="146"/>
      <c r="I21" s="146"/>
      <c r="J21" s="146"/>
      <c r="K21" s="148"/>
      <c r="L21" s="143" t="s">
        <v>109</v>
      </c>
      <c r="M21" s="145"/>
      <c r="N21" s="145"/>
      <c r="O21" s="145"/>
      <c r="P21" s="145"/>
      <c r="Q21" s="150"/>
    </row>
    <row r="22" spans="1:17" ht="18" customHeight="1">
      <c r="A22" s="238"/>
      <c r="B22" s="346" t="s">
        <v>34</v>
      </c>
      <c r="C22" s="227" t="s">
        <v>110</v>
      </c>
      <c r="D22" s="359">
        <v>11</v>
      </c>
      <c r="E22" s="228" t="s">
        <v>110</v>
      </c>
      <c r="F22" s="228" t="s">
        <v>111</v>
      </c>
      <c r="G22" s="152" t="s">
        <v>34</v>
      </c>
      <c r="H22" s="227" t="s">
        <v>110</v>
      </c>
      <c r="I22" s="359">
        <v>11</v>
      </c>
      <c r="J22" s="228" t="s">
        <v>110</v>
      </c>
      <c r="K22" s="228" t="s">
        <v>111</v>
      </c>
      <c r="L22" s="152" t="s">
        <v>34</v>
      </c>
      <c r="M22" s="227" t="s">
        <v>110</v>
      </c>
      <c r="N22" s="359">
        <v>11</v>
      </c>
      <c r="O22" s="229" t="s">
        <v>110</v>
      </c>
      <c r="P22" s="230" t="s">
        <v>111</v>
      </c>
      <c r="Q22" s="150"/>
    </row>
    <row r="23" spans="1:17" ht="18" customHeight="1">
      <c r="A23" s="345" t="s">
        <v>112</v>
      </c>
      <c r="B23" s="361">
        <v>60393</v>
      </c>
      <c r="C23" s="232">
        <f>+B23/B23*100</f>
        <v>100</v>
      </c>
      <c r="D23" s="233">
        <v>54836</v>
      </c>
      <c r="E23" s="234">
        <f>+D23/D23*100</f>
        <v>100</v>
      </c>
      <c r="F23" s="234">
        <v>-14.698319797395087</v>
      </c>
      <c r="G23" s="233">
        <v>36422</v>
      </c>
      <c r="H23" s="234">
        <f>+G23/G23*100</f>
        <v>100</v>
      </c>
      <c r="I23" s="233">
        <f>SUM(I24:I25)+SUM(I27:I33)</f>
        <v>33017</v>
      </c>
      <c r="J23" s="234">
        <f>+I23/I23*100</f>
        <v>100</v>
      </c>
      <c r="K23" s="234">
        <v>-16.573009653323123</v>
      </c>
      <c r="L23" s="233">
        <f>SUM(L24:L25)+SUM(L27:L33)</f>
        <v>23971</v>
      </c>
      <c r="M23" s="234">
        <f>+L23/L23*100</f>
        <v>100</v>
      </c>
      <c r="N23" s="233">
        <f>SUM(N24:N25)+SUM(N27:N33)</f>
        <v>21820</v>
      </c>
      <c r="O23" s="235">
        <f>+N23/N23*100</f>
        <v>100</v>
      </c>
      <c r="P23" s="235">
        <v>-11.843076053900736</v>
      </c>
      <c r="Q23" s="150"/>
    </row>
    <row r="24" spans="1:16" ht="18" customHeight="1" hidden="1">
      <c r="A24" s="250" t="s">
        <v>113</v>
      </c>
      <c r="B24" s="251">
        <v>0</v>
      </c>
      <c r="C24" s="252">
        <f>+B24/B23*100</f>
        <v>0</v>
      </c>
      <c r="D24" s="362">
        <f aca="true" t="shared" si="1" ref="D24:D33">+I24+N24</f>
        <v>8</v>
      </c>
      <c r="E24" s="254">
        <f>+D24/D23*100</f>
        <v>0.014588956160186739</v>
      </c>
      <c r="F24" s="254" t="e">
        <f>(D24/B24-1)*100</f>
        <v>#DIV/0!</v>
      </c>
      <c r="G24" s="253">
        <v>0</v>
      </c>
      <c r="H24" s="254">
        <f>+G24/G23*100</f>
        <v>0</v>
      </c>
      <c r="I24" s="362">
        <v>0</v>
      </c>
      <c r="J24" s="254">
        <f>+I24/I23*100</f>
        <v>0</v>
      </c>
      <c r="K24" s="254" t="e">
        <f>(I24/G24-1)*100</f>
        <v>#DIV/0!</v>
      </c>
      <c r="L24" s="253">
        <v>0</v>
      </c>
      <c r="M24" s="254">
        <f>+L24/L23*100</f>
        <v>0</v>
      </c>
      <c r="N24" s="362">
        <v>8</v>
      </c>
      <c r="O24" s="255">
        <f>+N24/N23*100</f>
        <v>0.03666361136571952</v>
      </c>
      <c r="P24" s="255" t="e">
        <f>(N24/L24-1)*100</f>
        <v>#DIV/0!</v>
      </c>
    </row>
    <row r="25" spans="1:16" ht="18" customHeight="1" hidden="1">
      <c r="A25" s="256" t="s">
        <v>114</v>
      </c>
      <c r="B25" s="257">
        <f aca="true" t="shared" si="2" ref="B25:B33">+G25+L25</f>
        <v>3103</v>
      </c>
      <c r="C25" s="258">
        <f>+B25/B23*100</f>
        <v>5.1380126835891575</v>
      </c>
      <c r="D25" s="363">
        <f t="shared" si="1"/>
        <v>2695</v>
      </c>
      <c r="E25" s="260">
        <f>+D25/D23*100</f>
        <v>4.914654606462908</v>
      </c>
      <c r="F25" s="260">
        <f>(D25/B25-1)*100</f>
        <v>-13.148565903963904</v>
      </c>
      <c r="G25" s="259">
        <v>836</v>
      </c>
      <c r="H25" s="260">
        <f>+G25/G23*100</f>
        <v>2.295316017791445</v>
      </c>
      <c r="I25" s="363">
        <v>776</v>
      </c>
      <c r="J25" s="260">
        <f>+I25/I23*100</f>
        <v>2.350304388648272</v>
      </c>
      <c r="K25" s="260">
        <f>(I25/G25-1)*100</f>
        <v>-7.177033492822971</v>
      </c>
      <c r="L25" s="259">
        <v>2267</v>
      </c>
      <c r="M25" s="260">
        <f>+L25/L23*100</f>
        <v>9.457260856868716</v>
      </c>
      <c r="N25" s="363">
        <v>1919</v>
      </c>
      <c r="O25" s="261">
        <f>+N25/N23*100</f>
        <v>8.79468377635197</v>
      </c>
      <c r="P25" s="261">
        <f>(N25/L25-1)*100</f>
        <v>-15.350683722981916</v>
      </c>
    </row>
    <row r="26" spans="1:16" ht="18" customHeight="1" collapsed="1">
      <c r="A26" s="155" t="s">
        <v>115</v>
      </c>
      <c r="B26" s="161">
        <f>+G26+L26</f>
        <v>3103</v>
      </c>
      <c r="C26" s="160">
        <f>+B26/B23*100</f>
        <v>5.1380126835891575</v>
      </c>
      <c r="D26" s="360">
        <f t="shared" si="1"/>
        <v>2703</v>
      </c>
      <c r="E26" s="236">
        <f>+D26/D23*100</f>
        <v>4.929243562623094</v>
      </c>
      <c r="F26" s="236">
        <v>-20.826411774777576</v>
      </c>
      <c r="G26" s="162">
        <f>SUM(G24:G25)</f>
        <v>836</v>
      </c>
      <c r="H26" s="236">
        <f>+G26/G23*100</f>
        <v>2.295316017791445</v>
      </c>
      <c r="I26" s="360">
        <f>SUM(I24:I25)</f>
        <v>776</v>
      </c>
      <c r="J26" s="236">
        <f>+I26/I23*100</f>
        <v>2.350304388648272</v>
      </c>
      <c r="K26" s="236">
        <v>-24.123445922670474</v>
      </c>
      <c r="L26" s="162">
        <f>SUM(L24:L25)</f>
        <v>2267</v>
      </c>
      <c r="M26" s="236">
        <f>+L26/L23*100</f>
        <v>9.457260856868716</v>
      </c>
      <c r="N26" s="360">
        <f>SUM(N24:N25)</f>
        <v>1927</v>
      </c>
      <c r="O26" s="236">
        <f>+N26/N23*100</f>
        <v>8.83134738771769</v>
      </c>
      <c r="P26" s="163">
        <v>-19.609914122078465</v>
      </c>
    </row>
    <row r="27" spans="1:16" ht="18" customHeight="1">
      <c r="A27" s="155" t="s">
        <v>116</v>
      </c>
      <c r="B27" s="159">
        <f t="shared" si="2"/>
        <v>6388</v>
      </c>
      <c r="C27" s="160">
        <f>+B27/B23*100</f>
        <v>10.577384796251222</v>
      </c>
      <c r="D27" s="360">
        <f t="shared" si="1"/>
        <v>5689</v>
      </c>
      <c r="E27" s="236">
        <f>+D27/D23*100</f>
        <v>10.374571449412795</v>
      </c>
      <c r="F27" s="236">
        <v>-17.520193610124313</v>
      </c>
      <c r="G27" s="162">
        <v>2950</v>
      </c>
      <c r="H27" s="236">
        <f>+G27/G23*100</f>
        <v>8.099500302015265</v>
      </c>
      <c r="I27" s="360">
        <v>2803</v>
      </c>
      <c r="J27" s="236">
        <f>+I27/I23*100</f>
        <v>8.48956598116122</v>
      </c>
      <c r="K27" s="236">
        <v>-15.568705019645613</v>
      </c>
      <c r="L27" s="162">
        <v>3438</v>
      </c>
      <c r="M27" s="236">
        <f>+L27/L23*100</f>
        <v>14.342330315798257</v>
      </c>
      <c r="N27" s="360">
        <v>2886</v>
      </c>
      <c r="O27" s="163">
        <f>+N27/N23*100</f>
        <v>13.226397800183317</v>
      </c>
      <c r="P27" s="163">
        <v>-19.195840063711746</v>
      </c>
    </row>
    <row r="28" spans="1:16" ht="18" customHeight="1">
      <c r="A28" s="155" t="s">
        <v>117</v>
      </c>
      <c r="B28" s="159">
        <f t="shared" si="2"/>
        <v>13463</v>
      </c>
      <c r="C28" s="160">
        <f>+B28/B23*100</f>
        <v>22.29231864620072</v>
      </c>
      <c r="D28" s="360">
        <f t="shared" si="1"/>
        <v>11584</v>
      </c>
      <c r="E28" s="236">
        <f>+D28/D23*100</f>
        <v>21.124808519950395</v>
      </c>
      <c r="F28" s="236">
        <v>-19.88183883045641</v>
      </c>
      <c r="G28" s="162">
        <v>8015</v>
      </c>
      <c r="H28" s="236">
        <f>+G28/G23*100</f>
        <v>22.005930481577067</v>
      </c>
      <c r="I28" s="360">
        <v>6865</v>
      </c>
      <c r="J28" s="236">
        <f>+I28/I23*100</f>
        <v>20.792319108338127</v>
      </c>
      <c r="K28" s="236">
        <v>-22.055573058960675</v>
      </c>
      <c r="L28" s="162">
        <v>5448</v>
      </c>
      <c r="M28" s="236">
        <f>+L28/L23*100</f>
        <v>22.727462350339994</v>
      </c>
      <c r="N28" s="360">
        <v>4719</v>
      </c>
      <c r="O28" s="163">
        <f>+N28/N23*100</f>
        <v>21.626947754353804</v>
      </c>
      <c r="P28" s="163">
        <v>-16.67862743578521</v>
      </c>
    </row>
    <row r="29" spans="1:16" ht="18" customHeight="1">
      <c r="A29" s="155" t="s">
        <v>118</v>
      </c>
      <c r="B29" s="159">
        <f t="shared" si="2"/>
        <v>14545</v>
      </c>
      <c r="C29" s="160">
        <f>+B29/B23*100</f>
        <v>24.083917010249532</v>
      </c>
      <c r="D29" s="360">
        <f t="shared" si="1"/>
        <v>12781</v>
      </c>
      <c r="E29" s="236">
        <f>+D29/D23*100</f>
        <v>23.307681085418338</v>
      </c>
      <c r="F29" s="236">
        <v>-18.84379715512876</v>
      </c>
      <c r="G29" s="162">
        <v>9916</v>
      </c>
      <c r="H29" s="236">
        <f>+G29/G23*100</f>
        <v>27.225303388062162</v>
      </c>
      <c r="I29" s="360">
        <v>8387</v>
      </c>
      <c r="J29" s="236">
        <f>+I29/I23*100</f>
        <v>25.402065602568374</v>
      </c>
      <c r="K29" s="236">
        <v>-23.973595513051272</v>
      </c>
      <c r="L29" s="162">
        <v>4629</v>
      </c>
      <c r="M29" s="236">
        <f>+L29/L23*100</f>
        <v>19.310833924325227</v>
      </c>
      <c r="N29" s="360">
        <v>4394</v>
      </c>
      <c r="O29" s="163">
        <f>+N29/N23*100</f>
        <v>20.137488542621448</v>
      </c>
      <c r="P29" s="163">
        <v>-7.8149487343218915</v>
      </c>
    </row>
    <row r="30" spans="1:16" ht="18" customHeight="1">
      <c r="A30" s="155" t="s">
        <v>119</v>
      </c>
      <c r="B30" s="159">
        <f t="shared" si="2"/>
        <v>6951</v>
      </c>
      <c r="C30" s="160">
        <f>+B30/B23*100</f>
        <v>11.509612041130595</v>
      </c>
      <c r="D30" s="360">
        <f t="shared" si="1"/>
        <v>6927</v>
      </c>
      <c r="E30" s="236">
        <f>+D30/D23*100</f>
        <v>12.632212415201693</v>
      </c>
      <c r="F30" s="236">
        <v>-4.640871456277528</v>
      </c>
      <c r="G30" s="162">
        <v>4831</v>
      </c>
      <c r="H30" s="236">
        <f>+G30/G23*100</f>
        <v>13.263961342046017</v>
      </c>
      <c r="I30" s="360">
        <v>5012</v>
      </c>
      <c r="J30" s="236">
        <f>+I30/I23*100</f>
        <v>15.180058757609716</v>
      </c>
      <c r="K30" s="236">
        <v>-1.0396924794691453</v>
      </c>
      <c r="L30" s="162">
        <v>2120</v>
      </c>
      <c r="M30" s="236">
        <f>+L30/L23*100</f>
        <v>8.844019857327604</v>
      </c>
      <c r="N30" s="360">
        <v>1915</v>
      </c>
      <c r="O30" s="163">
        <f>+N30/N23*100</f>
        <v>8.776351970669111</v>
      </c>
      <c r="P30" s="163">
        <v>-12.907118681948127</v>
      </c>
    </row>
    <row r="31" spans="1:16" ht="18" customHeight="1">
      <c r="A31" s="155" t="s">
        <v>120</v>
      </c>
      <c r="B31" s="159">
        <f t="shared" si="2"/>
        <v>6228</v>
      </c>
      <c r="C31" s="160">
        <f>+B31/B23*100</f>
        <v>10.312453430033282</v>
      </c>
      <c r="D31" s="360">
        <f t="shared" si="1"/>
        <v>6346</v>
      </c>
      <c r="E31" s="236">
        <f>+D31/D23*100</f>
        <v>11.572689474068131</v>
      </c>
      <c r="F31" s="236">
        <v>0.8062397781285258</v>
      </c>
      <c r="G31" s="162">
        <v>4606</v>
      </c>
      <c r="H31" s="236">
        <f>+G31/G23*100</f>
        <v>12.646202844434681</v>
      </c>
      <c r="I31" s="360">
        <v>4731</v>
      </c>
      <c r="J31" s="236">
        <f>+I31/I23*100</f>
        <v>14.32898203955538</v>
      </c>
      <c r="K31" s="236">
        <v>1.5487411210627133</v>
      </c>
      <c r="L31" s="162">
        <v>1622</v>
      </c>
      <c r="M31" s="236">
        <f>+L31/L23*100</f>
        <v>6.766509532351591</v>
      </c>
      <c r="N31" s="360">
        <v>1615</v>
      </c>
      <c r="O31" s="163">
        <f>+N31/N23*100</f>
        <v>7.401466544454628</v>
      </c>
      <c r="P31" s="163">
        <v>-1.3206416208215943</v>
      </c>
    </row>
    <row r="32" spans="1:16" ht="18" customHeight="1">
      <c r="A32" s="155" t="s">
        <v>121</v>
      </c>
      <c r="B32" s="159">
        <f t="shared" si="2"/>
        <v>5786</v>
      </c>
      <c r="C32" s="160">
        <f>+B32/B23*100</f>
        <v>9.580580530856226</v>
      </c>
      <c r="D32" s="360">
        <f t="shared" si="1"/>
        <v>6081</v>
      </c>
      <c r="E32" s="236">
        <f>+D32/D23*100</f>
        <v>11.089430301261945</v>
      </c>
      <c r="F32" s="236">
        <v>-2.261536588954216</v>
      </c>
      <c r="G32" s="162">
        <v>4166</v>
      </c>
      <c r="H32" s="236">
        <f>+G32/G23*100</f>
        <v>11.438141782439185</v>
      </c>
      <c r="I32" s="360">
        <v>4015</v>
      </c>
      <c r="J32" s="236">
        <f>+I32/I23*100</f>
        <v>12.160402217039707</v>
      </c>
      <c r="K32" s="236">
        <v>-12.51423723728935</v>
      </c>
      <c r="L32" s="162">
        <v>1620</v>
      </c>
      <c r="M32" s="236">
        <f>+L32/L23*100</f>
        <v>6.7581661173918475</v>
      </c>
      <c r="N32" s="360">
        <v>2066</v>
      </c>
      <c r="O32" s="163">
        <f>+N32/N23*100</f>
        <v>9.468377635197067</v>
      </c>
      <c r="P32" s="163">
        <v>24.10129270759065</v>
      </c>
    </row>
    <row r="33" spans="1:16" ht="18" customHeight="1">
      <c r="A33" s="238" t="s">
        <v>122</v>
      </c>
      <c r="B33" s="262">
        <f t="shared" si="2"/>
        <v>3927</v>
      </c>
      <c r="C33" s="240">
        <f>+B33/B23*100</f>
        <v>6.502409219611545</v>
      </c>
      <c r="D33" s="167">
        <f t="shared" si="1"/>
        <v>2726</v>
      </c>
      <c r="E33" s="242">
        <f>+D33/D23*100</f>
        <v>4.971186811583631</v>
      </c>
      <c r="F33" s="242">
        <v>-32.79386259203757</v>
      </c>
      <c r="G33" s="241">
        <v>1100</v>
      </c>
      <c r="H33" s="242">
        <f>+G33/G23*100</f>
        <v>3.020152654988743</v>
      </c>
      <c r="I33" s="167">
        <v>428</v>
      </c>
      <c r="J33" s="242">
        <f>+I33/I23*100</f>
        <v>1.2963019050792015</v>
      </c>
      <c r="K33" s="242">
        <v>-66.31949846245556</v>
      </c>
      <c r="L33" s="241">
        <v>2827</v>
      </c>
      <c r="M33" s="242">
        <f>+L33/L23*100</f>
        <v>11.793417045596764</v>
      </c>
      <c r="N33" s="167">
        <v>2298</v>
      </c>
      <c r="O33" s="243">
        <f>+N33/N23*100</f>
        <v>10.531622364802933</v>
      </c>
      <c r="P33" s="243">
        <v>-19.74165510687895</v>
      </c>
    </row>
    <row r="34" spans="4:7" ht="14.25">
      <c r="D34" s="263"/>
      <c r="G34" s="263"/>
    </row>
    <row r="35" ht="14.25">
      <c r="A35" s="172" t="s">
        <v>24</v>
      </c>
    </row>
    <row r="36" ht="14.25">
      <c r="A36" s="173" t="s">
        <v>25</v>
      </c>
    </row>
    <row r="37" ht="14.25">
      <c r="A37" s="173"/>
    </row>
  </sheetData>
  <printOptions/>
  <pageMargins left="0.75" right="0.75" top="1" bottom="1" header="0.512" footer="0.51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12.69921875" style="269" customWidth="1"/>
    <col min="2" max="2" width="9.09765625" style="269" customWidth="1"/>
    <col min="3" max="3" width="8.09765625" style="270" customWidth="1"/>
    <col min="4" max="4" width="8.8984375" style="270" customWidth="1"/>
    <col min="5" max="5" width="9" style="269" customWidth="1"/>
    <col min="6" max="7" width="13" style="269" customWidth="1"/>
    <col min="8" max="8" width="7.09765625" style="269" customWidth="1"/>
    <col min="9" max="10" width="7.09765625" style="271" customWidth="1"/>
    <col min="11" max="12" width="9.59765625" style="271" customWidth="1"/>
    <col min="13" max="13" width="8.5" style="271" customWidth="1"/>
    <col min="14" max="15" width="9.09765625" style="269" customWidth="1"/>
    <col min="16" max="16" width="8.5" style="269" customWidth="1"/>
    <col min="17" max="16384" width="10.59765625" style="269" customWidth="1"/>
  </cols>
  <sheetData>
    <row r="1" spans="1:16" ht="14.25">
      <c r="A1" s="125" t="s">
        <v>125</v>
      </c>
      <c r="P1" s="8" t="s">
        <v>126</v>
      </c>
    </row>
    <row r="3" spans="1:13" ht="21">
      <c r="A3" s="264" t="s">
        <v>127</v>
      </c>
      <c r="B3" s="265"/>
      <c r="C3" s="266"/>
      <c r="D3" s="266"/>
      <c r="E3" s="267"/>
      <c r="F3" s="267"/>
      <c r="G3" s="267"/>
      <c r="H3" s="267"/>
      <c r="I3" s="268"/>
      <c r="J3" s="268"/>
      <c r="K3" s="268"/>
      <c r="L3" s="268"/>
      <c r="M3" s="268"/>
    </row>
    <row r="5" spans="1:16" ht="21.75" customHeight="1" thickBot="1">
      <c r="A5" s="272" t="s">
        <v>128</v>
      </c>
      <c r="B5" s="272"/>
      <c r="C5" s="273"/>
      <c r="D5" s="273"/>
      <c r="E5" s="272"/>
      <c r="F5" s="272"/>
      <c r="G5" s="272"/>
      <c r="H5" s="272"/>
      <c r="I5" s="274"/>
      <c r="J5" s="274"/>
      <c r="K5" s="274"/>
      <c r="L5" s="274"/>
      <c r="M5" s="274"/>
      <c r="N5" s="272"/>
      <c r="O5" s="272"/>
      <c r="P5" s="272"/>
    </row>
    <row r="6" spans="1:17" ht="15" thickTop="1">
      <c r="A6" s="281"/>
      <c r="B6" s="307" t="s">
        <v>129</v>
      </c>
      <c r="C6" s="276"/>
      <c r="D6" s="277" t="s">
        <v>130</v>
      </c>
      <c r="E6" s="276"/>
      <c r="F6" s="277" t="s">
        <v>131</v>
      </c>
      <c r="G6" s="276"/>
      <c r="H6" s="278" t="s">
        <v>132</v>
      </c>
      <c r="I6" s="279"/>
      <c r="J6" s="279"/>
      <c r="K6" s="279"/>
      <c r="L6" s="279"/>
      <c r="M6" s="280"/>
      <c r="N6" s="277" t="s">
        <v>133</v>
      </c>
      <c r="O6" s="275"/>
      <c r="P6" s="275"/>
      <c r="Q6" s="281"/>
    </row>
    <row r="7" spans="1:17" ht="15.75" customHeight="1">
      <c r="A7" s="312" t="s">
        <v>134</v>
      </c>
      <c r="B7" s="278" t="s">
        <v>135</v>
      </c>
      <c r="C7" s="280"/>
      <c r="D7" s="278" t="s">
        <v>136</v>
      </c>
      <c r="E7" s="280"/>
      <c r="F7" s="278" t="s">
        <v>137</v>
      </c>
      <c r="G7" s="280"/>
      <c r="H7" s="282" t="s">
        <v>138</v>
      </c>
      <c r="I7" s="283"/>
      <c r="J7" s="284"/>
      <c r="K7" s="282" t="s">
        <v>139</v>
      </c>
      <c r="L7" s="283"/>
      <c r="M7" s="284"/>
      <c r="N7" s="278" t="s">
        <v>139</v>
      </c>
      <c r="O7" s="279"/>
      <c r="P7" s="279"/>
      <c r="Q7" s="281"/>
    </row>
    <row r="8" spans="1:17" s="290" customFormat="1" ht="23.25" customHeight="1">
      <c r="A8" s="348"/>
      <c r="B8" s="350" t="s">
        <v>34</v>
      </c>
      <c r="C8" s="364">
        <v>11</v>
      </c>
      <c r="D8" s="285" t="s">
        <v>34</v>
      </c>
      <c r="E8" s="364">
        <v>11</v>
      </c>
      <c r="F8" s="285" t="s">
        <v>34</v>
      </c>
      <c r="G8" s="364">
        <v>11</v>
      </c>
      <c r="H8" s="285" t="s">
        <v>34</v>
      </c>
      <c r="I8" s="364">
        <v>11</v>
      </c>
      <c r="J8" s="286" t="s">
        <v>111</v>
      </c>
      <c r="K8" s="285" t="s">
        <v>34</v>
      </c>
      <c r="L8" s="364">
        <v>11</v>
      </c>
      <c r="M8" s="286" t="s">
        <v>111</v>
      </c>
      <c r="N8" s="287" t="s">
        <v>34</v>
      </c>
      <c r="O8" s="364">
        <v>11</v>
      </c>
      <c r="P8" s="288" t="s">
        <v>111</v>
      </c>
      <c r="Q8" s="289"/>
    </row>
    <row r="9" spans="1:16" s="295" customFormat="1" ht="17.25" customHeight="1">
      <c r="A9" s="347" t="s">
        <v>140</v>
      </c>
      <c r="B9" s="291">
        <v>5823</v>
      </c>
      <c r="C9" s="292">
        <f>SUM(C10:C15)</f>
        <v>6177</v>
      </c>
      <c r="D9" s="292">
        <f>SUM(D10:D15)</f>
        <v>48718</v>
      </c>
      <c r="E9" s="292">
        <f>+E10+E11+E12+E13+E14+E15</f>
        <v>50483</v>
      </c>
      <c r="F9" s="292">
        <f>SUM(F10:F15)</f>
        <v>364224617</v>
      </c>
      <c r="G9" s="292">
        <f>SUM(G10:G15)</f>
        <v>330167550</v>
      </c>
      <c r="H9" s="293">
        <f aca="true" t="shared" si="0" ref="H9:I15">ROUND(D9/B9,1)</f>
        <v>8.4</v>
      </c>
      <c r="I9" s="293">
        <f t="shared" si="0"/>
        <v>8.2</v>
      </c>
      <c r="J9" s="294">
        <f>(I9/H9-1)*100</f>
        <v>-2.3809523809523947</v>
      </c>
      <c r="K9" s="293">
        <f aca="true" t="shared" si="1" ref="K9:L15">ROUND(F9/B9,1)</f>
        <v>62549.3</v>
      </c>
      <c r="L9" s="293">
        <f t="shared" si="1"/>
        <v>53451.1</v>
      </c>
      <c r="M9" s="294">
        <f aca="true" t="shared" si="2" ref="M9:M15">(L9/K9-1)*100</f>
        <v>-14.545646394124322</v>
      </c>
      <c r="N9" s="293">
        <f aca="true" t="shared" si="3" ref="N9:O15">ROUND(F9/D9,1)</f>
        <v>7476.2</v>
      </c>
      <c r="O9" s="293">
        <f t="shared" si="3"/>
        <v>6540.2</v>
      </c>
      <c r="P9" s="294">
        <f aca="true" t="shared" si="4" ref="P9:P15">(O9/N9-1)*100</f>
        <v>-12.51972927423023</v>
      </c>
    </row>
    <row r="10" spans="1:16" ht="17.25" customHeight="1">
      <c r="A10" s="296" t="s">
        <v>141</v>
      </c>
      <c r="B10" s="297">
        <v>1285</v>
      </c>
      <c r="C10" s="365">
        <v>1354</v>
      </c>
      <c r="D10" s="297">
        <v>11302</v>
      </c>
      <c r="E10" s="367">
        <v>12089</v>
      </c>
      <c r="F10" s="298">
        <v>84981913</v>
      </c>
      <c r="G10" s="367">
        <v>74997916</v>
      </c>
      <c r="H10" s="299">
        <f t="shared" si="0"/>
        <v>8.8</v>
      </c>
      <c r="I10" s="369">
        <f t="shared" si="0"/>
        <v>8.9</v>
      </c>
      <c r="J10" s="300">
        <f aca="true" t="shared" si="5" ref="J10:J15">(I10/H10-1)*100</f>
        <v>1.1363636363636243</v>
      </c>
      <c r="K10" s="299">
        <f t="shared" si="1"/>
        <v>66133.8</v>
      </c>
      <c r="L10" s="369">
        <f t="shared" si="1"/>
        <v>55389.9</v>
      </c>
      <c r="M10" s="300">
        <f t="shared" si="2"/>
        <v>-16.24570189524872</v>
      </c>
      <c r="N10" s="299">
        <f t="shared" si="3"/>
        <v>7519.2</v>
      </c>
      <c r="O10" s="369">
        <f t="shared" si="3"/>
        <v>6203.8</v>
      </c>
      <c r="P10" s="300">
        <f t="shared" si="4"/>
        <v>-17.49388232790722</v>
      </c>
    </row>
    <row r="11" spans="1:16" ht="17.25" customHeight="1">
      <c r="A11" s="296" t="s">
        <v>142</v>
      </c>
      <c r="B11" s="297">
        <v>2034</v>
      </c>
      <c r="C11" s="365">
        <v>2127</v>
      </c>
      <c r="D11" s="297">
        <v>18557</v>
      </c>
      <c r="E11" s="367">
        <v>19586</v>
      </c>
      <c r="F11" s="298">
        <v>162938007</v>
      </c>
      <c r="G11" s="367">
        <v>139770897</v>
      </c>
      <c r="H11" s="299">
        <f t="shared" si="0"/>
        <v>9.1</v>
      </c>
      <c r="I11" s="369">
        <f t="shared" si="0"/>
        <v>9.2</v>
      </c>
      <c r="J11" s="300">
        <f t="shared" si="5"/>
        <v>1.098901098901095</v>
      </c>
      <c r="K11" s="299">
        <f t="shared" si="1"/>
        <v>80107.2</v>
      </c>
      <c r="L11" s="369">
        <f t="shared" si="1"/>
        <v>65712.7</v>
      </c>
      <c r="M11" s="300">
        <f t="shared" si="2"/>
        <v>-17.969046477719854</v>
      </c>
      <c r="N11" s="299">
        <f t="shared" si="3"/>
        <v>8780.4</v>
      </c>
      <c r="O11" s="369">
        <f t="shared" si="3"/>
        <v>7136.3</v>
      </c>
      <c r="P11" s="300">
        <f t="shared" si="4"/>
        <v>-18.724659468816906</v>
      </c>
    </row>
    <row r="12" spans="1:16" ht="17.25" customHeight="1">
      <c r="A12" s="296" t="s">
        <v>143</v>
      </c>
      <c r="B12" s="297">
        <v>260</v>
      </c>
      <c r="C12" s="365">
        <v>317</v>
      </c>
      <c r="D12" s="297">
        <v>1659</v>
      </c>
      <c r="E12" s="367">
        <v>1907</v>
      </c>
      <c r="F12" s="298">
        <v>7996691</v>
      </c>
      <c r="G12" s="367">
        <v>8605999</v>
      </c>
      <c r="H12" s="299">
        <f t="shared" si="0"/>
        <v>6.4</v>
      </c>
      <c r="I12" s="369">
        <f t="shared" si="0"/>
        <v>6</v>
      </c>
      <c r="J12" s="300">
        <f t="shared" si="5"/>
        <v>-6.25</v>
      </c>
      <c r="K12" s="299">
        <f t="shared" si="1"/>
        <v>30756.5</v>
      </c>
      <c r="L12" s="369">
        <f t="shared" si="1"/>
        <v>27148.3</v>
      </c>
      <c r="M12" s="300">
        <f t="shared" si="2"/>
        <v>-11.731503909742658</v>
      </c>
      <c r="N12" s="299">
        <f t="shared" si="3"/>
        <v>4820.2</v>
      </c>
      <c r="O12" s="369">
        <f t="shared" si="3"/>
        <v>4512.8</v>
      </c>
      <c r="P12" s="300">
        <f t="shared" si="4"/>
        <v>-6.377328741545984</v>
      </c>
    </row>
    <row r="13" spans="1:16" ht="17.25" customHeight="1">
      <c r="A13" s="296" t="s">
        <v>144</v>
      </c>
      <c r="B13" s="297">
        <v>862</v>
      </c>
      <c r="C13" s="365">
        <v>993</v>
      </c>
      <c r="D13" s="297">
        <v>6369</v>
      </c>
      <c r="E13" s="367">
        <v>6485</v>
      </c>
      <c r="F13" s="298">
        <v>34591958</v>
      </c>
      <c r="G13" s="367">
        <v>33996432</v>
      </c>
      <c r="H13" s="299">
        <f t="shared" si="0"/>
        <v>7.4</v>
      </c>
      <c r="I13" s="369">
        <f t="shared" si="0"/>
        <v>6.5</v>
      </c>
      <c r="J13" s="300">
        <f t="shared" si="5"/>
        <v>-12.162162162162172</v>
      </c>
      <c r="K13" s="299">
        <f t="shared" si="1"/>
        <v>40129.9</v>
      </c>
      <c r="L13" s="369">
        <f t="shared" si="1"/>
        <v>34236.1</v>
      </c>
      <c r="M13" s="300">
        <f t="shared" si="2"/>
        <v>-14.686804602054837</v>
      </c>
      <c r="N13" s="299">
        <f t="shared" si="3"/>
        <v>5431.3</v>
      </c>
      <c r="O13" s="369">
        <f t="shared" si="3"/>
        <v>5242.3</v>
      </c>
      <c r="P13" s="300">
        <f t="shared" si="4"/>
        <v>-3.4798298749838863</v>
      </c>
    </row>
    <row r="14" spans="1:16" ht="17.25" customHeight="1">
      <c r="A14" s="296" t="s">
        <v>145</v>
      </c>
      <c r="B14" s="297">
        <v>436</v>
      </c>
      <c r="C14" s="365">
        <v>469</v>
      </c>
      <c r="D14" s="297">
        <v>2868</v>
      </c>
      <c r="E14" s="367">
        <v>3068</v>
      </c>
      <c r="F14" s="298">
        <v>14358870</v>
      </c>
      <c r="G14" s="367">
        <v>16509177</v>
      </c>
      <c r="H14" s="299">
        <f t="shared" si="0"/>
        <v>6.6</v>
      </c>
      <c r="I14" s="369">
        <f t="shared" si="0"/>
        <v>6.5</v>
      </c>
      <c r="J14" s="300">
        <f t="shared" si="5"/>
        <v>-1.5151515151515138</v>
      </c>
      <c r="K14" s="299">
        <f t="shared" si="1"/>
        <v>32933.2</v>
      </c>
      <c r="L14" s="369">
        <f t="shared" si="1"/>
        <v>35200.8</v>
      </c>
      <c r="M14" s="300">
        <f t="shared" si="2"/>
        <v>6.885452977542439</v>
      </c>
      <c r="N14" s="299">
        <f t="shared" si="3"/>
        <v>5006.6</v>
      </c>
      <c r="O14" s="369">
        <f t="shared" si="3"/>
        <v>5381.1</v>
      </c>
      <c r="P14" s="300">
        <f t="shared" si="4"/>
        <v>7.480126233371953</v>
      </c>
    </row>
    <row r="15" spans="1:16" ht="17.25" customHeight="1">
      <c r="A15" s="301" t="s">
        <v>146</v>
      </c>
      <c r="B15" s="302">
        <v>946</v>
      </c>
      <c r="C15" s="366">
        <v>917</v>
      </c>
      <c r="D15" s="303">
        <v>7963</v>
      </c>
      <c r="E15" s="368">
        <v>7348</v>
      </c>
      <c r="F15" s="304">
        <v>59357178</v>
      </c>
      <c r="G15" s="368">
        <v>56287129</v>
      </c>
      <c r="H15" s="305">
        <f t="shared" si="0"/>
        <v>8.4</v>
      </c>
      <c r="I15" s="370">
        <f t="shared" si="0"/>
        <v>8</v>
      </c>
      <c r="J15" s="306">
        <f t="shared" si="5"/>
        <v>-4.761904761904767</v>
      </c>
      <c r="K15" s="305">
        <f t="shared" si="1"/>
        <v>62745.4</v>
      </c>
      <c r="L15" s="370">
        <f t="shared" si="1"/>
        <v>61381.8</v>
      </c>
      <c r="M15" s="306">
        <f t="shared" si="2"/>
        <v>-2.1732270413448607</v>
      </c>
      <c r="N15" s="305">
        <f t="shared" si="3"/>
        <v>7454.1</v>
      </c>
      <c r="O15" s="370">
        <f t="shared" si="3"/>
        <v>7660.2</v>
      </c>
      <c r="P15" s="306">
        <f t="shared" si="4"/>
        <v>2.764921318469016</v>
      </c>
    </row>
    <row r="17" spans="1:16" ht="15" thickBot="1">
      <c r="A17" s="272" t="s">
        <v>147</v>
      </c>
      <c r="B17" s="272"/>
      <c r="C17" s="273"/>
      <c r="D17" s="273"/>
      <c r="E17" s="272"/>
      <c r="F17" s="272"/>
      <c r="G17" s="272"/>
      <c r="H17" s="272"/>
      <c r="I17" s="274"/>
      <c r="J17" s="274"/>
      <c r="K17" s="274"/>
      <c r="L17" s="274"/>
      <c r="M17" s="274"/>
      <c r="N17" s="272"/>
      <c r="O17" s="272"/>
      <c r="P17" s="272"/>
    </row>
    <row r="18" spans="1:17" ht="15" thickTop="1">
      <c r="A18" s="281"/>
      <c r="B18" s="307" t="s">
        <v>129</v>
      </c>
      <c r="C18" s="276"/>
      <c r="D18" s="277" t="s">
        <v>130</v>
      </c>
      <c r="E18" s="276"/>
      <c r="F18" s="277" t="s">
        <v>131</v>
      </c>
      <c r="G18" s="276"/>
      <c r="H18" s="278" t="s">
        <v>132</v>
      </c>
      <c r="I18" s="279"/>
      <c r="J18" s="279"/>
      <c r="K18" s="279"/>
      <c r="L18" s="279"/>
      <c r="M18" s="308"/>
      <c r="N18" s="277" t="s">
        <v>133</v>
      </c>
      <c r="O18" s="275"/>
      <c r="P18" s="275"/>
      <c r="Q18" s="281"/>
    </row>
    <row r="19" spans="1:17" ht="15.75" customHeight="1">
      <c r="A19" s="312" t="s">
        <v>134</v>
      </c>
      <c r="B19" s="278" t="s">
        <v>135</v>
      </c>
      <c r="C19" s="280"/>
      <c r="D19" s="278" t="s">
        <v>136</v>
      </c>
      <c r="E19" s="280"/>
      <c r="F19" s="278" t="s">
        <v>137</v>
      </c>
      <c r="G19" s="280"/>
      <c r="H19" s="282" t="s">
        <v>138</v>
      </c>
      <c r="I19" s="283"/>
      <c r="J19" s="284"/>
      <c r="K19" s="282" t="s">
        <v>139</v>
      </c>
      <c r="L19" s="283"/>
      <c r="M19" s="284"/>
      <c r="N19" s="278" t="s">
        <v>139</v>
      </c>
      <c r="O19" s="279"/>
      <c r="P19" s="279"/>
      <c r="Q19" s="281"/>
    </row>
    <row r="20" spans="1:17" s="290" customFormat="1" ht="21.75" customHeight="1">
      <c r="A20" s="348"/>
      <c r="B20" s="350" t="s">
        <v>34</v>
      </c>
      <c r="C20" s="364">
        <v>11</v>
      </c>
      <c r="D20" s="285" t="s">
        <v>34</v>
      </c>
      <c r="E20" s="364">
        <v>11</v>
      </c>
      <c r="F20" s="285" t="s">
        <v>34</v>
      </c>
      <c r="G20" s="364">
        <v>11</v>
      </c>
      <c r="H20" s="285" t="s">
        <v>34</v>
      </c>
      <c r="I20" s="364">
        <v>11</v>
      </c>
      <c r="J20" s="286" t="s">
        <v>111</v>
      </c>
      <c r="K20" s="285" t="s">
        <v>34</v>
      </c>
      <c r="L20" s="364">
        <v>11</v>
      </c>
      <c r="M20" s="286" t="s">
        <v>111</v>
      </c>
      <c r="N20" s="287" t="s">
        <v>34</v>
      </c>
      <c r="O20" s="364">
        <v>11</v>
      </c>
      <c r="P20" s="288" t="s">
        <v>111</v>
      </c>
      <c r="Q20" s="289"/>
    </row>
    <row r="21" spans="1:16" s="295" customFormat="1" ht="17.25" customHeight="1">
      <c r="A21" s="349" t="s">
        <v>140</v>
      </c>
      <c r="B21" s="309">
        <f aca="true" t="shared" si="6" ref="B21:G21">SUM(B22:B27)</f>
        <v>26662</v>
      </c>
      <c r="C21" s="292">
        <f t="shared" si="6"/>
        <v>25859</v>
      </c>
      <c r="D21" s="292">
        <f t="shared" si="6"/>
        <v>127317</v>
      </c>
      <c r="E21" s="292">
        <f t="shared" si="6"/>
        <v>129838</v>
      </c>
      <c r="F21" s="292">
        <f t="shared" si="6"/>
        <v>239707698</v>
      </c>
      <c r="G21" s="292">
        <f t="shared" si="6"/>
        <v>218196564</v>
      </c>
      <c r="H21" s="310">
        <f aca="true" t="shared" si="7" ref="H21:I27">ROUND(D21/B21,1)</f>
        <v>4.8</v>
      </c>
      <c r="I21" s="310">
        <f t="shared" si="7"/>
        <v>5</v>
      </c>
      <c r="J21" s="294">
        <f aca="true" t="shared" si="8" ref="J21:J27">(I21/H21-1)*100</f>
        <v>4.166666666666674</v>
      </c>
      <c r="K21" s="311">
        <f aca="true" t="shared" si="9" ref="K21:L27">ROUND(F21/B21,1)</f>
        <v>8990.6</v>
      </c>
      <c r="L21" s="311">
        <f t="shared" si="9"/>
        <v>8437.9</v>
      </c>
      <c r="M21" s="294">
        <f aca="true" t="shared" si="10" ref="M21:M27">(L21/K21-1)*100</f>
        <v>-6.1475318666162515</v>
      </c>
      <c r="N21" s="293">
        <f aca="true" t="shared" si="11" ref="N21:O27">ROUND(F21/D21,1)</f>
        <v>1882.8</v>
      </c>
      <c r="O21" s="293">
        <f t="shared" si="11"/>
        <v>1680.5</v>
      </c>
      <c r="P21" s="294">
        <f aca="true" t="shared" si="12" ref="P21:P27">(O21/N21-1)*100</f>
        <v>-10.744635649033352</v>
      </c>
    </row>
    <row r="22" spans="1:16" ht="17.25" customHeight="1">
      <c r="A22" s="312" t="s">
        <v>141</v>
      </c>
      <c r="B22" s="313">
        <v>5897</v>
      </c>
      <c r="C22" s="367">
        <v>5829</v>
      </c>
      <c r="D22" s="298">
        <v>31390</v>
      </c>
      <c r="E22" s="367">
        <v>31891</v>
      </c>
      <c r="F22" s="298">
        <v>56744713</v>
      </c>
      <c r="G22" s="367">
        <v>52802381</v>
      </c>
      <c r="H22" s="314">
        <f t="shared" si="7"/>
        <v>5.3</v>
      </c>
      <c r="I22" s="371">
        <f t="shared" si="7"/>
        <v>5.5</v>
      </c>
      <c r="J22" s="300">
        <f t="shared" si="8"/>
        <v>3.7735849056603765</v>
      </c>
      <c r="K22" s="315">
        <f t="shared" si="9"/>
        <v>9622.6</v>
      </c>
      <c r="L22" s="373">
        <f t="shared" si="9"/>
        <v>9058.6</v>
      </c>
      <c r="M22" s="300">
        <f t="shared" si="10"/>
        <v>-5.861201754203648</v>
      </c>
      <c r="N22" s="299">
        <f t="shared" si="11"/>
        <v>1807.7</v>
      </c>
      <c r="O22" s="369">
        <f t="shared" si="11"/>
        <v>1655.7</v>
      </c>
      <c r="P22" s="300">
        <f t="shared" si="12"/>
        <v>-8.408474857553793</v>
      </c>
    </row>
    <row r="23" spans="1:16" ht="17.25" customHeight="1">
      <c r="A23" s="312" t="s">
        <v>142</v>
      </c>
      <c r="B23" s="313">
        <v>6540</v>
      </c>
      <c r="C23" s="367">
        <v>6316</v>
      </c>
      <c r="D23" s="298">
        <v>32934</v>
      </c>
      <c r="E23" s="367">
        <v>34156</v>
      </c>
      <c r="F23" s="298">
        <v>64730745</v>
      </c>
      <c r="G23" s="367">
        <v>60204597</v>
      </c>
      <c r="H23" s="314">
        <f t="shared" si="7"/>
        <v>5</v>
      </c>
      <c r="I23" s="371">
        <f t="shared" si="7"/>
        <v>5.4</v>
      </c>
      <c r="J23" s="300">
        <f t="shared" si="8"/>
        <v>8.000000000000007</v>
      </c>
      <c r="K23" s="315">
        <f t="shared" si="9"/>
        <v>9897.7</v>
      </c>
      <c r="L23" s="373">
        <f t="shared" si="9"/>
        <v>9532.1</v>
      </c>
      <c r="M23" s="300">
        <f t="shared" si="10"/>
        <v>-3.693787445568164</v>
      </c>
      <c r="N23" s="299">
        <f t="shared" si="11"/>
        <v>1965.5</v>
      </c>
      <c r="O23" s="369">
        <f t="shared" si="11"/>
        <v>1762.6</v>
      </c>
      <c r="P23" s="300">
        <f t="shared" si="12"/>
        <v>-10.323073009412365</v>
      </c>
    </row>
    <row r="24" spans="1:16" ht="17.25" customHeight="1">
      <c r="A24" s="312" t="s">
        <v>143</v>
      </c>
      <c r="B24" s="313">
        <v>2101</v>
      </c>
      <c r="C24" s="367">
        <v>2053</v>
      </c>
      <c r="D24" s="298">
        <v>8476</v>
      </c>
      <c r="E24" s="367">
        <v>9229</v>
      </c>
      <c r="F24" s="298">
        <v>16129625</v>
      </c>
      <c r="G24" s="367">
        <v>15365119</v>
      </c>
      <c r="H24" s="314">
        <f t="shared" si="7"/>
        <v>4</v>
      </c>
      <c r="I24" s="371">
        <f t="shared" si="7"/>
        <v>4.5</v>
      </c>
      <c r="J24" s="300">
        <f t="shared" si="8"/>
        <v>12.5</v>
      </c>
      <c r="K24" s="315">
        <f t="shared" si="9"/>
        <v>7677.1</v>
      </c>
      <c r="L24" s="373">
        <f t="shared" si="9"/>
        <v>7484.2</v>
      </c>
      <c r="M24" s="300">
        <f t="shared" si="10"/>
        <v>-2.5126675437339707</v>
      </c>
      <c r="N24" s="299">
        <f t="shared" si="11"/>
        <v>1903</v>
      </c>
      <c r="O24" s="369">
        <f t="shared" si="11"/>
        <v>1664.9</v>
      </c>
      <c r="P24" s="300">
        <f t="shared" si="12"/>
        <v>-12.511823436678926</v>
      </c>
    </row>
    <row r="25" spans="1:16" ht="17.25" customHeight="1">
      <c r="A25" s="312" t="s">
        <v>144</v>
      </c>
      <c r="B25" s="313">
        <v>4945</v>
      </c>
      <c r="C25" s="367">
        <v>4864</v>
      </c>
      <c r="D25" s="298">
        <v>20540</v>
      </c>
      <c r="E25" s="367">
        <v>21123</v>
      </c>
      <c r="F25" s="298">
        <v>37776358</v>
      </c>
      <c r="G25" s="367">
        <v>33540987</v>
      </c>
      <c r="H25" s="314">
        <f t="shared" si="7"/>
        <v>4.2</v>
      </c>
      <c r="I25" s="371">
        <f t="shared" si="7"/>
        <v>4.3</v>
      </c>
      <c r="J25" s="300">
        <f t="shared" si="8"/>
        <v>2.3809523809523725</v>
      </c>
      <c r="K25" s="315">
        <f t="shared" si="9"/>
        <v>7639.3</v>
      </c>
      <c r="L25" s="373">
        <f t="shared" si="9"/>
        <v>6895.8</v>
      </c>
      <c r="M25" s="300">
        <f t="shared" si="10"/>
        <v>-9.732567120024083</v>
      </c>
      <c r="N25" s="299">
        <f t="shared" si="11"/>
        <v>1839.2</v>
      </c>
      <c r="O25" s="369">
        <f t="shared" si="11"/>
        <v>1587.9</v>
      </c>
      <c r="P25" s="300">
        <f t="shared" si="12"/>
        <v>-13.663549369290994</v>
      </c>
    </row>
    <row r="26" spans="1:16" ht="17.25" customHeight="1">
      <c r="A26" s="312" t="s">
        <v>145</v>
      </c>
      <c r="B26" s="313">
        <v>2772</v>
      </c>
      <c r="C26" s="367">
        <v>2695</v>
      </c>
      <c r="D26" s="298">
        <v>12462</v>
      </c>
      <c r="E26" s="367">
        <v>12922</v>
      </c>
      <c r="F26" s="298">
        <v>21524493</v>
      </c>
      <c r="G26" s="367">
        <v>20518928</v>
      </c>
      <c r="H26" s="314">
        <f t="shared" si="7"/>
        <v>4.5</v>
      </c>
      <c r="I26" s="371">
        <f t="shared" si="7"/>
        <v>4.8</v>
      </c>
      <c r="J26" s="300">
        <f t="shared" si="8"/>
        <v>6.666666666666665</v>
      </c>
      <c r="K26" s="315">
        <f t="shared" si="9"/>
        <v>7765</v>
      </c>
      <c r="L26" s="373">
        <f t="shared" si="9"/>
        <v>7613.7</v>
      </c>
      <c r="M26" s="300">
        <f t="shared" si="10"/>
        <v>-1.9484867997424327</v>
      </c>
      <c r="N26" s="299">
        <f t="shared" si="11"/>
        <v>1727.2</v>
      </c>
      <c r="O26" s="369">
        <f t="shared" si="11"/>
        <v>1587.9</v>
      </c>
      <c r="P26" s="300">
        <f t="shared" si="12"/>
        <v>-8.06507642427049</v>
      </c>
    </row>
    <row r="27" spans="1:16" ht="17.25" customHeight="1">
      <c r="A27" s="301" t="s">
        <v>146</v>
      </c>
      <c r="B27" s="316">
        <v>4407</v>
      </c>
      <c r="C27" s="368">
        <v>4102</v>
      </c>
      <c r="D27" s="304">
        <v>21515</v>
      </c>
      <c r="E27" s="368">
        <v>20517</v>
      </c>
      <c r="F27" s="304">
        <v>42801764</v>
      </c>
      <c r="G27" s="368">
        <v>35764552</v>
      </c>
      <c r="H27" s="317">
        <f t="shared" si="7"/>
        <v>4.9</v>
      </c>
      <c r="I27" s="372">
        <f t="shared" si="7"/>
        <v>5</v>
      </c>
      <c r="J27" s="306">
        <f t="shared" si="8"/>
        <v>2.0408163265306145</v>
      </c>
      <c r="K27" s="318">
        <f t="shared" si="9"/>
        <v>9712.2</v>
      </c>
      <c r="L27" s="374">
        <f t="shared" si="9"/>
        <v>8718.8</v>
      </c>
      <c r="M27" s="306">
        <f t="shared" si="10"/>
        <v>-10.22837256234428</v>
      </c>
      <c r="N27" s="305">
        <f t="shared" si="11"/>
        <v>1989.4</v>
      </c>
      <c r="O27" s="370">
        <f t="shared" si="11"/>
        <v>1743.2</v>
      </c>
      <c r="P27" s="306">
        <f t="shared" si="12"/>
        <v>-12.375590630340804</v>
      </c>
    </row>
    <row r="29" ht="14.25">
      <c r="A29" s="172" t="s">
        <v>148</v>
      </c>
    </row>
    <row r="30" ht="14.25">
      <c r="A30" s="269" t="s">
        <v>25</v>
      </c>
    </row>
  </sheetData>
  <printOptions/>
  <pageMargins left="0.75" right="0.75" top="1" bottom="1" header="0.512" footer="0.51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2.3984375" style="53" customWidth="1"/>
    <col min="2" max="2" width="22" style="53" customWidth="1"/>
    <col min="3" max="3" width="9" style="53" customWidth="1"/>
    <col min="4" max="4" width="12.5" style="53" customWidth="1"/>
    <col min="5" max="9" width="11" style="53" customWidth="1"/>
    <col min="10" max="11" width="11.59765625" style="53" customWidth="1"/>
    <col min="12" max="12" width="11" style="53" customWidth="1"/>
    <col min="13" max="13" width="9.5" style="53" customWidth="1"/>
    <col min="14" max="14" width="11.59765625" style="53" customWidth="1"/>
    <col min="15" max="16384" width="11" style="53" customWidth="1"/>
  </cols>
  <sheetData>
    <row r="1" spans="1:16" ht="14.25">
      <c r="A1" s="70" t="s">
        <v>149</v>
      </c>
      <c r="P1" s="126" t="s">
        <v>150</v>
      </c>
    </row>
    <row r="2" spans="1:16" ht="14.25">
      <c r="A2" s="19" t="s">
        <v>151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6" ht="15" thickTop="1">
      <c r="C4" s="93" t="s">
        <v>152</v>
      </c>
      <c r="I4" s="95"/>
      <c r="J4" s="93" t="s">
        <v>153</v>
      </c>
      <c r="M4" s="95"/>
      <c r="N4" s="95"/>
      <c r="O4" s="104" t="s">
        <v>154</v>
      </c>
      <c r="P4" s="104" t="s">
        <v>155</v>
      </c>
    </row>
    <row r="5" spans="2:16" ht="14.25">
      <c r="B5" s="91" t="s">
        <v>156</v>
      </c>
      <c r="C5" s="97" t="s">
        <v>8</v>
      </c>
      <c r="D5" s="99" t="s">
        <v>157</v>
      </c>
      <c r="E5" s="74"/>
      <c r="F5" s="99" t="s">
        <v>158</v>
      </c>
      <c r="G5" s="74"/>
      <c r="H5" s="74"/>
      <c r="I5" s="94" t="s">
        <v>130</v>
      </c>
      <c r="J5" s="97" t="s">
        <v>8</v>
      </c>
      <c r="K5" s="99" t="s">
        <v>159</v>
      </c>
      <c r="L5" s="102"/>
      <c r="M5" s="94" t="s">
        <v>160</v>
      </c>
      <c r="N5" s="94" t="s">
        <v>161</v>
      </c>
      <c r="O5" s="105" t="s">
        <v>162</v>
      </c>
      <c r="P5" s="105" t="s">
        <v>163</v>
      </c>
    </row>
    <row r="6" spans="3:16" ht="14.25">
      <c r="C6" s="77"/>
      <c r="D6" s="100" t="s">
        <v>164</v>
      </c>
      <c r="E6" s="100" t="s">
        <v>165</v>
      </c>
      <c r="F6" s="100" t="s">
        <v>166</v>
      </c>
      <c r="G6" s="100" t="s">
        <v>167</v>
      </c>
      <c r="H6" s="101" t="s">
        <v>168</v>
      </c>
      <c r="I6" s="96"/>
      <c r="J6" s="96"/>
      <c r="K6" s="100" t="s">
        <v>164</v>
      </c>
      <c r="L6" s="101" t="s">
        <v>165</v>
      </c>
      <c r="M6" s="96" t="s">
        <v>169</v>
      </c>
      <c r="N6" s="96"/>
      <c r="O6" s="106" t="s">
        <v>170</v>
      </c>
      <c r="P6" s="106" t="s">
        <v>170</v>
      </c>
    </row>
    <row r="7" spans="1:16" ht="14.25">
      <c r="A7" s="74"/>
      <c r="B7" s="74"/>
      <c r="C7" s="76"/>
      <c r="D7" s="92"/>
      <c r="E7" s="92"/>
      <c r="F7" s="92"/>
      <c r="G7" s="92"/>
      <c r="H7" s="92"/>
      <c r="I7" s="107" t="s">
        <v>171</v>
      </c>
      <c r="J7" s="107" t="s">
        <v>172</v>
      </c>
      <c r="K7" s="107" t="s">
        <v>172</v>
      </c>
      <c r="L7" s="107" t="s">
        <v>172</v>
      </c>
      <c r="M7" s="107" t="s">
        <v>172</v>
      </c>
      <c r="N7" s="107" t="s">
        <v>173</v>
      </c>
      <c r="O7" s="107" t="s">
        <v>174</v>
      </c>
      <c r="P7" s="107" t="s">
        <v>174</v>
      </c>
    </row>
    <row r="8" spans="1:16" ht="14.25">
      <c r="A8" s="19" t="s">
        <v>175</v>
      </c>
      <c r="B8" s="19"/>
      <c r="C8" s="375">
        <f aca="true" t="shared" si="0" ref="C8:H8">SUM(C9,C12,C15,C19,C21,C23,C27,C31)</f>
        <v>25859</v>
      </c>
      <c r="D8" s="376">
        <f t="shared" si="0"/>
        <v>10525</v>
      </c>
      <c r="E8" s="376">
        <f t="shared" si="0"/>
        <v>15334</v>
      </c>
      <c r="F8" s="376">
        <f t="shared" si="0"/>
        <v>20013</v>
      </c>
      <c r="G8" s="376">
        <f t="shared" si="0"/>
        <v>809</v>
      </c>
      <c r="H8" s="376">
        <f t="shared" si="0"/>
        <v>5037</v>
      </c>
      <c r="I8" s="376">
        <f aca="true" t="shared" si="1" ref="I8:N8">SUM(I9,I12,I15,I19,I21,I23,I27,I31)</f>
        <v>129838</v>
      </c>
      <c r="J8" s="376">
        <v>2181966</v>
      </c>
      <c r="K8" s="376">
        <f t="shared" si="1"/>
        <v>1878885</v>
      </c>
      <c r="L8" s="376">
        <f t="shared" si="1"/>
        <v>303081</v>
      </c>
      <c r="M8" s="376">
        <v>66560</v>
      </c>
      <c r="N8" s="376">
        <f t="shared" si="1"/>
        <v>2320427</v>
      </c>
      <c r="O8" s="376">
        <v>8438</v>
      </c>
      <c r="P8" s="376">
        <v>1680</v>
      </c>
    </row>
    <row r="9" spans="1:16" ht="14.25" customHeight="1">
      <c r="A9" s="377" t="s">
        <v>176</v>
      </c>
      <c r="B9" s="377"/>
      <c r="C9" s="375">
        <f>SUM(C10:C11)</f>
        <v>10</v>
      </c>
      <c r="D9" s="376">
        <f>SUM(D10:D11)</f>
        <v>10</v>
      </c>
      <c r="E9" s="376" t="s">
        <v>13</v>
      </c>
      <c r="F9" s="376" t="s">
        <v>13</v>
      </c>
      <c r="G9" s="376">
        <f>SUM(G10:G11)</f>
        <v>3</v>
      </c>
      <c r="H9" s="376">
        <f>SUM(H10:H11)</f>
        <v>7</v>
      </c>
      <c r="I9" s="376">
        <f>SUM(I10:I11)</f>
        <v>2588</v>
      </c>
      <c r="J9" s="376">
        <v>88680</v>
      </c>
      <c r="K9" s="376">
        <v>88680</v>
      </c>
      <c r="L9" s="376" t="s">
        <v>13</v>
      </c>
      <c r="M9" s="376">
        <f>SUM(M10:M11)</f>
        <v>2064</v>
      </c>
      <c r="N9" s="376">
        <f>SUM(N10:N11)</f>
        <v>123524</v>
      </c>
      <c r="O9" s="376">
        <v>886797</v>
      </c>
      <c r="P9" s="376">
        <v>3427</v>
      </c>
    </row>
    <row r="10" spans="1:16" ht="14.25">
      <c r="A10" s="66"/>
      <c r="B10" s="79" t="s">
        <v>177</v>
      </c>
      <c r="C10" s="88">
        <v>9</v>
      </c>
      <c r="D10" s="85">
        <v>9</v>
      </c>
      <c r="E10" s="85" t="s">
        <v>13</v>
      </c>
      <c r="F10" s="85" t="s">
        <v>13</v>
      </c>
      <c r="G10" s="85">
        <v>3</v>
      </c>
      <c r="H10" s="85">
        <v>6</v>
      </c>
      <c r="I10" s="85">
        <v>2526</v>
      </c>
      <c r="J10" s="85" t="s">
        <v>178</v>
      </c>
      <c r="K10" s="85" t="s">
        <v>178</v>
      </c>
      <c r="L10" s="85" t="s">
        <v>13</v>
      </c>
      <c r="M10" s="85">
        <v>2064</v>
      </c>
      <c r="N10" s="85">
        <v>123524</v>
      </c>
      <c r="O10" s="85" t="s">
        <v>178</v>
      </c>
      <c r="P10" s="85" t="s">
        <v>178</v>
      </c>
    </row>
    <row r="11" spans="1:16" ht="14.25">
      <c r="A11" s="66"/>
      <c r="B11" s="79" t="s">
        <v>179</v>
      </c>
      <c r="C11" s="88">
        <v>1</v>
      </c>
      <c r="D11" s="85">
        <v>1</v>
      </c>
      <c r="E11" s="85" t="s">
        <v>13</v>
      </c>
      <c r="F11" s="85" t="s">
        <v>13</v>
      </c>
      <c r="G11" s="85" t="s">
        <v>13</v>
      </c>
      <c r="H11" s="85">
        <v>1</v>
      </c>
      <c r="I11" s="85">
        <v>62</v>
      </c>
      <c r="J11" s="85" t="s">
        <v>178</v>
      </c>
      <c r="K11" s="85" t="s">
        <v>178</v>
      </c>
      <c r="L11" s="85" t="s">
        <v>13</v>
      </c>
      <c r="M11" s="85" t="s">
        <v>13</v>
      </c>
      <c r="N11" s="85" t="s">
        <v>13</v>
      </c>
      <c r="O11" s="85" t="s">
        <v>178</v>
      </c>
      <c r="P11" s="85" t="s">
        <v>178</v>
      </c>
    </row>
    <row r="12" spans="1:16" ht="14.25">
      <c r="A12" s="19" t="s">
        <v>180</v>
      </c>
      <c r="B12" s="378"/>
      <c r="C12" s="375">
        <f>SUM(C13:C14)</f>
        <v>33</v>
      </c>
      <c r="D12" s="376">
        <f aca="true" t="shared" si="2" ref="D12:N12">SUM(D13:D14)</f>
        <v>33</v>
      </c>
      <c r="E12" s="376" t="s">
        <v>13</v>
      </c>
      <c r="F12" s="376" t="s">
        <v>13</v>
      </c>
      <c r="G12" s="376" t="s">
        <v>13</v>
      </c>
      <c r="H12" s="376">
        <f t="shared" si="2"/>
        <v>33</v>
      </c>
      <c r="I12" s="376">
        <f t="shared" si="2"/>
        <v>4526</v>
      </c>
      <c r="J12" s="376">
        <f t="shared" si="2"/>
        <v>126489</v>
      </c>
      <c r="K12" s="376">
        <f t="shared" si="2"/>
        <v>126489</v>
      </c>
      <c r="L12" s="376" t="s">
        <v>13</v>
      </c>
      <c r="M12" s="376">
        <f t="shared" si="2"/>
        <v>238</v>
      </c>
      <c r="N12" s="376">
        <f t="shared" si="2"/>
        <v>183769</v>
      </c>
      <c r="O12" s="376">
        <v>383300</v>
      </c>
      <c r="P12" s="376">
        <v>2795</v>
      </c>
    </row>
    <row r="13" spans="1:16" ht="14.25">
      <c r="A13" s="66"/>
      <c r="B13" s="79" t="s">
        <v>181</v>
      </c>
      <c r="C13" s="88">
        <v>23</v>
      </c>
      <c r="D13" s="85">
        <v>23</v>
      </c>
      <c r="E13" s="85" t="s">
        <v>13</v>
      </c>
      <c r="F13" s="85" t="s">
        <v>13</v>
      </c>
      <c r="G13" s="85" t="s">
        <v>13</v>
      </c>
      <c r="H13" s="85">
        <v>23</v>
      </c>
      <c r="I13" s="85">
        <v>3638</v>
      </c>
      <c r="J13" s="85">
        <v>105257</v>
      </c>
      <c r="K13" s="85">
        <v>105257</v>
      </c>
      <c r="L13" s="85" t="s">
        <v>13</v>
      </c>
      <c r="M13" s="85">
        <v>238</v>
      </c>
      <c r="N13" s="85">
        <v>159376</v>
      </c>
      <c r="O13" s="85">
        <v>457638</v>
      </c>
      <c r="P13" s="85">
        <v>2893</v>
      </c>
    </row>
    <row r="14" spans="1:16" ht="14.25">
      <c r="A14" s="66"/>
      <c r="B14" s="79" t="s">
        <v>182</v>
      </c>
      <c r="C14" s="88">
        <v>10</v>
      </c>
      <c r="D14" s="85">
        <v>10</v>
      </c>
      <c r="E14" s="85" t="s">
        <v>13</v>
      </c>
      <c r="F14" s="85" t="s">
        <v>13</v>
      </c>
      <c r="G14" s="85" t="s">
        <v>13</v>
      </c>
      <c r="H14" s="85">
        <v>10</v>
      </c>
      <c r="I14" s="85">
        <v>888</v>
      </c>
      <c r="J14" s="85">
        <v>21232</v>
      </c>
      <c r="K14" s="85">
        <v>21232</v>
      </c>
      <c r="L14" s="85" t="s">
        <v>13</v>
      </c>
      <c r="M14" s="85" t="s">
        <v>13</v>
      </c>
      <c r="N14" s="85">
        <v>24393</v>
      </c>
      <c r="O14" s="85">
        <v>212323</v>
      </c>
      <c r="P14" s="85">
        <v>2391</v>
      </c>
    </row>
    <row r="15" spans="1:16" ht="14.25">
      <c r="A15" s="19" t="s">
        <v>183</v>
      </c>
      <c r="B15" s="378"/>
      <c r="C15" s="375">
        <f>SUM(C16:C18)</f>
        <v>611</v>
      </c>
      <c r="D15" s="376">
        <f>SUM(D16:D18)</f>
        <v>586</v>
      </c>
      <c r="E15" s="376">
        <f aca="true" t="shared" si="3" ref="E15:N15">SUM(E16:E18)</f>
        <v>25</v>
      </c>
      <c r="F15" s="376">
        <f t="shared" si="3"/>
        <v>94</v>
      </c>
      <c r="G15" s="376">
        <f t="shared" si="3"/>
        <v>40</v>
      </c>
      <c r="H15" s="376">
        <f t="shared" si="3"/>
        <v>477</v>
      </c>
      <c r="I15" s="376">
        <f t="shared" si="3"/>
        <v>13723</v>
      </c>
      <c r="J15" s="376">
        <f t="shared" si="3"/>
        <v>343897</v>
      </c>
      <c r="K15" s="376">
        <v>341546</v>
      </c>
      <c r="L15" s="376">
        <f t="shared" si="3"/>
        <v>2351</v>
      </c>
      <c r="M15" s="376">
        <f t="shared" si="3"/>
        <v>830</v>
      </c>
      <c r="N15" s="376">
        <f t="shared" si="3"/>
        <v>507887</v>
      </c>
      <c r="O15" s="376">
        <v>56284</v>
      </c>
      <c r="P15" s="376">
        <v>2506</v>
      </c>
    </row>
    <row r="16" spans="1:16" ht="14.25">
      <c r="A16" s="66"/>
      <c r="B16" s="79" t="s">
        <v>184</v>
      </c>
      <c r="C16" s="88">
        <v>125</v>
      </c>
      <c r="D16" s="85">
        <v>113</v>
      </c>
      <c r="E16" s="85">
        <v>12</v>
      </c>
      <c r="F16" s="85">
        <v>23</v>
      </c>
      <c r="G16" s="85">
        <v>8</v>
      </c>
      <c r="H16" s="85">
        <v>94</v>
      </c>
      <c r="I16" s="85">
        <v>1032</v>
      </c>
      <c r="J16" s="85">
        <v>24434</v>
      </c>
      <c r="K16" s="85">
        <v>23474</v>
      </c>
      <c r="L16" s="85">
        <v>960</v>
      </c>
      <c r="M16" s="85">
        <v>1</v>
      </c>
      <c r="N16" s="85">
        <v>66924</v>
      </c>
      <c r="O16" s="85">
        <v>19547</v>
      </c>
      <c r="P16" s="85">
        <v>2368</v>
      </c>
    </row>
    <row r="17" spans="1:16" ht="14.25">
      <c r="A17" s="66"/>
      <c r="B17" s="79" t="s">
        <v>185</v>
      </c>
      <c r="C17" s="88">
        <v>287</v>
      </c>
      <c r="D17" s="85">
        <v>280</v>
      </c>
      <c r="E17" s="85">
        <v>7</v>
      </c>
      <c r="F17" s="85">
        <v>55</v>
      </c>
      <c r="G17" s="85">
        <v>29</v>
      </c>
      <c r="H17" s="85">
        <v>203</v>
      </c>
      <c r="I17" s="85">
        <v>9782</v>
      </c>
      <c r="J17" s="85">
        <v>236919</v>
      </c>
      <c r="K17" s="85">
        <v>236182</v>
      </c>
      <c r="L17" s="85">
        <v>738</v>
      </c>
      <c r="M17" s="85">
        <v>509</v>
      </c>
      <c r="N17" s="85">
        <v>223052</v>
      </c>
      <c r="O17" s="85">
        <v>82550</v>
      </c>
      <c r="P17" s="85">
        <v>2422</v>
      </c>
    </row>
    <row r="18" spans="1:16" ht="14.25">
      <c r="A18" s="66"/>
      <c r="B18" s="79" t="s">
        <v>186</v>
      </c>
      <c r="C18" s="88">
        <v>199</v>
      </c>
      <c r="D18" s="85">
        <v>193</v>
      </c>
      <c r="E18" s="85">
        <v>6</v>
      </c>
      <c r="F18" s="85">
        <v>16</v>
      </c>
      <c r="G18" s="85">
        <v>3</v>
      </c>
      <c r="H18" s="85">
        <v>180</v>
      </c>
      <c r="I18" s="85">
        <v>2909</v>
      </c>
      <c r="J18" s="85">
        <v>82544</v>
      </c>
      <c r="K18" s="85">
        <v>81891</v>
      </c>
      <c r="L18" s="85">
        <v>653</v>
      </c>
      <c r="M18" s="85">
        <v>320</v>
      </c>
      <c r="N18" s="85">
        <v>217911</v>
      </c>
      <c r="O18" s="85">
        <v>41479</v>
      </c>
      <c r="P18" s="85">
        <v>2838</v>
      </c>
    </row>
    <row r="19" spans="1:16" ht="14.25">
      <c r="A19" s="19" t="s">
        <v>187</v>
      </c>
      <c r="B19" s="378"/>
      <c r="C19" s="375">
        <v>740</v>
      </c>
      <c r="D19" s="376">
        <v>382</v>
      </c>
      <c r="E19" s="376">
        <v>358</v>
      </c>
      <c r="F19" s="376">
        <v>584</v>
      </c>
      <c r="G19" s="376">
        <v>20</v>
      </c>
      <c r="H19" s="376">
        <v>136</v>
      </c>
      <c r="I19" s="376">
        <v>8716</v>
      </c>
      <c r="J19" s="376">
        <v>110856</v>
      </c>
      <c r="K19" s="376">
        <v>71582</v>
      </c>
      <c r="L19" s="376">
        <v>39274</v>
      </c>
      <c r="M19" s="376">
        <v>304</v>
      </c>
      <c r="N19" s="376">
        <v>77845</v>
      </c>
      <c r="O19" s="376">
        <v>14981</v>
      </c>
      <c r="P19" s="376">
        <v>1272</v>
      </c>
    </row>
    <row r="20" spans="1:16" ht="14.25">
      <c r="A20" s="66"/>
      <c r="B20" s="79" t="s">
        <v>188</v>
      </c>
      <c r="C20" s="88">
        <v>484</v>
      </c>
      <c r="D20" s="85">
        <v>292</v>
      </c>
      <c r="E20" s="85">
        <v>192</v>
      </c>
      <c r="F20" s="85">
        <v>356</v>
      </c>
      <c r="G20" s="85">
        <v>16</v>
      </c>
      <c r="H20" s="85">
        <v>112</v>
      </c>
      <c r="I20" s="85">
        <v>7289</v>
      </c>
      <c r="J20" s="85">
        <v>90059</v>
      </c>
      <c r="K20" s="85">
        <v>61304</v>
      </c>
      <c r="L20" s="85">
        <v>28755</v>
      </c>
      <c r="M20" s="85">
        <v>186</v>
      </c>
      <c r="N20" s="85">
        <v>55646</v>
      </c>
      <c r="O20" s="85">
        <v>18607</v>
      </c>
      <c r="P20" s="85">
        <v>1236</v>
      </c>
    </row>
    <row r="21" spans="1:16" ht="14.25">
      <c r="A21" s="19" t="s">
        <v>189</v>
      </c>
      <c r="B21" s="378"/>
      <c r="C21" s="375">
        <v>1600</v>
      </c>
      <c r="D21" s="376">
        <v>820</v>
      </c>
      <c r="E21" s="376">
        <v>780</v>
      </c>
      <c r="F21" s="376">
        <v>1109</v>
      </c>
      <c r="G21" s="376">
        <v>78</v>
      </c>
      <c r="H21" s="376">
        <v>413</v>
      </c>
      <c r="I21" s="376">
        <v>8840</v>
      </c>
      <c r="J21" s="376">
        <v>148654</v>
      </c>
      <c r="K21" s="376">
        <v>120403</v>
      </c>
      <c r="L21" s="376">
        <v>28251</v>
      </c>
      <c r="M21" s="376">
        <v>785</v>
      </c>
      <c r="N21" s="376">
        <v>174431</v>
      </c>
      <c r="O21" s="376">
        <v>9291</v>
      </c>
      <c r="P21" s="376">
        <v>1681</v>
      </c>
    </row>
    <row r="22" spans="1:16" ht="14.25">
      <c r="A22" s="66"/>
      <c r="B22" s="79" t="s">
        <v>190</v>
      </c>
      <c r="C22" s="88">
        <v>19</v>
      </c>
      <c r="D22" s="85">
        <v>16</v>
      </c>
      <c r="E22" s="85">
        <v>3</v>
      </c>
      <c r="F22" s="85">
        <v>4</v>
      </c>
      <c r="G22" s="85">
        <v>4</v>
      </c>
      <c r="H22" s="85">
        <v>11</v>
      </c>
      <c r="I22" s="85">
        <v>114</v>
      </c>
      <c r="J22" s="85">
        <v>2175</v>
      </c>
      <c r="K22" s="85">
        <v>1987</v>
      </c>
      <c r="L22" s="85">
        <v>189</v>
      </c>
      <c r="M22" s="85">
        <v>30</v>
      </c>
      <c r="N22" s="85">
        <v>3950</v>
      </c>
      <c r="O22" s="85">
        <v>11448</v>
      </c>
      <c r="P22" s="85">
        <v>1908</v>
      </c>
    </row>
    <row r="23" spans="1:16" ht="14.25">
      <c r="A23" s="19" t="s">
        <v>191</v>
      </c>
      <c r="B23" s="378"/>
      <c r="C23" s="375">
        <f>SUM(C24:C26)</f>
        <v>15661</v>
      </c>
      <c r="D23" s="376">
        <f aca="true" t="shared" si="4" ref="D23:N23">SUM(D24:D26)</f>
        <v>6587</v>
      </c>
      <c r="E23" s="376">
        <f t="shared" si="4"/>
        <v>9074</v>
      </c>
      <c r="F23" s="376">
        <f t="shared" si="4"/>
        <v>12053</v>
      </c>
      <c r="G23" s="376">
        <f t="shared" si="4"/>
        <v>501</v>
      </c>
      <c r="H23" s="376">
        <f t="shared" si="4"/>
        <v>3107</v>
      </c>
      <c r="I23" s="376">
        <f t="shared" si="4"/>
        <v>66552</v>
      </c>
      <c r="J23" s="376">
        <f t="shared" si="4"/>
        <v>969738</v>
      </c>
      <c r="K23" s="376">
        <v>830611</v>
      </c>
      <c r="L23" s="376">
        <f t="shared" si="4"/>
        <v>139127</v>
      </c>
      <c r="M23" s="376">
        <v>50401</v>
      </c>
      <c r="N23" s="376">
        <f t="shared" si="4"/>
        <v>800544</v>
      </c>
      <c r="O23" s="376">
        <v>6192</v>
      </c>
      <c r="P23" s="376">
        <v>1457</v>
      </c>
    </row>
    <row r="24" spans="1:16" ht="14.25">
      <c r="A24" s="66"/>
      <c r="B24" s="79" t="s">
        <v>192</v>
      </c>
      <c r="C24" s="88">
        <v>1917</v>
      </c>
      <c r="D24" s="85">
        <v>822</v>
      </c>
      <c r="E24" s="85">
        <v>1095</v>
      </c>
      <c r="F24" s="85">
        <v>1405</v>
      </c>
      <c r="G24" s="85">
        <v>50</v>
      </c>
      <c r="H24" s="85">
        <v>462</v>
      </c>
      <c r="I24" s="85">
        <v>5447</v>
      </c>
      <c r="J24" s="85">
        <v>71836</v>
      </c>
      <c r="K24" s="85">
        <v>59229</v>
      </c>
      <c r="L24" s="85">
        <v>12607</v>
      </c>
      <c r="M24" s="85">
        <v>406</v>
      </c>
      <c r="N24" s="85">
        <v>137060</v>
      </c>
      <c r="O24" s="85">
        <v>3747</v>
      </c>
      <c r="P24" s="85">
        <v>1319</v>
      </c>
    </row>
    <row r="25" spans="1:16" ht="14.25">
      <c r="A25" s="66"/>
      <c r="B25" s="79" t="s">
        <v>193</v>
      </c>
      <c r="C25" s="88">
        <v>3967</v>
      </c>
      <c r="D25" s="85">
        <v>1021</v>
      </c>
      <c r="E25" s="85">
        <v>2946</v>
      </c>
      <c r="F25" s="85">
        <v>3388</v>
      </c>
      <c r="G25" s="85">
        <v>82</v>
      </c>
      <c r="H25" s="85">
        <v>497</v>
      </c>
      <c r="I25" s="85">
        <v>13138</v>
      </c>
      <c r="J25" s="85">
        <v>108518</v>
      </c>
      <c r="K25" s="85">
        <v>69071</v>
      </c>
      <c r="L25" s="85">
        <v>39447</v>
      </c>
      <c r="M25" s="85">
        <v>941</v>
      </c>
      <c r="N25" s="85">
        <v>128362</v>
      </c>
      <c r="O25" s="85">
        <v>2736</v>
      </c>
      <c r="P25" s="85">
        <v>826</v>
      </c>
    </row>
    <row r="26" spans="1:16" ht="14.25">
      <c r="A26" s="66"/>
      <c r="B26" s="79" t="s">
        <v>194</v>
      </c>
      <c r="C26" s="88">
        <v>9777</v>
      </c>
      <c r="D26" s="85">
        <v>4744</v>
      </c>
      <c r="E26" s="85">
        <v>5033</v>
      </c>
      <c r="F26" s="85">
        <v>7260</v>
      </c>
      <c r="G26" s="85">
        <v>369</v>
      </c>
      <c r="H26" s="85">
        <v>2148</v>
      </c>
      <c r="I26" s="85">
        <v>47967</v>
      </c>
      <c r="J26" s="85">
        <v>789384</v>
      </c>
      <c r="K26" s="85">
        <v>702310</v>
      </c>
      <c r="L26" s="85">
        <v>87073</v>
      </c>
      <c r="M26" s="85">
        <v>49053</v>
      </c>
      <c r="N26" s="85">
        <v>535122</v>
      </c>
      <c r="O26" s="85">
        <v>8074</v>
      </c>
      <c r="P26" s="85">
        <v>1645</v>
      </c>
    </row>
    <row r="27" spans="1:16" ht="14.25">
      <c r="A27" s="19" t="s">
        <v>195</v>
      </c>
      <c r="B27" s="378"/>
      <c r="C27" s="375">
        <f>SUM(C28:C30)</f>
        <v>7120</v>
      </c>
      <c r="D27" s="376">
        <f aca="true" t="shared" si="5" ref="D27:N27">SUM(D28:D30)</f>
        <v>2057</v>
      </c>
      <c r="E27" s="376">
        <f t="shared" si="5"/>
        <v>5063</v>
      </c>
      <c r="F27" s="376">
        <f t="shared" si="5"/>
        <v>6122</v>
      </c>
      <c r="G27" s="376">
        <f t="shared" si="5"/>
        <v>165</v>
      </c>
      <c r="H27" s="376">
        <f t="shared" si="5"/>
        <v>833</v>
      </c>
      <c r="I27" s="376">
        <f t="shared" si="5"/>
        <v>24516</v>
      </c>
      <c r="J27" s="376">
        <v>385775</v>
      </c>
      <c r="K27" s="376">
        <f t="shared" si="5"/>
        <v>292379</v>
      </c>
      <c r="L27" s="376">
        <f t="shared" si="5"/>
        <v>93395</v>
      </c>
      <c r="M27" s="376">
        <v>11667</v>
      </c>
      <c r="N27" s="376">
        <f t="shared" si="5"/>
        <v>444917</v>
      </c>
      <c r="O27" s="376">
        <v>5418</v>
      </c>
      <c r="P27" s="376">
        <v>1572</v>
      </c>
    </row>
    <row r="28" spans="1:16" ht="14.25">
      <c r="A28" s="66"/>
      <c r="B28" s="79" t="s">
        <v>196</v>
      </c>
      <c r="C28" s="88">
        <v>1012</v>
      </c>
      <c r="D28" s="85">
        <v>415</v>
      </c>
      <c r="E28" s="85">
        <v>597</v>
      </c>
      <c r="F28" s="85">
        <v>814</v>
      </c>
      <c r="G28" s="85">
        <v>43</v>
      </c>
      <c r="H28" s="85">
        <v>155</v>
      </c>
      <c r="I28" s="85">
        <v>3551</v>
      </c>
      <c r="J28" s="85">
        <v>57199</v>
      </c>
      <c r="K28" s="85">
        <v>45862</v>
      </c>
      <c r="L28" s="85">
        <v>11337</v>
      </c>
      <c r="M28" s="85">
        <v>1245</v>
      </c>
      <c r="N28" s="85">
        <v>111287</v>
      </c>
      <c r="O28" s="85">
        <v>5652</v>
      </c>
      <c r="P28" s="85">
        <v>1611</v>
      </c>
    </row>
    <row r="29" spans="1:16" ht="14.25">
      <c r="A29" s="66"/>
      <c r="B29" s="79" t="s">
        <v>197</v>
      </c>
      <c r="C29" s="88">
        <v>3174</v>
      </c>
      <c r="D29" s="85">
        <v>532</v>
      </c>
      <c r="E29" s="85">
        <v>2642</v>
      </c>
      <c r="F29" s="85">
        <v>2965</v>
      </c>
      <c r="G29" s="85">
        <v>33</v>
      </c>
      <c r="H29" s="85">
        <v>176</v>
      </c>
      <c r="I29" s="85">
        <v>9047</v>
      </c>
      <c r="J29" s="85">
        <v>113913</v>
      </c>
      <c r="K29" s="85">
        <v>64135</v>
      </c>
      <c r="L29" s="85">
        <v>49778</v>
      </c>
      <c r="M29" s="85">
        <v>1613</v>
      </c>
      <c r="N29" s="85">
        <v>139336</v>
      </c>
      <c r="O29" s="85">
        <v>3589</v>
      </c>
      <c r="P29" s="85">
        <v>1254</v>
      </c>
    </row>
    <row r="30" spans="1:16" ht="14.25">
      <c r="A30" s="66"/>
      <c r="B30" s="79" t="s">
        <v>198</v>
      </c>
      <c r="C30" s="88">
        <v>2934</v>
      </c>
      <c r="D30" s="85">
        <v>1110</v>
      </c>
      <c r="E30" s="85">
        <v>1824</v>
      </c>
      <c r="F30" s="85">
        <v>2343</v>
      </c>
      <c r="G30" s="85">
        <v>89</v>
      </c>
      <c r="H30" s="85">
        <v>502</v>
      </c>
      <c r="I30" s="85">
        <v>11918</v>
      </c>
      <c r="J30" s="85">
        <v>214662</v>
      </c>
      <c r="K30" s="85">
        <v>182382</v>
      </c>
      <c r="L30" s="85">
        <v>32280</v>
      </c>
      <c r="M30" s="85">
        <v>8808</v>
      </c>
      <c r="N30" s="85">
        <v>194294</v>
      </c>
      <c r="O30" s="85">
        <v>7316</v>
      </c>
      <c r="P30" s="85">
        <v>1801</v>
      </c>
    </row>
    <row r="31" spans="1:16" ht="14.25">
      <c r="A31" s="19" t="s">
        <v>199</v>
      </c>
      <c r="B31" s="378"/>
      <c r="C31" s="375">
        <v>84</v>
      </c>
      <c r="D31" s="376">
        <v>50</v>
      </c>
      <c r="E31" s="376">
        <v>34</v>
      </c>
      <c r="F31" s="376">
        <v>51</v>
      </c>
      <c r="G31" s="376">
        <v>2</v>
      </c>
      <c r="H31" s="376">
        <v>31</v>
      </c>
      <c r="I31" s="376">
        <v>377</v>
      </c>
      <c r="J31" s="376">
        <v>7878</v>
      </c>
      <c r="K31" s="376">
        <v>7195</v>
      </c>
      <c r="L31" s="376">
        <v>683</v>
      </c>
      <c r="M31" s="376">
        <v>270</v>
      </c>
      <c r="N31" s="376">
        <v>7510</v>
      </c>
      <c r="O31" s="376">
        <v>9378</v>
      </c>
      <c r="P31" s="376">
        <v>2090</v>
      </c>
    </row>
    <row r="32" spans="1:16" ht="14.25">
      <c r="A32" s="66"/>
      <c r="B32" s="79" t="s">
        <v>190</v>
      </c>
      <c r="C32" s="88">
        <v>84</v>
      </c>
      <c r="D32" s="85">
        <v>50</v>
      </c>
      <c r="E32" s="85">
        <v>34</v>
      </c>
      <c r="F32" s="85">
        <v>51</v>
      </c>
      <c r="G32" s="85">
        <v>2</v>
      </c>
      <c r="H32" s="85">
        <v>31</v>
      </c>
      <c r="I32" s="85">
        <v>377</v>
      </c>
      <c r="J32" s="85">
        <v>7878</v>
      </c>
      <c r="K32" s="85">
        <v>7195</v>
      </c>
      <c r="L32" s="85">
        <v>683</v>
      </c>
      <c r="M32" s="85">
        <v>270</v>
      </c>
      <c r="N32" s="85">
        <v>7510</v>
      </c>
      <c r="O32" s="85">
        <v>9378</v>
      </c>
      <c r="P32" s="85">
        <v>2090</v>
      </c>
    </row>
    <row r="33" spans="1:16" ht="14.25">
      <c r="A33" s="75"/>
      <c r="B33" s="75"/>
      <c r="C33" s="77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ht="14.25">
      <c r="A34" s="70" t="s">
        <v>200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32.5" style="53" customWidth="1"/>
    <col min="2" max="3" width="10.5" style="53" customWidth="1"/>
    <col min="4" max="4" width="16.5" style="53" customWidth="1"/>
    <col min="5" max="5" width="12.09765625" style="53" customWidth="1"/>
    <col min="6" max="6" width="11.8984375" style="53" customWidth="1"/>
    <col min="7" max="7" width="16.5" style="53" customWidth="1"/>
    <col min="8" max="9" width="10.5" style="53" customWidth="1"/>
    <col min="10" max="10" width="16.5" style="53" customWidth="1"/>
    <col min="11" max="12" width="10.5" style="53" customWidth="1"/>
    <col min="13" max="13" width="15.59765625" style="53" customWidth="1"/>
    <col min="14" max="16384" width="11" style="53" customWidth="1"/>
  </cols>
  <sheetData>
    <row r="1" spans="1:13" ht="15" customHeight="1">
      <c r="A1" s="53" t="s">
        <v>201</v>
      </c>
      <c r="M1" s="89" t="s">
        <v>202</v>
      </c>
    </row>
    <row r="2" ht="15" customHeight="1"/>
    <row r="3" spans="1:4" ht="15" customHeight="1">
      <c r="A3" s="6" t="s">
        <v>203</v>
      </c>
      <c r="B3" s="6"/>
      <c r="C3" s="6"/>
      <c r="D3" s="6"/>
    </row>
    <row r="4" spans="1:13" ht="15" customHeight="1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 customHeight="1" thickTop="1">
      <c r="A5" s="108"/>
      <c r="B5" s="321" t="s">
        <v>204</v>
      </c>
      <c r="C5" s="109"/>
      <c r="D5" s="110"/>
      <c r="E5" s="109">
        <v>9</v>
      </c>
      <c r="F5" s="109"/>
      <c r="G5" s="110"/>
      <c r="H5" s="109">
        <v>10</v>
      </c>
      <c r="I5" s="109"/>
      <c r="J5" s="110"/>
      <c r="K5" s="109">
        <v>11</v>
      </c>
      <c r="L5" s="109"/>
      <c r="M5" s="109"/>
    </row>
    <row r="6" spans="1:13" ht="15" customHeight="1">
      <c r="A6" s="103" t="s">
        <v>205</v>
      </c>
      <c r="B6" s="103" t="s">
        <v>206</v>
      </c>
      <c r="C6" s="122" t="s">
        <v>207</v>
      </c>
      <c r="D6" s="122" t="s">
        <v>208</v>
      </c>
      <c r="E6" s="103" t="s">
        <v>206</v>
      </c>
      <c r="F6" s="122" t="s">
        <v>207</v>
      </c>
      <c r="G6" s="122" t="s">
        <v>208</v>
      </c>
      <c r="H6" s="98" t="s">
        <v>206</v>
      </c>
      <c r="I6" s="123" t="s">
        <v>207</v>
      </c>
      <c r="J6" s="122" t="s">
        <v>208</v>
      </c>
      <c r="K6" s="103" t="s">
        <v>206</v>
      </c>
      <c r="L6" s="122" t="s">
        <v>207</v>
      </c>
      <c r="M6" s="124" t="s">
        <v>208</v>
      </c>
    </row>
    <row r="7" spans="1:13" ht="15" customHeight="1">
      <c r="A7" s="111"/>
      <c r="B7" s="112"/>
      <c r="C7" s="112"/>
      <c r="D7" s="113"/>
      <c r="E7" s="112"/>
      <c r="F7" s="112"/>
      <c r="G7" s="113"/>
      <c r="H7" s="112"/>
      <c r="I7" s="112"/>
      <c r="J7" s="113"/>
      <c r="K7" s="112"/>
      <c r="L7" s="112"/>
      <c r="M7" s="114"/>
    </row>
    <row r="8" spans="1:13" ht="15" customHeight="1">
      <c r="A8" s="115" t="s">
        <v>209</v>
      </c>
      <c r="B8" s="18">
        <v>60</v>
      </c>
      <c r="C8" s="18">
        <v>984</v>
      </c>
      <c r="D8" s="18">
        <v>45560</v>
      </c>
      <c r="E8" s="53">
        <v>55</v>
      </c>
      <c r="F8" s="53">
        <v>731</v>
      </c>
      <c r="G8" s="43">
        <v>41061</v>
      </c>
      <c r="H8" s="53">
        <v>62</v>
      </c>
      <c r="I8" s="53">
        <v>823</v>
      </c>
      <c r="J8" s="43">
        <f>SUM(J9:J10)</f>
        <v>43320</v>
      </c>
      <c r="K8" s="18">
        <v>60</v>
      </c>
      <c r="L8" s="18">
        <v>809</v>
      </c>
      <c r="M8" s="18">
        <v>41848</v>
      </c>
    </row>
    <row r="9" spans="1:13" s="30" customFormat="1" ht="15" customHeight="1">
      <c r="A9" s="116" t="s">
        <v>210</v>
      </c>
      <c r="C9" s="30" t="s">
        <v>211</v>
      </c>
      <c r="D9" s="7">
        <v>27980</v>
      </c>
      <c r="E9" s="53"/>
      <c r="F9" s="53"/>
      <c r="G9" s="43">
        <v>25165</v>
      </c>
      <c r="H9" s="53"/>
      <c r="I9" s="53"/>
      <c r="J9" s="43">
        <v>26119</v>
      </c>
      <c r="L9" s="30" t="s">
        <v>211</v>
      </c>
      <c r="M9" s="7">
        <v>25599</v>
      </c>
    </row>
    <row r="10" spans="1:13" s="30" customFormat="1" ht="15" customHeight="1">
      <c r="A10" s="116" t="s">
        <v>212</v>
      </c>
      <c r="C10" s="30" t="s">
        <v>211</v>
      </c>
      <c r="D10" s="7">
        <v>17580</v>
      </c>
      <c r="E10" s="53"/>
      <c r="F10" s="53"/>
      <c r="G10" s="43">
        <v>15895</v>
      </c>
      <c r="H10" s="53"/>
      <c r="I10" s="53"/>
      <c r="J10" s="43">
        <v>17201</v>
      </c>
      <c r="L10" s="30" t="s">
        <v>211</v>
      </c>
      <c r="M10" s="7">
        <v>16248</v>
      </c>
    </row>
    <row r="11" spans="1:13" ht="15" customHeight="1">
      <c r="A11" s="121" t="s">
        <v>213</v>
      </c>
      <c r="B11" s="18">
        <v>40</v>
      </c>
      <c r="C11" s="18">
        <v>1716</v>
      </c>
      <c r="D11" s="18">
        <v>16283</v>
      </c>
      <c r="E11" s="53">
        <v>40</v>
      </c>
      <c r="F11" s="43">
        <v>1809</v>
      </c>
      <c r="G11" s="43">
        <v>18148</v>
      </c>
      <c r="H11" s="53">
        <f>SUM(H12:H15)</f>
        <v>57</v>
      </c>
      <c r="I11" s="53">
        <f>SUM(I12:I15)</f>
        <v>2455</v>
      </c>
      <c r="J11" s="53">
        <f>SUM(J12:J15)</f>
        <v>25801</v>
      </c>
      <c r="K11" s="18">
        <v>57</v>
      </c>
      <c r="L11" s="53">
        <f>SUM(L12:L15)</f>
        <v>2384</v>
      </c>
      <c r="M11" s="53">
        <f>SUM(M12:M15)</f>
        <v>26265</v>
      </c>
    </row>
    <row r="12" spans="1:13" s="32" customFormat="1" ht="15" customHeight="1">
      <c r="A12" s="322" t="s">
        <v>214</v>
      </c>
      <c r="B12" s="7">
        <v>22</v>
      </c>
      <c r="E12" s="53">
        <v>20</v>
      </c>
      <c r="F12" s="53">
        <v>986</v>
      </c>
      <c r="G12" s="43">
        <v>8859</v>
      </c>
      <c r="H12" s="53">
        <v>30</v>
      </c>
      <c r="I12" s="53">
        <v>1205</v>
      </c>
      <c r="J12" s="43">
        <v>11474</v>
      </c>
      <c r="K12" s="7">
        <v>30</v>
      </c>
      <c r="L12" s="53">
        <v>1178</v>
      </c>
      <c r="M12" s="43">
        <v>11706</v>
      </c>
    </row>
    <row r="13" spans="1:13" s="32" customFormat="1" ht="15" customHeight="1">
      <c r="A13" s="322" t="s">
        <v>215</v>
      </c>
      <c r="B13" s="7">
        <v>17</v>
      </c>
      <c r="E13" s="53">
        <v>18</v>
      </c>
      <c r="F13" s="89" t="s">
        <v>178</v>
      </c>
      <c r="G13" s="44" t="s">
        <v>178</v>
      </c>
      <c r="H13" s="53">
        <v>23</v>
      </c>
      <c r="I13" s="89">
        <v>1126</v>
      </c>
      <c r="J13" s="44">
        <v>13794</v>
      </c>
      <c r="K13" s="7">
        <v>22</v>
      </c>
      <c r="L13" s="89">
        <v>1095</v>
      </c>
      <c r="M13" s="44">
        <v>13976</v>
      </c>
    </row>
    <row r="14" spans="1:13" s="32" customFormat="1" ht="15" customHeight="1">
      <c r="A14" s="322" t="s">
        <v>216</v>
      </c>
      <c r="B14" s="11" t="s">
        <v>13</v>
      </c>
      <c r="E14" s="89" t="s">
        <v>13</v>
      </c>
      <c r="F14" s="89" t="s">
        <v>13</v>
      </c>
      <c r="G14" s="45" t="s">
        <v>13</v>
      </c>
      <c r="H14" s="89" t="s">
        <v>13</v>
      </c>
      <c r="I14" s="89" t="s">
        <v>13</v>
      </c>
      <c r="J14" s="45" t="s">
        <v>13</v>
      </c>
      <c r="K14" s="11" t="s">
        <v>13</v>
      </c>
      <c r="L14" s="89" t="s">
        <v>13</v>
      </c>
      <c r="M14" s="45" t="s">
        <v>13</v>
      </c>
    </row>
    <row r="15" spans="1:13" s="32" customFormat="1" ht="15" customHeight="1">
      <c r="A15" s="323" t="s">
        <v>217</v>
      </c>
      <c r="B15" s="7">
        <v>1</v>
      </c>
      <c r="E15" s="53">
        <v>2</v>
      </c>
      <c r="F15" s="89" t="s">
        <v>178</v>
      </c>
      <c r="G15" s="44" t="s">
        <v>178</v>
      </c>
      <c r="H15" s="53">
        <v>4</v>
      </c>
      <c r="I15" s="89">
        <v>124</v>
      </c>
      <c r="J15" s="44">
        <v>533</v>
      </c>
      <c r="K15" s="7">
        <v>5</v>
      </c>
      <c r="L15" s="89">
        <v>111</v>
      </c>
      <c r="M15" s="44">
        <v>583</v>
      </c>
    </row>
    <row r="16" spans="1:13" ht="15" customHeight="1">
      <c r="A16" s="115" t="s">
        <v>218</v>
      </c>
      <c r="B16" s="18">
        <v>53</v>
      </c>
      <c r="C16" s="18">
        <v>567</v>
      </c>
      <c r="D16" s="18">
        <v>22312</v>
      </c>
      <c r="E16" s="53">
        <v>51</v>
      </c>
      <c r="F16" s="53">
        <v>566</v>
      </c>
      <c r="G16" s="43">
        <v>22458</v>
      </c>
      <c r="H16" s="53">
        <v>61</v>
      </c>
      <c r="I16" s="53">
        <v>663</v>
      </c>
      <c r="J16" s="43">
        <v>25359</v>
      </c>
      <c r="K16" s="18">
        <v>61</v>
      </c>
      <c r="L16" s="18">
        <v>660</v>
      </c>
      <c r="M16" s="18">
        <v>23127</v>
      </c>
    </row>
    <row r="17" spans="1:13" ht="14.25">
      <c r="A17" s="115" t="s">
        <v>219</v>
      </c>
      <c r="B17" s="11" t="s">
        <v>220</v>
      </c>
      <c r="C17" s="11" t="s">
        <v>220</v>
      </c>
      <c r="D17" s="11" t="s">
        <v>220</v>
      </c>
      <c r="E17" s="44" t="s">
        <v>220</v>
      </c>
      <c r="F17" s="44" t="s">
        <v>220</v>
      </c>
      <c r="G17" s="44" t="s">
        <v>220</v>
      </c>
      <c r="H17" s="44">
        <v>56</v>
      </c>
      <c r="I17" s="44">
        <v>247</v>
      </c>
      <c r="J17" s="44">
        <v>2234</v>
      </c>
      <c r="K17" s="11" t="s">
        <v>220</v>
      </c>
      <c r="L17" s="11" t="s">
        <v>220</v>
      </c>
      <c r="M17" s="11" t="s">
        <v>220</v>
      </c>
    </row>
    <row r="18" spans="1:13" ht="14.25">
      <c r="A18" s="121" t="s">
        <v>221</v>
      </c>
      <c r="B18" s="22" t="s">
        <v>220</v>
      </c>
      <c r="C18" s="22" t="s">
        <v>220</v>
      </c>
      <c r="D18" s="22" t="s">
        <v>220</v>
      </c>
      <c r="E18" s="46">
        <v>18</v>
      </c>
      <c r="F18" s="46">
        <v>114</v>
      </c>
      <c r="G18" s="46">
        <v>1334</v>
      </c>
      <c r="H18" s="46" t="s">
        <v>220</v>
      </c>
      <c r="I18" s="46" t="s">
        <v>220</v>
      </c>
      <c r="J18" s="46" t="s">
        <v>220</v>
      </c>
      <c r="K18" s="22" t="s">
        <v>220</v>
      </c>
      <c r="L18" s="22" t="s">
        <v>220</v>
      </c>
      <c r="M18" s="22" t="s">
        <v>220</v>
      </c>
    </row>
    <row r="19" spans="1:13" ht="14.25">
      <c r="A19" s="121" t="s">
        <v>222</v>
      </c>
      <c r="B19" s="11">
        <v>17</v>
      </c>
      <c r="C19" s="11">
        <v>108</v>
      </c>
      <c r="D19" s="11">
        <v>264</v>
      </c>
      <c r="E19" s="46" t="s">
        <v>220</v>
      </c>
      <c r="F19" s="46" t="s">
        <v>220</v>
      </c>
      <c r="G19" s="46" t="s">
        <v>220</v>
      </c>
      <c r="H19" s="46" t="s">
        <v>220</v>
      </c>
      <c r="I19" s="46" t="s">
        <v>220</v>
      </c>
      <c r="J19" s="46" t="s">
        <v>220</v>
      </c>
      <c r="K19" s="11">
        <v>12</v>
      </c>
      <c r="L19" s="11">
        <v>54</v>
      </c>
      <c r="M19" s="11">
        <v>202</v>
      </c>
    </row>
    <row r="20" spans="1:13" ht="14.25">
      <c r="A20" s="121" t="s">
        <v>223</v>
      </c>
      <c r="B20" s="11" t="s">
        <v>220</v>
      </c>
      <c r="C20" s="11" t="s">
        <v>220</v>
      </c>
      <c r="D20" s="11" t="s">
        <v>220</v>
      </c>
      <c r="E20" s="47" t="s">
        <v>220</v>
      </c>
      <c r="F20" s="47" t="s">
        <v>220</v>
      </c>
      <c r="G20" s="47" t="s">
        <v>220</v>
      </c>
      <c r="H20" s="47">
        <v>16</v>
      </c>
      <c r="I20" s="47">
        <v>162</v>
      </c>
      <c r="J20" s="47">
        <v>1791</v>
      </c>
      <c r="K20" s="11" t="s">
        <v>220</v>
      </c>
      <c r="L20" s="11" t="s">
        <v>220</v>
      </c>
      <c r="M20" s="11" t="s">
        <v>220</v>
      </c>
    </row>
    <row r="21" spans="1:13" ht="14.25">
      <c r="A21" s="121" t="s">
        <v>224</v>
      </c>
      <c r="B21" s="22" t="s">
        <v>220</v>
      </c>
      <c r="C21" s="22" t="s">
        <v>220</v>
      </c>
      <c r="D21" s="22" t="s">
        <v>220</v>
      </c>
      <c r="E21" s="46">
        <v>7</v>
      </c>
      <c r="F21" s="46">
        <v>39</v>
      </c>
      <c r="G21" s="46">
        <v>381</v>
      </c>
      <c r="H21" s="46" t="s">
        <v>220</v>
      </c>
      <c r="I21" s="46" t="s">
        <v>220</v>
      </c>
      <c r="J21" s="46" t="s">
        <v>220</v>
      </c>
      <c r="K21" s="22" t="s">
        <v>220</v>
      </c>
      <c r="L21" s="22" t="s">
        <v>220</v>
      </c>
      <c r="M21" s="22" t="s">
        <v>220</v>
      </c>
    </row>
    <row r="22" spans="1:13" ht="14.25">
      <c r="A22" s="121" t="s">
        <v>225</v>
      </c>
      <c r="B22" s="22">
        <v>17</v>
      </c>
      <c r="C22" s="22">
        <v>104</v>
      </c>
      <c r="D22" s="22">
        <v>859</v>
      </c>
      <c r="E22" s="44" t="s">
        <v>220</v>
      </c>
      <c r="F22" s="44" t="s">
        <v>220</v>
      </c>
      <c r="G22" s="44" t="s">
        <v>220</v>
      </c>
      <c r="H22" s="44" t="s">
        <v>220</v>
      </c>
      <c r="I22" s="44" t="s">
        <v>220</v>
      </c>
      <c r="J22" s="44" t="s">
        <v>220</v>
      </c>
      <c r="K22" s="22">
        <v>13</v>
      </c>
      <c r="L22" s="22">
        <v>118</v>
      </c>
      <c r="M22" s="22">
        <v>591</v>
      </c>
    </row>
    <row r="23" spans="1:13" ht="14.25">
      <c r="A23" s="121" t="s">
        <v>226</v>
      </c>
      <c r="B23" s="11" t="s">
        <v>220</v>
      </c>
      <c r="C23" s="11" t="s">
        <v>220</v>
      </c>
      <c r="D23" s="11" t="s">
        <v>220</v>
      </c>
      <c r="E23" s="46" t="s">
        <v>220</v>
      </c>
      <c r="F23" s="46" t="s">
        <v>220</v>
      </c>
      <c r="G23" s="46" t="s">
        <v>220</v>
      </c>
      <c r="H23" s="46">
        <v>15</v>
      </c>
      <c r="I23" s="46">
        <v>207</v>
      </c>
      <c r="J23" s="46">
        <v>2117</v>
      </c>
      <c r="K23" s="11" t="s">
        <v>220</v>
      </c>
      <c r="L23" s="11" t="s">
        <v>220</v>
      </c>
      <c r="M23" s="11" t="s">
        <v>220</v>
      </c>
    </row>
    <row r="24" spans="1:13" ht="14.25">
      <c r="A24" s="121" t="s">
        <v>227</v>
      </c>
      <c r="B24" s="11">
        <v>69</v>
      </c>
      <c r="C24" s="11">
        <v>513</v>
      </c>
      <c r="D24" s="11">
        <v>2559</v>
      </c>
      <c r="E24" s="44" t="s">
        <v>220</v>
      </c>
      <c r="F24" s="44" t="s">
        <v>220</v>
      </c>
      <c r="G24" s="44" t="s">
        <v>220</v>
      </c>
      <c r="H24" s="44" t="s">
        <v>220</v>
      </c>
      <c r="I24" s="44" t="s">
        <v>220</v>
      </c>
      <c r="J24" s="44" t="s">
        <v>220</v>
      </c>
      <c r="K24" s="11">
        <v>53</v>
      </c>
      <c r="L24" s="11">
        <v>365</v>
      </c>
      <c r="M24" s="11">
        <v>1813</v>
      </c>
    </row>
    <row r="25" spans="1:13" ht="14.25">
      <c r="A25" s="117"/>
      <c r="B25" s="118"/>
      <c r="C25" s="118"/>
      <c r="D25" s="118"/>
      <c r="E25" s="13"/>
      <c r="F25" s="13"/>
      <c r="G25" s="13"/>
      <c r="H25" s="34"/>
      <c r="I25" s="34"/>
      <c r="J25" s="34"/>
      <c r="K25" s="48"/>
      <c r="L25" s="48"/>
      <c r="M25" s="48"/>
    </row>
    <row r="26" spans="1:13" ht="14.25">
      <c r="A26" s="119" t="s">
        <v>228</v>
      </c>
      <c r="B26" s="119"/>
      <c r="C26" s="119"/>
      <c r="D26" s="119"/>
      <c r="E26" s="22"/>
      <c r="F26" s="22"/>
      <c r="G26" s="22"/>
      <c r="H26" s="22"/>
      <c r="I26" s="22"/>
      <c r="J26" s="22"/>
      <c r="K26" s="33"/>
      <c r="L26" s="33"/>
      <c r="M26" s="33"/>
    </row>
    <row r="27" spans="1:13" ht="14.25">
      <c r="A27" s="119" t="s">
        <v>229</v>
      </c>
      <c r="B27" s="119"/>
      <c r="C27" s="119"/>
      <c r="D27" s="119"/>
      <c r="E27" s="22"/>
      <c r="F27" s="22"/>
      <c r="G27" s="22"/>
      <c r="H27" s="22"/>
      <c r="I27" s="22"/>
      <c r="J27" s="22"/>
      <c r="K27" s="33"/>
      <c r="L27" s="33"/>
      <c r="M27" s="33"/>
    </row>
    <row r="28" spans="1:8" ht="14.25">
      <c r="A28" s="120" t="s">
        <v>230</v>
      </c>
      <c r="B28" s="120"/>
      <c r="C28" s="120"/>
      <c r="D28" s="120"/>
      <c r="H28" s="119"/>
    </row>
    <row r="29" spans="1:4" ht="14.25">
      <c r="A29" s="90"/>
      <c r="B29" s="90"/>
      <c r="C29" s="90"/>
      <c r="D29" s="90"/>
    </row>
    <row r="30" spans="1:4" ht="14.25">
      <c r="A30" s="90"/>
      <c r="B30" s="90"/>
      <c r="C30" s="90"/>
      <c r="D30" s="90"/>
    </row>
    <row r="31" spans="1:4" ht="14.25">
      <c r="A31" s="90"/>
      <c r="B31" s="90"/>
      <c r="C31" s="90"/>
      <c r="D31" s="90"/>
    </row>
    <row r="32" spans="1:4" ht="14.25">
      <c r="A32" s="90"/>
      <c r="B32" s="90"/>
      <c r="C32" s="90"/>
      <c r="D32" s="90"/>
    </row>
    <row r="33" spans="1:4" ht="14.25">
      <c r="A33" s="90"/>
      <c r="B33" s="90"/>
      <c r="C33" s="90"/>
      <c r="D33" s="90"/>
    </row>
    <row r="34" spans="1:4" ht="14.25">
      <c r="A34" s="90"/>
      <c r="B34" s="90"/>
      <c r="C34" s="90"/>
      <c r="D34" s="90"/>
    </row>
    <row r="35" spans="1:4" ht="14.25">
      <c r="A35" s="90"/>
      <c r="B35" s="90"/>
      <c r="C35" s="90"/>
      <c r="D35" s="90"/>
    </row>
    <row r="36" spans="1:4" ht="14.25">
      <c r="A36" s="90"/>
      <c r="B36" s="90"/>
      <c r="C36" s="90"/>
      <c r="D36" s="90"/>
    </row>
    <row r="37" spans="1:4" ht="14.25">
      <c r="A37" s="90"/>
      <c r="B37" s="90"/>
      <c r="C37" s="90"/>
      <c r="D37" s="90"/>
    </row>
    <row r="38" spans="1:4" ht="14.25">
      <c r="A38" s="90"/>
      <c r="B38" s="90"/>
      <c r="C38" s="90"/>
      <c r="D38" s="90"/>
    </row>
    <row r="39" spans="1:4" ht="14.25">
      <c r="A39" s="90"/>
      <c r="B39" s="90"/>
      <c r="C39" s="90"/>
      <c r="D39" s="90"/>
    </row>
    <row r="40" spans="1:4" ht="14.25">
      <c r="A40" s="90"/>
      <c r="B40" s="90"/>
      <c r="C40" s="90"/>
      <c r="D40" s="90"/>
    </row>
    <row r="41" spans="1:4" ht="14.25">
      <c r="A41" s="90"/>
      <c r="B41" s="90"/>
      <c r="C41" s="90"/>
      <c r="D41" s="90"/>
    </row>
    <row r="42" spans="1:4" ht="14.25">
      <c r="A42" s="90"/>
      <c r="B42" s="90"/>
      <c r="C42" s="90"/>
      <c r="D42" s="90"/>
    </row>
    <row r="43" spans="1:4" ht="14.25">
      <c r="A43" s="90"/>
      <c r="B43" s="90"/>
      <c r="C43" s="90"/>
      <c r="D43" s="90"/>
    </row>
    <row r="44" spans="1:4" ht="14.25">
      <c r="A44" s="90"/>
      <c r="B44" s="90"/>
      <c r="C44" s="90"/>
      <c r="D44" s="90"/>
    </row>
    <row r="45" spans="1:4" ht="14.25">
      <c r="A45" s="90"/>
      <c r="B45" s="90"/>
      <c r="C45" s="90"/>
      <c r="D45" s="90"/>
    </row>
    <row r="46" spans="1:4" ht="14.25">
      <c r="A46" s="90"/>
      <c r="B46" s="90"/>
      <c r="C46" s="90"/>
      <c r="D46" s="90"/>
    </row>
    <row r="47" spans="1:4" ht="14.25">
      <c r="A47" s="90"/>
      <c r="B47" s="90"/>
      <c r="C47" s="90"/>
      <c r="D47" s="90"/>
    </row>
    <row r="48" spans="1:4" ht="14.25">
      <c r="A48" s="90"/>
      <c r="B48" s="90"/>
      <c r="C48" s="90"/>
      <c r="D48" s="90"/>
    </row>
    <row r="49" spans="1:4" ht="14.25">
      <c r="A49" s="90"/>
      <c r="B49" s="90"/>
      <c r="C49" s="90"/>
      <c r="D49" s="90"/>
    </row>
    <row r="50" spans="1:4" ht="14.25">
      <c r="A50" s="90"/>
      <c r="B50" s="90"/>
      <c r="C50" s="90"/>
      <c r="D50" s="90"/>
    </row>
    <row r="51" spans="1:4" ht="14.25">
      <c r="A51" s="90"/>
      <c r="B51" s="90"/>
      <c r="C51" s="90"/>
      <c r="D51" s="90"/>
    </row>
    <row r="52" spans="1:4" ht="14.25">
      <c r="A52" s="90"/>
      <c r="B52" s="90"/>
      <c r="C52" s="90"/>
      <c r="D52" s="90"/>
    </row>
    <row r="53" spans="1:4" ht="14.25">
      <c r="A53" s="90"/>
      <c r="B53" s="90"/>
      <c r="C53" s="90"/>
      <c r="D53" s="90"/>
    </row>
    <row r="54" spans="1:4" ht="14.25">
      <c r="A54" s="90"/>
      <c r="B54" s="90"/>
      <c r="C54" s="90"/>
      <c r="D54" s="90"/>
    </row>
    <row r="55" spans="1:4" ht="14.25">
      <c r="A55" s="90"/>
      <c r="B55" s="90"/>
      <c r="C55" s="90"/>
      <c r="D55" s="90"/>
    </row>
    <row r="56" spans="1:4" ht="14.25">
      <c r="A56" s="90"/>
      <c r="B56" s="90"/>
      <c r="C56" s="90"/>
      <c r="D56" s="90"/>
    </row>
    <row r="57" spans="1:4" ht="14.25">
      <c r="A57" s="90"/>
      <c r="B57" s="90"/>
      <c r="C57" s="90"/>
      <c r="D57" s="90"/>
    </row>
    <row r="58" spans="1:4" ht="14.25">
      <c r="A58" s="90"/>
      <c r="B58" s="90"/>
      <c r="C58" s="90"/>
      <c r="D58" s="90"/>
    </row>
    <row r="59" spans="1:4" ht="14.25">
      <c r="A59" s="90"/>
      <c r="B59" s="90"/>
      <c r="C59" s="90"/>
      <c r="D59" s="90"/>
    </row>
    <row r="60" spans="1:4" ht="14.25">
      <c r="A60" s="90"/>
      <c r="B60" s="90"/>
      <c r="C60" s="90"/>
      <c r="D60" s="90"/>
    </row>
  </sheetData>
  <printOptions/>
  <pageMargins left="0.7874015748031497" right="0.5905511811023623" top="0.984251968503937" bottom="0.984251968503937" header="0.5118110236220472" footer="0.5118110236220472"/>
  <pageSetup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8.796875" defaultRowHeight="15"/>
  <cols>
    <col min="1" max="1" width="8.59765625" style="0" customWidth="1"/>
    <col min="2" max="2" width="6.59765625" style="0" customWidth="1"/>
    <col min="3" max="3" width="8.59765625" style="0" customWidth="1"/>
    <col min="4" max="15" width="3.8984375" style="0" customWidth="1"/>
    <col min="16" max="16" width="3.69921875" style="0" customWidth="1"/>
    <col min="17" max="17" width="3.59765625" style="0" customWidth="1"/>
    <col min="18" max="18" width="3.69921875" style="0" customWidth="1"/>
    <col min="19" max="19" width="4" style="0" customWidth="1"/>
    <col min="20" max="20" width="5.59765625" style="0" customWidth="1"/>
    <col min="21" max="21" width="4" style="0" customWidth="1"/>
    <col min="22" max="16384" width="11" style="0" customWidth="1"/>
  </cols>
  <sheetData>
    <row r="1" ht="14.25">
      <c r="A1" t="s">
        <v>201</v>
      </c>
    </row>
    <row r="3" ht="14.25">
      <c r="A3" s="1" t="s">
        <v>231</v>
      </c>
    </row>
    <row r="4" spans="1:20" ht="1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7" t="s">
        <v>232</v>
      </c>
      <c r="P4" s="2"/>
      <c r="Q4" s="2"/>
      <c r="R4" s="2"/>
      <c r="S4" s="2"/>
      <c r="T4" s="2"/>
    </row>
    <row r="5" spans="1:16" ht="15" thickTop="1">
      <c r="A5" s="24"/>
      <c r="B5" s="24"/>
      <c r="C5" s="2"/>
      <c r="D5" s="61" t="s">
        <v>233</v>
      </c>
      <c r="E5" s="25"/>
      <c r="F5" s="25"/>
      <c r="G5" s="25"/>
      <c r="H5" s="25"/>
      <c r="I5" s="26"/>
      <c r="J5" s="25" t="s">
        <v>234</v>
      </c>
      <c r="K5" s="25"/>
      <c r="L5" s="25"/>
      <c r="M5" s="25"/>
      <c r="N5" s="25"/>
      <c r="O5" s="25"/>
      <c r="P5" s="2"/>
    </row>
    <row r="6" spans="1:16" ht="57">
      <c r="A6" s="4" t="s">
        <v>235</v>
      </c>
      <c r="B6" s="4" t="s">
        <v>236</v>
      </c>
      <c r="C6" s="327" t="s">
        <v>237</v>
      </c>
      <c r="D6" s="64" t="s">
        <v>238</v>
      </c>
      <c r="E6" s="64" t="s">
        <v>239</v>
      </c>
      <c r="F6" s="64" t="s">
        <v>240</v>
      </c>
      <c r="G6" s="64" t="s">
        <v>241</v>
      </c>
      <c r="H6" s="64" t="s">
        <v>242</v>
      </c>
      <c r="I6" s="64" t="s">
        <v>179</v>
      </c>
      <c r="J6" s="64" t="s">
        <v>243</v>
      </c>
      <c r="K6" s="64" t="s">
        <v>244</v>
      </c>
      <c r="L6" s="64" t="s">
        <v>245</v>
      </c>
      <c r="M6" s="64" t="s">
        <v>246</v>
      </c>
      <c r="N6" s="64" t="s">
        <v>247</v>
      </c>
      <c r="O6" s="65" t="s">
        <v>179</v>
      </c>
      <c r="P6" s="2"/>
    </row>
    <row r="7" spans="1:15" ht="14.25">
      <c r="A7" s="24"/>
      <c r="B7" s="2"/>
      <c r="C7" s="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14.25">
      <c r="A8" s="29" t="s">
        <v>248</v>
      </c>
      <c r="B8" s="2">
        <v>201</v>
      </c>
      <c r="C8" s="33">
        <v>50182</v>
      </c>
      <c r="D8" s="56">
        <v>71</v>
      </c>
      <c r="E8" s="56">
        <v>17</v>
      </c>
      <c r="F8" s="56">
        <v>55</v>
      </c>
      <c r="G8" s="56">
        <v>1</v>
      </c>
      <c r="H8" s="56">
        <v>43</v>
      </c>
      <c r="I8" s="56">
        <v>14</v>
      </c>
      <c r="J8" s="56">
        <v>4</v>
      </c>
      <c r="K8" s="56">
        <v>3</v>
      </c>
      <c r="L8" s="56">
        <v>73</v>
      </c>
      <c r="M8" s="56" t="s">
        <v>13</v>
      </c>
      <c r="N8" s="56">
        <v>111</v>
      </c>
      <c r="O8" s="56">
        <v>10</v>
      </c>
    </row>
    <row r="9" spans="1:15" ht="14.25">
      <c r="A9" s="29">
        <v>9</v>
      </c>
      <c r="B9" s="2">
        <v>216</v>
      </c>
      <c r="C9" s="33">
        <v>39745</v>
      </c>
      <c r="D9" s="56">
        <v>71</v>
      </c>
      <c r="E9" s="56">
        <v>20</v>
      </c>
      <c r="F9" s="56">
        <v>61</v>
      </c>
      <c r="G9" s="56">
        <v>2</v>
      </c>
      <c r="H9" s="56">
        <v>41</v>
      </c>
      <c r="I9" s="56">
        <v>21</v>
      </c>
      <c r="J9" s="56">
        <v>4</v>
      </c>
      <c r="K9" s="56">
        <v>2</v>
      </c>
      <c r="L9" s="56">
        <v>65</v>
      </c>
      <c r="M9" s="56" t="s">
        <v>13</v>
      </c>
      <c r="N9" s="57">
        <v>127</v>
      </c>
      <c r="O9" s="56">
        <v>18</v>
      </c>
    </row>
    <row r="10" spans="1:15" ht="14.25">
      <c r="A10" s="29">
        <v>10</v>
      </c>
      <c r="B10" s="325">
        <v>296</v>
      </c>
      <c r="C10" s="31">
        <v>89842</v>
      </c>
      <c r="D10" s="57">
        <v>83</v>
      </c>
      <c r="E10" s="57">
        <v>34</v>
      </c>
      <c r="F10" s="57">
        <v>99</v>
      </c>
      <c r="G10" s="57">
        <v>4</v>
      </c>
      <c r="H10" s="57">
        <v>52</v>
      </c>
      <c r="I10" s="57">
        <v>24</v>
      </c>
      <c r="J10" s="57">
        <v>5</v>
      </c>
      <c r="K10" s="57">
        <v>5</v>
      </c>
      <c r="L10" s="57">
        <v>86</v>
      </c>
      <c r="M10" s="57" t="s">
        <v>13</v>
      </c>
      <c r="N10" s="57">
        <v>161</v>
      </c>
      <c r="O10" s="58">
        <v>39</v>
      </c>
    </row>
    <row r="11" spans="1:15" ht="14.25">
      <c r="A11" s="52">
        <v>11</v>
      </c>
      <c r="B11" s="325">
        <v>202</v>
      </c>
      <c r="C11" s="31">
        <v>195800</v>
      </c>
      <c r="D11" s="57">
        <v>62</v>
      </c>
      <c r="E11" s="57">
        <v>25</v>
      </c>
      <c r="F11" s="57">
        <v>58</v>
      </c>
      <c r="G11" s="57">
        <v>1</v>
      </c>
      <c r="H11" s="57">
        <v>36</v>
      </c>
      <c r="I11" s="57">
        <v>20</v>
      </c>
      <c r="J11" s="57" t="s">
        <v>13</v>
      </c>
      <c r="K11" s="57">
        <v>3</v>
      </c>
      <c r="L11" s="57">
        <v>40</v>
      </c>
      <c r="M11" s="57" t="s">
        <v>13</v>
      </c>
      <c r="N11" s="57">
        <v>138</v>
      </c>
      <c r="O11" s="319">
        <v>21</v>
      </c>
    </row>
    <row r="12" spans="1:15" s="1" customFormat="1" ht="14.25">
      <c r="A12" s="35">
        <v>12</v>
      </c>
      <c r="B12" s="326">
        <v>257</v>
      </c>
      <c r="C12" s="19">
        <v>64113</v>
      </c>
      <c r="D12" s="59">
        <v>76</v>
      </c>
      <c r="E12" s="59">
        <v>27</v>
      </c>
      <c r="F12" s="59">
        <v>90</v>
      </c>
      <c r="G12" s="59">
        <v>2</v>
      </c>
      <c r="H12" s="59">
        <v>42</v>
      </c>
      <c r="I12" s="59">
        <v>20</v>
      </c>
      <c r="J12" s="59">
        <v>1</v>
      </c>
      <c r="K12" s="59">
        <v>6</v>
      </c>
      <c r="L12" s="59">
        <v>57</v>
      </c>
      <c r="M12" s="57" t="s">
        <v>13</v>
      </c>
      <c r="N12" s="60">
        <v>177</v>
      </c>
      <c r="O12" s="59">
        <v>16</v>
      </c>
    </row>
    <row r="13" spans="1:15" ht="14.25">
      <c r="A13" s="3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4.25">
      <c r="A14" s="2" t="s">
        <v>249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1" ht="14.25">
      <c r="A15" s="2" t="s">
        <v>250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</sheetData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8.796875" defaultRowHeight="15"/>
  <cols>
    <col min="1" max="1" width="22.09765625" style="0" customWidth="1"/>
    <col min="2" max="5" width="14.5" style="0" customWidth="1"/>
    <col min="6" max="16384" width="11" style="0" customWidth="1"/>
  </cols>
  <sheetData>
    <row r="1" spans="1:6" ht="14.25">
      <c r="A1" t="s">
        <v>251</v>
      </c>
      <c r="F1" s="8"/>
    </row>
    <row r="2" ht="14.25">
      <c r="F2" s="8"/>
    </row>
    <row r="3" spans="1:6" ht="15" thickBot="1">
      <c r="A3" s="351" t="s">
        <v>252</v>
      </c>
      <c r="B3" s="3"/>
      <c r="C3" s="3"/>
      <c r="D3" s="3"/>
      <c r="E3" s="3"/>
      <c r="F3" s="17" t="s">
        <v>253</v>
      </c>
    </row>
    <row r="4" spans="1:6" ht="15" thickTop="1">
      <c r="A4" s="83" t="s">
        <v>254</v>
      </c>
      <c r="B4" s="50" t="s">
        <v>248</v>
      </c>
      <c r="C4" s="39">
        <v>9</v>
      </c>
      <c r="D4" s="39">
        <v>10</v>
      </c>
      <c r="E4" s="39">
        <v>11</v>
      </c>
      <c r="F4" s="328" t="s">
        <v>255</v>
      </c>
    </row>
    <row r="5" spans="1:6" ht="14.25">
      <c r="A5" s="84"/>
      <c r="B5" s="49"/>
      <c r="C5" s="84"/>
      <c r="D5" s="84"/>
      <c r="E5" s="84"/>
      <c r="F5" s="329"/>
    </row>
    <row r="6" spans="1:6" ht="14.25">
      <c r="A6" s="35" t="s">
        <v>256</v>
      </c>
      <c r="B6" s="379">
        <f>SUM(B7:B25)</f>
        <v>370394373</v>
      </c>
      <c r="C6" s="376">
        <f>SUM(C7:C25)</f>
        <v>515212621</v>
      </c>
      <c r="D6" s="376">
        <f>SUM(D7:D25)</f>
        <v>488486601</v>
      </c>
      <c r="E6" s="376">
        <f>SUM(E7:E25)</f>
        <v>519300833</v>
      </c>
      <c r="F6" s="380">
        <f>((E6/D6)-1)*100</f>
        <v>6.308101785579989</v>
      </c>
    </row>
    <row r="7" spans="1:6" ht="14.25">
      <c r="A7" s="5" t="s">
        <v>257</v>
      </c>
      <c r="B7" s="85">
        <v>56729</v>
      </c>
      <c r="C7" s="85">
        <v>292871</v>
      </c>
      <c r="D7" s="85">
        <v>261589</v>
      </c>
      <c r="E7" s="85">
        <v>570258</v>
      </c>
      <c r="F7" s="86">
        <f aca="true" t="shared" si="0" ref="F7:F25">((E7/D7)-1)*100</f>
        <v>117.99769867999035</v>
      </c>
    </row>
    <row r="8" spans="1:6" ht="14.25">
      <c r="A8" s="5" t="s">
        <v>258</v>
      </c>
      <c r="B8" s="85">
        <v>6570</v>
      </c>
      <c r="C8" s="85">
        <v>20834</v>
      </c>
      <c r="D8" s="85">
        <v>20736</v>
      </c>
      <c r="E8" s="85">
        <v>38278</v>
      </c>
      <c r="F8" s="86">
        <f t="shared" si="0"/>
        <v>84.59683641975309</v>
      </c>
    </row>
    <row r="9" spans="1:6" ht="14.25">
      <c r="A9" s="5" t="s">
        <v>259</v>
      </c>
      <c r="B9" s="85">
        <v>102000</v>
      </c>
      <c r="C9" s="85">
        <v>51393</v>
      </c>
      <c r="D9" s="85">
        <v>6227</v>
      </c>
      <c r="E9" s="85">
        <v>345577</v>
      </c>
      <c r="F9" s="86">
        <f t="shared" si="0"/>
        <v>5449.6547294042075</v>
      </c>
    </row>
    <row r="10" spans="1:6" ht="14.25">
      <c r="A10" s="5" t="s">
        <v>260</v>
      </c>
      <c r="B10" s="85" t="s">
        <v>261</v>
      </c>
      <c r="C10" s="85">
        <v>360274</v>
      </c>
      <c r="D10" s="85">
        <v>172028</v>
      </c>
      <c r="E10" s="85">
        <v>399225</v>
      </c>
      <c r="F10" s="86">
        <f t="shared" si="0"/>
        <v>132.06977933824726</v>
      </c>
    </row>
    <row r="11" spans="1:6" ht="14.25">
      <c r="A11" s="5" t="s">
        <v>262</v>
      </c>
      <c r="B11" s="85">
        <v>3449757</v>
      </c>
      <c r="C11" s="85">
        <v>4274422</v>
      </c>
      <c r="D11" s="85">
        <v>4569936</v>
      </c>
      <c r="E11" s="85">
        <v>3226069</v>
      </c>
      <c r="F11" s="86">
        <f t="shared" si="0"/>
        <v>-29.406691909908588</v>
      </c>
    </row>
    <row r="12" spans="1:6" ht="14.25">
      <c r="A12" s="5" t="s">
        <v>263</v>
      </c>
      <c r="B12" s="85">
        <v>14404477</v>
      </c>
      <c r="C12" s="85">
        <v>21270255</v>
      </c>
      <c r="D12" s="85">
        <v>24091542</v>
      </c>
      <c r="E12" s="85">
        <v>18241999</v>
      </c>
      <c r="F12" s="86">
        <f t="shared" si="0"/>
        <v>-24.280483997246836</v>
      </c>
    </row>
    <row r="13" spans="1:6" ht="14.25">
      <c r="A13" s="5" t="s">
        <v>264</v>
      </c>
      <c r="B13" s="85">
        <v>1883372</v>
      </c>
      <c r="C13" s="85">
        <v>2044355</v>
      </c>
      <c r="D13" s="85">
        <v>2420635</v>
      </c>
      <c r="E13" s="85">
        <v>2555225</v>
      </c>
      <c r="F13" s="86">
        <f t="shared" si="0"/>
        <v>5.560111293111114</v>
      </c>
    </row>
    <row r="14" spans="1:6" ht="14.25">
      <c r="A14" s="5" t="s">
        <v>265</v>
      </c>
      <c r="B14" s="85">
        <v>7386202</v>
      </c>
      <c r="C14" s="85">
        <v>10898894</v>
      </c>
      <c r="D14" s="85">
        <v>8090624</v>
      </c>
      <c r="E14" s="85">
        <v>9210769</v>
      </c>
      <c r="F14" s="86">
        <f t="shared" si="0"/>
        <v>13.844976605018356</v>
      </c>
    </row>
    <row r="15" spans="1:6" ht="14.25">
      <c r="A15" s="5" t="s">
        <v>266</v>
      </c>
      <c r="B15" s="85">
        <v>654871</v>
      </c>
      <c r="C15" s="85">
        <v>682050</v>
      </c>
      <c r="D15" s="85">
        <v>689121</v>
      </c>
      <c r="E15" s="85">
        <v>487298</v>
      </c>
      <c r="F15" s="86">
        <f t="shared" si="0"/>
        <v>-29.28701926076843</v>
      </c>
    </row>
    <row r="16" spans="1:6" ht="14.25">
      <c r="A16" s="5" t="s">
        <v>267</v>
      </c>
      <c r="B16" s="85">
        <v>150000</v>
      </c>
      <c r="C16" s="85" t="s">
        <v>261</v>
      </c>
      <c r="D16" s="85" t="s">
        <v>261</v>
      </c>
      <c r="E16" s="85" t="s">
        <v>261</v>
      </c>
      <c r="F16" s="87" t="s">
        <v>261</v>
      </c>
    </row>
    <row r="17" spans="1:6" ht="14.25">
      <c r="A17" s="5" t="s">
        <v>268</v>
      </c>
      <c r="B17" s="85">
        <v>12266123</v>
      </c>
      <c r="C17" s="85">
        <v>13181858</v>
      </c>
      <c r="D17" s="85">
        <v>15682458</v>
      </c>
      <c r="E17" s="324">
        <v>16506271</v>
      </c>
      <c r="F17" s="86">
        <f t="shared" si="0"/>
        <v>5.2530859639477345</v>
      </c>
    </row>
    <row r="18" spans="1:6" ht="14.25">
      <c r="A18" s="5" t="s">
        <v>269</v>
      </c>
      <c r="B18" s="85">
        <v>213155</v>
      </c>
      <c r="C18" s="85">
        <v>791977</v>
      </c>
      <c r="D18" s="85">
        <v>657178</v>
      </c>
      <c r="E18" s="85">
        <v>490554</v>
      </c>
      <c r="F18" s="86">
        <f t="shared" si="0"/>
        <v>-25.354470173986343</v>
      </c>
    </row>
    <row r="19" spans="1:6" ht="14.25">
      <c r="A19" s="5" t="s">
        <v>270</v>
      </c>
      <c r="B19" s="85">
        <v>11717251</v>
      </c>
      <c r="C19" s="85">
        <v>10864146</v>
      </c>
      <c r="D19" s="85">
        <v>9725123</v>
      </c>
      <c r="E19" s="85">
        <v>10541439</v>
      </c>
      <c r="F19" s="86">
        <f t="shared" si="0"/>
        <v>8.393888694261253</v>
      </c>
    </row>
    <row r="20" spans="1:6" ht="14.25">
      <c r="A20" s="5" t="s">
        <v>271</v>
      </c>
      <c r="B20" s="85">
        <v>4842945</v>
      </c>
      <c r="C20" s="85">
        <v>6082307</v>
      </c>
      <c r="D20" s="85">
        <v>1438598</v>
      </c>
      <c r="E20" s="85">
        <v>1694662</v>
      </c>
      <c r="F20" s="86">
        <f t="shared" si="0"/>
        <v>17.799552063884416</v>
      </c>
    </row>
    <row r="21" spans="1:6" ht="14.25">
      <c r="A21" s="5" t="s">
        <v>272</v>
      </c>
      <c r="B21" s="85">
        <v>12891658</v>
      </c>
      <c r="C21" s="85">
        <v>13317962</v>
      </c>
      <c r="D21" s="85">
        <v>23031994</v>
      </c>
      <c r="E21" s="85">
        <v>22127710</v>
      </c>
      <c r="F21" s="86">
        <f t="shared" si="0"/>
        <v>-3.9262080391302634</v>
      </c>
    </row>
    <row r="22" spans="1:6" ht="14.25">
      <c r="A22" s="5" t="s">
        <v>273</v>
      </c>
      <c r="B22" s="85">
        <v>286815362</v>
      </c>
      <c r="C22" s="85">
        <v>405866201</v>
      </c>
      <c r="D22" s="85">
        <v>366174857</v>
      </c>
      <c r="E22" s="85">
        <v>373742374</v>
      </c>
      <c r="F22" s="86">
        <f t="shared" si="0"/>
        <v>2.0666402554231134</v>
      </c>
    </row>
    <row r="23" spans="1:6" ht="14.25">
      <c r="A23" s="5" t="s">
        <v>274</v>
      </c>
      <c r="B23" s="85">
        <v>3088748</v>
      </c>
      <c r="C23" s="85">
        <v>1875455</v>
      </c>
      <c r="D23" s="85">
        <v>6225900</v>
      </c>
      <c r="E23" s="85">
        <v>4900272</v>
      </c>
      <c r="F23" s="86">
        <f t="shared" si="0"/>
        <v>-21.292150532453135</v>
      </c>
    </row>
    <row r="24" spans="1:6" ht="14.25">
      <c r="A24" s="5" t="s">
        <v>275</v>
      </c>
      <c r="B24" s="85">
        <v>10173132</v>
      </c>
      <c r="C24" s="85">
        <v>21512074</v>
      </c>
      <c r="D24" s="85">
        <v>22799955</v>
      </c>
      <c r="E24" s="85">
        <v>22484450</v>
      </c>
      <c r="F24" s="86">
        <f t="shared" si="0"/>
        <v>-1.3837965908266026</v>
      </c>
    </row>
    <row r="25" spans="1:6" ht="14.25">
      <c r="A25" s="5" t="s">
        <v>276</v>
      </c>
      <c r="B25" s="85">
        <v>292021</v>
      </c>
      <c r="C25" s="85">
        <v>1825293</v>
      </c>
      <c r="D25" s="85">
        <v>2428100</v>
      </c>
      <c r="E25" s="85">
        <v>31738403</v>
      </c>
      <c r="F25" s="86">
        <f t="shared" si="0"/>
        <v>1207.129154482929</v>
      </c>
    </row>
    <row r="26" spans="1:6" ht="14.25">
      <c r="A26" s="14"/>
      <c r="B26" s="63"/>
      <c r="C26" s="14"/>
      <c r="D26" s="14"/>
      <c r="E26" s="14"/>
      <c r="F26" s="14"/>
    </row>
    <row r="27" ht="14.25">
      <c r="A27" t="s">
        <v>277</v>
      </c>
    </row>
  </sheetData>
  <printOptions/>
  <pageMargins left="0.75" right="0.75" top="1" bottom="1" header="0.512" footer="0.51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8.796875" defaultRowHeight="15"/>
  <cols>
    <col min="1" max="1" width="17.3984375" style="53" customWidth="1"/>
    <col min="2" max="5" width="14.5" style="53" customWidth="1"/>
    <col min="6" max="6" width="13.3984375" style="53" customWidth="1"/>
    <col min="7" max="16384" width="11" style="53" customWidth="1"/>
  </cols>
  <sheetData>
    <row r="1" spans="1:6" ht="14.25">
      <c r="A1" s="73"/>
      <c r="F1" s="126" t="s">
        <v>278</v>
      </c>
    </row>
    <row r="2" ht="14.25">
      <c r="A2" s="6" t="s">
        <v>279</v>
      </c>
    </row>
    <row r="4" spans="1:6" ht="15" thickBot="1">
      <c r="A4" s="71"/>
      <c r="B4" s="72"/>
      <c r="C4" s="72"/>
      <c r="D4" s="72"/>
      <c r="E4" s="72"/>
      <c r="F4" s="17" t="s">
        <v>253</v>
      </c>
    </row>
    <row r="5" spans="1:6" ht="18" customHeight="1" thickTop="1">
      <c r="A5" s="331" t="s">
        <v>254</v>
      </c>
      <c r="B5" s="332" t="s">
        <v>248</v>
      </c>
      <c r="C5" s="78">
        <v>9</v>
      </c>
      <c r="D5" s="78">
        <v>10</v>
      </c>
      <c r="E5" s="78">
        <v>11</v>
      </c>
      <c r="F5" s="82" t="s">
        <v>255</v>
      </c>
    </row>
    <row r="6" spans="1:6" ht="14.25" customHeight="1">
      <c r="A6" s="80"/>
      <c r="B6" s="333"/>
      <c r="C6" s="112"/>
      <c r="D6" s="112"/>
      <c r="E6" s="112"/>
      <c r="F6" s="334"/>
    </row>
    <row r="7" spans="1:6" ht="14.25" customHeight="1">
      <c r="A7" s="381" t="s">
        <v>256</v>
      </c>
      <c r="B7" s="382">
        <f>SUM(B8:B17)</f>
        <v>206032415</v>
      </c>
      <c r="C7" s="19">
        <f>SUM(C8:C17)</f>
        <v>306070483</v>
      </c>
      <c r="D7" s="19">
        <f>SUM(D8:D17)</f>
        <v>288904624</v>
      </c>
      <c r="E7" s="19">
        <f>SUM(E8:E17)</f>
        <v>269424398</v>
      </c>
      <c r="F7" s="383">
        <f>((E7/D7)-1)*100</f>
        <v>-6.74278788975008</v>
      </c>
    </row>
    <row r="8" spans="1:6" ht="14.25">
      <c r="A8" s="115" t="s">
        <v>257</v>
      </c>
      <c r="B8" s="66">
        <v>8661710</v>
      </c>
      <c r="C8" s="66">
        <v>10409288</v>
      </c>
      <c r="D8" s="66">
        <v>10671811</v>
      </c>
      <c r="E8" s="66">
        <v>11992379</v>
      </c>
      <c r="F8" s="81">
        <f>((E8/D8)-1)*100</f>
        <v>12.374357079599708</v>
      </c>
    </row>
    <row r="9" spans="1:6" ht="14.25">
      <c r="A9" s="115" t="s">
        <v>280</v>
      </c>
      <c r="B9" s="66">
        <v>481141</v>
      </c>
      <c r="C9" s="66">
        <v>219787</v>
      </c>
      <c r="D9" s="66">
        <v>105015</v>
      </c>
      <c r="E9" s="66">
        <v>287486</v>
      </c>
      <c r="F9" s="81">
        <f aca="true" t="shared" si="0" ref="F9:F17">((E9/D9)-1)*100</f>
        <v>173.7570823215731</v>
      </c>
    </row>
    <row r="10" spans="1:6" ht="14.25">
      <c r="A10" s="115" t="s">
        <v>281</v>
      </c>
      <c r="B10" s="66">
        <v>6274795</v>
      </c>
      <c r="C10" s="66">
        <v>9489535</v>
      </c>
      <c r="D10" s="66">
        <v>7611376</v>
      </c>
      <c r="E10" s="66">
        <v>8151865</v>
      </c>
      <c r="F10" s="81">
        <f t="shared" si="0"/>
        <v>7.101068190561066</v>
      </c>
    </row>
    <row r="11" spans="1:6" ht="14.25">
      <c r="A11" s="330" t="s">
        <v>282</v>
      </c>
      <c r="B11" s="66">
        <v>24358608</v>
      </c>
      <c r="C11" s="66">
        <v>17720967</v>
      </c>
      <c r="D11" s="66">
        <v>17745058</v>
      </c>
      <c r="E11" s="66">
        <v>12709471</v>
      </c>
      <c r="F11" s="81">
        <f t="shared" si="0"/>
        <v>-28.377405134432355</v>
      </c>
    </row>
    <row r="12" spans="1:6" ht="14.25">
      <c r="A12" s="115" t="s">
        <v>283</v>
      </c>
      <c r="B12" s="66">
        <v>8860638</v>
      </c>
      <c r="C12" s="66">
        <v>7377442</v>
      </c>
      <c r="D12" s="66">
        <v>7415017</v>
      </c>
      <c r="E12" s="66">
        <v>4115610</v>
      </c>
      <c r="F12" s="81">
        <f t="shared" si="0"/>
        <v>-44.49628369024643</v>
      </c>
    </row>
    <row r="13" spans="1:6" ht="14.25">
      <c r="A13" s="115" t="s">
        <v>284</v>
      </c>
      <c r="B13" s="66">
        <v>38256223</v>
      </c>
      <c r="C13" s="66">
        <v>55416291</v>
      </c>
      <c r="D13" s="66">
        <v>62066960</v>
      </c>
      <c r="E13" s="66">
        <v>58523440</v>
      </c>
      <c r="F13" s="81">
        <f t="shared" si="0"/>
        <v>-5.7091889146818176</v>
      </c>
    </row>
    <row r="14" spans="1:6" ht="14.25">
      <c r="A14" s="330" t="s">
        <v>285</v>
      </c>
      <c r="B14" s="66">
        <v>89807905</v>
      </c>
      <c r="C14" s="66">
        <v>169585371</v>
      </c>
      <c r="D14" s="66">
        <v>151557774</v>
      </c>
      <c r="E14" s="66">
        <v>150972667</v>
      </c>
      <c r="F14" s="81">
        <f t="shared" si="0"/>
        <v>-0.386062017511557</v>
      </c>
    </row>
    <row r="15" spans="1:6" ht="14.25">
      <c r="A15" s="115" t="s">
        <v>286</v>
      </c>
      <c r="B15" s="66">
        <v>1296462</v>
      </c>
      <c r="C15" s="66">
        <v>1916822</v>
      </c>
      <c r="D15" s="66">
        <v>1667897</v>
      </c>
      <c r="E15" s="66">
        <v>2861805</v>
      </c>
      <c r="F15" s="81">
        <f t="shared" si="0"/>
        <v>71.58163843450764</v>
      </c>
    </row>
    <row r="16" spans="1:6" ht="14.25">
      <c r="A16" s="115" t="s">
        <v>287</v>
      </c>
      <c r="B16" s="66">
        <v>4337401</v>
      </c>
      <c r="C16" s="66">
        <v>7148319</v>
      </c>
      <c r="D16" s="66">
        <v>9760932</v>
      </c>
      <c r="E16" s="66">
        <v>7204403</v>
      </c>
      <c r="F16" s="81">
        <f t="shared" si="0"/>
        <v>-26.191443603950937</v>
      </c>
    </row>
    <row r="17" spans="1:6" ht="17.25" customHeight="1">
      <c r="A17" s="115" t="s">
        <v>276</v>
      </c>
      <c r="B17" s="66">
        <v>23697532</v>
      </c>
      <c r="C17" s="66">
        <v>26786661</v>
      </c>
      <c r="D17" s="66">
        <v>20302784</v>
      </c>
      <c r="E17" s="66">
        <v>12605272</v>
      </c>
      <c r="F17" s="81">
        <f t="shared" si="0"/>
        <v>-37.913578748609055</v>
      </c>
    </row>
    <row r="18" spans="1:6" ht="10.5" customHeight="1">
      <c r="A18" s="75"/>
      <c r="B18" s="77"/>
      <c r="C18" s="75"/>
      <c r="D18" s="75"/>
      <c r="E18" s="75"/>
      <c r="F18" s="75"/>
    </row>
    <row r="19" ht="14.25">
      <c r="A19" s="70" t="s">
        <v>277</v>
      </c>
    </row>
  </sheetData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cp:lastPrinted>2001-10-24T02:23:45Z</cp:lastPrinted>
  <dcterms:created xsi:type="dcterms:W3CDTF">2002-02-25T06:41:57Z</dcterms:created>
  <dcterms:modified xsi:type="dcterms:W3CDTF">2002-02-25T06:41:57Z</dcterms:modified>
  <cp:category/>
  <cp:version/>
  <cp:contentType/>
  <cp:contentStatus/>
</cp:coreProperties>
</file>