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15240" windowHeight="8715" tabRatio="805" activeTab="0"/>
  </bookViews>
  <sheets>
    <sheet name="第１表・第２表（１）" sheetId="1" r:id="rId1"/>
    <sheet name="第２表(2)(3)" sheetId="2" r:id="rId2"/>
    <sheet name="第４表(1)(2)" sheetId="3" r:id="rId3"/>
    <sheet name="第４表（３）・第５表" sheetId="4" r:id="rId4"/>
    <sheet name="第６表" sheetId="5" r:id="rId5"/>
  </sheets>
  <definedNames>
    <definedName name="_xlnm.Print_Area" localSheetId="0">'第１表・第２表（１）'!$A$1:$O$61</definedName>
    <definedName name="_xlnm.Print_Area" localSheetId="1">'第２表(2)(3)'!$A$1:$AC$44</definedName>
    <definedName name="_xlnm.Print_Area" localSheetId="2">'第４表(1)(2)'!$A$1:$AA$68</definedName>
    <definedName name="_xlnm.Print_Area" localSheetId="3">'第４表（３）・第５表'!$A$1:$Q$91</definedName>
    <definedName name="_xlnm.Print_Area" localSheetId="4">'第６表'!$A$1:$G$15</definedName>
  </definedNames>
  <calcPr fullCalcOnLoad="1"/>
</workbook>
</file>

<file path=xl/sharedStrings.xml><?xml version="1.0" encoding="utf-8"?>
<sst xmlns="http://schemas.openxmlformats.org/spreadsheetml/2006/main" count="623" uniqueCount="312">
  <si>
    <t>-</t>
  </si>
  <si>
    <t>７</t>
  </si>
  <si>
    <t>年齢総数</t>
  </si>
  <si>
    <t>0～4歳</t>
  </si>
  <si>
    <t>5～9歳</t>
  </si>
  <si>
    <t>10～14歳</t>
  </si>
  <si>
    <t>15～19歳</t>
  </si>
  <si>
    <t>20～29歳</t>
  </si>
  <si>
    <t>30～39歳</t>
  </si>
  <si>
    <t>40～49歳</t>
  </si>
  <si>
    <t>50～59歳</t>
  </si>
  <si>
    <t>60～69歳</t>
  </si>
  <si>
    <t>総数</t>
  </si>
  <si>
    <t>喀痰塗抹初</t>
  </si>
  <si>
    <t>喀痰塗抹再</t>
  </si>
  <si>
    <t>他菌陽性</t>
  </si>
  <si>
    <t>菌陰性他</t>
  </si>
  <si>
    <t>肺外</t>
  </si>
  <si>
    <t>活動性不明</t>
  </si>
  <si>
    <t>非定型抗酸菌陽性治療中</t>
  </si>
  <si>
    <t>塗抹総数</t>
  </si>
  <si>
    <t>総数</t>
  </si>
  <si>
    <t>入院</t>
  </si>
  <si>
    <t>外来</t>
  </si>
  <si>
    <t>治療なし</t>
  </si>
  <si>
    <t>不明</t>
  </si>
  <si>
    <t>県北</t>
  </si>
  <si>
    <t>県中</t>
  </si>
  <si>
    <t>県南</t>
  </si>
  <si>
    <t>会津</t>
  </si>
  <si>
    <t>南会津</t>
  </si>
  <si>
    <t>相双</t>
  </si>
  <si>
    <t>郡山市</t>
  </si>
  <si>
    <t>いわき市</t>
  </si>
  <si>
    <t>非定型抗酸菌陽性を除く</t>
  </si>
  <si>
    <t>保健所</t>
  </si>
  <si>
    <t>0770</t>
  </si>
  <si>
    <t>南会津</t>
  </si>
  <si>
    <t>0771</t>
  </si>
  <si>
    <t>県北</t>
  </si>
  <si>
    <t>0772</t>
  </si>
  <si>
    <t>県中</t>
  </si>
  <si>
    <t>0773</t>
  </si>
  <si>
    <t>県南</t>
  </si>
  <si>
    <t>0774</t>
  </si>
  <si>
    <t>会津</t>
  </si>
  <si>
    <t>0775</t>
  </si>
  <si>
    <t>相双</t>
  </si>
  <si>
    <t>0731</t>
  </si>
  <si>
    <t>郡山市</t>
  </si>
  <si>
    <t>0769</t>
  </si>
  <si>
    <t>いわき市</t>
  </si>
  <si>
    <t>登録時喀痰塗抹陽性</t>
  </si>
  <si>
    <t>保健所</t>
  </si>
  <si>
    <t>喀痰塗抹総数</t>
  </si>
  <si>
    <t>-</t>
  </si>
  <si>
    <t>陽　　　性</t>
  </si>
  <si>
    <t>（別掲）</t>
  </si>
  <si>
    <t>－</t>
  </si>
  <si>
    <t>結核患者数</t>
  </si>
  <si>
    <t>※　平成17年からツベルクリン反応検査は廃止となった。</t>
  </si>
  <si>
    <t>※　平成17年から精密検査の分類がなくなった。</t>
  </si>
  <si>
    <t>対象者</t>
  </si>
  <si>
    <t>受診者数</t>
  </si>
  <si>
    <t>受診率</t>
  </si>
  <si>
    <t>精密検査者数</t>
  </si>
  <si>
    <t>事後措置</t>
  </si>
  <si>
    <t>被注射者数</t>
  </si>
  <si>
    <t>被判定者数</t>
  </si>
  <si>
    <t>陽性者数</t>
  </si>
  <si>
    <t>受診対率（％）</t>
  </si>
  <si>
    <t>県　　北</t>
  </si>
  <si>
    <t>県　　中</t>
  </si>
  <si>
    <t>県　　南</t>
  </si>
  <si>
    <t>会　　津</t>
  </si>
  <si>
    <t>南　会　津</t>
  </si>
  <si>
    <t>相　　双</t>
  </si>
  <si>
    <t>いわき市</t>
  </si>
  <si>
    <t>（１）　患者家族検診実施数</t>
  </si>
  <si>
    <t>保　健　所</t>
  </si>
  <si>
    <t>実施計画数</t>
  </si>
  <si>
    <t>実施者数</t>
  </si>
  <si>
    <t>実施率（％）</t>
  </si>
  <si>
    <t>実施数対率</t>
  </si>
  <si>
    <t>発病の恐れ</t>
  </si>
  <si>
    <t>実施数対率</t>
  </si>
  <si>
    <t>のある者</t>
  </si>
  <si>
    <t>間     接
撮影者数</t>
  </si>
  <si>
    <t>被発見者数</t>
  </si>
  <si>
    <t>血沈検査者数</t>
  </si>
  <si>
    <t>（２）　管理検診実施数</t>
  </si>
  <si>
    <t>実　施　者　数</t>
  </si>
  <si>
    <t>実　施　率　（％）</t>
  </si>
  <si>
    <t>直接撮影者数</t>
  </si>
  <si>
    <t>特殊撮影者数</t>
  </si>
  <si>
    <t>断層撮影者数</t>
  </si>
  <si>
    <t>結</t>
  </si>
  <si>
    <t>実施数対率（％）</t>
  </si>
  <si>
    <t>再発の恐れのある者</t>
  </si>
  <si>
    <t>申請</t>
  </si>
  <si>
    <t>合格</t>
  </si>
  <si>
    <t>承認</t>
  </si>
  <si>
    <t>総　　数</t>
  </si>
  <si>
    <t>他</t>
  </si>
  <si>
    <t>合</t>
  </si>
  <si>
    <t>計</t>
  </si>
  <si>
    <t>承認率</t>
  </si>
  <si>
    <t>南会津</t>
  </si>
  <si>
    <t>郡山市</t>
  </si>
  <si>
    <t>（１）年齢階級別</t>
  </si>
  <si>
    <t>総　</t>
  </si>
  <si>
    <t>　数</t>
  </si>
  <si>
    <t>70～</t>
  </si>
  <si>
    <t>～</t>
  </si>
  <si>
    <t>不明</t>
  </si>
  <si>
    <t>活</t>
  </si>
  <si>
    <t>動</t>
  </si>
  <si>
    <t>性</t>
  </si>
  <si>
    <t>肺</t>
  </si>
  <si>
    <t>核</t>
  </si>
  <si>
    <t>その他の</t>
  </si>
  <si>
    <t>初回治療</t>
  </si>
  <si>
    <t>再治療</t>
  </si>
  <si>
    <t>結核菌陽性</t>
  </si>
  <si>
    <t>そ　の　他</t>
  </si>
  <si>
    <t>不　　　　明</t>
  </si>
  <si>
    <t>非定型抗酸菌</t>
  </si>
  <si>
    <t>肺外活動性
結         核</t>
  </si>
  <si>
    <t>入　　院</t>
  </si>
  <si>
    <t>在宅医療</t>
  </si>
  <si>
    <t>医療なし</t>
  </si>
  <si>
    <t>不　　明</t>
  </si>
  <si>
    <t>第５表　結核新登録者数、保健所別</t>
  </si>
  <si>
    <t>塗　　抹</t>
  </si>
  <si>
    <t>　陽　　性</t>
  </si>
  <si>
    <t>菌　陰　性</t>
  </si>
  <si>
    <t>不　　　明</t>
  </si>
  <si>
    <t>(726)</t>
  </si>
  <si>
    <t>(34.5)</t>
  </si>
  <si>
    <t>(594)</t>
  </si>
  <si>
    <t>(27.8)</t>
  </si>
  <si>
    <t>(578)</t>
  </si>
  <si>
    <t>(27.2)</t>
  </si>
  <si>
    <t>(460)</t>
  </si>
  <si>
    <t>(21.7)</t>
  </si>
  <si>
    <t>(463)</t>
  </si>
  <si>
    <t>(21.8)</t>
  </si>
  <si>
    <t>新規患者数</t>
  </si>
  <si>
    <t>解　除　数</t>
  </si>
  <si>
    <t>第３表　感染症法第３７条の２による医療費の公費負担申請・合格・承認件数</t>
  </si>
  <si>
    <t>潜在性結核</t>
  </si>
  <si>
    <t>感染症</t>
  </si>
  <si>
    <t>第６表　入院勧告・措置状況、保健所別</t>
  </si>
  <si>
    <t>後　期　高　齢　者</t>
  </si>
  <si>
    <t>第１表　感染症法による結核定期健康診断、予防接種法によるＢＣＧ予防接種者数、年度・保健所別</t>
  </si>
  <si>
    <t>20</t>
  </si>
  <si>
    <t>ツベルクリン反応検査</t>
  </si>
  <si>
    <t>被発見者数</t>
  </si>
  <si>
    <t>12</t>
  </si>
  <si>
    <t>13</t>
  </si>
  <si>
    <t>14</t>
  </si>
  <si>
    <t>15</t>
  </si>
  <si>
    <t>16</t>
  </si>
  <si>
    <t>17</t>
  </si>
  <si>
    <t>18</t>
  </si>
  <si>
    <t>19</t>
  </si>
  <si>
    <r>
      <t>平成</t>
    </r>
    <r>
      <rPr>
        <sz val="11"/>
        <rFont val="ＪＳ明朝"/>
        <family val="1"/>
      </rPr>
      <t>２</t>
    </r>
    <r>
      <rPr>
        <sz val="12"/>
        <rFont val="HGS教科書体"/>
        <family val="1"/>
      </rPr>
      <t>年度</t>
    </r>
  </si>
  <si>
    <t>（％）</t>
  </si>
  <si>
    <t>（％）</t>
  </si>
  <si>
    <r>
      <t>平成</t>
    </r>
    <r>
      <rPr>
        <sz val="11"/>
        <rFont val="ＪＳ明朝"/>
        <family val="1"/>
      </rPr>
      <t>２</t>
    </r>
    <r>
      <rPr>
        <sz val="12"/>
        <rFont val="HGS教科書体"/>
        <family val="1"/>
      </rPr>
      <t>年度</t>
    </r>
  </si>
  <si>
    <t>かくたん          検査者数</t>
  </si>
  <si>
    <t>ＢＣＧ            接種者数</t>
  </si>
  <si>
    <t>ＢＣＧ　　　　　　　　　接種者数</t>
  </si>
  <si>
    <t>ツベルクリン　　　　　　　　検査者数</t>
  </si>
  <si>
    <t>直接又は　　　　　特殊撮影者数</t>
  </si>
  <si>
    <t>年　次　　　　　　　　　　保健所</t>
  </si>
  <si>
    <t>県北</t>
  </si>
  <si>
    <t>県中</t>
  </si>
  <si>
    <t>相双</t>
  </si>
  <si>
    <t>断     層               撮影者数</t>
  </si>
  <si>
    <t>年　次　　　　　　　　　　　　保健所</t>
  </si>
  <si>
    <r>
      <t>平成</t>
    </r>
    <r>
      <rPr>
        <sz val="10"/>
        <rFont val="ＪＳ明朝"/>
        <family val="1"/>
      </rPr>
      <t>２</t>
    </r>
    <r>
      <rPr>
        <sz val="11"/>
        <rFont val="HGP教科書体"/>
        <family val="1"/>
      </rPr>
      <t>年度</t>
    </r>
  </si>
  <si>
    <t>そ</t>
  </si>
  <si>
    <t>の</t>
  </si>
  <si>
    <t>社会保険（家族）</t>
  </si>
  <si>
    <t>社会保険（本人）</t>
  </si>
  <si>
    <t>国民健康保険　　　　　　　　　　　　（退職本人）</t>
  </si>
  <si>
    <t>国民健康保険　　　　　　　　　　　　（退職家族）</t>
  </si>
  <si>
    <t>生　活　保　護</t>
  </si>
  <si>
    <t>　※（　）内は非定型抗酸菌陽性を含む</t>
  </si>
  <si>
    <r>
      <t>４</t>
    </r>
    <r>
      <rPr>
        <sz val="11"/>
        <rFont val="HGP教科書体"/>
        <family val="1"/>
      </rPr>
      <t>歳</t>
    </r>
  </si>
  <si>
    <r>
      <t>平成</t>
    </r>
    <r>
      <rPr>
        <sz val="11"/>
        <rFont val="ＪＳ明朝"/>
        <family val="1"/>
      </rPr>
      <t>２</t>
    </r>
    <r>
      <rPr>
        <sz val="12"/>
        <rFont val="HGP教科書体"/>
        <family val="1"/>
      </rPr>
      <t>年</t>
    </r>
  </si>
  <si>
    <t>70</t>
  </si>
  <si>
    <t>(4419)</t>
  </si>
  <si>
    <t>(46)</t>
  </si>
  <si>
    <t>(68)</t>
  </si>
  <si>
    <t>(2450)</t>
  </si>
  <si>
    <t>(20)</t>
  </si>
  <si>
    <t>(32)</t>
  </si>
  <si>
    <t>(1294)</t>
  </si>
  <si>
    <t>(5)</t>
  </si>
  <si>
    <t>(879)</t>
  </si>
  <si>
    <t>(887)</t>
  </si>
  <si>
    <t>2</t>
  </si>
  <si>
    <t>3</t>
  </si>
  <si>
    <t>(3)</t>
  </si>
  <si>
    <t>6</t>
  </si>
  <si>
    <t>53</t>
  </si>
  <si>
    <t>-</t>
  </si>
  <si>
    <t>72</t>
  </si>
  <si>
    <t>69</t>
  </si>
  <si>
    <t>125</t>
  </si>
  <si>
    <t>126</t>
  </si>
  <si>
    <t>317</t>
  </si>
  <si>
    <t>(45)</t>
  </si>
  <si>
    <t>(42)</t>
  </si>
  <si>
    <t>(37)</t>
  </si>
  <si>
    <t>(27)</t>
  </si>
  <si>
    <t>(195)</t>
  </si>
  <si>
    <t>(139)</t>
  </si>
  <si>
    <t>(315)</t>
  </si>
  <si>
    <t>(201)</t>
  </si>
  <si>
    <t>(434)</t>
  </si>
  <si>
    <t>(231)</t>
  </si>
  <si>
    <t>(741)</t>
  </si>
  <si>
    <t>(318)</t>
  </si>
  <si>
    <t>(1176)</t>
  </si>
  <si>
    <t>(596)</t>
  </si>
  <si>
    <t>(1362)</t>
  </si>
  <si>
    <t>(844)</t>
  </si>
  <si>
    <t>-</t>
  </si>
  <si>
    <t>12</t>
  </si>
  <si>
    <t>13</t>
  </si>
  <si>
    <t>14</t>
  </si>
  <si>
    <t>15</t>
  </si>
  <si>
    <t>16</t>
  </si>
  <si>
    <t>17</t>
  </si>
  <si>
    <t>18</t>
  </si>
  <si>
    <t>19</t>
  </si>
  <si>
    <t>20</t>
  </si>
  <si>
    <t>不活</t>
  </si>
  <si>
    <t>登録時喀痰塗抹陽性</t>
  </si>
  <si>
    <t>活　動　性　肺　結　核</t>
  </si>
  <si>
    <t>登録時陰性　　　　　　　そ　の　他</t>
  </si>
  <si>
    <t>不活動性</t>
  </si>
  <si>
    <t>登録患者</t>
  </si>
  <si>
    <t>喀　　痰　</t>
  </si>
  <si>
    <t>－</t>
  </si>
  <si>
    <t>－</t>
  </si>
  <si>
    <t>－</t>
  </si>
  <si>
    <t>－</t>
  </si>
  <si>
    <t>－</t>
  </si>
  <si>
    <t>－</t>
  </si>
  <si>
    <t>0731</t>
  </si>
  <si>
    <t>0769</t>
  </si>
  <si>
    <t>－</t>
  </si>
  <si>
    <t>罹患率　　　　　　　　　　　　　　　　　　　（人口10万対）</t>
  </si>
  <si>
    <t>入　　院</t>
  </si>
  <si>
    <t>不　明</t>
  </si>
  <si>
    <t>感染症肺結核患者</t>
  </si>
  <si>
    <r>
      <t>平成</t>
    </r>
    <r>
      <rPr>
        <sz val="11"/>
        <rFont val="ＪＳ明朝"/>
        <family val="1"/>
      </rPr>
      <t>２</t>
    </r>
    <r>
      <rPr>
        <sz val="12"/>
        <rFont val="HGS教科書体"/>
        <family val="1"/>
      </rPr>
      <t>年</t>
    </r>
  </si>
  <si>
    <t>年度末在院           患者数</t>
  </si>
  <si>
    <t>年間措置　　　　　　　患者数</t>
  </si>
  <si>
    <t>年度当初　　　　　　　在院患者数</t>
  </si>
  <si>
    <r>
      <t>年間措置患者数の　　　　　　　　　　　　　　人口</t>
    </r>
    <r>
      <rPr>
        <sz val="11"/>
        <rFont val="ＪＳ明朝"/>
        <family val="1"/>
      </rPr>
      <t>10</t>
    </r>
    <r>
      <rPr>
        <sz val="12"/>
        <rFont val="HGP教科書体"/>
        <family val="1"/>
      </rPr>
      <t>万対比</t>
    </r>
  </si>
  <si>
    <r>
      <t>平成</t>
    </r>
    <r>
      <rPr>
        <sz val="10"/>
        <rFont val="ＪＳ明朝"/>
        <family val="1"/>
      </rPr>
      <t>２</t>
    </r>
    <r>
      <rPr>
        <sz val="12"/>
        <rFont val="HGP教科書体"/>
        <family val="1"/>
      </rPr>
      <t>年</t>
    </r>
  </si>
  <si>
    <t>30～39</t>
  </si>
  <si>
    <t>40～49</t>
  </si>
  <si>
    <t>50～59</t>
  </si>
  <si>
    <t>60～69</t>
  </si>
  <si>
    <t>５～９</t>
  </si>
  <si>
    <t>10～14</t>
  </si>
  <si>
    <t>15～19</t>
  </si>
  <si>
    <t>20～29</t>
  </si>
  <si>
    <t>※平成10年より活動性分類改正あり、非定型抗酸菌症を別掲とした。</t>
  </si>
  <si>
    <t>第２表　感染症法による結核接触者健康診断実施者数、年度・保健所別(1/2)</t>
  </si>
  <si>
    <t>第２表　感染症法による結核接触者健康診断実施者数、年度・保健所別(2/2)</t>
  </si>
  <si>
    <t>国民健康保険              （一般）</t>
  </si>
  <si>
    <r>
      <t>平成</t>
    </r>
    <r>
      <rPr>
        <sz val="9"/>
        <rFont val="ＪＳ明朝"/>
        <family val="1"/>
      </rPr>
      <t>２</t>
    </r>
    <r>
      <rPr>
        <sz val="11"/>
        <rFont val="HGP教科書体"/>
        <family val="1"/>
      </rPr>
      <t>年</t>
    </r>
  </si>
  <si>
    <t>（２）　活動性分類別</t>
  </si>
  <si>
    <t>非定型                抗酸菌                   陽性治療                   （別 掲）</t>
  </si>
  <si>
    <t>（３）　受療状況別・保健所別</t>
  </si>
  <si>
    <t>※(　）内は非定型抗酸菌陽性を含む.</t>
  </si>
  <si>
    <t>※(　）内は非定型抗酸菌陽性を含む。</t>
  </si>
  <si>
    <t>肺  外           活動性                                   結  核</t>
  </si>
  <si>
    <t>第４表　結核登録者数、保健所別(3/3)</t>
  </si>
  <si>
    <t>０～</t>
  </si>
  <si>
    <t>21</t>
  </si>
  <si>
    <t>22</t>
  </si>
  <si>
    <t>第4表登録者数総数</t>
  </si>
  <si>
    <t>福島県人口</t>
  </si>
  <si>
    <t>判定結果</t>
  </si>
  <si>
    <t>要医療者</t>
  </si>
  <si>
    <t>第４表　結核登録者数、保健所別</t>
  </si>
  <si>
    <t>登　録　時
その他の結核菌陽性</t>
  </si>
  <si>
    <t>登録率
（人口10万対）</t>
  </si>
  <si>
    <t>潜在性結核
感染症
（治療・観察中）
（別　掲）</t>
  </si>
  <si>
    <t>平成 23 年度</t>
  </si>
  <si>
    <t>22</t>
  </si>
  <si>
    <t>23</t>
  </si>
  <si>
    <t>平成 23 年度</t>
  </si>
  <si>
    <t>平成 23 年</t>
  </si>
  <si>
    <t>人口1-万対</t>
  </si>
  <si>
    <t>1--</t>
  </si>
  <si>
    <t>28-</t>
  </si>
  <si>
    <t>3-</t>
  </si>
  <si>
    <t>7-</t>
  </si>
  <si>
    <t>2-13/3/6</t>
  </si>
  <si>
    <t>414-1</t>
  </si>
  <si>
    <t>※　感染症法第５３条の２に基づく報告による。</t>
  </si>
  <si>
    <t>　　（ただし、平成23年度のＢＣＧ接種者数については東日本大震災の影響により計上が無かったため、参考値として地域保健・健康増進</t>
  </si>
  <si>
    <t>　　　事業報告の数値を掲載している。）</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</si>
</sst>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0\)"/>
    <numFmt numFmtId="178" formatCode="0_);\(0\)"/>
    <numFmt numFmtId="179" formatCode="0_ "/>
    <numFmt numFmtId="180" formatCode="#,##0.0;[Red]\-#,##0.0"/>
    <numFmt numFmtId="181" formatCode="0.000_ "/>
    <numFmt numFmtId="182" formatCode="0.0_ "/>
    <numFmt numFmtId="183" formatCode="0.0%"/>
    <numFmt numFmtId="184" formatCode="0.00_);[Red]\(0.00\)"/>
    <numFmt numFmtId="185" formatCode="0_);[Red]\(0\)"/>
    <numFmt numFmtId="186" formatCode="0.00_ "/>
    <numFmt numFmtId="187" formatCode="0.0_);[Red]\(0.0\)"/>
    <numFmt numFmtId="188" formatCode="[&lt;=999]000;[&lt;=99999]000\-00;000\-0000"/>
    <numFmt numFmtId="189" formatCode="0;\-0"/>
    <numFmt numFmtId="190" formatCode="&quot;Yes&quot;;&quot;Yes&quot;;&quot;No&quot;"/>
    <numFmt numFmtId="191" formatCode="&quot;True&quot;;&quot;True&quot;;&quot;False&quot;"/>
    <numFmt numFmtId="192" formatCode="&quot;On&quot;;&quot;On&quot;;&quot;Off&quot;"/>
    <numFmt numFmtId="193" formatCode="[$€-2]\ #,##0.00_);[Red]\([$€-2]\ #,##0.00\)"/>
    <numFmt numFmtId="194" formatCode="\(\ \)"/>
    <numFmt numFmtId="195" formatCode="\(\ \ \ \ \ \ \)"/>
    <numFmt numFmtId="196" formatCode="\(\ 00\ \)"/>
    <numFmt numFmtId="197" formatCode="\(00\)"/>
    <numFmt numFmtId="198" formatCode="\(0\)"/>
    <numFmt numFmtId="199" formatCode="\(0,000\)"/>
    <numFmt numFmtId="200" formatCode="\(\ 00.0\)"/>
    <numFmt numFmtId="201" formatCode="#,##0_ "/>
    <numFmt numFmtId="202" formatCode="#,##0_);[Red]\(#,##0\)"/>
    <numFmt numFmtId="203" formatCode="0.0000000"/>
    <numFmt numFmtId="204" formatCode="0.000000"/>
    <numFmt numFmtId="205" formatCode="0.00000"/>
    <numFmt numFmtId="206" formatCode="0.0000"/>
    <numFmt numFmtId="207" formatCode="0.000"/>
    <numFmt numFmtId="208" formatCode="0.00000000"/>
    <numFmt numFmtId="209" formatCode="0.000_);[Red]\(0.000\)"/>
    <numFmt numFmtId="210" formatCode="#,##0;&quot;△ &quot;#,##0"/>
    <numFmt numFmtId="211" formatCode="#,##0.0_ ;[Red]\-#,##0.0\ "/>
    <numFmt numFmtId="212" formatCode="#,##0_ ;[Red]\-#,##0\ "/>
    <numFmt numFmtId="213" formatCode="_ * #,##0.0_ ;_ * \-#,##0.0_ ;_ * &quot;-&quot;?_ ;_ @_ "/>
    <numFmt numFmtId="214" formatCode="_ * #,##0.000_ ;_ * \-#,##0.000_ ;_ * &quot;-&quot;???_ ;_ @_ "/>
    <numFmt numFmtId="215" formatCode="#,##0.0_ "/>
    <numFmt numFmtId="216" formatCode="#,##0;&quot;△&quot;#,##0"/>
  </numFmts>
  <fonts count="66">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b/>
      <sz val="11"/>
      <name val="ＭＳ Ｐ明朝"/>
      <family val="1"/>
    </font>
    <font>
      <sz val="10"/>
      <name val="ＭＳ Ｐ明朝"/>
      <family val="1"/>
    </font>
    <font>
      <sz val="11"/>
      <name val="ＭＳ Ｐ明朝"/>
      <family val="1"/>
    </font>
    <font>
      <sz val="12"/>
      <name val="HGS教科書体"/>
      <family val="1"/>
    </font>
    <font>
      <sz val="11"/>
      <name val="HGS教科書体"/>
      <family val="1"/>
    </font>
    <font>
      <sz val="10"/>
      <name val="ＭＳ 明朝"/>
      <family val="1"/>
    </font>
    <font>
      <sz val="11"/>
      <name val="ＪＳ明朝"/>
      <family val="1"/>
    </font>
    <font>
      <sz val="10"/>
      <name val="HGPｺﾞｼｯｸM"/>
      <family val="3"/>
    </font>
    <font>
      <sz val="11"/>
      <name val="HGPｺﾞｼｯｸM"/>
      <family val="3"/>
    </font>
    <font>
      <sz val="11"/>
      <name val="HGP教科書体"/>
      <family val="1"/>
    </font>
    <font>
      <sz val="12"/>
      <name val="HGP教科書体"/>
      <family val="1"/>
    </font>
    <font>
      <b/>
      <sz val="12"/>
      <name val="ＪＳ明朝"/>
      <family val="1"/>
    </font>
    <font>
      <b/>
      <sz val="10"/>
      <name val="HGPｺﾞｼｯｸM"/>
      <family val="3"/>
    </font>
    <font>
      <b/>
      <sz val="11"/>
      <name val="ＭＳ 明朝"/>
      <family val="1"/>
    </font>
    <font>
      <sz val="11"/>
      <name val="ＭＳ 明朝"/>
      <family val="1"/>
    </font>
    <font>
      <sz val="10"/>
      <name val="ＪＳ明朝"/>
      <family val="1"/>
    </font>
    <font>
      <b/>
      <sz val="11"/>
      <name val="ＪＳ明朝"/>
      <family val="1"/>
    </font>
    <font>
      <sz val="11"/>
      <name val="HGSｺﾞｼｯｸM"/>
      <family val="3"/>
    </font>
    <font>
      <b/>
      <sz val="12"/>
      <name val="ＭＳ 明朝"/>
      <family val="1"/>
    </font>
    <font>
      <sz val="8"/>
      <name val="ＭＳ Ｐゴシック"/>
      <family val="3"/>
    </font>
    <font>
      <sz val="9"/>
      <name val="中ゴシック体"/>
      <family val="3"/>
    </font>
    <font>
      <sz val="9"/>
      <name val="ＪＳ明朝"/>
      <family val="1"/>
    </font>
    <font>
      <b/>
      <sz val="12"/>
      <name val="ＭＳ Ｐ明朝"/>
      <family val="1"/>
    </font>
    <font>
      <sz val="12"/>
      <name val="HGPｺﾞｼｯｸM"/>
      <family val="3"/>
    </font>
    <font>
      <sz val="12"/>
      <name val="ＭＳ Ｐ明朝"/>
      <family val="1"/>
    </font>
    <font>
      <b/>
      <sz val="12"/>
      <name val="HGPｺﾞｼｯｸM"/>
      <family val="3"/>
    </font>
    <font>
      <sz val="14"/>
      <name val="HGP教科書体"/>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EDF6F9"/>
        <bgColor indexed="64"/>
      </patternFill>
    </fill>
    <fill>
      <patternFill patternType="solid">
        <fgColor rgb="FFFFFFE7"/>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medium"/>
    </border>
    <border>
      <left>
        <color indexed="63"/>
      </left>
      <right style="thin"/>
      <top>
        <color indexed="63"/>
      </top>
      <bottom style="mediu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color indexed="63"/>
      </top>
      <bottom style="thin"/>
    </border>
    <border>
      <left>
        <color indexed="63"/>
      </left>
      <right>
        <color indexed="63"/>
      </right>
      <top style="medium"/>
      <bottom style="thin"/>
    </border>
    <border>
      <left>
        <color indexed="63"/>
      </left>
      <right style="thin"/>
      <top style="medium"/>
      <bottom style="thin"/>
    </border>
    <border>
      <left style="thin"/>
      <right style="thin"/>
      <top style="medium"/>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style="thin"/>
      <top style="medium"/>
      <bottom>
        <color indexed="63"/>
      </bottom>
    </border>
    <border>
      <left style="thin"/>
      <right>
        <color indexed="63"/>
      </right>
      <top>
        <color indexed="63"/>
      </top>
      <bottom style="medium"/>
    </border>
    <border>
      <left>
        <color indexed="63"/>
      </left>
      <right>
        <color indexed="63"/>
      </right>
      <top style="thin"/>
      <bottom>
        <color indexed="63"/>
      </bottom>
    </border>
    <border>
      <left>
        <color indexed="63"/>
      </left>
      <right style="thin"/>
      <top style="thin"/>
      <bottom>
        <color indexed="63"/>
      </bottom>
    </border>
    <border>
      <left style="thin"/>
      <right style="thin"/>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0"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1" fillId="0" borderId="0" applyNumberFormat="0" applyFill="0" applyBorder="0" applyAlignment="0" applyProtection="0"/>
    <xf numFmtId="0" fontId="52" fillId="25" borderId="1" applyNumberFormat="0" applyAlignment="0" applyProtection="0"/>
    <xf numFmtId="0" fontId="53"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54" fillId="0" borderId="3" applyNumberFormat="0" applyFill="0" applyAlignment="0" applyProtection="0"/>
    <xf numFmtId="0" fontId="55" fillId="28" borderId="0" applyNumberFormat="0" applyBorder="0" applyAlignment="0" applyProtection="0"/>
    <xf numFmtId="0" fontId="56" fillId="29"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29"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0" borderId="4" applyNumberFormat="0" applyAlignment="0" applyProtection="0"/>
    <xf numFmtId="0" fontId="24" fillId="0" borderId="0">
      <alignment/>
      <protection/>
    </xf>
    <xf numFmtId="0" fontId="3" fillId="0" borderId="0" applyNumberFormat="0" applyFill="0" applyBorder="0" applyAlignment="0" applyProtection="0"/>
    <xf numFmtId="0" fontId="65" fillId="31" borderId="0" applyNumberFormat="0" applyBorder="0" applyAlignment="0" applyProtection="0"/>
  </cellStyleXfs>
  <cellXfs count="727">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10" xfId="0" applyFont="1" applyBorder="1" applyAlignment="1">
      <alignment/>
    </xf>
    <xf numFmtId="0" fontId="5" fillId="0" borderId="10" xfId="0" applyFont="1" applyBorder="1" applyAlignment="1">
      <alignment horizontal="right"/>
    </xf>
    <xf numFmtId="0" fontId="5" fillId="0" borderId="0" xfId="0" applyFont="1" applyBorder="1" applyAlignment="1">
      <alignment vertical="center"/>
    </xf>
    <xf numFmtId="0" fontId="5" fillId="0" borderId="0" xfId="0" applyFont="1" applyAlignment="1">
      <alignment vertical="center"/>
    </xf>
    <xf numFmtId="0" fontId="5" fillId="0" borderId="0" xfId="0" applyFont="1" applyAlignment="1">
      <alignment horizontal="center"/>
    </xf>
    <xf numFmtId="38" fontId="5" fillId="0" borderId="0" xfId="49" applyFont="1" applyFill="1" applyBorder="1" applyAlignment="1">
      <alignment/>
    </xf>
    <xf numFmtId="0" fontId="5" fillId="0" borderId="0" xfId="0" applyFont="1" applyFill="1" applyBorder="1" applyAlignment="1">
      <alignment horizontal="right"/>
    </xf>
    <xf numFmtId="0" fontId="5" fillId="0" borderId="0" xfId="0" applyFont="1" applyBorder="1" applyAlignment="1">
      <alignment horizontal="center"/>
    </xf>
    <xf numFmtId="38" fontId="5" fillId="0" borderId="11" xfId="49" applyFont="1" applyBorder="1" applyAlignment="1">
      <alignment/>
    </xf>
    <xf numFmtId="38" fontId="5" fillId="0" borderId="12" xfId="49" applyFont="1" applyBorder="1" applyAlignment="1">
      <alignment/>
    </xf>
    <xf numFmtId="0" fontId="5" fillId="0" borderId="12" xfId="0" applyFont="1" applyBorder="1" applyAlignment="1">
      <alignment/>
    </xf>
    <xf numFmtId="0" fontId="6" fillId="0" borderId="0" xfId="0" applyFont="1" applyAlignment="1">
      <alignment/>
    </xf>
    <xf numFmtId="0" fontId="6" fillId="0" borderId="10" xfId="0" applyFont="1" applyBorder="1" applyAlignment="1">
      <alignment/>
    </xf>
    <xf numFmtId="0" fontId="6" fillId="0" borderId="0" xfId="0" applyFont="1" applyAlignment="1">
      <alignment horizontal="center"/>
    </xf>
    <xf numFmtId="38" fontId="6" fillId="0" borderId="0" xfId="49" applyFont="1" applyBorder="1" applyAlignment="1">
      <alignment/>
    </xf>
    <xf numFmtId="0" fontId="6" fillId="0" borderId="0" xfId="0" applyFont="1" applyBorder="1" applyAlignment="1">
      <alignment/>
    </xf>
    <xf numFmtId="0" fontId="6" fillId="0" borderId="0" xfId="0" applyFont="1" applyAlignment="1">
      <alignment horizontal="center" vertical="center"/>
    </xf>
    <xf numFmtId="0" fontId="6" fillId="0" borderId="0" xfId="0" applyFont="1" applyBorder="1" applyAlignment="1">
      <alignment horizontal="right"/>
    </xf>
    <xf numFmtId="189" fontId="6" fillId="0" borderId="0" xfId="0" applyNumberFormat="1" applyFont="1" applyBorder="1" applyAlignment="1">
      <alignment/>
    </xf>
    <xf numFmtId="0" fontId="6" fillId="0" borderId="0" xfId="0" applyNumberFormat="1" applyFont="1" applyAlignment="1">
      <alignment/>
    </xf>
    <xf numFmtId="38" fontId="6" fillId="0" borderId="0" xfId="49" applyFont="1" applyBorder="1" applyAlignment="1">
      <alignment horizontal="right"/>
    </xf>
    <xf numFmtId="201" fontId="6" fillId="0" borderId="0" xfId="0" applyNumberFormat="1" applyFont="1" applyAlignment="1">
      <alignment/>
    </xf>
    <xf numFmtId="0" fontId="6" fillId="0" borderId="0" xfId="0" applyFont="1" applyAlignment="1">
      <alignment horizontal="right" vertical="top" wrapText="1"/>
    </xf>
    <xf numFmtId="189" fontId="6" fillId="0" borderId="0" xfId="0" applyNumberFormat="1" applyFont="1" applyAlignment="1">
      <alignment/>
    </xf>
    <xf numFmtId="0" fontId="6" fillId="0" borderId="0" xfId="0" applyFont="1" applyAlignment="1">
      <alignment vertical="center"/>
    </xf>
    <xf numFmtId="49" fontId="6" fillId="0" borderId="0" xfId="0" applyNumberFormat="1" applyFont="1" applyAlignment="1">
      <alignment horizontal="center" vertical="center"/>
    </xf>
    <xf numFmtId="180" fontId="6" fillId="0" borderId="0" xfId="49" applyNumberFormat="1" applyFont="1" applyBorder="1" applyAlignment="1">
      <alignment/>
    </xf>
    <xf numFmtId="49" fontId="5" fillId="0" borderId="0" xfId="0" applyNumberFormat="1" applyFont="1" applyBorder="1" applyAlignment="1">
      <alignment horizontal="right"/>
    </xf>
    <xf numFmtId="38" fontId="6" fillId="0" borderId="0" xfId="49" applyFont="1" applyAlignment="1">
      <alignment horizontal="right"/>
    </xf>
    <xf numFmtId="180" fontId="6" fillId="0" borderId="10" xfId="49" applyNumberFormat="1" applyFont="1" applyBorder="1" applyAlignment="1">
      <alignment/>
    </xf>
    <xf numFmtId="0" fontId="5" fillId="0" borderId="0" xfId="0" applyFont="1" applyBorder="1" applyAlignment="1">
      <alignment/>
    </xf>
    <xf numFmtId="0" fontId="5" fillId="0" borderId="0" xfId="0" applyFont="1" applyBorder="1" applyAlignment="1">
      <alignment horizontal="right"/>
    </xf>
    <xf numFmtId="0" fontId="5" fillId="0" borderId="0" xfId="0" applyFont="1" applyAlignment="1">
      <alignment horizontal="right" vertical="top" wrapText="1"/>
    </xf>
    <xf numFmtId="0" fontId="5" fillId="0" borderId="0" xfId="0" applyNumberFormat="1" applyFont="1" applyBorder="1" applyAlignment="1">
      <alignment horizontal="right"/>
    </xf>
    <xf numFmtId="0" fontId="5" fillId="0" borderId="0" xfId="0" applyNumberFormat="1" applyFont="1" applyFill="1" applyBorder="1" applyAlignment="1">
      <alignment horizontal="right"/>
    </xf>
    <xf numFmtId="38" fontId="6" fillId="0" borderId="10" xfId="49" applyFont="1" applyBorder="1" applyAlignment="1">
      <alignment horizontal="right"/>
    </xf>
    <xf numFmtId="49" fontId="6" fillId="0" borderId="0" xfId="0" applyNumberFormat="1" applyFont="1" applyBorder="1" applyAlignment="1">
      <alignment horizontal="center" vertical="center"/>
    </xf>
    <xf numFmtId="49" fontId="7" fillId="0" borderId="0" xfId="0" applyNumberFormat="1" applyFont="1" applyAlignment="1">
      <alignment horizontal="center"/>
    </xf>
    <xf numFmtId="0" fontId="7" fillId="0" borderId="0" xfId="0" applyFont="1" applyAlignment="1">
      <alignment horizontal="center"/>
    </xf>
    <xf numFmtId="0" fontId="7" fillId="0" borderId="0" xfId="0" applyFont="1" applyAlignment="1">
      <alignment horizontal="distributed"/>
    </xf>
    <xf numFmtId="0" fontId="7" fillId="0" borderId="10" xfId="0" applyFont="1" applyBorder="1" applyAlignment="1">
      <alignment horizontal="distributed"/>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9" fillId="0" borderId="10" xfId="0" applyFont="1" applyBorder="1" applyAlignment="1">
      <alignment horizontal="right"/>
    </xf>
    <xf numFmtId="49" fontId="7" fillId="0" borderId="0" xfId="0" applyNumberFormat="1" applyFont="1" applyAlignment="1">
      <alignment horizontal="center" shrinkToFit="1"/>
    </xf>
    <xf numFmtId="0" fontId="7" fillId="0" borderId="0" xfId="0" applyFont="1" applyAlignment="1">
      <alignment horizontal="center" shrinkToFit="1"/>
    </xf>
    <xf numFmtId="41" fontId="11" fillId="0" borderId="14" xfId="49" applyNumberFormat="1" applyFont="1" applyBorder="1" applyAlignment="1">
      <alignment/>
    </xf>
    <xf numFmtId="41" fontId="11" fillId="0" borderId="14" xfId="49" applyNumberFormat="1" applyFont="1" applyBorder="1" applyAlignment="1">
      <alignment horizontal="right"/>
    </xf>
    <xf numFmtId="41" fontId="11" fillId="0" borderId="15" xfId="0" applyNumberFormat="1" applyFont="1" applyBorder="1" applyAlignment="1">
      <alignment horizontal="right"/>
    </xf>
    <xf numFmtId="41" fontId="11" fillId="0" borderId="16" xfId="0" applyNumberFormat="1" applyFont="1" applyBorder="1" applyAlignment="1">
      <alignment/>
    </xf>
    <xf numFmtId="41" fontId="11" fillId="0" borderId="0" xfId="0" applyNumberFormat="1" applyFont="1" applyAlignment="1">
      <alignment/>
    </xf>
    <xf numFmtId="41" fontId="11" fillId="0" borderId="14" xfId="0" applyNumberFormat="1" applyFont="1" applyBorder="1" applyAlignment="1">
      <alignment horizontal="right"/>
    </xf>
    <xf numFmtId="41" fontId="11" fillId="0" borderId="0" xfId="0" applyNumberFormat="1" applyFont="1" applyAlignment="1">
      <alignment horizontal="right"/>
    </xf>
    <xf numFmtId="41" fontId="11" fillId="0" borderId="16" xfId="49" applyNumberFormat="1" applyFont="1" applyBorder="1" applyAlignment="1">
      <alignment/>
    </xf>
    <xf numFmtId="41" fontId="11" fillId="0" borderId="15" xfId="49" applyNumberFormat="1" applyFont="1" applyBorder="1" applyAlignment="1">
      <alignment/>
    </xf>
    <xf numFmtId="41" fontId="12" fillId="0" borderId="14" xfId="0" applyNumberFormat="1" applyFont="1" applyBorder="1" applyAlignment="1">
      <alignment/>
    </xf>
    <xf numFmtId="41" fontId="12" fillId="0" borderId="15" xfId="49" applyNumberFormat="1" applyFont="1" applyBorder="1" applyAlignment="1">
      <alignment/>
    </xf>
    <xf numFmtId="41" fontId="11" fillId="0" borderId="0" xfId="49" applyNumberFormat="1" applyFont="1" applyAlignment="1">
      <alignment/>
    </xf>
    <xf numFmtId="41" fontId="11" fillId="0" borderId="0" xfId="49" applyNumberFormat="1" applyFont="1" applyBorder="1" applyAlignment="1">
      <alignment/>
    </xf>
    <xf numFmtId="41" fontId="11" fillId="0" borderId="14" xfId="49" applyNumberFormat="1" applyFont="1" applyBorder="1" applyAlignment="1" quotePrefix="1">
      <alignment horizontal="right"/>
    </xf>
    <xf numFmtId="41" fontId="11" fillId="0" borderId="17" xfId="49" applyNumberFormat="1" applyFont="1" applyBorder="1" applyAlignment="1">
      <alignment/>
    </xf>
    <xf numFmtId="41" fontId="11" fillId="0" borderId="18" xfId="49" applyNumberFormat="1" applyFont="1" applyBorder="1" applyAlignment="1">
      <alignment/>
    </xf>
    <xf numFmtId="41" fontId="12" fillId="0" borderId="0" xfId="49" applyNumberFormat="1" applyFont="1" applyBorder="1" applyAlignment="1">
      <alignment/>
    </xf>
    <xf numFmtId="0" fontId="13" fillId="0" borderId="19" xfId="0" applyFont="1" applyBorder="1" applyAlignment="1">
      <alignment horizontal="center" vertical="center" shrinkToFit="1"/>
    </xf>
    <xf numFmtId="0" fontId="13" fillId="0" borderId="20" xfId="0" applyFont="1" applyBorder="1" applyAlignment="1">
      <alignment horizontal="center" vertical="center"/>
    </xf>
    <xf numFmtId="0" fontId="13" fillId="0" borderId="21" xfId="0" applyFont="1" applyBorder="1" applyAlignment="1">
      <alignment horizontal="center" vertical="center"/>
    </xf>
    <xf numFmtId="49" fontId="10" fillId="0" borderId="0" xfId="0" applyNumberFormat="1" applyFont="1" applyAlignment="1">
      <alignment horizontal="center"/>
    </xf>
    <xf numFmtId="49" fontId="15" fillId="0" borderId="0" xfId="0" applyNumberFormat="1" applyFont="1" applyAlignment="1">
      <alignment horizontal="center"/>
    </xf>
    <xf numFmtId="179" fontId="5" fillId="0" borderId="0" xfId="0" applyNumberFormat="1" applyFont="1" applyAlignment="1">
      <alignment/>
    </xf>
    <xf numFmtId="3" fontId="5" fillId="0" borderId="0" xfId="0" applyNumberFormat="1" applyFont="1" applyAlignment="1">
      <alignment/>
    </xf>
    <xf numFmtId="41" fontId="16" fillId="0" borderId="14" xfId="49" applyNumberFormat="1" applyFont="1" applyBorder="1" applyAlignment="1">
      <alignment/>
    </xf>
    <xf numFmtId="41" fontId="16" fillId="0" borderId="16" xfId="49" applyNumberFormat="1" applyFont="1" applyBorder="1" applyAlignment="1">
      <alignment/>
    </xf>
    <xf numFmtId="0" fontId="13" fillId="0" borderId="22" xfId="0" applyFont="1" applyBorder="1" applyAlignment="1">
      <alignment horizontal="center" vertical="center" shrinkToFit="1"/>
    </xf>
    <xf numFmtId="0" fontId="13" fillId="0" borderId="20" xfId="0" applyFont="1" applyBorder="1" applyAlignment="1">
      <alignment horizontal="center" vertical="center" shrinkToFit="1"/>
    </xf>
    <xf numFmtId="0" fontId="13" fillId="0" borderId="13" xfId="0" applyFont="1" applyBorder="1" applyAlignment="1">
      <alignment horizontal="center" vertical="center" shrinkToFit="1"/>
    </xf>
    <xf numFmtId="0" fontId="14" fillId="0" borderId="0" xfId="0" applyFont="1" applyAlignment="1">
      <alignment horizontal="distributed"/>
    </xf>
    <xf numFmtId="0" fontId="14" fillId="0" borderId="10" xfId="0" applyFont="1" applyBorder="1" applyAlignment="1">
      <alignment horizontal="distributed"/>
    </xf>
    <xf numFmtId="0" fontId="14" fillId="32" borderId="23" xfId="0" applyFont="1" applyFill="1" applyBorder="1" applyAlignment="1">
      <alignment horizontal="center" vertical="center"/>
    </xf>
    <xf numFmtId="0" fontId="6" fillId="32" borderId="0" xfId="0" applyFont="1" applyFill="1" applyAlignment="1">
      <alignment/>
    </xf>
    <xf numFmtId="0" fontId="6" fillId="32" borderId="10" xfId="0" applyFont="1" applyFill="1" applyBorder="1" applyAlignment="1">
      <alignment/>
    </xf>
    <xf numFmtId="0" fontId="6" fillId="32" borderId="10" xfId="0" applyFont="1" applyFill="1" applyBorder="1" applyAlignment="1">
      <alignment horizontal="right"/>
    </xf>
    <xf numFmtId="0" fontId="6" fillId="32" borderId="0" xfId="0" applyFont="1" applyFill="1" applyAlignment="1">
      <alignment horizontal="center" vertical="center"/>
    </xf>
    <xf numFmtId="0" fontId="6" fillId="32" borderId="0" xfId="0" applyFont="1" applyFill="1" applyBorder="1" applyAlignment="1">
      <alignment/>
    </xf>
    <xf numFmtId="0" fontId="14" fillId="32" borderId="11" xfId="0" applyFont="1" applyFill="1" applyBorder="1" applyAlignment="1">
      <alignment horizontal="center" vertical="center"/>
    </xf>
    <xf numFmtId="0" fontId="14" fillId="32" borderId="12" xfId="0" applyFont="1" applyFill="1" applyBorder="1" applyAlignment="1">
      <alignment horizontal="center" vertical="center"/>
    </xf>
    <xf numFmtId="0" fontId="14" fillId="32" borderId="22" xfId="0" applyFont="1" applyFill="1" applyBorder="1" applyAlignment="1">
      <alignment horizontal="center" vertical="center"/>
    </xf>
    <xf numFmtId="0" fontId="14" fillId="32" borderId="19" xfId="0" applyFont="1" applyFill="1" applyBorder="1" applyAlignment="1">
      <alignment horizontal="center" vertical="center"/>
    </xf>
    <xf numFmtId="0" fontId="14" fillId="32" borderId="13" xfId="0" applyFont="1" applyFill="1" applyBorder="1" applyAlignment="1">
      <alignment horizontal="center" vertical="center"/>
    </xf>
    <xf numFmtId="189" fontId="6" fillId="32" borderId="0" xfId="0" applyNumberFormat="1" applyFont="1" applyFill="1" applyBorder="1" applyAlignment="1">
      <alignment/>
    </xf>
    <xf numFmtId="0" fontId="6" fillId="32" borderId="0" xfId="0" applyFont="1" applyFill="1" applyAlignment="1">
      <alignment horizontal="right" vertical="top" wrapText="1"/>
    </xf>
    <xf numFmtId="189" fontId="6" fillId="32" borderId="0" xfId="0" applyNumberFormat="1" applyFont="1" applyFill="1" applyAlignment="1">
      <alignment/>
    </xf>
    <xf numFmtId="49" fontId="10" fillId="32" borderId="0" xfId="0" applyNumberFormat="1" applyFont="1" applyFill="1" applyAlignment="1">
      <alignment horizontal="center"/>
    </xf>
    <xf numFmtId="198" fontId="12" fillId="32" borderId="0" xfId="49" applyNumberFormat="1" applyFont="1" applyFill="1" applyBorder="1" applyAlignment="1">
      <alignment horizontal="right"/>
    </xf>
    <xf numFmtId="198" fontId="12" fillId="32" borderId="16" xfId="49" applyNumberFormat="1" applyFont="1" applyFill="1" applyBorder="1" applyAlignment="1">
      <alignment horizontal="right"/>
    </xf>
    <xf numFmtId="198" fontId="12" fillId="32" borderId="16" xfId="0" applyNumberFormat="1" applyFont="1" applyFill="1" applyBorder="1" applyAlignment="1">
      <alignment/>
    </xf>
    <xf numFmtId="49" fontId="14" fillId="0" borderId="0" xfId="0" applyNumberFormat="1" applyFont="1" applyAlignment="1">
      <alignment horizontal="center"/>
    </xf>
    <xf numFmtId="213" fontId="12" fillId="0" borderId="0" xfId="0" applyNumberFormat="1" applyFont="1" applyAlignment="1">
      <alignment/>
    </xf>
    <xf numFmtId="41" fontId="12" fillId="0" borderId="0" xfId="0" applyNumberFormat="1" applyFont="1" applyBorder="1" applyAlignment="1">
      <alignment horizontal="right"/>
    </xf>
    <xf numFmtId="41" fontId="12" fillId="0" borderId="15" xfId="0" applyNumberFormat="1" applyFont="1" applyBorder="1" applyAlignment="1">
      <alignment/>
    </xf>
    <xf numFmtId="0" fontId="6" fillId="0" borderId="10" xfId="0" applyFont="1" applyBorder="1" applyAlignment="1">
      <alignment horizontal="right"/>
    </xf>
    <xf numFmtId="49" fontId="14" fillId="32" borderId="24" xfId="0" applyNumberFormat="1" applyFont="1" applyFill="1" applyBorder="1" applyAlignment="1">
      <alignment horizontal="center" vertical="center"/>
    </xf>
    <xf numFmtId="49" fontId="14" fillId="32" borderId="25" xfId="0" applyNumberFormat="1" applyFont="1" applyFill="1" applyBorder="1" applyAlignment="1">
      <alignment horizontal="center" vertical="center"/>
    </xf>
    <xf numFmtId="49" fontId="14" fillId="32" borderId="13" xfId="0" applyNumberFormat="1" applyFont="1" applyFill="1" applyBorder="1" applyAlignment="1">
      <alignment horizontal="center" vertical="center"/>
    </xf>
    <xf numFmtId="49" fontId="14" fillId="32" borderId="12" xfId="0" applyNumberFormat="1" applyFont="1" applyFill="1" applyBorder="1" applyAlignment="1">
      <alignment horizontal="center" vertical="center"/>
    </xf>
    <xf numFmtId="0" fontId="6" fillId="32" borderId="0" xfId="0" applyFont="1" applyFill="1" applyBorder="1" applyAlignment="1">
      <alignment horizontal="right"/>
    </xf>
    <xf numFmtId="49" fontId="5" fillId="32" borderId="0" xfId="0" applyNumberFormat="1" applyFont="1" applyFill="1" applyBorder="1" applyAlignment="1">
      <alignment horizontal="right"/>
    </xf>
    <xf numFmtId="49" fontId="4" fillId="32" borderId="0" xfId="0" applyNumberFormat="1" applyFont="1" applyFill="1" applyAlignment="1">
      <alignment/>
    </xf>
    <xf numFmtId="49" fontId="6" fillId="32" borderId="10" xfId="0" applyNumberFormat="1" applyFont="1" applyFill="1" applyBorder="1" applyAlignment="1">
      <alignment/>
    </xf>
    <xf numFmtId="0" fontId="6" fillId="32" borderId="0" xfId="0" applyFont="1" applyFill="1" applyBorder="1" applyAlignment="1">
      <alignment horizontal="center" vertical="center"/>
    </xf>
    <xf numFmtId="0" fontId="6" fillId="32" borderId="0" xfId="0" applyFont="1" applyFill="1" applyBorder="1" applyAlignment="1">
      <alignment horizontal="left" vertical="center"/>
    </xf>
    <xf numFmtId="49" fontId="6" fillId="32" borderId="0" xfId="0" applyNumberFormat="1" applyFont="1" applyFill="1" applyBorder="1" applyAlignment="1">
      <alignment horizontal="right"/>
    </xf>
    <xf numFmtId="49" fontId="6" fillId="32" borderId="0" xfId="49" applyNumberFormat="1" applyFont="1" applyFill="1" applyBorder="1" applyAlignment="1">
      <alignment horizontal="right"/>
    </xf>
    <xf numFmtId="200" fontId="6" fillId="32" borderId="0" xfId="0" applyNumberFormat="1" applyFont="1" applyFill="1" applyBorder="1" applyAlignment="1">
      <alignment horizontal="right"/>
    </xf>
    <xf numFmtId="38" fontId="12" fillId="32" borderId="15" xfId="49" applyFont="1" applyFill="1" applyBorder="1" applyAlignment="1">
      <alignment/>
    </xf>
    <xf numFmtId="198" fontId="12" fillId="32" borderId="16" xfId="49" applyNumberFormat="1" applyFont="1" applyFill="1" applyBorder="1" applyAlignment="1">
      <alignment/>
    </xf>
    <xf numFmtId="38" fontId="12" fillId="32" borderId="0" xfId="49" applyFont="1" applyFill="1" applyBorder="1" applyAlignment="1">
      <alignment/>
    </xf>
    <xf numFmtId="198" fontId="12" fillId="32" borderId="0" xfId="49" applyNumberFormat="1" applyFont="1" applyFill="1" applyBorder="1" applyAlignment="1">
      <alignment/>
    </xf>
    <xf numFmtId="38" fontId="12" fillId="32" borderId="15" xfId="49" applyFont="1" applyFill="1" applyBorder="1" applyAlignment="1">
      <alignment/>
    </xf>
    <xf numFmtId="38" fontId="12" fillId="32" borderId="0" xfId="49" applyFont="1" applyFill="1" applyBorder="1" applyAlignment="1">
      <alignment horizontal="right"/>
    </xf>
    <xf numFmtId="189" fontId="12" fillId="32" borderId="15" xfId="0" applyNumberFormat="1" applyFont="1" applyFill="1" applyBorder="1" applyAlignment="1">
      <alignment/>
    </xf>
    <xf numFmtId="198" fontId="12" fillId="32" borderId="0" xfId="0" applyNumberFormat="1" applyFont="1" applyFill="1" applyBorder="1" applyAlignment="1">
      <alignment/>
    </xf>
    <xf numFmtId="189" fontId="12" fillId="32" borderId="0" xfId="0" applyNumberFormat="1" applyFont="1" applyFill="1" applyBorder="1" applyAlignment="1">
      <alignment/>
    </xf>
    <xf numFmtId="198" fontId="12" fillId="32" borderId="0" xfId="49" applyNumberFormat="1" applyFont="1" applyFill="1" applyBorder="1" applyAlignment="1">
      <alignment/>
    </xf>
    <xf numFmtId="38" fontId="12" fillId="32" borderId="0" xfId="49" applyFont="1" applyFill="1" applyBorder="1" applyAlignment="1">
      <alignment/>
    </xf>
    <xf numFmtId="198" fontId="12" fillId="32" borderId="18" xfId="0" applyNumberFormat="1" applyFont="1" applyFill="1" applyBorder="1" applyAlignment="1">
      <alignment/>
    </xf>
    <xf numFmtId="198" fontId="12" fillId="32" borderId="10" xfId="0" applyNumberFormat="1" applyFont="1" applyFill="1" applyBorder="1" applyAlignment="1">
      <alignment/>
    </xf>
    <xf numFmtId="199" fontId="12" fillId="32" borderId="16" xfId="49" applyNumberFormat="1" applyFont="1" applyFill="1" applyBorder="1" applyAlignment="1">
      <alignment/>
    </xf>
    <xf numFmtId="199" fontId="12" fillId="32" borderId="16" xfId="49" applyNumberFormat="1" applyFont="1" applyFill="1" applyBorder="1" applyAlignment="1">
      <alignment horizontal="right"/>
    </xf>
    <xf numFmtId="199" fontId="12" fillId="32" borderId="16" xfId="49" applyNumberFormat="1" applyFont="1" applyFill="1" applyBorder="1" applyAlignment="1">
      <alignment/>
    </xf>
    <xf numFmtId="199" fontId="12" fillId="32" borderId="0" xfId="49" applyNumberFormat="1" applyFont="1" applyFill="1" applyBorder="1" applyAlignment="1">
      <alignment/>
    </xf>
    <xf numFmtId="0" fontId="21" fillId="32" borderId="0" xfId="0" applyFont="1" applyFill="1" applyBorder="1" applyAlignment="1">
      <alignment horizontal="right"/>
    </xf>
    <xf numFmtId="38" fontId="21" fillId="32" borderId="19" xfId="49" applyFont="1" applyFill="1" applyBorder="1" applyAlignment="1">
      <alignment/>
    </xf>
    <xf numFmtId="38" fontId="21" fillId="32" borderId="15" xfId="49" applyFont="1" applyFill="1" applyBorder="1" applyAlignment="1">
      <alignment/>
    </xf>
    <xf numFmtId="0" fontId="21" fillId="32" borderId="0" xfId="49" applyNumberFormat="1" applyFont="1" applyFill="1" applyBorder="1" applyAlignment="1">
      <alignment horizontal="right"/>
    </xf>
    <xf numFmtId="0" fontId="21" fillId="32" borderId="15" xfId="0" applyFont="1" applyFill="1" applyBorder="1" applyAlignment="1">
      <alignment/>
    </xf>
    <xf numFmtId="0" fontId="21" fillId="32" borderId="0" xfId="0" applyNumberFormat="1" applyFont="1" applyFill="1" applyBorder="1" applyAlignment="1">
      <alignment/>
    </xf>
    <xf numFmtId="198" fontId="21" fillId="32" borderId="16" xfId="0" applyNumberFormat="1" applyFont="1" applyFill="1" applyBorder="1" applyAlignment="1">
      <alignment/>
    </xf>
    <xf numFmtId="180" fontId="21" fillId="32" borderId="15" xfId="49" applyNumberFormat="1" applyFont="1" applyFill="1" applyBorder="1" applyAlignment="1">
      <alignment/>
    </xf>
    <xf numFmtId="200" fontId="21" fillId="32" borderId="0" xfId="0" applyNumberFormat="1" applyFont="1" applyFill="1" applyBorder="1" applyAlignment="1">
      <alignment horizontal="right"/>
    </xf>
    <xf numFmtId="198" fontId="21" fillId="32" borderId="18" xfId="0" applyNumberFormat="1" applyFont="1" applyFill="1" applyBorder="1" applyAlignment="1">
      <alignment/>
    </xf>
    <xf numFmtId="200" fontId="21" fillId="32" borderId="10" xfId="0" applyNumberFormat="1" applyFont="1" applyFill="1" applyBorder="1" applyAlignment="1">
      <alignment horizontal="right"/>
    </xf>
    <xf numFmtId="0" fontId="18" fillId="32" borderId="10" xfId="0" applyFont="1" applyFill="1" applyBorder="1" applyAlignment="1">
      <alignment horizontal="right"/>
    </xf>
    <xf numFmtId="0" fontId="7" fillId="32" borderId="0" xfId="0" applyFont="1" applyFill="1" applyAlignment="1">
      <alignment horizontal="center" vertical="center"/>
    </xf>
    <xf numFmtId="49" fontId="7" fillId="32" borderId="0" xfId="0" applyNumberFormat="1" applyFont="1" applyFill="1" applyAlignment="1">
      <alignment horizontal="center"/>
    </xf>
    <xf numFmtId="0" fontId="7" fillId="32" borderId="16" xfId="0" applyFont="1" applyFill="1" applyBorder="1" applyAlignment="1">
      <alignment horizontal="center"/>
    </xf>
    <xf numFmtId="0" fontId="7" fillId="32" borderId="16" xfId="0" applyFont="1" applyFill="1" applyBorder="1" applyAlignment="1">
      <alignment horizontal="distributed"/>
    </xf>
    <xf numFmtId="0" fontId="7" fillId="32" borderId="18" xfId="0" applyFont="1" applyFill="1" applyBorder="1" applyAlignment="1">
      <alignment horizontal="distributed"/>
    </xf>
    <xf numFmtId="0" fontId="7" fillId="32" borderId="26" xfId="0" applyFont="1" applyFill="1" applyBorder="1" applyAlignment="1">
      <alignment horizontal="center" vertical="center"/>
    </xf>
    <xf numFmtId="0" fontId="7" fillId="32" borderId="23" xfId="0" applyFont="1" applyFill="1" applyBorder="1" applyAlignment="1">
      <alignment horizontal="center" vertical="center"/>
    </xf>
    <xf numFmtId="0" fontId="7" fillId="32" borderId="27" xfId="0" applyFont="1" applyFill="1" applyBorder="1" applyAlignment="1">
      <alignment horizontal="center" vertical="center"/>
    </xf>
    <xf numFmtId="0" fontId="7" fillId="32" borderId="28" xfId="0" applyFont="1" applyFill="1" applyBorder="1" applyAlignment="1">
      <alignment horizontal="center" vertical="center"/>
    </xf>
    <xf numFmtId="0" fontId="7" fillId="32" borderId="0" xfId="0" applyFont="1" applyFill="1" applyBorder="1" applyAlignment="1">
      <alignment horizontal="center" vertical="center"/>
    </xf>
    <xf numFmtId="0" fontId="7" fillId="32" borderId="29" xfId="0" applyFont="1" applyFill="1" applyBorder="1" applyAlignment="1">
      <alignment horizontal="center" vertical="center"/>
    </xf>
    <xf numFmtId="0" fontId="7" fillId="32" borderId="25" xfId="0" applyFont="1" applyFill="1" applyBorder="1" applyAlignment="1">
      <alignment horizontal="center" vertical="center"/>
    </xf>
    <xf numFmtId="0" fontId="7" fillId="32" borderId="22" xfId="0" applyFont="1" applyFill="1" applyBorder="1" applyAlignment="1">
      <alignment horizontal="center" vertical="center"/>
    </xf>
    <xf numFmtId="0" fontId="7" fillId="32" borderId="13" xfId="0" applyFont="1" applyFill="1" applyBorder="1" applyAlignment="1">
      <alignment horizontal="center" vertical="center"/>
    </xf>
    <xf numFmtId="0" fontId="7" fillId="32" borderId="30" xfId="0" applyFont="1" applyFill="1" applyBorder="1" applyAlignment="1">
      <alignment horizontal="center" vertical="center"/>
    </xf>
    <xf numFmtId="0" fontId="7" fillId="32" borderId="11" xfId="0" applyFont="1" applyFill="1" applyBorder="1" applyAlignment="1">
      <alignment horizontal="center" vertical="center"/>
    </xf>
    <xf numFmtId="0" fontId="7" fillId="32" borderId="14" xfId="0" applyFont="1" applyFill="1" applyBorder="1" applyAlignment="1">
      <alignment horizontal="center" vertical="center"/>
    </xf>
    <xf numFmtId="0" fontId="7" fillId="32" borderId="20" xfId="0" applyFont="1" applyFill="1" applyBorder="1" applyAlignment="1">
      <alignment horizontal="center" vertical="center"/>
    </xf>
    <xf numFmtId="0" fontId="7" fillId="32" borderId="31" xfId="0" applyFont="1" applyFill="1" applyBorder="1" applyAlignment="1">
      <alignment horizontal="center" vertical="center"/>
    </xf>
    <xf numFmtId="0" fontId="7" fillId="32" borderId="21" xfId="0" applyFont="1" applyFill="1" applyBorder="1" applyAlignment="1">
      <alignment horizontal="center" vertical="center"/>
    </xf>
    <xf numFmtId="49" fontId="10" fillId="32" borderId="16" xfId="0" applyNumberFormat="1" applyFont="1" applyFill="1" applyBorder="1" applyAlignment="1">
      <alignment horizontal="center"/>
    </xf>
    <xf numFmtId="41" fontId="21" fillId="32" borderId="0" xfId="0" applyNumberFormat="1" applyFont="1" applyFill="1" applyAlignment="1">
      <alignment horizontal="right"/>
    </xf>
    <xf numFmtId="41" fontId="21" fillId="32" borderId="0" xfId="49" applyNumberFormat="1" applyFont="1" applyFill="1" applyBorder="1" applyAlignment="1">
      <alignment horizontal="right"/>
    </xf>
    <xf numFmtId="0" fontId="21" fillId="32" borderId="0" xfId="0" applyNumberFormat="1" applyFont="1" applyFill="1" applyBorder="1" applyAlignment="1">
      <alignment horizontal="right"/>
    </xf>
    <xf numFmtId="41" fontId="21" fillId="32" borderId="16" xfId="49" applyNumberFormat="1" applyFont="1" applyFill="1" applyBorder="1" applyAlignment="1">
      <alignment horizontal="right"/>
    </xf>
    <xf numFmtId="41" fontId="12" fillId="32" borderId="14" xfId="0" applyNumberFormat="1" applyFont="1" applyFill="1" applyBorder="1" applyAlignment="1">
      <alignment horizontal="right"/>
    </xf>
    <xf numFmtId="41" fontId="12" fillId="32" borderId="15" xfId="0" applyNumberFormat="1" applyFont="1" applyFill="1" applyBorder="1" applyAlignment="1">
      <alignment horizontal="right"/>
    </xf>
    <xf numFmtId="41" fontId="12" fillId="32" borderId="15" xfId="49" applyNumberFormat="1" applyFont="1" applyFill="1" applyBorder="1" applyAlignment="1">
      <alignment/>
    </xf>
    <xf numFmtId="41" fontId="12" fillId="32" borderId="15" xfId="0" applyNumberFormat="1" applyFont="1" applyFill="1" applyBorder="1" applyAlignment="1">
      <alignment/>
    </xf>
    <xf numFmtId="41" fontId="12" fillId="0" borderId="0" xfId="0" applyNumberFormat="1" applyFont="1" applyAlignment="1">
      <alignment/>
    </xf>
    <xf numFmtId="49" fontId="19" fillId="0" borderId="0" xfId="0" applyNumberFormat="1" applyFont="1" applyAlignment="1">
      <alignment horizontal="center"/>
    </xf>
    <xf numFmtId="0" fontId="22" fillId="32" borderId="0" xfId="0" applyFont="1" applyFill="1" applyAlignment="1">
      <alignment/>
    </xf>
    <xf numFmtId="0" fontId="7" fillId="32" borderId="32" xfId="0" applyFont="1" applyFill="1" applyBorder="1" applyAlignment="1">
      <alignment horizontal="center" vertical="center"/>
    </xf>
    <xf numFmtId="213" fontId="11" fillId="0" borderId="14" xfId="0" applyNumberFormat="1" applyFont="1" applyBorder="1" applyAlignment="1">
      <alignment/>
    </xf>
    <xf numFmtId="213" fontId="11" fillId="0" borderId="0" xfId="0" applyNumberFormat="1" applyFont="1" applyAlignment="1">
      <alignment horizontal="right"/>
    </xf>
    <xf numFmtId="214" fontId="11" fillId="0" borderId="0" xfId="0" applyNumberFormat="1" applyFont="1" applyAlignment="1">
      <alignment horizontal="right"/>
    </xf>
    <xf numFmtId="214" fontId="11" fillId="0" borderId="0" xfId="0" applyNumberFormat="1" applyFont="1" applyAlignment="1">
      <alignment/>
    </xf>
    <xf numFmtId="187" fontId="11" fillId="0" borderId="14" xfId="0" applyNumberFormat="1" applyFont="1" applyBorder="1" applyAlignment="1">
      <alignment/>
    </xf>
    <xf numFmtId="187" fontId="11" fillId="0" borderId="14" xfId="42" applyNumberFormat="1" applyFont="1" applyBorder="1" applyAlignment="1">
      <alignment/>
    </xf>
    <xf numFmtId="187" fontId="11" fillId="0" borderId="14" xfId="49" applyNumberFormat="1" applyFont="1" applyBorder="1" applyAlignment="1">
      <alignment/>
    </xf>
    <xf numFmtId="187" fontId="5" fillId="0" borderId="0" xfId="0" applyNumberFormat="1" applyFont="1" applyAlignment="1">
      <alignment/>
    </xf>
    <xf numFmtId="213" fontId="11" fillId="0" borderId="14" xfId="0" applyNumberFormat="1" applyFont="1" applyBorder="1" applyAlignment="1">
      <alignment horizontal="right"/>
    </xf>
    <xf numFmtId="213" fontId="11" fillId="0" borderId="14" xfId="49" applyNumberFormat="1" applyFont="1" applyBorder="1" applyAlignment="1">
      <alignment/>
    </xf>
    <xf numFmtId="213" fontId="11" fillId="0" borderId="15" xfId="49" applyNumberFormat="1" applyFont="1" applyBorder="1" applyAlignment="1">
      <alignment/>
    </xf>
    <xf numFmtId="213" fontId="11" fillId="0" borderId="15" xfId="0" applyNumberFormat="1" applyFont="1" applyBorder="1" applyAlignment="1">
      <alignment horizontal="right"/>
    </xf>
    <xf numFmtId="213" fontId="5" fillId="0" borderId="0" xfId="0" applyNumberFormat="1" applyFont="1" applyAlignment="1">
      <alignment/>
    </xf>
    <xf numFmtId="213" fontId="6" fillId="0" borderId="0" xfId="0" applyNumberFormat="1" applyFont="1" applyAlignment="1">
      <alignment/>
    </xf>
    <xf numFmtId="41" fontId="12" fillId="32" borderId="14" xfId="0" applyNumberFormat="1" applyFont="1" applyFill="1" applyBorder="1" applyAlignment="1">
      <alignment/>
    </xf>
    <xf numFmtId="41" fontId="12" fillId="32" borderId="14" xfId="49" applyNumberFormat="1" applyFont="1" applyFill="1" applyBorder="1" applyAlignment="1">
      <alignment/>
    </xf>
    <xf numFmtId="41" fontId="12" fillId="32" borderId="0" xfId="0" applyNumberFormat="1" applyFont="1" applyFill="1" applyBorder="1" applyAlignment="1">
      <alignment/>
    </xf>
    <xf numFmtId="216" fontId="23" fillId="0" borderId="0" xfId="61" applyNumberFormat="1" applyFont="1" applyFill="1">
      <alignment/>
      <protection/>
    </xf>
    <xf numFmtId="49" fontId="6" fillId="0" borderId="0" xfId="0" applyNumberFormat="1" applyFont="1" applyFill="1" applyAlignment="1">
      <alignment/>
    </xf>
    <xf numFmtId="41" fontId="21" fillId="32" borderId="14" xfId="49" applyNumberFormat="1" applyFont="1" applyFill="1" applyBorder="1" applyAlignment="1">
      <alignment horizontal="right"/>
    </xf>
    <xf numFmtId="41" fontId="21" fillId="32" borderId="14" xfId="0" applyNumberFormat="1" applyFont="1" applyFill="1" applyBorder="1" applyAlignment="1">
      <alignment horizontal="right"/>
    </xf>
    <xf numFmtId="41" fontId="21" fillId="32" borderId="14" xfId="49" applyNumberFormat="1" applyFont="1" applyFill="1" applyBorder="1" applyAlignment="1">
      <alignment/>
    </xf>
    <xf numFmtId="41" fontId="21" fillId="32" borderId="15" xfId="49" applyNumberFormat="1" applyFont="1" applyFill="1" applyBorder="1" applyAlignment="1">
      <alignment horizontal="right"/>
    </xf>
    <xf numFmtId="41" fontId="21" fillId="32" borderId="15" xfId="0" applyNumberFormat="1" applyFont="1" applyFill="1" applyBorder="1" applyAlignment="1">
      <alignment horizontal="right"/>
    </xf>
    <xf numFmtId="49" fontId="14" fillId="32" borderId="0" xfId="0" applyNumberFormat="1" applyFont="1" applyFill="1" applyBorder="1" applyAlignment="1">
      <alignment horizontal="center"/>
    </xf>
    <xf numFmtId="49" fontId="10" fillId="32" borderId="0" xfId="0" applyNumberFormat="1" applyFont="1" applyFill="1" applyBorder="1" applyAlignment="1">
      <alignment horizontal="center"/>
    </xf>
    <xf numFmtId="0" fontId="14" fillId="32" borderId="16" xfId="0" applyFont="1" applyFill="1" applyBorder="1" applyAlignment="1">
      <alignment horizontal="center"/>
    </xf>
    <xf numFmtId="0" fontId="14" fillId="32" borderId="16" xfId="0" applyFont="1" applyFill="1" applyBorder="1" applyAlignment="1">
      <alignment horizontal="distributed"/>
    </xf>
    <xf numFmtId="49" fontId="14" fillId="32" borderId="16" xfId="0" applyNumberFormat="1" applyFont="1" applyFill="1" applyBorder="1" applyAlignment="1">
      <alignment horizontal="distributed"/>
    </xf>
    <xf numFmtId="49" fontId="14" fillId="32" borderId="18" xfId="0" applyNumberFormat="1" applyFont="1" applyFill="1" applyBorder="1" applyAlignment="1">
      <alignment horizontal="distributed"/>
    </xf>
    <xf numFmtId="49" fontId="14" fillId="32" borderId="21" xfId="0" applyNumberFormat="1" applyFont="1" applyFill="1" applyBorder="1" applyAlignment="1">
      <alignment horizontal="center" vertical="center"/>
    </xf>
    <xf numFmtId="213" fontId="12" fillId="32" borderId="15" xfId="49" applyNumberFormat="1" applyFont="1" applyFill="1" applyBorder="1" applyAlignment="1">
      <alignment/>
    </xf>
    <xf numFmtId="213" fontId="12" fillId="32" borderId="15" xfId="0" applyNumberFormat="1" applyFont="1" applyFill="1" applyBorder="1" applyAlignment="1">
      <alignment horizontal="right"/>
    </xf>
    <xf numFmtId="41" fontId="21" fillId="32" borderId="0" xfId="49" applyNumberFormat="1" applyFont="1" applyFill="1" applyBorder="1" applyAlignment="1">
      <alignment/>
    </xf>
    <xf numFmtId="41" fontId="21" fillId="32" borderId="14" xfId="0" applyNumberFormat="1" applyFont="1" applyFill="1" applyBorder="1" applyAlignment="1">
      <alignment/>
    </xf>
    <xf numFmtId="41" fontId="21" fillId="32" borderId="0" xfId="0" applyNumberFormat="1" applyFont="1" applyFill="1" applyAlignment="1">
      <alignment/>
    </xf>
    <xf numFmtId="41" fontId="21" fillId="32" borderId="16" xfId="0" applyNumberFormat="1" applyFont="1" applyFill="1" applyBorder="1" applyAlignment="1">
      <alignment horizontal="right"/>
    </xf>
    <xf numFmtId="49" fontId="19" fillId="32" borderId="0" xfId="0" applyNumberFormat="1" applyFont="1" applyFill="1" applyBorder="1" applyAlignment="1">
      <alignment horizontal="center"/>
    </xf>
    <xf numFmtId="41" fontId="12" fillId="0" borderId="0" xfId="0" applyNumberFormat="1" applyFont="1" applyFill="1" applyAlignment="1">
      <alignment horizontal="right"/>
    </xf>
    <xf numFmtId="41" fontId="12" fillId="0" borderId="15" xfId="0" applyNumberFormat="1" applyFont="1" applyFill="1" applyBorder="1" applyAlignment="1">
      <alignment horizontal="right"/>
    </xf>
    <xf numFmtId="0" fontId="6" fillId="0" borderId="0" xfId="0" applyFont="1" applyFill="1" applyAlignment="1">
      <alignment/>
    </xf>
    <xf numFmtId="0" fontId="6" fillId="0" borderId="0" xfId="0" applyFont="1" applyFill="1" applyAlignment="1">
      <alignment/>
    </xf>
    <xf numFmtId="0" fontId="6" fillId="0" borderId="10" xfId="0" applyFont="1" applyFill="1" applyBorder="1" applyAlignment="1">
      <alignment horizontal="right"/>
    </xf>
    <xf numFmtId="49" fontId="14" fillId="0" borderId="27" xfId="0" applyNumberFormat="1" applyFont="1" applyFill="1" applyBorder="1" applyAlignment="1">
      <alignment horizontal="center" vertical="center"/>
    </xf>
    <xf numFmtId="49" fontId="14" fillId="0" borderId="23" xfId="0" applyNumberFormat="1" applyFont="1" applyFill="1" applyBorder="1" applyAlignment="1">
      <alignment horizontal="right" vertical="center"/>
    </xf>
    <xf numFmtId="49" fontId="14" fillId="0" borderId="28" xfId="0" applyNumberFormat="1" applyFont="1" applyFill="1" applyBorder="1" applyAlignment="1">
      <alignment vertical="center"/>
    </xf>
    <xf numFmtId="49" fontId="19" fillId="0" borderId="27" xfId="0" applyNumberFormat="1" applyFont="1" applyFill="1" applyBorder="1" applyAlignment="1">
      <alignment horizontal="right" vertical="center"/>
    </xf>
    <xf numFmtId="49" fontId="19" fillId="0" borderId="27" xfId="0" applyNumberFormat="1" applyFont="1" applyFill="1" applyBorder="1" applyAlignment="1">
      <alignment horizontal="left" vertical="center"/>
    </xf>
    <xf numFmtId="49" fontId="13" fillId="0" borderId="0" xfId="0" applyNumberFormat="1" applyFont="1" applyFill="1" applyAlignment="1">
      <alignment horizontal="center"/>
    </xf>
    <xf numFmtId="0" fontId="12" fillId="0" borderId="15" xfId="49" applyNumberFormat="1" applyFont="1" applyFill="1" applyBorder="1" applyAlignment="1">
      <alignment/>
    </xf>
    <xf numFmtId="199" fontId="12" fillId="0" borderId="16" xfId="49" applyNumberFormat="1" applyFont="1" applyFill="1" applyBorder="1" applyAlignment="1">
      <alignment horizontal="right"/>
    </xf>
    <xf numFmtId="0" fontId="12" fillId="0" borderId="0" xfId="0" applyNumberFormat="1" applyFont="1" applyFill="1" applyBorder="1" applyAlignment="1">
      <alignment/>
    </xf>
    <xf numFmtId="0" fontId="12" fillId="0" borderId="0" xfId="0" applyNumberFormat="1" applyFont="1" applyFill="1" applyBorder="1" applyAlignment="1">
      <alignment horizontal="right"/>
    </xf>
    <xf numFmtId="0" fontId="12" fillId="0" borderId="15" xfId="0" applyNumberFormat="1" applyFont="1" applyFill="1" applyBorder="1" applyAlignment="1">
      <alignment/>
    </xf>
    <xf numFmtId="0" fontId="12" fillId="0" borderId="16" xfId="0" applyNumberFormat="1" applyFont="1" applyFill="1" applyBorder="1" applyAlignment="1">
      <alignment horizontal="right"/>
    </xf>
    <xf numFmtId="49" fontId="12" fillId="0" borderId="0" xfId="0" applyNumberFormat="1" applyFont="1" applyFill="1" applyBorder="1" applyAlignment="1">
      <alignment horizontal="right"/>
    </xf>
    <xf numFmtId="49" fontId="12" fillId="0" borderId="16" xfId="0" applyNumberFormat="1" applyFont="1" applyFill="1" applyBorder="1" applyAlignment="1">
      <alignment horizontal="right"/>
    </xf>
    <xf numFmtId="49" fontId="19" fillId="0" borderId="0" xfId="0" applyNumberFormat="1" applyFont="1" applyFill="1" applyAlignment="1">
      <alignment horizontal="center"/>
    </xf>
    <xf numFmtId="41" fontId="12" fillId="0" borderId="15" xfId="0" applyNumberFormat="1" applyFont="1" applyFill="1" applyBorder="1" applyAlignment="1">
      <alignment/>
    </xf>
    <xf numFmtId="49" fontId="10" fillId="0" borderId="0" xfId="0" applyNumberFormat="1" applyFont="1" applyFill="1" applyAlignment="1">
      <alignment horizontal="center"/>
    </xf>
    <xf numFmtId="201" fontId="12" fillId="0" borderId="15" xfId="49" applyNumberFormat="1" applyFont="1" applyFill="1" applyBorder="1" applyAlignment="1">
      <alignment horizontal="right"/>
    </xf>
    <xf numFmtId="198" fontId="12" fillId="0" borderId="0" xfId="0" applyNumberFormat="1" applyFont="1" applyFill="1" applyBorder="1" applyAlignment="1">
      <alignment horizontal="right"/>
    </xf>
    <xf numFmtId="0" fontId="12" fillId="0" borderId="15" xfId="0" applyNumberFormat="1" applyFont="1" applyFill="1" applyBorder="1" applyAlignment="1">
      <alignment horizontal="right"/>
    </xf>
    <xf numFmtId="198" fontId="12" fillId="0" borderId="16" xfId="0" applyNumberFormat="1" applyFont="1" applyFill="1" applyBorder="1" applyAlignment="1">
      <alignment horizontal="right"/>
    </xf>
    <xf numFmtId="201" fontId="12" fillId="0" borderId="15" xfId="0" applyNumberFormat="1" applyFont="1" applyFill="1" applyBorder="1" applyAlignment="1">
      <alignment horizontal="right"/>
    </xf>
    <xf numFmtId="199" fontId="12" fillId="0" borderId="16" xfId="0" applyNumberFormat="1" applyFont="1" applyFill="1" applyBorder="1" applyAlignment="1">
      <alignment horizontal="right"/>
    </xf>
    <xf numFmtId="198" fontId="12" fillId="0" borderId="16" xfId="0" applyNumberFormat="1" applyFont="1" applyFill="1" applyBorder="1" applyAlignment="1">
      <alignment/>
    </xf>
    <xf numFmtId="41" fontId="12" fillId="0" borderId="0" xfId="0" applyNumberFormat="1" applyFont="1" applyFill="1" applyBorder="1" applyAlignment="1">
      <alignment/>
    </xf>
    <xf numFmtId="198" fontId="12" fillId="0" borderId="0" xfId="0" applyNumberFormat="1" applyFont="1" applyFill="1" applyBorder="1" applyAlignment="1">
      <alignment/>
    </xf>
    <xf numFmtId="41" fontId="12" fillId="0" borderId="0" xfId="0" applyNumberFormat="1" applyFont="1" applyFill="1" applyBorder="1" applyAlignment="1">
      <alignment horizontal="right"/>
    </xf>
    <xf numFmtId="0" fontId="10" fillId="0" borderId="0" xfId="0" applyNumberFormat="1" applyFont="1" applyFill="1" applyAlignment="1">
      <alignment horizontal="center"/>
    </xf>
    <xf numFmtId="201" fontId="12" fillId="0" borderId="15" xfId="0" applyNumberFormat="1" applyFont="1" applyFill="1" applyBorder="1" applyAlignment="1">
      <alignment/>
    </xf>
    <xf numFmtId="0" fontId="10" fillId="0" borderId="0" xfId="0" applyNumberFormat="1" applyFont="1" applyFill="1" applyAlignment="1" quotePrefix="1">
      <alignment horizontal="center"/>
    </xf>
    <xf numFmtId="0" fontId="12" fillId="0" borderId="15" xfId="49" applyNumberFormat="1" applyFont="1" applyFill="1" applyBorder="1" applyAlignment="1">
      <alignment horizontal="right"/>
    </xf>
    <xf numFmtId="0" fontId="12" fillId="0" borderId="0" xfId="0" applyNumberFormat="1" applyFont="1" applyFill="1" applyAlignment="1">
      <alignment horizontal="right"/>
    </xf>
    <xf numFmtId="0" fontId="12" fillId="0" borderId="0" xfId="49" applyNumberFormat="1" applyFont="1" applyFill="1" applyBorder="1" applyAlignment="1">
      <alignment horizontal="right"/>
    </xf>
    <xf numFmtId="0" fontId="12" fillId="0" borderId="16" xfId="0" applyNumberFormat="1" applyFont="1" applyFill="1" applyBorder="1" applyAlignment="1">
      <alignment/>
    </xf>
    <xf numFmtId="0" fontId="12" fillId="0" borderId="0" xfId="0" applyNumberFormat="1" applyFont="1" applyFill="1" applyAlignment="1">
      <alignment/>
    </xf>
    <xf numFmtId="41" fontId="12" fillId="0" borderId="0" xfId="0" applyNumberFormat="1" applyFont="1" applyFill="1" applyAlignment="1">
      <alignment/>
    </xf>
    <xf numFmtId="0" fontId="10" fillId="0" borderId="0" xfId="0" applyFont="1" applyFill="1" applyBorder="1" applyAlignment="1">
      <alignment horizontal="center"/>
    </xf>
    <xf numFmtId="49" fontId="6" fillId="0" borderId="0" xfId="0" applyNumberFormat="1" applyFont="1" applyFill="1" applyAlignment="1">
      <alignment horizontal="center"/>
    </xf>
    <xf numFmtId="0" fontId="14" fillId="0" borderId="0" xfId="0" applyFont="1" applyFill="1" applyBorder="1" applyAlignment="1">
      <alignment horizontal="distributed"/>
    </xf>
    <xf numFmtId="49" fontId="14" fillId="0" borderId="0" xfId="0" applyNumberFormat="1" applyFont="1" applyFill="1" applyBorder="1" applyAlignment="1">
      <alignment horizontal="distributed"/>
    </xf>
    <xf numFmtId="49" fontId="14" fillId="0" borderId="10" xfId="0" applyNumberFormat="1" applyFont="1" applyFill="1" applyBorder="1" applyAlignment="1">
      <alignment horizontal="distributed"/>
    </xf>
    <xf numFmtId="0" fontId="12" fillId="0" borderId="10" xfId="0" applyNumberFormat="1" applyFont="1" applyFill="1" applyBorder="1" applyAlignment="1">
      <alignment horizontal="right"/>
    </xf>
    <xf numFmtId="0" fontId="6" fillId="0" borderId="0" xfId="0" applyFont="1" applyFill="1" applyAlignment="1">
      <alignment horizontal="right"/>
    </xf>
    <xf numFmtId="201" fontId="6" fillId="0" borderId="0" xfId="0" applyNumberFormat="1" applyFont="1" applyFill="1" applyBorder="1" applyAlignment="1">
      <alignment/>
    </xf>
    <xf numFmtId="0" fontId="6" fillId="0" borderId="0" xfId="0" applyFont="1" applyFill="1" applyBorder="1" applyAlignment="1">
      <alignment/>
    </xf>
    <xf numFmtId="0" fontId="6" fillId="0" borderId="0" xfId="0" applyFont="1" applyFill="1" applyAlignment="1">
      <alignment horizontal="right" vertical="top" wrapText="1"/>
    </xf>
    <xf numFmtId="0" fontId="6" fillId="0" borderId="0" xfId="0" applyFont="1" applyFill="1" applyBorder="1" applyAlignment="1">
      <alignment horizontal="right" vertical="top" wrapText="1"/>
    </xf>
    <xf numFmtId="189" fontId="6" fillId="0" borderId="0" xfId="0" applyNumberFormat="1" applyFont="1" applyFill="1" applyBorder="1" applyAlignment="1">
      <alignment/>
    </xf>
    <xf numFmtId="189" fontId="6" fillId="0" borderId="0" xfId="0" applyNumberFormat="1" applyFont="1" applyFill="1" applyAlignment="1">
      <alignment/>
    </xf>
    <xf numFmtId="49" fontId="10" fillId="0" borderId="23" xfId="0" applyNumberFormat="1" applyFont="1" applyFill="1" applyBorder="1" applyAlignment="1">
      <alignment horizontal="right" vertical="center"/>
    </xf>
    <xf numFmtId="49" fontId="10" fillId="0" borderId="28" xfId="0" applyNumberFormat="1" applyFont="1" applyFill="1" applyBorder="1" applyAlignment="1">
      <alignment horizontal="left" vertical="center"/>
    </xf>
    <xf numFmtId="0" fontId="6" fillId="0" borderId="0" xfId="0" applyFont="1" applyFill="1" applyAlignment="1">
      <alignment vertical="center"/>
    </xf>
    <xf numFmtId="199" fontId="12" fillId="0" borderId="0" xfId="49" applyNumberFormat="1" applyFont="1" applyFill="1" applyBorder="1" applyAlignment="1">
      <alignment horizontal="right"/>
    </xf>
    <xf numFmtId="199" fontId="12" fillId="0" borderId="15" xfId="49" applyNumberFormat="1" applyFont="1" applyFill="1" applyBorder="1" applyAlignment="1">
      <alignment horizontal="right"/>
    </xf>
    <xf numFmtId="49" fontId="12" fillId="0" borderId="0" xfId="49" applyNumberFormat="1" applyFont="1" applyFill="1" applyBorder="1" applyAlignment="1">
      <alignment horizontal="right"/>
    </xf>
    <xf numFmtId="49" fontId="12" fillId="0" borderId="16" xfId="49" applyNumberFormat="1" applyFont="1" applyFill="1" applyBorder="1" applyAlignment="1">
      <alignment horizontal="right"/>
    </xf>
    <xf numFmtId="0" fontId="12" fillId="0" borderId="0" xfId="49" applyNumberFormat="1" applyFont="1" applyFill="1" applyBorder="1" applyAlignment="1">
      <alignment/>
    </xf>
    <xf numFmtId="198" fontId="12" fillId="0" borderId="0" xfId="49" applyNumberFormat="1" applyFont="1" applyFill="1" applyBorder="1" applyAlignment="1">
      <alignment horizontal="right"/>
    </xf>
    <xf numFmtId="0" fontId="12" fillId="0" borderId="15" xfId="49" applyNumberFormat="1" applyFont="1" applyFill="1" applyBorder="1" applyAlignment="1">
      <alignment/>
    </xf>
    <xf numFmtId="198" fontId="12" fillId="0" borderId="16" xfId="49" applyNumberFormat="1" applyFont="1" applyFill="1" applyBorder="1" applyAlignment="1">
      <alignment horizontal="right"/>
    </xf>
    <xf numFmtId="201" fontId="6" fillId="0" borderId="0" xfId="0" applyNumberFormat="1" applyFont="1" applyFill="1" applyAlignment="1">
      <alignment/>
    </xf>
    <xf numFmtId="198" fontId="12" fillId="0" borderId="16" xfId="49" applyNumberFormat="1" applyFont="1" applyFill="1" applyBorder="1" applyAlignment="1">
      <alignment/>
    </xf>
    <xf numFmtId="198" fontId="12" fillId="0" borderId="0" xfId="49" applyNumberFormat="1" applyFont="1" applyFill="1" applyBorder="1" applyAlignment="1">
      <alignment/>
    </xf>
    <xf numFmtId="216" fontId="6" fillId="0" borderId="0" xfId="0" applyNumberFormat="1" applyFont="1" applyFill="1" applyAlignment="1">
      <alignment/>
    </xf>
    <xf numFmtId="216" fontId="6" fillId="12" borderId="0" xfId="0" applyNumberFormat="1" applyFont="1" applyFill="1" applyAlignment="1">
      <alignment/>
    </xf>
    <xf numFmtId="216" fontId="23" fillId="12" borderId="0" xfId="61" applyNumberFormat="1" applyFont="1" applyFill="1">
      <alignment/>
      <protection/>
    </xf>
    <xf numFmtId="0" fontId="6" fillId="0" borderId="25" xfId="0" applyFont="1" applyFill="1" applyBorder="1" applyAlignment="1">
      <alignment/>
    </xf>
    <xf numFmtId="41" fontId="12" fillId="0" borderId="16" xfId="0" applyNumberFormat="1" applyFont="1" applyFill="1" applyBorder="1" applyAlignment="1">
      <alignment horizontal="right"/>
    </xf>
    <xf numFmtId="41" fontId="12" fillId="0" borderId="18" xfId="0" applyNumberFormat="1" applyFont="1" applyFill="1" applyBorder="1" applyAlignment="1">
      <alignment horizontal="right"/>
    </xf>
    <xf numFmtId="41" fontId="12" fillId="0" borderId="33" xfId="0" applyNumberFormat="1" applyFont="1" applyFill="1" applyBorder="1" applyAlignment="1">
      <alignment/>
    </xf>
    <xf numFmtId="41" fontId="12" fillId="0" borderId="0" xfId="0" applyNumberFormat="1" applyFont="1" applyFill="1" applyAlignment="1">
      <alignment/>
    </xf>
    <xf numFmtId="0" fontId="14" fillId="0" borderId="0" xfId="0" applyFont="1" applyBorder="1" applyAlignment="1">
      <alignment horizontal="center" vertical="center" wrapText="1"/>
    </xf>
    <xf numFmtId="49" fontId="19" fillId="0" borderId="0" xfId="0" applyNumberFormat="1" applyFont="1" applyBorder="1" applyAlignment="1">
      <alignment horizontal="center"/>
    </xf>
    <xf numFmtId="49" fontId="10" fillId="0" borderId="0" xfId="0" applyNumberFormat="1" applyFont="1" applyBorder="1" applyAlignment="1">
      <alignment horizontal="center"/>
    </xf>
    <xf numFmtId="49" fontId="20" fillId="0" borderId="0" xfId="0" applyNumberFormat="1" applyFont="1" applyBorder="1" applyAlignment="1">
      <alignment horizontal="center"/>
    </xf>
    <xf numFmtId="0" fontId="14" fillId="0" borderId="0" xfId="0" applyFont="1" applyBorder="1" applyAlignment="1">
      <alignment horizontal="center"/>
    </xf>
    <xf numFmtId="0" fontId="14" fillId="0" borderId="0" xfId="0" applyFont="1" applyBorder="1" applyAlignment="1">
      <alignment horizontal="distributed"/>
    </xf>
    <xf numFmtId="0" fontId="14" fillId="32" borderId="25" xfId="0" applyFont="1" applyFill="1" applyBorder="1" applyAlignment="1">
      <alignment horizontal="center" vertical="center"/>
    </xf>
    <xf numFmtId="213" fontId="12" fillId="0" borderId="0" xfId="0" applyNumberFormat="1" applyFont="1" applyBorder="1" applyAlignment="1">
      <alignment/>
    </xf>
    <xf numFmtId="0" fontId="18" fillId="0" borderId="0" xfId="0" applyFont="1" applyBorder="1" applyAlignment="1">
      <alignment horizontal="right"/>
    </xf>
    <xf numFmtId="41" fontId="12" fillId="0" borderId="34" xfId="49" applyNumberFormat="1" applyFont="1" applyBorder="1" applyAlignment="1">
      <alignment/>
    </xf>
    <xf numFmtId="41" fontId="12" fillId="0" borderId="34" xfId="0" applyNumberFormat="1" applyFont="1" applyBorder="1" applyAlignment="1">
      <alignment horizontal="right"/>
    </xf>
    <xf numFmtId="41" fontId="12" fillId="0" borderId="0" xfId="0" applyNumberFormat="1" applyFont="1" applyBorder="1" applyAlignment="1">
      <alignment/>
    </xf>
    <xf numFmtId="0" fontId="13" fillId="0" borderId="0" xfId="0" applyFont="1" applyBorder="1" applyAlignment="1">
      <alignment horizontal="center"/>
    </xf>
    <xf numFmtId="41" fontId="12" fillId="0" borderId="16" xfId="49" applyNumberFormat="1" applyFont="1" applyBorder="1" applyAlignment="1">
      <alignment/>
    </xf>
    <xf numFmtId="49" fontId="10" fillId="0" borderId="15" xfId="0" applyNumberFormat="1" applyFont="1" applyBorder="1" applyAlignment="1">
      <alignment horizontal="center"/>
    </xf>
    <xf numFmtId="41" fontId="12" fillId="0" borderId="16" xfId="0" applyNumberFormat="1" applyFont="1" applyBorder="1" applyAlignment="1">
      <alignment/>
    </xf>
    <xf numFmtId="0" fontId="13" fillId="0" borderId="15" xfId="0" applyFont="1" applyBorder="1" applyAlignment="1">
      <alignment horizontal="center"/>
    </xf>
    <xf numFmtId="0" fontId="14" fillId="0" borderId="15" xfId="0" applyFont="1" applyBorder="1" applyAlignment="1">
      <alignment horizontal="distributed"/>
    </xf>
    <xf numFmtId="41" fontId="12" fillId="0" borderId="19" xfId="49" applyNumberFormat="1" applyFont="1" applyBorder="1" applyAlignment="1">
      <alignment/>
    </xf>
    <xf numFmtId="41" fontId="12" fillId="0" borderId="19" xfId="0" applyNumberFormat="1" applyFont="1" applyBorder="1" applyAlignment="1">
      <alignment horizontal="right"/>
    </xf>
    <xf numFmtId="41" fontId="12" fillId="0" borderId="35" xfId="0" applyNumberFormat="1" applyFont="1" applyBorder="1" applyAlignment="1">
      <alignment horizontal="right"/>
    </xf>
    <xf numFmtId="41" fontId="12" fillId="0" borderId="15" xfId="0" applyNumberFormat="1" applyFont="1" applyBorder="1" applyAlignment="1">
      <alignment horizontal="right"/>
    </xf>
    <xf numFmtId="41" fontId="12" fillId="0" borderId="16" xfId="0" applyNumberFormat="1" applyFont="1" applyBorder="1" applyAlignment="1">
      <alignment horizontal="right"/>
    </xf>
    <xf numFmtId="0" fontId="26" fillId="32" borderId="0" xfId="0" applyFont="1" applyFill="1" applyAlignment="1">
      <alignment/>
    </xf>
    <xf numFmtId="0" fontId="26" fillId="0" borderId="0" xfId="0" applyFont="1" applyAlignment="1">
      <alignment/>
    </xf>
    <xf numFmtId="0" fontId="6" fillId="0" borderId="0" xfId="0" applyFont="1" applyAlignment="1">
      <alignment horizontal="right"/>
    </xf>
    <xf numFmtId="41" fontId="27" fillId="32" borderId="14" xfId="49" applyNumberFormat="1" applyFont="1" applyFill="1" applyBorder="1" applyAlignment="1">
      <alignment/>
    </xf>
    <xf numFmtId="41" fontId="27" fillId="32" borderId="0" xfId="49" applyNumberFormat="1" applyFont="1" applyFill="1" applyBorder="1" applyAlignment="1">
      <alignment/>
    </xf>
    <xf numFmtId="215" fontId="27" fillId="32" borderId="0" xfId="0" applyNumberFormat="1" applyFont="1" applyFill="1" applyBorder="1" applyAlignment="1">
      <alignment shrinkToFit="1"/>
    </xf>
    <xf numFmtId="41" fontId="27" fillId="32" borderId="14" xfId="0" applyNumberFormat="1" applyFont="1" applyFill="1" applyBorder="1" applyAlignment="1">
      <alignment/>
    </xf>
    <xf numFmtId="41" fontId="27" fillId="32" borderId="0" xfId="0" applyNumberFormat="1" applyFont="1" applyFill="1" applyBorder="1" applyAlignment="1">
      <alignment/>
    </xf>
    <xf numFmtId="41" fontId="27" fillId="32" borderId="0" xfId="0" applyNumberFormat="1" applyFont="1" applyFill="1" applyBorder="1" applyAlignment="1">
      <alignment horizontal="right"/>
    </xf>
    <xf numFmtId="41" fontId="27" fillId="32" borderId="14" xfId="0" applyNumberFormat="1" applyFont="1" applyFill="1" applyBorder="1" applyAlignment="1">
      <alignment horizontal="right"/>
    </xf>
    <xf numFmtId="41" fontId="27" fillId="32" borderId="15" xfId="0" applyNumberFormat="1" applyFont="1" applyFill="1" applyBorder="1" applyAlignment="1">
      <alignment horizontal="right"/>
    </xf>
    <xf numFmtId="0" fontId="14" fillId="0" borderId="0" xfId="0" applyFont="1" applyBorder="1" applyAlignment="1">
      <alignment horizontal="center" vertical="center" shrinkToFit="1"/>
    </xf>
    <xf numFmtId="49" fontId="13" fillId="0" borderId="0" xfId="0" applyNumberFormat="1" applyFont="1" applyBorder="1" applyAlignment="1">
      <alignment horizontal="center" shrinkToFit="1"/>
    </xf>
    <xf numFmtId="0" fontId="28" fillId="0" borderId="19" xfId="0" applyFont="1" applyBorder="1" applyAlignment="1">
      <alignment shrinkToFit="1"/>
    </xf>
    <xf numFmtId="41" fontId="27" fillId="0" borderId="34" xfId="49" applyNumberFormat="1" applyFont="1" applyBorder="1" applyAlignment="1">
      <alignment shrinkToFit="1"/>
    </xf>
    <xf numFmtId="41" fontId="27" fillId="0" borderId="19" xfId="49" applyNumberFormat="1" applyFont="1" applyBorder="1" applyAlignment="1">
      <alignment shrinkToFit="1"/>
    </xf>
    <xf numFmtId="213" fontId="27" fillId="0" borderId="34" xfId="0" applyNumberFormat="1" applyFont="1" applyBorder="1" applyAlignment="1">
      <alignment shrinkToFit="1"/>
    </xf>
    <xf numFmtId="41" fontId="27" fillId="0" borderId="0" xfId="49" applyNumberFormat="1" applyFont="1" applyBorder="1" applyAlignment="1">
      <alignment shrinkToFit="1"/>
    </xf>
    <xf numFmtId="41" fontId="27" fillId="0" borderId="34" xfId="49" applyNumberFormat="1" applyFont="1" applyBorder="1" applyAlignment="1">
      <alignment horizontal="right" shrinkToFit="1"/>
    </xf>
    <xf numFmtId="41" fontId="27" fillId="0" borderId="19" xfId="49" applyNumberFormat="1" applyFont="1" applyBorder="1" applyAlignment="1">
      <alignment horizontal="right" shrinkToFit="1"/>
    </xf>
    <xf numFmtId="41" fontId="27" fillId="0" borderId="35" xfId="0" applyNumberFormat="1" applyFont="1" applyBorder="1" applyAlignment="1">
      <alignment horizontal="right" shrinkToFit="1"/>
    </xf>
    <xf numFmtId="41" fontId="27" fillId="0" borderId="19" xfId="0" applyNumberFormat="1" applyFont="1" applyBorder="1" applyAlignment="1">
      <alignment horizontal="right" shrinkToFit="1"/>
    </xf>
    <xf numFmtId="41" fontId="27" fillId="0" borderId="34" xfId="0" applyNumberFormat="1" applyFont="1" applyBorder="1" applyAlignment="1">
      <alignment horizontal="right" shrinkToFit="1"/>
    </xf>
    <xf numFmtId="213" fontId="27" fillId="0" borderId="34" xfId="0" applyNumberFormat="1" applyFont="1" applyBorder="1" applyAlignment="1">
      <alignment horizontal="right" shrinkToFit="1"/>
    </xf>
    <xf numFmtId="213" fontId="27" fillId="0" borderId="19" xfId="0" applyNumberFormat="1" applyFont="1" applyBorder="1" applyAlignment="1">
      <alignment horizontal="right" shrinkToFit="1"/>
    </xf>
    <xf numFmtId="49" fontId="19" fillId="0" borderId="0" xfId="0" applyNumberFormat="1" applyFont="1" applyBorder="1" applyAlignment="1">
      <alignment horizontal="center" shrinkToFit="1"/>
    </xf>
    <xf numFmtId="0" fontId="28" fillId="0" borderId="15" xfId="0" applyFont="1" applyBorder="1" applyAlignment="1">
      <alignment shrinkToFit="1"/>
    </xf>
    <xf numFmtId="41" fontId="27" fillId="0" borderId="15" xfId="49" applyNumberFormat="1" applyFont="1" applyBorder="1" applyAlignment="1">
      <alignment shrinkToFit="1"/>
    </xf>
    <xf numFmtId="213" fontId="27" fillId="0" borderId="0" xfId="0" applyNumberFormat="1" applyFont="1" applyBorder="1" applyAlignment="1">
      <alignment shrinkToFit="1"/>
    </xf>
    <xf numFmtId="41" fontId="27" fillId="0" borderId="0" xfId="49" applyNumberFormat="1" applyFont="1" applyBorder="1" applyAlignment="1">
      <alignment horizontal="right" shrinkToFit="1"/>
    </xf>
    <xf numFmtId="41" fontId="27" fillId="0" borderId="15" xfId="49" applyNumberFormat="1" applyFont="1" applyBorder="1" applyAlignment="1">
      <alignment horizontal="right" shrinkToFit="1"/>
    </xf>
    <xf numFmtId="41" fontId="27" fillId="0" borderId="16" xfId="0" applyNumberFormat="1" applyFont="1" applyBorder="1" applyAlignment="1">
      <alignment horizontal="right" shrinkToFit="1"/>
    </xf>
    <xf numFmtId="41" fontId="27" fillId="0" borderId="15" xfId="0" applyNumberFormat="1" applyFont="1" applyBorder="1" applyAlignment="1">
      <alignment horizontal="right" shrinkToFit="1"/>
    </xf>
    <xf numFmtId="41" fontId="27" fillId="0" borderId="0" xfId="0" applyNumberFormat="1" applyFont="1" applyBorder="1" applyAlignment="1">
      <alignment horizontal="right" shrinkToFit="1"/>
    </xf>
    <xf numFmtId="213" fontId="27" fillId="0" borderId="0" xfId="0" applyNumberFormat="1" applyFont="1" applyBorder="1" applyAlignment="1">
      <alignment horizontal="right" shrinkToFit="1"/>
    </xf>
    <xf numFmtId="213" fontId="27" fillId="0" borderId="15" xfId="0" applyNumberFormat="1" applyFont="1" applyBorder="1" applyAlignment="1">
      <alignment horizontal="right" shrinkToFit="1"/>
    </xf>
    <xf numFmtId="49" fontId="10" fillId="0" borderId="0" xfId="0" applyNumberFormat="1" applyFont="1" applyBorder="1" applyAlignment="1">
      <alignment horizontal="center" shrinkToFit="1"/>
    </xf>
    <xf numFmtId="41" fontId="27" fillId="0" borderId="0" xfId="0" applyNumberFormat="1" applyFont="1" applyBorder="1" applyAlignment="1">
      <alignment shrinkToFit="1"/>
    </xf>
    <xf numFmtId="41" fontId="27" fillId="0" borderId="15" xfId="0" applyNumberFormat="1" applyFont="1" applyBorder="1" applyAlignment="1">
      <alignment shrinkToFit="1"/>
    </xf>
    <xf numFmtId="213" fontId="27" fillId="0" borderId="0" xfId="42" applyNumberFormat="1" applyFont="1" applyBorder="1" applyAlignment="1">
      <alignment shrinkToFit="1"/>
    </xf>
    <xf numFmtId="41" fontId="27" fillId="0" borderId="16" xfId="0" applyNumberFormat="1" applyFont="1" applyBorder="1" applyAlignment="1">
      <alignment shrinkToFit="1"/>
    </xf>
    <xf numFmtId="41" fontId="27" fillId="0" borderId="16" xfId="49" applyNumberFormat="1" applyFont="1" applyBorder="1" applyAlignment="1">
      <alignment horizontal="right" shrinkToFit="1"/>
    </xf>
    <xf numFmtId="213" fontId="27" fillId="0" borderId="16" xfId="49" applyNumberFormat="1" applyFont="1" applyBorder="1" applyAlignment="1">
      <alignment shrinkToFit="1"/>
    </xf>
    <xf numFmtId="213" fontId="27" fillId="0" borderId="0" xfId="49" applyNumberFormat="1" applyFont="1" applyBorder="1" applyAlignment="1">
      <alignment shrinkToFit="1"/>
    </xf>
    <xf numFmtId="41" fontId="27" fillId="0" borderId="16" xfId="49" applyNumberFormat="1" applyFont="1" applyBorder="1" applyAlignment="1">
      <alignment shrinkToFit="1"/>
    </xf>
    <xf numFmtId="213" fontId="27" fillId="0" borderId="0" xfId="49" applyNumberFormat="1" applyFont="1" applyBorder="1" applyAlignment="1">
      <alignment horizontal="right" shrinkToFit="1"/>
    </xf>
    <xf numFmtId="213" fontId="27" fillId="0" borderId="15" xfId="49" applyNumberFormat="1" applyFont="1" applyBorder="1" applyAlignment="1">
      <alignment horizontal="right" shrinkToFit="1"/>
    </xf>
    <xf numFmtId="49" fontId="20" fillId="0" borderId="0" xfId="0" applyNumberFormat="1" applyFont="1" applyBorder="1" applyAlignment="1">
      <alignment horizontal="center" shrinkToFit="1"/>
    </xf>
    <xf numFmtId="0" fontId="13" fillId="0" borderId="0" xfId="0" applyFont="1" applyBorder="1" applyAlignment="1">
      <alignment horizontal="center" shrinkToFit="1"/>
    </xf>
    <xf numFmtId="0" fontId="14" fillId="0" borderId="0" xfId="0" applyFont="1" applyBorder="1" applyAlignment="1">
      <alignment horizontal="center" shrinkToFit="1"/>
    </xf>
    <xf numFmtId="0" fontId="14" fillId="0" borderId="0" xfId="0" applyFont="1" applyBorder="1" applyAlignment="1">
      <alignment horizontal="distributed" shrinkToFit="1"/>
    </xf>
    <xf numFmtId="0" fontId="14" fillId="0" borderId="10" xfId="0" applyFont="1" applyBorder="1" applyAlignment="1">
      <alignment horizontal="distributed" shrinkToFit="1"/>
    </xf>
    <xf numFmtId="0" fontId="28" fillId="0" borderId="33" xfId="0" applyFont="1" applyBorder="1" applyAlignment="1">
      <alignment shrinkToFit="1"/>
    </xf>
    <xf numFmtId="0" fontId="30" fillId="32" borderId="0" xfId="0" applyFont="1" applyFill="1" applyBorder="1" applyAlignment="1">
      <alignment horizontal="distributed"/>
    </xf>
    <xf numFmtId="0" fontId="30" fillId="32" borderId="10" xfId="0" applyFont="1" applyFill="1" applyBorder="1" applyAlignment="1">
      <alignment horizontal="distributed"/>
    </xf>
    <xf numFmtId="41" fontId="27" fillId="32" borderId="15" xfId="0" applyNumberFormat="1" applyFont="1" applyFill="1" applyBorder="1" applyAlignment="1">
      <alignment/>
    </xf>
    <xf numFmtId="41" fontId="27" fillId="32" borderId="16" xfId="0" applyNumberFormat="1" applyFont="1" applyFill="1" applyBorder="1" applyAlignment="1">
      <alignment horizontal="right"/>
    </xf>
    <xf numFmtId="41" fontId="29" fillId="0" borderId="0" xfId="49" applyNumberFormat="1" applyFont="1" applyFill="1" applyBorder="1" applyAlignment="1">
      <alignment shrinkToFit="1"/>
    </xf>
    <xf numFmtId="41" fontId="27" fillId="0" borderId="0" xfId="49" applyNumberFormat="1" applyFont="1" applyFill="1" applyBorder="1" applyAlignment="1">
      <alignment shrinkToFit="1"/>
    </xf>
    <xf numFmtId="49" fontId="14" fillId="0" borderId="0" xfId="0" applyNumberFormat="1" applyFont="1" applyBorder="1" applyAlignment="1">
      <alignment horizontal="distributed"/>
    </xf>
    <xf numFmtId="49" fontId="14" fillId="0" borderId="0" xfId="0" applyNumberFormat="1" applyFont="1" applyBorder="1" applyAlignment="1">
      <alignment horizontal="center"/>
    </xf>
    <xf numFmtId="49" fontId="14" fillId="0" borderId="10" xfId="0" applyNumberFormat="1" applyFont="1" applyBorder="1" applyAlignment="1">
      <alignment horizontal="distributed"/>
    </xf>
    <xf numFmtId="49" fontId="14" fillId="0" borderId="15" xfId="0" applyNumberFormat="1" applyFont="1" applyBorder="1" applyAlignment="1">
      <alignment horizontal="distributed"/>
    </xf>
    <xf numFmtId="49" fontId="6" fillId="0" borderId="0" xfId="0" applyNumberFormat="1" applyFont="1" applyBorder="1" applyAlignment="1">
      <alignment/>
    </xf>
    <xf numFmtId="49" fontId="6" fillId="0" borderId="0" xfId="0" applyNumberFormat="1" applyFont="1" applyBorder="1" applyAlignment="1">
      <alignment vertical="top"/>
    </xf>
    <xf numFmtId="49" fontId="14" fillId="0" borderId="33" xfId="0" applyNumberFormat="1" applyFont="1" applyBorder="1" applyAlignment="1">
      <alignment horizontal="distributed"/>
    </xf>
    <xf numFmtId="0" fontId="17" fillId="0" borderId="0" xfId="0" applyFont="1" applyFill="1" applyAlignment="1">
      <alignment vertical="center"/>
    </xf>
    <xf numFmtId="41" fontId="12" fillId="0" borderId="10" xfId="0" applyNumberFormat="1" applyFont="1" applyFill="1" applyBorder="1" applyAlignment="1">
      <alignment horizontal="right"/>
    </xf>
    <xf numFmtId="0" fontId="6" fillId="0" borderId="0" xfId="0" applyFont="1" applyBorder="1" applyAlignment="1">
      <alignment horizontal="right" vertical="top" wrapText="1"/>
    </xf>
    <xf numFmtId="213" fontId="29" fillId="0" borderId="0" xfId="49" applyNumberFormat="1" applyFont="1" applyFill="1" applyBorder="1" applyAlignment="1">
      <alignment shrinkToFit="1"/>
    </xf>
    <xf numFmtId="213" fontId="27" fillId="0" borderId="0" xfId="49" applyNumberFormat="1" applyFont="1" applyFill="1" applyBorder="1" applyAlignment="1">
      <alignment shrinkToFit="1"/>
    </xf>
    <xf numFmtId="213" fontId="27" fillId="0" borderId="0" xfId="42" applyNumberFormat="1" applyFont="1" applyFill="1" applyBorder="1" applyAlignment="1">
      <alignment shrinkToFit="1"/>
    </xf>
    <xf numFmtId="213" fontId="27" fillId="0" borderId="10" xfId="42" applyNumberFormat="1" applyFont="1" applyFill="1" applyBorder="1" applyAlignment="1">
      <alignment shrinkToFit="1"/>
    </xf>
    <xf numFmtId="41" fontId="29" fillId="0" borderId="15" xfId="49" applyNumberFormat="1" applyFont="1" applyFill="1" applyBorder="1" applyAlignment="1">
      <alignment shrinkToFit="1"/>
    </xf>
    <xf numFmtId="41" fontId="27" fillId="0" borderId="15" xfId="49" applyNumberFormat="1" applyFont="1" applyFill="1" applyBorder="1" applyAlignment="1">
      <alignment shrinkToFit="1"/>
    </xf>
    <xf numFmtId="41" fontId="27" fillId="0" borderId="33" xfId="49" applyNumberFormat="1" applyFont="1" applyFill="1" applyBorder="1" applyAlignment="1">
      <alignment shrinkToFit="1"/>
    </xf>
    <xf numFmtId="41" fontId="27" fillId="0" borderId="10" xfId="49" applyNumberFormat="1" applyFont="1" applyFill="1" applyBorder="1" applyAlignment="1">
      <alignment shrinkToFit="1"/>
    </xf>
    <xf numFmtId="41" fontId="29" fillId="0" borderId="0" xfId="49" applyNumberFormat="1" applyFont="1" applyFill="1" applyBorder="1" applyAlignment="1">
      <alignment horizontal="right" shrinkToFit="1"/>
    </xf>
    <xf numFmtId="41" fontId="27" fillId="0" borderId="0" xfId="49" applyNumberFormat="1" applyFont="1" applyFill="1" applyBorder="1" applyAlignment="1">
      <alignment horizontal="right" shrinkToFit="1"/>
    </xf>
    <xf numFmtId="41" fontId="27" fillId="0" borderId="10" xfId="49" applyNumberFormat="1" applyFont="1" applyFill="1" applyBorder="1" applyAlignment="1">
      <alignment horizontal="right" shrinkToFit="1"/>
    </xf>
    <xf numFmtId="213" fontId="29" fillId="0" borderId="15" xfId="49" applyNumberFormat="1" applyFont="1" applyFill="1" applyBorder="1" applyAlignment="1">
      <alignment horizontal="right" shrinkToFit="1"/>
    </xf>
    <xf numFmtId="213" fontId="27" fillId="0" borderId="15" xfId="49" applyNumberFormat="1" applyFont="1" applyFill="1" applyBorder="1" applyAlignment="1">
      <alignment shrinkToFit="1"/>
    </xf>
    <xf numFmtId="213" fontId="27" fillId="0" borderId="15" xfId="49" applyNumberFormat="1" applyFont="1" applyFill="1" applyBorder="1" applyAlignment="1">
      <alignment horizontal="right" shrinkToFit="1"/>
    </xf>
    <xf numFmtId="213" fontId="27" fillId="0" borderId="33" xfId="49" applyNumberFormat="1" applyFont="1" applyFill="1" applyBorder="1" applyAlignment="1">
      <alignment horizontal="right" shrinkToFit="1"/>
    </xf>
    <xf numFmtId="41" fontId="27" fillId="0" borderId="15" xfId="49" applyNumberFormat="1" applyFont="1" applyFill="1" applyBorder="1" applyAlignment="1">
      <alignment horizontal="right" shrinkToFit="1"/>
    </xf>
    <xf numFmtId="41" fontId="29" fillId="0" borderId="15" xfId="49" applyNumberFormat="1" applyFont="1" applyFill="1" applyBorder="1" applyAlignment="1">
      <alignment horizontal="right" shrinkToFit="1"/>
    </xf>
    <xf numFmtId="41" fontId="27" fillId="0" borderId="33" xfId="49" applyNumberFormat="1" applyFont="1" applyFill="1" applyBorder="1" applyAlignment="1">
      <alignment horizontal="right" shrinkToFit="1"/>
    </xf>
    <xf numFmtId="41" fontId="12" fillId="0" borderId="15" xfId="0" applyNumberFormat="1" applyFont="1" applyBorder="1" applyAlignment="1">
      <alignment/>
    </xf>
    <xf numFmtId="41" fontId="12" fillId="0" borderId="16" xfId="0" applyNumberFormat="1" applyFont="1" applyBorder="1" applyAlignment="1">
      <alignment/>
    </xf>
    <xf numFmtId="41" fontId="12" fillId="0" borderId="15" xfId="49" applyNumberFormat="1" applyFont="1" applyBorder="1" applyAlignment="1">
      <alignment/>
    </xf>
    <xf numFmtId="41" fontId="12" fillId="0" borderId="16" xfId="49" applyNumberFormat="1" applyFont="1" applyBorder="1" applyAlignment="1">
      <alignment/>
    </xf>
    <xf numFmtId="41" fontId="12" fillId="0" borderId="15" xfId="49" applyNumberFormat="1" applyFont="1" applyBorder="1" applyAlignment="1">
      <alignment horizontal="center"/>
    </xf>
    <xf numFmtId="41" fontId="12" fillId="0" borderId="16" xfId="49" applyNumberFormat="1" applyFont="1" applyBorder="1" applyAlignment="1">
      <alignment horizontal="center"/>
    </xf>
    <xf numFmtId="41" fontId="12" fillId="0" borderId="0" xfId="49" applyNumberFormat="1" applyFont="1" applyBorder="1" applyAlignment="1">
      <alignment horizontal="center"/>
    </xf>
    <xf numFmtId="41" fontId="29" fillId="33" borderId="16" xfId="49" applyNumberFormat="1" applyFont="1" applyFill="1" applyBorder="1" applyAlignment="1">
      <alignment horizontal="right" shrinkToFit="1"/>
    </xf>
    <xf numFmtId="213" fontId="11" fillId="33" borderId="14" xfId="0" applyNumberFormat="1" applyFont="1" applyFill="1" applyBorder="1" applyAlignment="1">
      <alignment/>
    </xf>
    <xf numFmtId="41" fontId="27" fillId="34" borderId="0" xfId="49" applyNumberFormat="1" applyFont="1" applyFill="1" applyBorder="1" applyAlignment="1">
      <alignment shrinkToFit="1"/>
    </xf>
    <xf numFmtId="41" fontId="27" fillId="34" borderId="10" xfId="49" applyNumberFormat="1" applyFont="1" applyFill="1" applyBorder="1" applyAlignment="1">
      <alignment shrinkToFit="1"/>
    </xf>
    <xf numFmtId="213" fontId="11" fillId="0" borderId="0" xfId="0" applyNumberFormat="1" applyFont="1" applyBorder="1" applyAlignment="1">
      <alignment/>
    </xf>
    <xf numFmtId="38" fontId="21" fillId="32" borderId="0" xfId="49" applyFont="1" applyFill="1" applyBorder="1" applyAlignment="1">
      <alignment horizontal="right"/>
    </xf>
    <xf numFmtId="41" fontId="12" fillId="0" borderId="15" xfId="49" applyNumberFormat="1" applyFont="1" applyFill="1" applyBorder="1" applyAlignment="1">
      <alignment horizontal="center"/>
    </xf>
    <xf numFmtId="41" fontId="12" fillId="0" borderId="15" xfId="49" applyNumberFormat="1" applyFont="1" applyFill="1" applyBorder="1" applyAlignment="1">
      <alignment/>
    </xf>
    <xf numFmtId="41" fontId="12" fillId="0" borderId="0" xfId="49" applyNumberFormat="1" applyFont="1" applyFill="1" applyBorder="1" applyAlignment="1">
      <alignment/>
    </xf>
    <xf numFmtId="41" fontId="12" fillId="0" borderId="10" xfId="0" applyNumberFormat="1" applyFont="1" applyFill="1" applyBorder="1" applyAlignment="1">
      <alignment/>
    </xf>
    <xf numFmtId="41" fontId="12" fillId="0" borderId="33" xfId="0" applyNumberFormat="1" applyFont="1" applyFill="1" applyBorder="1" applyAlignment="1">
      <alignment horizontal="right"/>
    </xf>
    <xf numFmtId="198" fontId="12" fillId="0" borderId="18" xfId="0" applyNumberFormat="1" applyFont="1" applyFill="1" applyBorder="1" applyAlignment="1">
      <alignment/>
    </xf>
    <xf numFmtId="0" fontId="6" fillId="0" borderId="10" xfId="0" applyFont="1" applyFill="1" applyBorder="1" applyAlignment="1">
      <alignment/>
    </xf>
    <xf numFmtId="41" fontId="11" fillId="27" borderId="14" xfId="0" applyNumberFormat="1" applyFont="1" applyFill="1" applyBorder="1" applyAlignment="1">
      <alignment/>
    </xf>
    <xf numFmtId="41" fontId="11" fillId="27" borderId="17" xfId="0" applyNumberFormat="1" applyFont="1" applyFill="1" applyBorder="1" applyAlignment="1">
      <alignment/>
    </xf>
    <xf numFmtId="41" fontId="11" fillId="27" borderId="14" xfId="0" applyNumberFormat="1" applyFont="1" applyFill="1" applyBorder="1" applyAlignment="1">
      <alignment horizontal="right"/>
    </xf>
    <xf numFmtId="41" fontId="11" fillId="27" borderId="15" xfId="0" applyNumberFormat="1" applyFont="1" applyFill="1" applyBorder="1" applyAlignment="1">
      <alignment horizontal="right"/>
    </xf>
    <xf numFmtId="41" fontId="11" fillId="27" borderId="16" xfId="0" applyNumberFormat="1" applyFont="1" applyFill="1" applyBorder="1" applyAlignment="1">
      <alignment horizontal="right"/>
    </xf>
    <xf numFmtId="41" fontId="11" fillId="27" borderId="14" xfId="49" applyNumberFormat="1" applyFont="1" applyFill="1" applyBorder="1" applyAlignment="1">
      <alignment horizontal="right"/>
    </xf>
    <xf numFmtId="41" fontId="11" fillId="27" borderId="17" xfId="0" applyNumberFormat="1" applyFont="1" applyFill="1" applyBorder="1" applyAlignment="1">
      <alignment horizontal="right"/>
    </xf>
    <xf numFmtId="41" fontId="11" fillId="27" borderId="33" xfId="49" applyNumberFormat="1" applyFont="1" applyFill="1" applyBorder="1" applyAlignment="1">
      <alignment horizontal="right"/>
    </xf>
    <xf numFmtId="41" fontId="11" fillId="27" borderId="18" xfId="49" applyNumberFormat="1" applyFont="1" applyFill="1" applyBorder="1" applyAlignment="1">
      <alignment horizontal="right"/>
    </xf>
    <xf numFmtId="41" fontId="11" fillId="27" borderId="17" xfId="49" applyNumberFormat="1" applyFont="1" applyFill="1" applyBorder="1" applyAlignment="1">
      <alignment horizontal="right"/>
    </xf>
    <xf numFmtId="41" fontId="11" fillId="27" borderId="14" xfId="49" applyNumberFormat="1" applyFont="1" applyFill="1" applyBorder="1" applyAlignment="1">
      <alignment/>
    </xf>
    <xf numFmtId="41" fontId="11" fillId="27" borderId="0" xfId="49" applyNumberFormat="1" applyFont="1" applyFill="1" applyAlignment="1">
      <alignment/>
    </xf>
    <xf numFmtId="41" fontId="11" fillId="27" borderId="17" xfId="49" applyNumberFormat="1" applyFont="1" applyFill="1" applyBorder="1" applyAlignment="1">
      <alignment/>
    </xf>
    <xf numFmtId="41" fontId="11" fillId="27" borderId="10" xfId="49" applyNumberFormat="1" applyFont="1" applyFill="1" applyBorder="1" applyAlignment="1">
      <alignment/>
    </xf>
    <xf numFmtId="41" fontId="27" fillId="27" borderId="14" xfId="0" applyNumberFormat="1" applyFont="1" applyFill="1" applyBorder="1" applyAlignment="1">
      <alignment/>
    </xf>
    <xf numFmtId="41" fontId="27" fillId="27" borderId="16" xfId="0" applyNumberFormat="1" applyFont="1" applyFill="1" applyBorder="1" applyAlignment="1">
      <alignment/>
    </xf>
    <xf numFmtId="41" fontId="27" fillId="27" borderId="15" xfId="0" applyNumberFormat="1" applyFont="1" applyFill="1" applyBorder="1" applyAlignment="1">
      <alignment/>
    </xf>
    <xf numFmtId="41" fontId="27" fillId="27" borderId="16" xfId="0" applyNumberFormat="1" applyFont="1" applyFill="1" applyBorder="1" applyAlignment="1">
      <alignment horizontal="right"/>
    </xf>
    <xf numFmtId="41" fontId="27" fillId="27" borderId="14" xfId="0" applyNumberFormat="1" applyFont="1" applyFill="1" applyBorder="1" applyAlignment="1">
      <alignment horizontal="right"/>
    </xf>
    <xf numFmtId="41" fontId="27" fillId="27" borderId="14" xfId="0" applyNumberFormat="1" applyFont="1" applyFill="1" applyBorder="1" applyAlignment="1" quotePrefix="1">
      <alignment horizontal="right"/>
    </xf>
    <xf numFmtId="41" fontId="27" fillId="27" borderId="15" xfId="0" applyNumberFormat="1" applyFont="1" applyFill="1" applyBorder="1" applyAlignment="1" quotePrefix="1">
      <alignment horizontal="right"/>
    </xf>
    <xf numFmtId="41" fontId="27" fillId="27" borderId="15" xfId="0" applyNumberFormat="1" applyFont="1" applyFill="1" applyBorder="1" applyAlignment="1">
      <alignment horizontal="right"/>
    </xf>
    <xf numFmtId="41" fontId="27" fillId="27" borderId="0" xfId="0" applyNumberFormat="1" applyFont="1" applyFill="1" applyBorder="1" applyAlignment="1">
      <alignment/>
    </xf>
    <xf numFmtId="41" fontId="27" fillId="27" borderId="16" xfId="0" applyNumberFormat="1" applyFont="1" applyFill="1" applyBorder="1" applyAlignment="1" quotePrefix="1">
      <alignment horizontal="right"/>
    </xf>
    <xf numFmtId="41" fontId="27" fillId="27" borderId="17" xfId="0" applyNumberFormat="1" applyFont="1" applyFill="1" applyBorder="1" applyAlignment="1">
      <alignment/>
    </xf>
    <xf numFmtId="41" fontId="27" fillId="27" borderId="18" xfId="0" applyNumberFormat="1" applyFont="1" applyFill="1" applyBorder="1" applyAlignment="1">
      <alignment/>
    </xf>
    <xf numFmtId="41" fontId="27" fillId="27" borderId="10" xfId="0" applyNumberFormat="1" applyFont="1" applyFill="1" applyBorder="1" applyAlignment="1">
      <alignment/>
    </xf>
    <xf numFmtId="41" fontId="27" fillId="27" borderId="33" xfId="0" applyNumberFormat="1" applyFont="1" applyFill="1" applyBorder="1" applyAlignment="1">
      <alignment/>
    </xf>
    <xf numFmtId="41" fontId="27" fillId="27" borderId="18" xfId="0" applyNumberFormat="1" applyFont="1" applyFill="1" applyBorder="1" applyAlignment="1">
      <alignment horizontal="right"/>
    </xf>
    <xf numFmtId="41" fontId="27" fillId="27" borderId="17" xfId="0" applyNumberFormat="1" applyFont="1" applyFill="1" applyBorder="1" applyAlignment="1">
      <alignment horizontal="right"/>
    </xf>
    <xf numFmtId="41" fontId="27" fillId="27" borderId="33" xfId="0" applyNumberFormat="1" applyFont="1" applyFill="1" applyBorder="1" applyAlignment="1">
      <alignment horizontal="right"/>
    </xf>
    <xf numFmtId="41" fontId="27" fillId="27" borderId="10" xfId="0" applyNumberFormat="1" applyFont="1" applyFill="1" applyBorder="1" applyAlignment="1">
      <alignment horizontal="right"/>
    </xf>
    <xf numFmtId="41" fontId="27" fillId="27" borderId="16" xfId="49" applyNumberFormat="1" applyFont="1" applyFill="1" applyBorder="1" applyAlignment="1">
      <alignment shrinkToFit="1"/>
    </xf>
    <xf numFmtId="41" fontId="27" fillId="27" borderId="18" xfId="49" applyNumberFormat="1" applyFont="1" applyFill="1" applyBorder="1" applyAlignment="1">
      <alignment shrinkToFit="1"/>
    </xf>
    <xf numFmtId="41" fontId="27" fillId="27" borderId="0" xfId="49" applyNumberFormat="1" applyFont="1" applyFill="1" applyBorder="1" applyAlignment="1">
      <alignment shrinkToFit="1"/>
    </xf>
    <xf numFmtId="41" fontId="27" fillId="27" borderId="10" xfId="49" applyNumberFormat="1" applyFont="1" applyFill="1" applyBorder="1" applyAlignment="1">
      <alignment shrinkToFit="1"/>
    </xf>
    <xf numFmtId="41" fontId="27" fillId="27" borderId="0" xfId="49" applyNumberFormat="1" applyFont="1" applyFill="1" applyBorder="1" applyAlignment="1">
      <alignment horizontal="right" shrinkToFit="1"/>
    </xf>
    <xf numFmtId="41" fontId="27" fillId="27" borderId="10" xfId="49" applyNumberFormat="1" applyFont="1" applyFill="1" applyBorder="1" applyAlignment="1">
      <alignment horizontal="right" shrinkToFit="1"/>
    </xf>
    <xf numFmtId="41" fontId="27" fillId="27" borderId="16" xfId="49" applyNumberFormat="1" applyFont="1" applyFill="1" applyBorder="1" applyAlignment="1">
      <alignment horizontal="right" shrinkToFit="1"/>
    </xf>
    <xf numFmtId="41" fontId="27" fillId="27" borderId="18" xfId="49" applyNumberFormat="1" applyFont="1" applyFill="1" applyBorder="1" applyAlignment="1">
      <alignment horizontal="right" shrinkToFit="1"/>
    </xf>
    <xf numFmtId="41" fontId="12" fillId="27" borderId="16" xfId="0" applyNumberFormat="1" applyFont="1" applyFill="1" applyBorder="1" applyAlignment="1">
      <alignment/>
    </xf>
    <xf numFmtId="41" fontId="12" fillId="27" borderId="16" xfId="0" applyNumberFormat="1" applyFont="1" applyFill="1" applyBorder="1" applyAlignment="1">
      <alignment horizontal="right"/>
    </xf>
    <xf numFmtId="41" fontId="12" fillId="27" borderId="18" xfId="0" applyNumberFormat="1" applyFont="1" applyFill="1" applyBorder="1" applyAlignment="1">
      <alignment/>
    </xf>
    <xf numFmtId="41" fontId="12" fillId="27" borderId="0" xfId="0" applyNumberFormat="1" applyFont="1" applyFill="1" applyBorder="1" applyAlignment="1">
      <alignment horizontal="right"/>
    </xf>
    <xf numFmtId="41" fontId="12" fillId="27" borderId="10" xfId="0" applyNumberFormat="1" applyFont="1" applyFill="1" applyBorder="1" applyAlignment="1">
      <alignment horizontal="right"/>
    </xf>
    <xf numFmtId="41" fontId="12" fillId="27" borderId="0" xfId="0" applyNumberFormat="1" applyFont="1" applyFill="1" applyBorder="1" applyAlignment="1">
      <alignment/>
    </xf>
    <xf numFmtId="41" fontId="12" fillId="27" borderId="10" xfId="0" applyNumberFormat="1" applyFont="1" applyFill="1" applyBorder="1" applyAlignment="1">
      <alignment/>
    </xf>
    <xf numFmtId="41" fontId="12" fillId="27" borderId="18" xfId="0" applyNumberFormat="1" applyFont="1" applyFill="1" applyBorder="1" applyAlignment="1">
      <alignment horizontal="right"/>
    </xf>
    <xf numFmtId="216" fontId="0" fillId="27" borderId="0" xfId="61" applyNumberFormat="1" applyFont="1" applyFill="1">
      <alignment/>
      <protection/>
    </xf>
    <xf numFmtId="201" fontId="6" fillId="27" borderId="0" xfId="0" applyNumberFormat="1" applyFont="1" applyFill="1" applyAlignment="1">
      <alignment/>
    </xf>
    <xf numFmtId="41" fontId="12" fillId="27" borderId="0" xfId="0" applyNumberFormat="1" applyFont="1" applyFill="1" applyAlignment="1">
      <alignment horizontal="right"/>
    </xf>
    <xf numFmtId="41" fontId="12" fillId="27" borderId="15" xfId="0" applyNumberFormat="1" applyFont="1" applyFill="1" applyBorder="1" applyAlignment="1">
      <alignment horizontal="right"/>
    </xf>
    <xf numFmtId="41" fontId="12" fillId="27" borderId="33" xfId="0" applyNumberFormat="1" applyFont="1" applyFill="1" applyBorder="1" applyAlignment="1">
      <alignment horizontal="right"/>
    </xf>
    <xf numFmtId="41" fontId="21" fillId="27" borderId="14" xfId="0" applyNumberFormat="1" applyFont="1" applyFill="1" applyBorder="1" applyAlignment="1">
      <alignment horizontal="right"/>
    </xf>
    <xf numFmtId="41" fontId="21" fillId="27" borderId="14" xfId="49" applyNumberFormat="1" applyFont="1" applyFill="1" applyBorder="1" applyAlignment="1">
      <alignment horizontal="right"/>
    </xf>
    <xf numFmtId="41" fontId="21" fillId="27" borderId="15" xfId="49" applyNumberFormat="1" applyFont="1" applyFill="1" applyBorder="1" applyAlignment="1">
      <alignment horizontal="right"/>
    </xf>
    <xf numFmtId="41" fontId="21" fillId="27" borderId="15" xfId="0" applyNumberFormat="1" applyFont="1" applyFill="1" applyBorder="1" applyAlignment="1">
      <alignment horizontal="right"/>
    </xf>
    <xf numFmtId="41" fontId="21" fillId="27" borderId="17" xfId="0" applyNumberFormat="1" applyFont="1" applyFill="1" applyBorder="1" applyAlignment="1">
      <alignment horizontal="right"/>
    </xf>
    <xf numFmtId="41" fontId="21" fillId="27" borderId="33" xfId="49" applyNumberFormat="1" applyFont="1" applyFill="1" applyBorder="1" applyAlignment="1">
      <alignment horizontal="right"/>
    </xf>
    <xf numFmtId="41" fontId="21" fillId="27" borderId="0" xfId="49" applyNumberFormat="1" applyFont="1" applyFill="1" applyBorder="1" applyAlignment="1">
      <alignment/>
    </xf>
    <xf numFmtId="41" fontId="21" fillId="27" borderId="14" xfId="0" applyNumberFormat="1" applyFont="1" applyFill="1" applyBorder="1" applyAlignment="1">
      <alignment/>
    </xf>
    <xf numFmtId="41" fontId="21" fillId="27" borderId="17" xfId="49" applyNumberFormat="1" applyFont="1" applyFill="1" applyBorder="1" applyAlignment="1">
      <alignment horizontal="right"/>
    </xf>
    <xf numFmtId="41" fontId="21" fillId="27" borderId="10" xfId="49" applyNumberFormat="1" applyFont="1" applyFill="1" applyBorder="1" applyAlignment="1">
      <alignment/>
    </xf>
    <xf numFmtId="41" fontId="12" fillId="27" borderId="14" xfId="0" applyNumberFormat="1" applyFont="1" applyFill="1" applyBorder="1" applyAlignment="1">
      <alignment/>
    </xf>
    <xf numFmtId="41" fontId="12" fillId="27" borderId="17" xfId="0" applyNumberFormat="1" applyFont="1" applyFill="1" applyBorder="1" applyAlignment="1">
      <alignment/>
    </xf>
    <xf numFmtId="41" fontId="12" fillId="27" borderId="17" xfId="0" applyNumberFormat="1" applyFont="1" applyFill="1" applyBorder="1" applyAlignment="1">
      <alignment horizontal="right"/>
    </xf>
    <xf numFmtId="189" fontId="12" fillId="27" borderId="15" xfId="0" applyNumberFormat="1" applyFont="1" applyFill="1" applyBorder="1" applyAlignment="1">
      <alignment/>
    </xf>
    <xf numFmtId="189" fontId="12" fillId="27" borderId="33" xfId="0" applyNumberFormat="1" applyFont="1" applyFill="1" applyBorder="1" applyAlignment="1">
      <alignment/>
    </xf>
    <xf numFmtId="41" fontId="12" fillId="27" borderId="15" xfId="0" applyNumberFormat="1" applyFont="1" applyFill="1" applyBorder="1" applyAlignment="1">
      <alignment/>
    </xf>
    <xf numFmtId="41" fontId="12" fillId="27" borderId="33" xfId="0" applyNumberFormat="1" applyFont="1" applyFill="1" applyBorder="1" applyAlignment="1">
      <alignment/>
    </xf>
    <xf numFmtId="41" fontId="12" fillId="27" borderId="0" xfId="0" applyNumberFormat="1" applyFont="1" applyFill="1" applyAlignment="1">
      <alignment/>
    </xf>
    <xf numFmtId="41" fontId="12" fillId="27" borderId="14" xfId="0" applyNumberFormat="1" applyFont="1" applyFill="1" applyBorder="1" applyAlignment="1" quotePrefix="1">
      <alignment horizontal="right"/>
    </xf>
    <xf numFmtId="41" fontId="29" fillId="6" borderId="0" xfId="49" applyNumberFormat="1" applyFont="1" applyFill="1" applyBorder="1" applyAlignment="1">
      <alignment horizontal="right" shrinkToFit="1"/>
    </xf>
    <xf numFmtId="41" fontId="29" fillId="6" borderId="16" xfId="49" applyNumberFormat="1" applyFont="1" applyFill="1" applyBorder="1" applyAlignment="1">
      <alignment horizontal="right" shrinkToFit="1"/>
    </xf>
    <xf numFmtId="41" fontId="27" fillId="6" borderId="14" xfId="49" applyNumberFormat="1" applyFont="1" applyFill="1" applyBorder="1" applyAlignment="1">
      <alignment/>
    </xf>
    <xf numFmtId="41" fontId="27" fillId="6" borderId="0" xfId="49" applyNumberFormat="1" applyFont="1" applyFill="1" applyBorder="1" applyAlignment="1">
      <alignment/>
    </xf>
    <xf numFmtId="215" fontId="27" fillId="6" borderId="0" xfId="0" applyNumberFormat="1" applyFont="1" applyFill="1" applyBorder="1" applyAlignment="1">
      <alignment shrinkToFit="1"/>
    </xf>
    <xf numFmtId="41" fontId="27" fillId="6" borderId="17" xfId="49" applyNumberFormat="1" applyFont="1" applyFill="1" applyBorder="1" applyAlignment="1">
      <alignment/>
    </xf>
    <xf numFmtId="215" fontId="27" fillId="6" borderId="10" xfId="0" applyNumberFormat="1" applyFont="1" applyFill="1" applyBorder="1" applyAlignment="1">
      <alignment shrinkToFit="1"/>
    </xf>
    <xf numFmtId="41" fontId="27" fillId="6" borderId="22" xfId="0" applyNumberFormat="1" applyFont="1" applyFill="1" applyBorder="1" applyAlignment="1">
      <alignment/>
    </xf>
    <xf numFmtId="41" fontId="27" fillId="6" borderId="19" xfId="0" applyNumberFormat="1" applyFont="1" applyFill="1" applyBorder="1" applyAlignment="1">
      <alignment/>
    </xf>
    <xf numFmtId="41" fontId="27" fillId="6" borderId="35" xfId="0" applyNumberFormat="1" applyFont="1" applyFill="1" applyBorder="1" applyAlignment="1">
      <alignment/>
    </xf>
    <xf numFmtId="41" fontId="16" fillId="6" borderId="14" xfId="49" applyNumberFormat="1" applyFont="1" applyFill="1" applyBorder="1" applyAlignment="1">
      <alignment/>
    </xf>
    <xf numFmtId="187" fontId="16" fillId="6" borderId="14" xfId="0" applyNumberFormat="1" applyFont="1" applyFill="1" applyBorder="1" applyAlignment="1">
      <alignment/>
    </xf>
    <xf numFmtId="41" fontId="16" fillId="6" borderId="15" xfId="49" applyNumberFormat="1" applyFont="1" applyFill="1" applyBorder="1" applyAlignment="1">
      <alignment/>
    </xf>
    <xf numFmtId="41" fontId="16" fillId="6" borderId="16" xfId="49" applyNumberFormat="1" applyFont="1" applyFill="1" applyBorder="1" applyAlignment="1">
      <alignment/>
    </xf>
    <xf numFmtId="213" fontId="16" fillId="6" borderId="14" xfId="0" applyNumberFormat="1" applyFont="1" applyFill="1" applyBorder="1" applyAlignment="1">
      <alignment/>
    </xf>
    <xf numFmtId="213" fontId="16" fillId="6" borderId="15" xfId="0" applyNumberFormat="1" applyFont="1" applyFill="1" applyBorder="1" applyAlignment="1">
      <alignment horizontal="right"/>
    </xf>
    <xf numFmtId="187" fontId="11" fillId="6" borderId="14" xfId="0" applyNumberFormat="1" applyFont="1" applyFill="1" applyBorder="1" applyAlignment="1">
      <alignment/>
    </xf>
    <xf numFmtId="187" fontId="11" fillId="6" borderId="17" xfId="0" applyNumberFormat="1" applyFont="1" applyFill="1" applyBorder="1" applyAlignment="1">
      <alignment/>
    </xf>
    <xf numFmtId="213" fontId="11" fillId="6" borderId="14" xfId="0" applyNumberFormat="1" applyFont="1" applyFill="1" applyBorder="1" applyAlignment="1">
      <alignment horizontal="right"/>
    </xf>
    <xf numFmtId="213" fontId="11" fillId="6" borderId="14" xfId="49" applyNumberFormat="1" applyFont="1" applyFill="1" applyBorder="1" applyAlignment="1">
      <alignment horizontal="right"/>
    </xf>
    <xf numFmtId="213" fontId="11" fillId="6" borderId="17" xfId="49" applyNumberFormat="1" applyFont="1" applyFill="1" applyBorder="1" applyAlignment="1">
      <alignment horizontal="right"/>
    </xf>
    <xf numFmtId="213" fontId="11" fillId="6" borderId="15" xfId="0" applyNumberFormat="1" applyFont="1" applyFill="1" applyBorder="1" applyAlignment="1">
      <alignment horizontal="right"/>
    </xf>
    <xf numFmtId="213" fontId="11" fillId="6" borderId="15" xfId="49" applyNumberFormat="1" applyFont="1" applyFill="1" applyBorder="1" applyAlignment="1">
      <alignment horizontal="right"/>
    </xf>
    <xf numFmtId="213" fontId="11" fillId="6" borderId="33" xfId="49" applyNumberFormat="1" applyFont="1" applyFill="1" applyBorder="1" applyAlignment="1">
      <alignment horizontal="right"/>
    </xf>
    <xf numFmtId="214" fontId="11" fillId="6" borderId="0" xfId="0" applyNumberFormat="1" applyFont="1" applyFill="1" applyAlignment="1">
      <alignment/>
    </xf>
    <xf numFmtId="214" fontId="11" fillId="6" borderId="33" xfId="0" applyNumberFormat="1" applyFont="1" applyFill="1" applyBorder="1" applyAlignment="1">
      <alignment/>
    </xf>
    <xf numFmtId="214" fontId="16" fillId="6" borderId="0" xfId="0" applyNumberFormat="1" applyFont="1" applyFill="1" applyAlignment="1">
      <alignment/>
    </xf>
    <xf numFmtId="213" fontId="16" fillId="6" borderId="14" xfId="49" applyNumberFormat="1" applyFont="1" applyFill="1" applyBorder="1" applyAlignment="1">
      <alignment/>
    </xf>
    <xf numFmtId="213" fontId="11" fillId="6" borderId="14" xfId="0" applyNumberFormat="1" applyFont="1" applyFill="1" applyBorder="1" applyAlignment="1">
      <alignment/>
    </xf>
    <xf numFmtId="213" fontId="11" fillId="6" borderId="17" xfId="0" applyNumberFormat="1" applyFont="1" applyFill="1" applyBorder="1" applyAlignment="1">
      <alignment/>
    </xf>
    <xf numFmtId="41" fontId="12" fillId="6" borderId="15" xfId="0" applyNumberFormat="1" applyFont="1" applyFill="1" applyBorder="1" applyAlignment="1">
      <alignment/>
    </xf>
    <xf numFmtId="41" fontId="12" fillId="6" borderId="15" xfId="0" applyNumberFormat="1" applyFont="1" applyFill="1" applyBorder="1" applyAlignment="1">
      <alignment horizontal="right"/>
    </xf>
    <xf numFmtId="41" fontId="12" fillId="6" borderId="0" xfId="0" applyNumberFormat="1" applyFont="1" applyFill="1" applyAlignment="1">
      <alignment horizontal="right"/>
    </xf>
    <xf numFmtId="0" fontId="12" fillId="6" borderId="15" xfId="0" applyNumberFormat="1" applyFont="1" applyFill="1" applyBorder="1" applyAlignment="1">
      <alignment/>
    </xf>
    <xf numFmtId="0" fontId="12" fillId="6" borderId="0" xfId="0" applyNumberFormat="1" applyFont="1" applyFill="1" applyBorder="1" applyAlignment="1">
      <alignment/>
    </xf>
    <xf numFmtId="41" fontId="12" fillId="6" borderId="0" xfId="0" applyNumberFormat="1" applyFont="1" applyFill="1" applyBorder="1" applyAlignment="1">
      <alignment horizontal="right"/>
    </xf>
    <xf numFmtId="41" fontId="12" fillId="6" borderId="0" xfId="0" applyNumberFormat="1" applyFont="1" applyFill="1" applyBorder="1" applyAlignment="1">
      <alignment/>
    </xf>
    <xf numFmtId="41" fontId="12" fillId="6" borderId="10" xfId="0" applyNumberFormat="1" applyFont="1" applyFill="1" applyBorder="1" applyAlignment="1">
      <alignment/>
    </xf>
    <xf numFmtId="41" fontId="12" fillId="6" borderId="16" xfId="49" applyNumberFormat="1" applyFont="1" applyFill="1" applyBorder="1" applyAlignment="1">
      <alignment/>
    </xf>
    <xf numFmtId="41" fontId="12" fillId="6" borderId="0" xfId="49" applyNumberFormat="1" applyFont="1" applyFill="1" applyBorder="1" applyAlignment="1">
      <alignment/>
    </xf>
    <xf numFmtId="41" fontId="12" fillId="6" borderId="0" xfId="49" applyNumberFormat="1" applyFont="1" applyFill="1" applyBorder="1" applyAlignment="1">
      <alignment horizontal="right"/>
    </xf>
    <xf numFmtId="41" fontId="12" fillId="6" borderId="15" xfId="49" applyNumberFormat="1" applyFont="1" applyFill="1" applyBorder="1" applyAlignment="1">
      <alignment horizontal="right"/>
    </xf>
    <xf numFmtId="213" fontId="12" fillId="6" borderId="0" xfId="49" applyNumberFormat="1" applyFont="1" applyFill="1" applyBorder="1" applyAlignment="1">
      <alignment/>
    </xf>
    <xf numFmtId="213" fontId="12" fillId="6" borderId="0" xfId="0" applyNumberFormat="1" applyFont="1" applyFill="1" applyBorder="1" applyAlignment="1">
      <alignment/>
    </xf>
    <xf numFmtId="213" fontId="12" fillId="6" borderId="10" xfId="0" applyNumberFormat="1" applyFont="1" applyFill="1" applyBorder="1" applyAlignment="1">
      <alignment/>
    </xf>
    <xf numFmtId="0" fontId="6" fillId="6" borderId="0" xfId="0" applyFont="1" applyFill="1" applyAlignment="1">
      <alignment/>
    </xf>
    <xf numFmtId="41" fontId="21" fillId="6" borderId="14" xfId="0" applyNumberFormat="1" applyFont="1" applyFill="1" applyBorder="1" applyAlignment="1">
      <alignment horizontal="right"/>
    </xf>
    <xf numFmtId="41" fontId="21" fillId="6" borderId="17" xfId="0" applyNumberFormat="1" applyFont="1" applyFill="1" applyBorder="1" applyAlignment="1">
      <alignment horizontal="right"/>
    </xf>
    <xf numFmtId="0" fontId="21" fillId="6" borderId="0" xfId="0" applyNumberFormat="1" applyFont="1" applyFill="1" applyBorder="1" applyAlignment="1">
      <alignment horizontal="right"/>
    </xf>
    <xf numFmtId="0" fontId="21" fillId="6" borderId="10" xfId="0" applyNumberFormat="1" applyFont="1" applyFill="1" applyBorder="1" applyAlignment="1">
      <alignment horizontal="right"/>
    </xf>
    <xf numFmtId="180" fontId="21" fillId="6" borderId="15" xfId="49" applyNumberFormat="1" applyFont="1" applyFill="1" applyBorder="1" applyAlignment="1">
      <alignment/>
    </xf>
    <xf numFmtId="180" fontId="21" fillId="6" borderId="33" xfId="49" applyNumberFormat="1" applyFont="1" applyFill="1" applyBorder="1" applyAlignment="1">
      <alignment/>
    </xf>
    <xf numFmtId="41" fontId="21" fillId="6" borderId="15" xfId="0" applyNumberFormat="1" applyFont="1" applyFill="1" applyBorder="1" applyAlignment="1">
      <alignment horizontal="right"/>
    </xf>
    <xf numFmtId="0" fontId="21" fillId="6" borderId="16" xfId="0" applyNumberFormat="1" applyFont="1" applyFill="1" applyBorder="1" applyAlignment="1">
      <alignment horizontal="right"/>
    </xf>
    <xf numFmtId="189" fontId="12" fillId="6" borderId="0" xfId="0" applyNumberFormat="1" applyFont="1" applyFill="1" applyBorder="1" applyAlignment="1">
      <alignment/>
    </xf>
    <xf numFmtId="189" fontId="12" fillId="6" borderId="10" xfId="0" applyNumberFormat="1" applyFont="1" applyFill="1" applyBorder="1" applyAlignment="1">
      <alignment/>
    </xf>
    <xf numFmtId="41" fontId="12" fillId="6" borderId="15" xfId="49" applyNumberFormat="1" applyFont="1" applyFill="1" applyBorder="1" applyAlignment="1">
      <alignment/>
    </xf>
    <xf numFmtId="38" fontId="12" fillId="6" borderId="15" xfId="49" applyFont="1" applyFill="1" applyBorder="1" applyAlignment="1">
      <alignment/>
    </xf>
    <xf numFmtId="38" fontId="12" fillId="6" borderId="0" xfId="49" applyFont="1" applyFill="1" applyBorder="1" applyAlignment="1">
      <alignment/>
    </xf>
    <xf numFmtId="41" fontId="12" fillId="6" borderId="14" xfId="0" applyNumberFormat="1" applyFont="1" applyFill="1" applyBorder="1" applyAlignment="1">
      <alignment horizontal="right"/>
    </xf>
    <xf numFmtId="213" fontId="12" fillId="6" borderId="15" xfId="49" applyNumberFormat="1" applyFont="1" applyFill="1" applyBorder="1" applyAlignment="1">
      <alignment/>
    </xf>
    <xf numFmtId="41" fontId="12" fillId="6" borderId="17" xfId="49" applyNumberFormat="1" applyFont="1" applyFill="1" applyBorder="1" applyAlignment="1">
      <alignment/>
    </xf>
    <xf numFmtId="213" fontId="12" fillId="6" borderId="33" xfId="49" applyNumberFormat="1" applyFont="1" applyFill="1" applyBorder="1" applyAlignment="1">
      <alignment/>
    </xf>
    <xf numFmtId="41" fontId="12" fillId="6" borderId="14" xfId="0" applyNumberFormat="1" applyFont="1" applyFill="1" applyBorder="1" applyAlignment="1">
      <alignment/>
    </xf>
    <xf numFmtId="41" fontId="12" fillId="6" borderId="22" xfId="0" applyNumberFormat="1" applyFont="1" applyFill="1" applyBorder="1" applyAlignment="1">
      <alignment/>
    </xf>
    <xf numFmtId="41" fontId="12" fillId="6" borderId="16" xfId="0" applyNumberFormat="1" applyFont="1" applyFill="1" applyBorder="1" applyAlignment="1">
      <alignment/>
    </xf>
    <xf numFmtId="213" fontId="12" fillId="6" borderId="0" xfId="0" applyNumberFormat="1" applyFont="1" applyFill="1" applyAlignment="1">
      <alignment/>
    </xf>
    <xf numFmtId="201" fontId="6" fillId="6" borderId="0" xfId="0" applyNumberFormat="1" applyFont="1" applyFill="1" applyAlignment="1">
      <alignment/>
    </xf>
    <xf numFmtId="56" fontId="12" fillId="32" borderId="14" xfId="49" applyNumberFormat="1" applyFont="1" applyFill="1" applyBorder="1" applyAlignment="1">
      <alignment/>
    </xf>
    <xf numFmtId="41" fontId="12" fillId="6" borderId="16" xfId="0" applyNumberFormat="1" applyFont="1" applyFill="1" applyBorder="1" applyAlignment="1">
      <alignment horizontal="right"/>
    </xf>
    <xf numFmtId="41" fontId="12" fillId="6" borderId="18" xfId="0" applyNumberFormat="1" applyFont="1" applyFill="1" applyBorder="1" applyAlignment="1">
      <alignment/>
    </xf>
    <xf numFmtId="41" fontId="11" fillId="27" borderId="15" xfId="49" applyNumberFormat="1" applyFont="1" applyFill="1" applyBorder="1" applyAlignment="1">
      <alignment horizontal="right"/>
    </xf>
    <xf numFmtId="41" fontId="16" fillId="6" borderId="15" xfId="49" applyNumberFormat="1" applyFont="1" applyFill="1" applyBorder="1" applyAlignment="1">
      <alignment horizontal="right"/>
    </xf>
    <xf numFmtId="0" fontId="13" fillId="0" borderId="23" xfId="0" applyFont="1" applyBorder="1" applyAlignment="1">
      <alignment horizontal="distributed" vertical="center"/>
    </xf>
    <xf numFmtId="0" fontId="13" fillId="0" borderId="27" xfId="0" applyFont="1" applyBorder="1" applyAlignment="1">
      <alignment horizontal="distributed" vertical="center"/>
    </xf>
    <xf numFmtId="0" fontId="13" fillId="0" borderId="29"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32"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22" xfId="0" applyFont="1" applyBorder="1" applyAlignment="1">
      <alignment horizontal="center" vertical="center"/>
    </xf>
    <xf numFmtId="0" fontId="13" fillId="0" borderId="20" xfId="0" applyFont="1" applyBorder="1" applyAlignment="1">
      <alignment horizontal="center" vertical="center"/>
    </xf>
    <xf numFmtId="0" fontId="13" fillId="0" borderId="24"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21" xfId="0" applyFont="1" applyBorder="1" applyAlignment="1">
      <alignment horizontal="center" vertical="center" wrapText="1"/>
    </xf>
    <xf numFmtId="0" fontId="8" fillId="0" borderId="29" xfId="0" applyFont="1" applyBorder="1" applyAlignment="1">
      <alignment horizontal="distributed" vertical="center"/>
    </xf>
    <xf numFmtId="0" fontId="8" fillId="0" borderId="20" xfId="0" applyFont="1" applyBorder="1" applyAlignment="1">
      <alignment horizontal="distributed" vertical="center"/>
    </xf>
    <xf numFmtId="0" fontId="8" fillId="0" borderId="23"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13" fillId="0" borderId="29" xfId="0" applyFont="1" applyBorder="1" applyAlignment="1">
      <alignment horizontal="distributed" vertical="center" wrapText="1"/>
    </xf>
    <xf numFmtId="0" fontId="13" fillId="0" borderId="14" xfId="0" applyFont="1" applyBorder="1" applyAlignment="1">
      <alignment vertical="center" wrapText="1"/>
    </xf>
    <xf numFmtId="0" fontId="13" fillId="0" borderId="20" xfId="0" applyFont="1" applyBorder="1" applyAlignment="1">
      <alignment vertical="center" wrapText="1"/>
    </xf>
    <xf numFmtId="0" fontId="4" fillId="0" borderId="0" xfId="0" applyFont="1" applyAlignment="1">
      <alignment shrinkToFit="1"/>
    </xf>
    <xf numFmtId="0" fontId="14" fillId="0" borderId="32"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26"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32" xfId="0" applyFont="1" applyBorder="1" applyAlignment="1">
      <alignment horizontal="distributed" vertical="center"/>
    </xf>
    <xf numFmtId="0" fontId="8" fillId="0" borderId="26" xfId="0" applyFont="1" applyBorder="1" applyAlignment="1">
      <alignment horizontal="distributed" vertical="center"/>
    </xf>
    <xf numFmtId="213" fontId="27" fillId="6" borderId="33" xfId="49" applyNumberFormat="1" applyFont="1" applyFill="1" applyBorder="1" applyAlignment="1">
      <alignment horizontal="center" shrinkToFit="1"/>
    </xf>
    <xf numFmtId="213" fontId="27" fillId="6" borderId="10" xfId="49" applyNumberFormat="1" applyFont="1" applyFill="1" applyBorder="1" applyAlignment="1">
      <alignment horizontal="center" shrinkToFit="1"/>
    </xf>
    <xf numFmtId="213" fontId="27" fillId="6" borderId="18" xfId="49" applyNumberFormat="1" applyFont="1" applyFill="1" applyBorder="1" applyAlignment="1">
      <alignment horizontal="center" shrinkToFit="1"/>
    </xf>
    <xf numFmtId="213" fontId="27" fillId="6" borderId="15" xfId="49" applyNumberFormat="1" applyFont="1" applyFill="1" applyBorder="1" applyAlignment="1">
      <alignment horizontal="center" shrinkToFit="1"/>
    </xf>
    <xf numFmtId="213" fontId="27" fillId="6" borderId="16" xfId="49" applyNumberFormat="1" applyFont="1" applyFill="1" applyBorder="1" applyAlignment="1">
      <alignment horizontal="center" shrinkToFit="1"/>
    </xf>
    <xf numFmtId="213" fontId="27" fillId="6" borderId="0" xfId="49" applyNumberFormat="1" applyFont="1" applyFill="1" applyBorder="1" applyAlignment="1">
      <alignment horizontal="center" shrinkToFit="1"/>
    </xf>
    <xf numFmtId="213" fontId="27" fillId="0" borderId="19" xfId="0" applyNumberFormat="1" applyFont="1" applyBorder="1" applyAlignment="1">
      <alignment horizontal="center" shrinkToFit="1"/>
    </xf>
    <xf numFmtId="213" fontId="27" fillId="0" borderId="34" xfId="0" applyNumberFormat="1" applyFont="1" applyBorder="1" applyAlignment="1">
      <alignment horizontal="center" shrinkToFit="1"/>
    </xf>
    <xf numFmtId="213" fontId="27" fillId="0" borderId="15" xfId="49" applyNumberFormat="1" applyFont="1" applyBorder="1" applyAlignment="1">
      <alignment horizontal="center" shrinkToFit="1"/>
    </xf>
    <xf numFmtId="213" fontId="27" fillId="0" borderId="0" xfId="49" applyNumberFormat="1" applyFont="1" applyBorder="1" applyAlignment="1">
      <alignment horizontal="center" shrinkToFit="1"/>
    </xf>
    <xf numFmtId="213" fontId="27" fillId="0" borderId="15" xfId="0" applyNumberFormat="1" applyFont="1" applyBorder="1" applyAlignment="1">
      <alignment horizontal="center" shrinkToFit="1"/>
    </xf>
    <xf numFmtId="213" fontId="27" fillId="0" borderId="0" xfId="0" applyNumberFormat="1" applyFont="1" applyBorder="1" applyAlignment="1">
      <alignment horizontal="center" shrinkToFit="1"/>
    </xf>
    <xf numFmtId="213" fontId="27" fillId="0" borderId="16" xfId="49" applyNumberFormat="1" applyFont="1" applyBorder="1" applyAlignment="1">
      <alignment horizontal="center" shrinkToFit="1"/>
    </xf>
    <xf numFmtId="213" fontId="27" fillId="0" borderId="16" xfId="0" applyNumberFormat="1" applyFont="1" applyBorder="1" applyAlignment="1">
      <alignment horizontal="center" shrinkToFit="1"/>
    </xf>
    <xf numFmtId="213" fontId="27" fillId="0" borderId="35" xfId="0" applyNumberFormat="1" applyFont="1" applyBorder="1" applyAlignment="1">
      <alignment horizontal="center" shrinkToFit="1"/>
    </xf>
    <xf numFmtId="213" fontId="29" fillId="6" borderId="15" xfId="49" applyNumberFormat="1" applyFont="1" applyFill="1" applyBorder="1" applyAlignment="1">
      <alignment horizontal="center" shrinkToFit="1"/>
    </xf>
    <xf numFmtId="213" fontId="29" fillId="6" borderId="0" xfId="49" applyNumberFormat="1" applyFont="1" applyFill="1" applyBorder="1" applyAlignment="1">
      <alignment horizontal="center" shrinkToFit="1"/>
    </xf>
    <xf numFmtId="0" fontId="14" fillId="0" borderId="32" xfId="0" applyFont="1" applyBorder="1" applyAlignment="1">
      <alignment horizontal="center" vertical="center" wrapText="1" shrinkToFit="1"/>
    </xf>
    <xf numFmtId="0" fontId="14" fillId="0" borderId="26" xfId="0" applyFont="1" applyBorder="1" applyAlignment="1">
      <alignment horizontal="center" vertical="center" wrapText="1" shrinkToFit="1"/>
    </xf>
    <xf numFmtId="0" fontId="14" fillId="32" borderId="23" xfId="0" applyFont="1" applyFill="1" applyBorder="1" applyAlignment="1">
      <alignment horizontal="center" vertical="center"/>
    </xf>
    <xf numFmtId="0" fontId="14" fillId="32" borderId="31" xfId="0" applyFont="1" applyFill="1" applyBorder="1" applyAlignment="1">
      <alignment horizontal="center" vertical="center"/>
    </xf>
    <xf numFmtId="0" fontId="14" fillId="32" borderId="28" xfId="0" applyFont="1" applyFill="1" applyBorder="1" applyAlignment="1">
      <alignment horizontal="center" vertical="center"/>
    </xf>
    <xf numFmtId="0" fontId="14" fillId="32" borderId="23" xfId="0" applyFont="1" applyFill="1" applyBorder="1" applyAlignment="1">
      <alignment horizontal="center" vertical="center" shrinkToFit="1"/>
    </xf>
    <xf numFmtId="0" fontId="14" fillId="32" borderId="27" xfId="0" applyFont="1" applyFill="1" applyBorder="1" applyAlignment="1">
      <alignment horizontal="center" vertical="center" shrinkToFit="1"/>
    </xf>
    <xf numFmtId="0" fontId="13" fillId="0" borderId="21" xfId="0" applyFont="1" applyBorder="1" applyAlignment="1">
      <alignment horizontal="center" vertical="center" shrinkToFit="1"/>
    </xf>
    <xf numFmtId="0" fontId="13" fillId="0" borderId="26" xfId="0" applyFont="1" applyBorder="1" applyAlignment="1">
      <alignment horizontal="center" vertical="center" shrinkToFit="1"/>
    </xf>
    <xf numFmtId="0" fontId="13" fillId="0" borderId="31" xfId="0" applyFont="1" applyBorder="1" applyAlignment="1">
      <alignment horizontal="center" vertical="center" shrinkToFit="1"/>
    </xf>
    <xf numFmtId="0" fontId="13" fillId="0" borderId="13" xfId="0" applyFont="1" applyBorder="1" applyAlignment="1">
      <alignment horizontal="center" vertical="center" shrinkToFit="1"/>
    </xf>
    <xf numFmtId="0" fontId="13" fillId="0" borderId="11" xfId="0" applyFont="1" applyBorder="1" applyAlignment="1">
      <alignment horizontal="center" vertical="center" shrinkToFit="1"/>
    </xf>
    <xf numFmtId="0" fontId="14" fillId="32" borderId="32" xfId="0" applyFont="1" applyFill="1" applyBorder="1" applyAlignment="1">
      <alignment horizontal="center" vertical="center"/>
    </xf>
    <xf numFmtId="0" fontId="14" fillId="32" borderId="26" xfId="0" applyFont="1" applyFill="1" applyBorder="1" applyAlignment="1">
      <alignment horizontal="center" vertical="center"/>
    </xf>
    <xf numFmtId="0" fontId="14" fillId="32" borderId="23" xfId="0" applyFont="1" applyFill="1" applyBorder="1" applyAlignment="1">
      <alignment horizontal="center" vertical="center" wrapText="1"/>
    </xf>
    <xf numFmtId="0" fontId="14" fillId="32" borderId="27" xfId="0" applyFont="1" applyFill="1" applyBorder="1" applyAlignment="1">
      <alignment horizontal="center" vertical="center" wrapText="1"/>
    </xf>
    <xf numFmtId="0" fontId="14" fillId="32" borderId="28" xfId="0" applyFont="1" applyFill="1" applyBorder="1" applyAlignment="1">
      <alignment horizontal="center" vertical="center" wrapText="1"/>
    </xf>
    <xf numFmtId="41" fontId="29" fillId="6" borderId="0" xfId="49" applyNumberFormat="1" applyFont="1" applyFill="1" applyBorder="1" applyAlignment="1">
      <alignment horizontal="center" shrinkToFit="1"/>
    </xf>
    <xf numFmtId="41" fontId="27" fillId="0" borderId="34" xfId="49" applyNumberFormat="1" applyFont="1" applyBorder="1" applyAlignment="1">
      <alignment horizontal="center" shrinkToFit="1"/>
    </xf>
    <xf numFmtId="41" fontId="27" fillId="0" borderId="35" xfId="49" applyNumberFormat="1" applyFont="1" applyBorder="1" applyAlignment="1">
      <alignment horizontal="center" shrinkToFit="1"/>
    </xf>
    <xf numFmtId="41" fontId="27" fillId="0" borderId="0" xfId="49" applyNumberFormat="1" applyFont="1" applyBorder="1" applyAlignment="1">
      <alignment horizontal="center" shrinkToFit="1"/>
    </xf>
    <xf numFmtId="41" fontId="27" fillId="0" borderId="16" xfId="49" applyNumberFormat="1" applyFont="1" applyBorder="1" applyAlignment="1">
      <alignment horizontal="center" shrinkToFit="1"/>
    </xf>
    <xf numFmtId="41" fontId="27" fillId="0" borderId="0" xfId="0" applyNumberFormat="1" applyFont="1" applyBorder="1" applyAlignment="1">
      <alignment horizontal="center" shrinkToFit="1"/>
    </xf>
    <xf numFmtId="41" fontId="27" fillId="0" borderId="16" xfId="0" applyNumberFormat="1" applyFont="1" applyBorder="1" applyAlignment="1">
      <alignment horizontal="center" shrinkToFit="1"/>
    </xf>
    <xf numFmtId="0" fontId="14" fillId="32" borderId="27" xfId="0" applyFont="1" applyFill="1" applyBorder="1" applyAlignment="1">
      <alignment horizontal="center" vertical="center"/>
    </xf>
    <xf numFmtId="0" fontId="14" fillId="0" borderId="25" xfId="0" applyFont="1" applyBorder="1" applyAlignment="1">
      <alignment horizontal="center" vertical="center" shrinkToFit="1"/>
    </xf>
    <xf numFmtId="0" fontId="14" fillId="0" borderId="32" xfId="0" applyFont="1" applyBorder="1" applyAlignment="1">
      <alignment horizontal="center" vertical="center" shrinkToFit="1"/>
    </xf>
    <xf numFmtId="0" fontId="14" fillId="0" borderId="31" xfId="0" applyFont="1" applyBorder="1" applyAlignment="1">
      <alignment horizontal="center" vertical="center" shrinkToFit="1"/>
    </xf>
    <xf numFmtId="0" fontId="14" fillId="0" borderId="26" xfId="0" applyFont="1" applyBorder="1" applyAlignment="1">
      <alignment horizontal="center" vertical="center" shrinkToFit="1"/>
    </xf>
    <xf numFmtId="0" fontId="14" fillId="0" borderId="24" xfId="0" applyFont="1" applyBorder="1" applyAlignment="1">
      <alignment horizontal="center" vertical="center" shrinkToFit="1"/>
    </xf>
    <xf numFmtId="0" fontId="14" fillId="0" borderId="21" xfId="0" applyFont="1" applyBorder="1" applyAlignment="1">
      <alignment horizontal="center" vertical="center" shrinkToFit="1"/>
    </xf>
    <xf numFmtId="0" fontId="14" fillId="0" borderId="15"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16" xfId="0" applyFont="1" applyBorder="1" applyAlignment="1">
      <alignment horizontal="center" vertical="center" shrinkToFit="1"/>
    </xf>
    <xf numFmtId="213" fontId="27" fillId="0" borderId="0" xfId="42" applyNumberFormat="1" applyFont="1" applyBorder="1" applyAlignment="1">
      <alignment horizontal="center" shrinkToFit="1"/>
    </xf>
    <xf numFmtId="213" fontId="27" fillId="0" borderId="16" xfId="42" applyNumberFormat="1" applyFont="1" applyBorder="1" applyAlignment="1">
      <alignment horizontal="center" shrinkToFit="1"/>
    </xf>
    <xf numFmtId="213" fontId="27" fillId="6" borderId="10" xfId="42" applyNumberFormat="1" applyFont="1" applyFill="1" applyBorder="1" applyAlignment="1">
      <alignment horizontal="center" shrinkToFit="1"/>
    </xf>
    <xf numFmtId="213" fontId="27" fillId="6" borderId="18" xfId="42" applyNumberFormat="1" applyFont="1" applyFill="1" applyBorder="1" applyAlignment="1">
      <alignment horizontal="center" shrinkToFit="1"/>
    </xf>
    <xf numFmtId="213" fontId="27" fillId="6" borderId="0" xfId="42" applyNumberFormat="1" applyFont="1" applyFill="1" applyBorder="1" applyAlignment="1">
      <alignment horizontal="center" shrinkToFit="1"/>
    </xf>
    <xf numFmtId="213" fontId="27" fillId="6" borderId="16" xfId="42" applyNumberFormat="1" applyFont="1" applyFill="1" applyBorder="1" applyAlignment="1">
      <alignment horizontal="center" shrinkToFit="1"/>
    </xf>
    <xf numFmtId="213" fontId="29" fillId="6" borderId="16" xfId="49" applyNumberFormat="1" applyFont="1" applyFill="1" applyBorder="1" applyAlignment="1">
      <alignment horizontal="center" shrinkToFit="1"/>
    </xf>
    <xf numFmtId="41" fontId="29" fillId="6" borderId="16" xfId="49" applyNumberFormat="1" applyFont="1" applyFill="1" applyBorder="1" applyAlignment="1">
      <alignment horizontal="center" shrinkToFit="1"/>
    </xf>
    <xf numFmtId="41" fontId="27" fillId="0" borderId="0" xfId="49" applyNumberFormat="1" applyFont="1" applyBorder="1" applyAlignment="1">
      <alignment horizontal="right" shrinkToFit="1"/>
    </xf>
    <xf numFmtId="49" fontId="14" fillId="0" borderId="23" xfId="0" applyNumberFormat="1" applyFont="1" applyFill="1" applyBorder="1" applyAlignment="1">
      <alignment horizontal="center" vertical="center"/>
    </xf>
    <xf numFmtId="0" fontId="14" fillId="0" borderId="27" xfId="0" applyFont="1" applyFill="1" applyBorder="1" applyAlignment="1">
      <alignment horizontal="center" vertical="center"/>
    </xf>
    <xf numFmtId="49" fontId="10" fillId="0" borderId="23" xfId="0" applyNumberFormat="1" applyFont="1" applyFill="1" applyBorder="1" applyAlignment="1">
      <alignment horizontal="center" vertical="center"/>
    </xf>
    <xf numFmtId="49" fontId="10" fillId="0" borderId="27" xfId="0" applyNumberFormat="1" applyFont="1" applyFill="1" applyBorder="1" applyAlignment="1">
      <alignment horizontal="center" vertical="center"/>
    </xf>
    <xf numFmtId="49" fontId="10" fillId="0" borderId="28" xfId="0" applyNumberFormat="1" applyFont="1" applyFill="1" applyBorder="1" applyAlignment="1">
      <alignment horizontal="center" vertical="center"/>
    </xf>
    <xf numFmtId="49" fontId="19" fillId="0" borderId="23" xfId="0" applyNumberFormat="1" applyFont="1" applyFill="1" applyBorder="1" applyAlignment="1">
      <alignment horizontal="center" vertical="center"/>
    </xf>
    <xf numFmtId="49" fontId="19" fillId="0" borderId="28" xfId="0" applyNumberFormat="1" applyFont="1" applyFill="1" applyBorder="1" applyAlignment="1">
      <alignment horizontal="center" vertical="center"/>
    </xf>
    <xf numFmtId="0" fontId="14" fillId="0" borderId="32" xfId="0" applyFont="1" applyBorder="1" applyAlignment="1">
      <alignment horizontal="center" vertical="center"/>
    </xf>
    <xf numFmtId="0" fontId="14" fillId="0" borderId="16" xfId="0" applyFont="1" applyBorder="1" applyAlignment="1">
      <alignment horizontal="center" vertical="center"/>
    </xf>
    <xf numFmtId="0" fontId="14" fillId="0" borderId="26" xfId="0" applyFont="1" applyBorder="1" applyAlignment="1">
      <alignment horizontal="center" vertical="center"/>
    </xf>
    <xf numFmtId="0" fontId="14" fillId="0" borderId="0" xfId="0" applyFont="1" applyBorder="1" applyAlignment="1">
      <alignment horizontal="center" vertical="center" wrapText="1"/>
    </xf>
    <xf numFmtId="41" fontId="12" fillId="0" borderId="19" xfId="49" applyNumberFormat="1" applyFont="1" applyBorder="1" applyAlignment="1">
      <alignment horizontal="center"/>
    </xf>
    <xf numFmtId="41" fontId="12" fillId="0" borderId="35" xfId="49" applyNumberFormat="1" applyFont="1" applyBorder="1" applyAlignment="1">
      <alignment horizontal="center"/>
    </xf>
    <xf numFmtId="41" fontId="12" fillId="0" borderId="15" xfId="49" applyNumberFormat="1" applyFont="1" applyBorder="1" applyAlignment="1">
      <alignment horizontal="center"/>
    </xf>
    <xf numFmtId="41" fontId="12" fillId="0" borderId="16" xfId="49" applyNumberFormat="1" applyFont="1" applyBorder="1" applyAlignment="1">
      <alignment horizontal="center"/>
    </xf>
    <xf numFmtId="41" fontId="12" fillId="0" borderId="15" xfId="0" applyNumberFormat="1" applyFont="1" applyBorder="1" applyAlignment="1">
      <alignment horizontal="center"/>
    </xf>
    <xf numFmtId="41" fontId="12" fillId="0" borderId="16" xfId="0" applyNumberFormat="1" applyFont="1" applyBorder="1" applyAlignment="1">
      <alignment horizontal="center"/>
    </xf>
    <xf numFmtId="0" fontId="7" fillId="0" borderId="36" xfId="0" applyFont="1" applyBorder="1" applyAlignment="1">
      <alignment horizontal="center"/>
    </xf>
    <xf numFmtId="0" fontId="7" fillId="0" borderId="23" xfId="0" applyFont="1" applyBorder="1" applyAlignment="1">
      <alignment horizontal="center"/>
    </xf>
    <xf numFmtId="0" fontId="14" fillId="0" borderId="12" xfId="0" applyFont="1" applyBorder="1" applyAlignment="1">
      <alignment horizontal="center" vertical="center"/>
    </xf>
    <xf numFmtId="0" fontId="14" fillId="0" borderId="13" xfId="0" applyFont="1" applyBorder="1" applyAlignment="1">
      <alignment horizontal="center" vertical="center"/>
    </xf>
    <xf numFmtId="0" fontId="14" fillId="0" borderId="19" xfId="0" applyFont="1" applyBorder="1" applyAlignment="1">
      <alignment horizontal="center" vertical="center" wrapText="1"/>
    </xf>
    <xf numFmtId="0" fontId="14" fillId="0" borderId="35"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36"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28" xfId="0" applyFont="1" applyBorder="1" applyAlignment="1">
      <alignment horizontal="center" vertical="center" wrapText="1"/>
    </xf>
    <xf numFmtId="0" fontId="14" fillId="0" borderId="23" xfId="0" applyFont="1" applyBorder="1" applyAlignment="1">
      <alignment horizontal="center" vertical="center" wrapText="1"/>
    </xf>
    <xf numFmtId="0" fontId="13" fillId="0" borderId="36" xfId="0" applyFont="1" applyBorder="1" applyAlignment="1">
      <alignment horizontal="center" vertical="center" wrapText="1"/>
    </xf>
    <xf numFmtId="0" fontId="13" fillId="0" borderId="12" xfId="0" applyFont="1" applyBorder="1" applyAlignment="1">
      <alignment horizontal="center" vertical="center" wrapText="1"/>
    </xf>
    <xf numFmtId="0" fontId="14" fillId="0" borderId="24"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31" xfId="0" applyFont="1" applyBorder="1" applyAlignment="1">
      <alignment horizontal="center" vertical="center" wrapText="1"/>
    </xf>
    <xf numFmtId="41" fontId="12" fillId="0" borderId="0" xfId="49" applyNumberFormat="1" applyFont="1" applyBorder="1" applyAlignment="1">
      <alignment horizontal="center"/>
    </xf>
    <xf numFmtId="41" fontId="12" fillId="0" borderId="0" xfId="0" applyNumberFormat="1" applyFont="1" applyBorder="1" applyAlignment="1">
      <alignment horizontal="center"/>
    </xf>
    <xf numFmtId="41" fontId="12" fillId="0" borderId="15" xfId="49" applyNumberFormat="1" applyFont="1" applyBorder="1" applyAlignment="1">
      <alignment horizontal="center" wrapText="1"/>
    </xf>
    <xf numFmtId="41" fontId="12" fillId="0" borderId="16" xfId="49" applyNumberFormat="1" applyFont="1" applyBorder="1" applyAlignment="1">
      <alignment horizontal="center" wrapText="1"/>
    </xf>
    <xf numFmtId="41" fontId="12" fillId="0" borderId="34" xfId="49" applyNumberFormat="1" applyFont="1" applyBorder="1" applyAlignment="1">
      <alignment horizontal="center"/>
    </xf>
    <xf numFmtId="41" fontId="12" fillId="0" borderId="19" xfId="0" applyNumberFormat="1" applyFont="1" applyBorder="1" applyAlignment="1">
      <alignment horizontal="center"/>
    </xf>
    <xf numFmtId="41" fontId="12" fillId="0" borderId="35" xfId="0" applyNumberFormat="1" applyFont="1" applyBorder="1" applyAlignment="1">
      <alignment horizontal="center"/>
    </xf>
    <xf numFmtId="49" fontId="14" fillId="32" borderId="13" xfId="0" applyNumberFormat="1" applyFont="1" applyFill="1" applyBorder="1" applyAlignment="1">
      <alignment horizontal="center" vertical="center"/>
    </xf>
    <xf numFmtId="49" fontId="14" fillId="32" borderId="11" xfId="0" applyNumberFormat="1" applyFont="1" applyFill="1" applyBorder="1" applyAlignment="1">
      <alignment horizontal="center" vertical="center"/>
    </xf>
    <xf numFmtId="49" fontId="14" fillId="32" borderId="30" xfId="0" applyNumberFormat="1" applyFont="1" applyFill="1" applyBorder="1" applyAlignment="1">
      <alignment horizontal="center" vertical="center"/>
    </xf>
    <xf numFmtId="49" fontId="14" fillId="32" borderId="32" xfId="0" applyNumberFormat="1" applyFont="1" applyFill="1" applyBorder="1" applyAlignment="1">
      <alignment horizontal="center" vertical="center"/>
    </xf>
    <xf numFmtId="49" fontId="14" fillId="32" borderId="23" xfId="0" applyNumberFormat="1" applyFont="1" applyFill="1" applyBorder="1" applyAlignment="1">
      <alignment horizontal="distributed" vertical="center"/>
    </xf>
    <xf numFmtId="49" fontId="14" fillId="32" borderId="27" xfId="0" applyNumberFormat="1" applyFont="1" applyFill="1" applyBorder="1" applyAlignment="1">
      <alignment horizontal="distributed" vertical="center"/>
    </xf>
    <xf numFmtId="0" fontId="7" fillId="32" borderId="0" xfId="0" applyFont="1" applyFill="1" applyBorder="1" applyAlignment="1">
      <alignment horizontal="center" vertical="center"/>
    </xf>
    <xf numFmtId="0" fontId="7" fillId="32" borderId="16" xfId="0" applyFont="1" applyFill="1" applyBorder="1" applyAlignment="1">
      <alignment horizontal="center" vertical="center"/>
    </xf>
    <xf numFmtId="0" fontId="7" fillId="32" borderId="29" xfId="0" applyFont="1" applyFill="1" applyBorder="1" applyAlignment="1">
      <alignment horizontal="center" vertical="center" wrapText="1"/>
    </xf>
    <xf numFmtId="0" fontId="7" fillId="32" borderId="14" xfId="0" applyFont="1" applyFill="1" applyBorder="1" applyAlignment="1">
      <alignment horizontal="center" vertical="center" wrapText="1"/>
    </xf>
    <xf numFmtId="0" fontId="7" fillId="32" borderId="20" xfId="0" applyFont="1" applyFill="1" applyBorder="1" applyAlignment="1">
      <alignment horizontal="center" vertical="center" wrapText="1"/>
    </xf>
    <xf numFmtId="0" fontId="7" fillId="32" borderId="22" xfId="0" applyFont="1" applyFill="1" applyBorder="1" applyAlignment="1">
      <alignment horizontal="center" vertical="center"/>
    </xf>
    <xf numFmtId="0" fontId="7" fillId="32" borderId="20" xfId="0" applyFont="1" applyFill="1" applyBorder="1" applyAlignment="1">
      <alignment horizontal="center" vertical="center"/>
    </xf>
    <xf numFmtId="49" fontId="14" fillId="32" borderId="27" xfId="0" applyNumberFormat="1" applyFont="1" applyFill="1" applyBorder="1" applyAlignment="1">
      <alignment horizontal="distributed" vertical="center"/>
    </xf>
    <xf numFmtId="0" fontId="7" fillId="32" borderId="32" xfId="0" applyFont="1" applyFill="1" applyBorder="1" applyAlignment="1">
      <alignment horizontal="center" vertical="center"/>
    </xf>
    <xf numFmtId="0" fontId="7" fillId="32" borderId="26" xfId="0" applyFont="1" applyFill="1" applyBorder="1" applyAlignment="1">
      <alignment horizontal="center" vertical="center"/>
    </xf>
    <xf numFmtId="0" fontId="7" fillId="32" borderId="24" xfId="0" applyFont="1" applyFill="1" applyBorder="1" applyAlignment="1">
      <alignment horizontal="center" vertical="center" wrapText="1"/>
    </xf>
    <xf numFmtId="0" fontId="7" fillId="32" borderId="25" xfId="0" applyFont="1" applyFill="1" applyBorder="1" applyAlignment="1">
      <alignment horizontal="center" vertical="center" wrapText="1"/>
    </xf>
    <xf numFmtId="0" fontId="7" fillId="32" borderId="15" xfId="0" applyFont="1" applyFill="1" applyBorder="1" applyAlignment="1">
      <alignment horizontal="center" vertical="center" wrapText="1"/>
    </xf>
    <xf numFmtId="0" fontId="7" fillId="32" borderId="0" xfId="0" applyFont="1" applyFill="1" applyBorder="1" applyAlignment="1">
      <alignment horizontal="center" vertical="center" wrapText="1"/>
    </xf>
    <xf numFmtId="0" fontId="7" fillId="32" borderId="21" xfId="0" applyFont="1" applyFill="1" applyBorder="1" applyAlignment="1">
      <alignment horizontal="center" vertical="center" wrapText="1"/>
    </xf>
    <xf numFmtId="0" fontId="7" fillId="32" borderId="31" xfId="0" applyFont="1" applyFill="1" applyBorder="1" applyAlignment="1">
      <alignment horizontal="center" vertical="center" wrapText="1"/>
    </xf>
    <xf numFmtId="0" fontId="14" fillId="0" borderId="29"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20" xfId="0" applyFont="1" applyBorder="1" applyAlignment="1">
      <alignment horizontal="center" vertical="center" wrapText="1"/>
    </xf>
    <xf numFmtId="0" fontId="48" fillId="0" borderId="0" xfId="0" applyFont="1" applyFill="1" applyBorder="1" applyAlignment="1">
      <alignment/>
    </xf>
    <xf numFmtId="0" fontId="48" fillId="0" borderId="0" xfId="0" applyFont="1" applyAlignment="1">
      <alignment/>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統計表"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Y75"/>
  <sheetViews>
    <sheetView tabSelected="1" zoomScaleSheetLayoutView="100" zoomScalePageLayoutView="0" workbookViewId="0" topLeftCell="A14">
      <selection activeCell="A31" sqref="A31"/>
    </sheetView>
  </sheetViews>
  <sheetFormatPr defaultColWidth="9.00390625" defaultRowHeight="13.5"/>
  <cols>
    <col min="1" max="1" width="10.125" style="2" customWidth="1"/>
    <col min="2" max="2" width="11.125" style="2" customWidth="1"/>
    <col min="3" max="7" width="10.125" style="2" customWidth="1"/>
    <col min="8" max="8" width="12.375" style="2" customWidth="1"/>
    <col min="9" max="10" width="12.625" style="2" customWidth="1"/>
    <col min="11" max="11" width="10.625" style="2" customWidth="1"/>
    <col min="12" max="12" width="11.25390625" style="2" customWidth="1"/>
    <col min="13" max="15" width="9.00390625" style="2" customWidth="1"/>
    <col min="16" max="24" width="9.00390625" style="2" hidden="1" customWidth="1"/>
    <col min="25" max="16384" width="9.00390625" style="2" customWidth="1"/>
  </cols>
  <sheetData>
    <row r="1" spans="1:8" ht="13.5">
      <c r="A1" s="589" t="s">
        <v>154</v>
      </c>
      <c r="B1" s="589"/>
      <c r="C1" s="589"/>
      <c r="D1" s="589"/>
      <c r="E1" s="589"/>
      <c r="F1" s="589"/>
      <c r="G1" s="589"/>
      <c r="H1" s="589"/>
    </row>
    <row r="2" spans="1:12" ht="12.75" thickBot="1">
      <c r="A2" s="3"/>
      <c r="B2" s="3"/>
      <c r="C2" s="3"/>
      <c r="D2" s="3"/>
      <c r="E2" s="3"/>
      <c r="F2" s="3"/>
      <c r="G2" s="3"/>
      <c r="H2" s="3"/>
      <c r="I2" s="3"/>
      <c r="J2" s="3"/>
      <c r="K2" s="4"/>
      <c r="L2" s="47" t="s">
        <v>297</v>
      </c>
    </row>
    <row r="3" spans="1:13" s="6" customFormat="1" ht="18" customHeight="1">
      <c r="A3" s="595" t="s">
        <v>175</v>
      </c>
      <c r="B3" s="581" t="s">
        <v>62</v>
      </c>
      <c r="C3" s="581" t="s">
        <v>63</v>
      </c>
      <c r="D3" s="581" t="s">
        <v>64</v>
      </c>
      <c r="E3" s="583" t="s">
        <v>156</v>
      </c>
      <c r="F3" s="584"/>
      <c r="G3" s="585"/>
      <c r="H3" s="593" t="s">
        <v>172</v>
      </c>
      <c r="I3" s="595" t="s">
        <v>65</v>
      </c>
      <c r="J3" s="581" t="s">
        <v>66</v>
      </c>
      <c r="K3" s="583" t="s">
        <v>157</v>
      </c>
      <c r="L3" s="584"/>
      <c r="M3" s="5"/>
    </row>
    <row r="4" spans="1:14" s="6" customFormat="1" ht="18" customHeight="1">
      <c r="A4" s="596"/>
      <c r="B4" s="582"/>
      <c r="C4" s="582"/>
      <c r="D4" s="582"/>
      <c r="E4" s="44" t="s">
        <v>67</v>
      </c>
      <c r="F4" s="45" t="s">
        <v>68</v>
      </c>
      <c r="G4" s="46" t="s">
        <v>69</v>
      </c>
      <c r="H4" s="594"/>
      <c r="I4" s="596"/>
      <c r="J4" s="582"/>
      <c r="K4" s="45" t="s">
        <v>59</v>
      </c>
      <c r="L4" s="78" t="s">
        <v>70</v>
      </c>
      <c r="M4" s="5"/>
      <c r="N4" s="5"/>
    </row>
    <row r="5" spans="1:14" ht="15" customHeight="1">
      <c r="A5" s="48" t="s">
        <v>166</v>
      </c>
      <c r="B5" s="50">
        <v>1457358</v>
      </c>
      <c r="C5" s="61">
        <v>830708</v>
      </c>
      <c r="D5" s="179">
        <f aca="true" t="shared" si="0" ref="D5:D17">C5/B5*100</f>
        <v>57.0009565254385</v>
      </c>
      <c r="E5" s="61">
        <v>101439</v>
      </c>
      <c r="F5" s="50">
        <v>100523</v>
      </c>
      <c r="G5" s="61">
        <v>30144</v>
      </c>
      <c r="H5" s="58">
        <v>45393</v>
      </c>
      <c r="I5" s="57">
        <v>43495</v>
      </c>
      <c r="J5" s="55">
        <v>24</v>
      </c>
      <c r="K5" s="55">
        <v>42</v>
      </c>
      <c r="L5" s="181">
        <f aca="true" t="shared" si="1" ref="L5:L16">K5/C5%</f>
        <v>0.005055928196189274</v>
      </c>
      <c r="N5" s="414"/>
    </row>
    <row r="6" spans="1:14" ht="15" customHeight="1">
      <c r="A6" s="176" t="s">
        <v>1</v>
      </c>
      <c r="B6" s="50">
        <v>1515890</v>
      </c>
      <c r="C6" s="61">
        <v>739602</v>
      </c>
      <c r="D6" s="179">
        <f t="shared" si="0"/>
        <v>48.789951777503646</v>
      </c>
      <c r="E6" s="61">
        <v>92820</v>
      </c>
      <c r="F6" s="50">
        <v>91544</v>
      </c>
      <c r="G6" s="61">
        <v>31694</v>
      </c>
      <c r="H6" s="58">
        <v>56241</v>
      </c>
      <c r="I6" s="57">
        <v>58520</v>
      </c>
      <c r="J6" s="55">
        <v>15</v>
      </c>
      <c r="K6" s="55">
        <v>32</v>
      </c>
      <c r="L6" s="181">
        <f t="shared" si="1"/>
        <v>0.004326651361137477</v>
      </c>
      <c r="N6" s="414"/>
    </row>
    <row r="7" spans="1:14" ht="15" customHeight="1">
      <c r="A7" s="70" t="s">
        <v>158</v>
      </c>
      <c r="B7" s="50">
        <v>1647347</v>
      </c>
      <c r="C7" s="61">
        <v>746072</v>
      </c>
      <c r="D7" s="179">
        <f t="shared" si="0"/>
        <v>45.28930456060563</v>
      </c>
      <c r="E7" s="61">
        <v>91530</v>
      </c>
      <c r="F7" s="50">
        <v>90852</v>
      </c>
      <c r="G7" s="50">
        <v>43176</v>
      </c>
      <c r="H7" s="58">
        <v>47849</v>
      </c>
      <c r="I7" s="57">
        <v>5911</v>
      </c>
      <c r="J7" s="55">
        <v>186</v>
      </c>
      <c r="K7" s="55">
        <v>33</v>
      </c>
      <c r="L7" s="181">
        <f t="shared" si="1"/>
        <v>0.004423165592596961</v>
      </c>
      <c r="N7" s="414"/>
    </row>
    <row r="8" spans="1:14" ht="15" customHeight="1" hidden="1">
      <c r="A8" s="70" t="s">
        <v>159</v>
      </c>
      <c r="B8" s="50">
        <v>1543898</v>
      </c>
      <c r="C8" s="61">
        <v>695199</v>
      </c>
      <c r="D8" s="179">
        <f t="shared" si="0"/>
        <v>45.02881667053134</v>
      </c>
      <c r="E8" s="61">
        <v>90720</v>
      </c>
      <c r="F8" s="50">
        <v>90463</v>
      </c>
      <c r="G8" s="50">
        <v>46153</v>
      </c>
      <c r="H8" s="58">
        <v>43204</v>
      </c>
      <c r="I8" s="57">
        <v>6801</v>
      </c>
      <c r="J8" s="55">
        <v>158</v>
      </c>
      <c r="K8" s="55">
        <v>19</v>
      </c>
      <c r="L8" s="182">
        <f t="shared" si="1"/>
        <v>0.0027330303984902165</v>
      </c>
      <c r="N8" s="414"/>
    </row>
    <row r="9" spans="1:14" ht="15" customHeight="1" hidden="1">
      <c r="A9" s="70" t="s">
        <v>160</v>
      </c>
      <c r="B9" s="50">
        <v>1231863</v>
      </c>
      <c r="C9" s="50">
        <v>625486</v>
      </c>
      <c r="D9" s="179">
        <f t="shared" si="0"/>
        <v>50.77561384666964</v>
      </c>
      <c r="E9" s="61">
        <v>80438</v>
      </c>
      <c r="F9" s="58">
        <v>79891</v>
      </c>
      <c r="G9" s="58">
        <v>44519</v>
      </c>
      <c r="H9" s="58">
        <v>34867</v>
      </c>
      <c r="I9" s="57">
        <v>5692</v>
      </c>
      <c r="J9" s="50">
        <v>16</v>
      </c>
      <c r="K9" s="50">
        <v>23</v>
      </c>
      <c r="L9" s="182">
        <f t="shared" si="1"/>
        <v>0.0036771406554263406</v>
      </c>
      <c r="N9" s="414"/>
    </row>
    <row r="10" spans="1:14" ht="15" customHeight="1" hidden="1">
      <c r="A10" s="70" t="s">
        <v>161</v>
      </c>
      <c r="B10" s="50">
        <v>1251855</v>
      </c>
      <c r="C10" s="50">
        <v>640579</v>
      </c>
      <c r="D10" s="179">
        <f t="shared" si="0"/>
        <v>51.17038315140332</v>
      </c>
      <c r="E10" s="61">
        <v>19463</v>
      </c>
      <c r="F10" s="58">
        <v>19403</v>
      </c>
      <c r="G10" s="50">
        <v>244</v>
      </c>
      <c r="H10" s="58">
        <v>19198</v>
      </c>
      <c r="I10" s="57">
        <v>5064</v>
      </c>
      <c r="J10" s="50">
        <v>33</v>
      </c>
      <c r="K10" s="50">
        <v>13</v>
      </c>
      <c r="L10" s="182">
        <f t="shared" si="1"/>
        <v>0.002029414014508749</v>
      </c>
      <c r="N10" s="414"/>
    </row>
    <row r="11" spans="1:14" ht="15" customHeight="1" hidden="1">
      <c r="A11" s="70" t="s">
        <v>162</v>
      </c>
      <c r="B11" s="50">
        <v>1124701</v>
      </c>
      <c r="C11" s="50">
        <v>549634</v>
      </c>
      <c r="D11" s="179">
        <f t="shared" si="0"/>
        <v>48.869343941189705</v>
      </c>
      <c r="E11" s="50">
        <v>23893</v>
      </c>
      <c r="F11" s="50">
        <v>23868</v>
      </c>
      <c r="G11" s="50">
        <v>237</v>
      </c>
      <c r="H11" s="58">
        <v>23541</v>
      </c>
      <c r="I11" s="57">
        <v>3960</v>
      </c>
      <c r="J11" s="50">
        <v>40</v>
      </c>
      <c r="K11" s="50">
        <v>18</v>
      </c>
      <c r="L11" s="182">
        <f t="shared" si="1"/>
        <v>0.0032749065741930084</v>
      </c>
      <c r="N11" s="414"/>
    </row>
    <row r="12" spans="1:14" ht="15" customHeight="1">
      <c r="A12" s="70" t="s">
        <v>163</v>
      </c>
      <c r="B12" s="50">
        <v>574510</v>
      </c>
      <c r="C12" s="50">
        <v>272480</v>
      </c>
      <c r="D12" s="179">
        <f t="shared" si="0"/>
        <v>47.42824319855181</v>
      </c>
      <c r="E12" s="50"/>
      <c r="F12" s="50"/>
      <c r="G12" s="57"/>
      <c r="H12" s="58">
        <v>17334</v>
      </c>
      <c r="I12" s="57"/>
      <c r="J12" s="50">
        <v>1216</v>
      </c>
      <c r="K12" s="50">
        <v>15</v>
      </c>
      <c r="L12" s="182">
        <f t="shared" si="1"/>
        <v>0.005504991192014092</v>
      </c>
      <c r="N12" s="414"/>
    </row>
    <row r="13" spans="1:14" ht="15" customHeight="1">
      <c r="A13" s="70" t="s">
        <v>164</v>
      </c>
      <c r="B13" s="50">
        <v>561535</v>
      </c>
      <c r="C13" s="62">
        <v>249800</v>
      </c>
      <c r="D13" s="179">
        <f t="shared" si="0"/>
        <v>44.48520573072025</v>
      </c>
      <c r="E13" s="50"/>
      <c r="F13" s="50"/>
      <c r="G13" s="57"/>
      <c r="H13" s="58">
        <v>17081</v>
      </c>
      <c r="I13" s="57"/>
      <c r="J13" s="50">
        <v>3</v>
      </c>
      <c r="K13" s="50">
        <v>5</v>
      </c>
      <c r="L13" s="182">
        <f t="shared" si="1"/>
        <v>0.0020016012810248197</v>
      </c>
      <c r="N13" s="414"/>
    </row>
    <row r="14" spans="1:14" ht="15" customHeight="1">
      <c r="A14" s="70" t="s">
        <v>165</v>
      </c>
      <c r="B14" s="50">
        <v>510307</v>
      </c>
      <c r="C14" s="62">
        <v>248780</v>
      </c>
      <c r="D14" s="179">
        <f t="shared" si="0"/>
        <v>48.75104593901318</v>
      </c>
      <c r="E14" s="50"/>
      <c r="F14" s="50"/>
      <c r="G14" s="57"/>
      <c r="H14" s="58">
        <v>16930</v>
      </c>
      <c r="I14" s="57"/>
      <c r="J14" s="57">
        <v>5</v>
      </c>
      <c r="K14" s="50">
        <v>6</v>
      </c>
      <c r="L14" s="182">
        <f t="shared" si="1"/>
        <v>0.002411769434842029</v>
      </c>
      <c r="N14" s="414"/>
    </row>
    <row r="15" spans="1:14" ht="15" customHeight="1">
      <c r="A15" s="70" t="s">
        <v>155</v>
      </c>
      <c r="B15" s="50">
        <v>522145</v>
      </c>
      <c r="C15" s="62">
        <v>235578</v>
      </c>
      <c r="D15" s="179">
        <f t="shared" si="0"/>
        <v>45.11735245956583</v>
      </c>
      <c r="E15" s="50"/>
      <c r="F15" s="50"/>
      <c r="G15" s="57"/>
      <c r="H15" s="58">
        <v>16621</v>
      </c>
      <c r="I15" s="57"/>
      <c r="J15" s="57">
        <v>0</v>
      </c>
      <c r="K15" s="50">
        <v>7</v>
      </c>
      <c r="L15" s="182">
        <f t="shared" si="1"/>
        <v>0.002971414987817198</v>
      </c>
      <c r="N15" s="414"/>
    </row>
    <row r="16" spans="1:14" ht="15" customHeight="1">
      <c r="A16" s="70" t="s">
        <v>287</v>
      </c>
      <c r="B16" s="50">
        <v>558461</v>
      </c>
      <c r="C16" s="62">
        <v>230201</v>
      </c>
      <c r="D16" s="179">
        <f t="shared" si="0"/>
        <v>41.2206044826765</v>
      </c>
      <c r="E16" s="50"/>
      <c r="F16" s="50"/>
      <c r="G16" s="57"/>
      <c r="H16" s="58">
        <v>16285</v>
      </c>
      <c r="I16" s="57"/>
      <c r="J16" s="57">
        <v>4</v>
      </c>
      <c r="K16" s="50">
        <v>13</v>
      </c>
      <c r="L16" s="182">
        <f t="shared" si="1"/>
        <v>0.005647238717468647</v>
      </c>
      <c r="N16" s="414"/>
    </row>
    <row r="17" spans="1:14" ht="15" customHeight="1">
      <c r="A17" s="70" t="s">
        <v>298</v>
      </c>
      <c r="B17" s="50">
        <v>562152</v>
      </c>
      <c r="C17" s="62">
        <v>215017</v>
      </c>
      <c r="D17" s="179">
        <f t="shared" si="0"/>
        <v>38.24890776871735</v>
      </c>
      <c r="E17" s="50"/>
      <c r="F17" s="50"/>
      <c r="G17" s="57"/>
      <c r="H17" s="58">
        <v>13667</v>
      </c>
      <c r="I17" s="57"/>
      <c r="J17" s="57">
        <v>2</v>
      </c>
      <c r="K17" s="50">
        <v>4</v>
      </c>
      <c r="L17" s="182">
        <f>K17/C17%</f>
        <v>0.0018603180213657524</v>
      </c>
      <c r="N17" s="414"/>
    </row>
    <row r="18" spans="1:12" ht="15.75" customHeight="1">
      <c r="A18" s="71" t="s">
        <v>299</v>
      </c>
      <c r="B18" s="505">
        <f>SUM(B20:B27)</f>
        <v>558428</v>
      </c>
      <c r="C18" s="505">
        <f>SUM(C20:C27)</f>
        <v>214406</v>
      </c>
      <c r="D18" s="522">
        <f>C18/B18*100</f>
        <v>38.39456474245561</v>
      </c>
      <c r="E18" s="50"/>
      <c r="F18" s="74"/>
      <c r="G18" s="74"/>
      <c r="H18" s="567">
        <f>SUM(H20:H27)</f>
        <v>11628</v>
      </c>
      <c r="I18" s="75"/>
      <c r="J18" s="508">
        <f>SUM(J20:J27)</f>
        <v>13</v>
      </c>
      <c r="K18" s="505">
        <f>SUM(K20:K27)</f>
        <v>4</v>
      </c>
      <c r="L18" s="521">
        <f>K18/C18%</f>
        <v>0.0018656194322920069</v>
      </c>
    </row>
    <row r="19" spans="1:12" ht="10.5" customHeight="1">
      <c r="A19" s="41"/>
      <c r="B19" s="50"/>
      <c r="C19" s="61"/>
      <c r="D19" s="411"/>
      <c r="E19" s="50"/>
      <c r="F19" s="50"/>
      <c r="G19" s="50"/>
      <c r="H19" s="58"/>
      <c r="I19" s="57"/>
      <c r="J19" s="55"/>
      <c r="K19" s="55"/>
      <c r="L19" s="182"/>
    </row>
    <row r="20" spans="1:12" ht="15.75" customHeight="1">
      <c r="A20" s="42" t="s">
        <v>71</v>
      </c>
      <c r="B20" s="433">
        <v>142793</v>
      </c>
      <c r="C20" s="434">
        <v>60761</v>
      </c>
      <c r="D20" s="523">
        <f aca="true" t="shared" si="2" ref="D20:D27">C20/B20*100</f>
        <v>42.55180576078659</v>
      </c>
      <c r="E20" s="50"/>
      <c r="F20" s="50"/>
      <c r="G20" s="50"/>
      <c r="H20" s="566">
        <v>3149</v>
      </c>
      <c r="I20" s="57"/>
      <c r="J20" s="425">
        <v>0</v>
      </c>
      <c r="K20" s="425">
        <v>0</v>
      </c>
      <c r="L20" s="519">
        <f aca="true" t="shared" si="3" ref="L20:L27">K20/C20%</f>
        <v>0</v>
      </c>
    </row>
    <row r="21" spans="1:12" ht="15.75" customHeight="1">
      <c r="A21" s="42" t="s">
        <v>72</v>
      </c>
      <c r="B21" s="433">
        <v>57068</v>
      </c>
      <c r="C21" s="434">
        <v>22639</v>
      </c>
      <c r="D21" s="523">
        <f t="shared" si="2"/>
        <v>39.67021798556109</v>
      </c>
      <c r="E21" s="50"/>
      <c r="F21" s="50"/>
      <c r="G21" s="50"/>
      <c r="H21" s="566">
        <v>1498</v>
      </c>
      <c r="I21" s="57"/>
      <c r="J21" s="425">
        <v>11</v>
      </c>
      <c r="K21" s="425">
        <v>1</v>
      </c>
      <c r="L21" s="519">
        <f t="shared" si="3"/>
        <v>0.004417156234816025</v>
      </c>
    </row>
    <row r="22" spans="1:12" ht="15.75" customHeight="1">
      <c r="A22" s="42" t="s">
        <v>73</v>
      </c>
      <c r="B22" s="433">
        <v>41946</v>
      </c>
      <c r="C22" s="434">
        <v>18607</v>
      </c>
      <c r="D22" s="523">
        <f t="shared" si="2"/>
        <v>44.35941448529061</v>
      </c>
      <c r="E22" s="50"/>
      <c r="F22" s="50"/>
      <c r="G22" s="50"/>
      <c r="H22" s="566">
        <v>0</v>
      </c>
      <c r="I22" s="57"/>
      <c r="J22" s="425">
        <v>0</v>
      </c>
      <c r="K22" s="425">
        <v>0</v>
      </c>
      <c r="L22" s="519">
        <f t="shared" si="3"/>
        <v>0</v>
      </c>
    </row>
    <row r="23" spans="1:12" ht="15.75" customHeight="1">
      <c r="A23" s="42" t="s">
        <v>74</v>
      </c>
      <c r="B23" s="433">
        <v>80556</v>
      </c>
      <c r="C23" s="434">
        <v>31434</v>
      </c>
      <c r="D23" s="523">
        <f t="shared" si="2"/>
        <v>39.02130195143751</v>
      </c>
      <c r="E23" s="50"/>
      <c r="F23" s="50"/>
      <c r="G23" s="50"/>
      <c r="H23" s="566">
        <v>1807</v>
      </c>
      <c r="I23" s="57"/>
      <c r="J23" s="425">
        <v>0</v>
      </c>
      <c r="K23" s="425">
        <v>1</v>
      </c>
      <c r="L23" s="519">
        <f t="shared" si="3"/>
        <v>0.0031812686899535536</v>
      </c>
    </row>
    <row r="24" spans="1:12" ht="15.75" customHeight="1">
      <c r="A24" s="42" t="s">
        <v>107</v>
      </c>
      <c r="B24" s="433">
        <v>12436</v>
      </c>
      <c r="C24" s="434">
        <v>5481</v>
      </c>
      <c r="D24" s="523">
        <f t="shared" si="2"/>
        <v>44.07365712447732</v>
      </c>
      <c r="E24" s="50"/>
      <c r="F24" s="50"/>
      <c r="G24" s="63"/>
      <c r="H24" s="566">
        <v>145</v>
      </c>
      <c r="I24" s="57"/>
      <c r="J24" s="425">
        <v>0</v>
      </c>
      <c r="K24" s="425">
        <v>0</v>
      </c>
      <c r="L24" s="519">
        <f t="shared" si="3"/>
        <v>0</v>
      </c>
    </row>
    <row r="25" spans="1:12" ht="15.75" customHeight="1">
      <c r="A25" s="42" t="s">
        <v>76</v>
      </c>
      <c r="B25" s="433">
        <v>47814</v>
      </c>
      <c r="C25" s="434">
        <v>11875</v>
      </c>
      <c r="D25" s="523">
        <f t="shared" si="2"/>
        <v>24.835822144141883</v>
      </c>
      <c r="E25" s="50"/>
      <c r="F25" s="50"/>
      <c r="G25" s="50"/>
      <c r="H25" s="566">
        <v>0</v>
      </c>
      <c r="I25" s="57"/>
      <c r="J25" s="425">
        <v>0</v>
      </c>
      <c r="K25" s="425">
        <v>0</v>
      </c>
      <c r="L25" s="519">
        <f t="shared" si="3"/>
        <v>0</v>
      </c>
    </row>
    <row r="26" spans="1:12" ht="15.75" customHeight="1">
      <c r="A26" s="42" t="s">
        <v>108</v>
      </c>
      <c r="B26" s="433">
        <v>76738</v>
      </c>
      <c r="C26" s="434">
        <v>33966</v>
      </c>
      <c r="D26" s="523">
        <f t="shared" si="2"/>
        <v>44.26229508196721</v>
      </c>
      <c r="E26" s="50"/>
      <c r="F26" s="50"/>
      <c r="G26" s="50"/>
      <c r="H26" s="566">
        <v>2752</v>
      </c>
      <c r="I26" s="57"/>
      <c r="J26" s="425">
        <v>2</v>
      </c>
      <c r="K26" s="425">
        <v>2</v>
      </c>
      <c r="L26" s="519">
        <f t="shared" si="3"/>
        <v>0.005888241182358829</v>
      </c>
    </row>
    <row r="27" spans="1:12" ht="15.75" customHeight="1" thickBot="1">
      <c r="A27" s="43" t="s">
        <v>77</v>
      </c>
      <c r="B27" s="435">
        <v>99077</v>
      </c>
      <c r="C27" s="436">
        <v>29643</v>
      </c>
      <c r="D27" s="524">
        <f t="shared" si="2"/>
        <v>29.919153789476873</v>
      </c>
      <c r="E27" s="64"/>
      <c r="F27" s="64"/>
      <c r="G27" s="64"/>
      <c r="H27" s="430">
        <v>2277</v>
      </c>
      <c r="I27" s="65"/>
      <c r="J27" s="429">
        <v>0</v>
      </c>
      <c r="K27" s="429">
        <v>0</v>
      </c>
      <c r="L27" s="520">
        <f t="shared" si="3"/>
        <v>0</v>
      </c>
    </row>
    <row r="28" ht="12">
      <c r="A28" s="726" t="s">
        <v>309</v>
      </c>
    </row>
    <row r="29" ht="12">
      <c r="A29" s="725" t="s">
        <v>310</v>
      </c>
    </row>
    <row r="30" spans="1:10" ht="12">
      <c r="A30" s="725" t="s">
        <v>311</v>
      </c>
      <c r="B30" s="8"/>
      <c r="C30" s="8"/>
      <c r="I30" s="9"/>
      <c r="J30" s="9"/>
    </row>
    <row r="31" spans="1:10" ht="12">
      <c r="A31" s="725" t="s">
        <v>60</v>
      </c>
      <c r="B31" s="8"/>
      <c r="C31" s="8"/>
      <c r="I31" s="9"/>
      <c r="J31" s="9"/>
    </row>
    <row r="32" spans="1:10" ht="12">
      <c r="A32" s="725" t="s">
        <v>61</v>
      </c>
      <c r="B32" s="8"/>
      <c r="C32" s="8"/>
      <c r="I32" s="9"/>
      <c r="J32" s="9"/>
    </row>
    <row r="33" ht="19.5" customHeight="1">
      <c r="A33" s="1" t="s">
        <v>275</v>
      </c>
    </row>
    <row r="34" ht="14.25" customHeight="1"/>
    <row r="35" spans="1:15" ht="15" customHeight="1" thickBot="1">
      <c r="A35" s="6" t="s">
        <v>78</v>
      </c>
      <c r="B35" s="3"/>
      <c r="C35" s="3"/>
      <c r="D35" s="3"/>
      <c r="E35" s="3"/>
      <c r="F35" s="3"/>
      <c r="G35" s="3"/>
      <c r="H35" s="3"/>
      <c r="I35" s="219"/>
      <c r="J35" s="3"/>
      <c r="K35" s="3"/>
      <c r="L35" s="3"/>
      <c r="M35" s="3"/>
      <c r="N35" s="3"/>
      <c r="O35" s="47" t="s">
        <v>297</v>
      </c>
    </row>
    <row r="36" spans="1:15" s="7" customFormat="1" ht="18" customHeight="1">
      <c r="A36" s="590" t="s">
        <v>175</v>
      </c>
      <c r="B36" s="570" t="s">
        <v>80</v>
      </c>
      <c r="C36" s="570" t="s">
        <v>81</v>
      </c>
      <c r="D36" s="570" t="s">
        <v>82</v>
      </c>
      <c r="E36" s="586" t="s">
        <v>173</v>
      </c>
      <c r="F36" s="570" t="s">
        <v>87</v>
      </c>
      <c r="G36" s="570" t="s">
        <v>174</v>
      </c>
      <c r="H36" s="578" t="s">
        <v>179</v>
      </c>
      <c r="I36" s="573" t="s">
        <v>89</v>
      </c>
      <c r="J36" s="570" t="s">
        <v>170</v>
      </c>
      <c r="K36" s="570" t="s">
        <v>171</v>
      </c>
      <c r="L36" s="568" t="s">
        <v>88</v>
      </c>
      <c r="M36" s="569"/>
      <c r="N36" s="569"/>
      <c r="O36" s="569"/>
    </row>
    <row r="37" spans="1:16" s="7" customFormat="1" ht="12" customHeight="1">
      <c r="A37" s="591"/>
      <c r="B37" s="571"/>
      <c r="C37" s="571"/>
      <c r="D37" s="571"/>
      <c r="E37" s="587"/>
      <c r="F37" s="587"/>
      <c r="G37" s="571"/>
      <c r="H37" s="579"/>
      <c r="I37" s="574"/>
      <c r="J37" s="571"/>
      <c r="K37" s="571"/>
      <c r="L37" s="576" t="s">
        <v>59</v>
      </c>
      <c r="M37" s="76" t="s">
        <v>83</v>
      </c>
      <c r="N37" s="76" t="s">
        <v>84</v>
      </c>
      <c r="O37" s="67" t="s">
        <v>85</v>
      </c>
      <c r="P37" s="10"/>
    </row>
    <row r="38" spans="1:16" s="7" customFormat="1" ht="13.5">
      <c r="A38" s="592"/>
      <c r="B38" s="572"/>
      <c r="C38" s="572"/>
      <c r="D38" s="572"/>
      <c r="E38" s="588"/>
      <c r="F38" s="588"/>
      <c r="G38" s="572"/>
      <c r="H38" s="580"/>
      <c r="I38" s="575"/>
      <c r="J38" s="572"/>
      <c r="K38" s="572"/>
      <c r="L38" s="577"/>
      <c r="M38" s="68" t="s">
        <v>167</v>
      </c>
      <c r="N38" s="77" t="s">
        <v>86</v>
      </c>
      <c r="O38" s="69" t="s">
        <v>168</v>
      </c>
      <c r="P38" s="10"/>
    </row>
    <row r="39" spans="1:15" ht="15" customHeight="1">
      <c r="A39" s="49" t="s">
        <v>169</v>
      </c>
      <c r="B39" s="50">
        <v>2097</v>
      </c>
      <c r="C39" s="50">
        <v>1845</v>
      </c>
      <c r="D39" s="183">
        <f aca="true" t="shared" si="4" ref="D39:D51">C39/B39*100</f>
        <v>87.98283261802575</v>
      </c>
      <c r="E39" s="50">
        <v>415</v>
      </c>
      <c r="F39" s="51">
        <v>150</v>
      </c>
      <c r="G39" s="50">
        <v>1705</v>
      </c>
      <c r="H39" s="52">
        <v>13</v>
      </c>
      <c r="I39" s="53">
        <v>326</v>
      </c>
      <c r="J39" s="54">
        <v>299</v>
      </c>
      <c r="K39" s="55">
        <v>71</v>
      </c>
      <c r="L39" s="56">
        <v>20</v>
      </c>
      <c r="M39" s="187">
        <f aca="true" t="shared" si="5" ref="M39:M51">L39/C39*100</f>
        <v>1.084010840108401</v>
      </c>
      <c r="N39" s="55">
        <v>94</v>
      </c>
      <c r="O39" s="180">
        <f aca="true" t="shared" si="6" ref="O39:O50">N39/C39*100</f>
        <v>5.094850948509485</v>
      </c>
    </row>
    <row r="40" spans="1:15" ht="15" customHeight="1">
      <c r="A40" s="176" t="s">
        <v>1</v>
      </c>
      <c r="B40" s="50">
        <v>1941</v>
      </c>
      <c r="C40" s="50">
        <v>1499</v>
      </c>
      <c r="D40" s="183">
        <f t="shared" si="4"/>
        <v>77.22823286965482</v>
      </c>
      <c r="E40" s="50">
        <v>493</v>
      </c>
      <c r="F40" s="51">
        <v>146</v>
      </c>
      <c r="G40" s="50">
        <v>1130</v>
      </c>
      <c r="H40" s="52">
        <v>22</v>
      </c>
      <c r="I40" s="53">
        <v>347</v>
      </c>
      <c r="J40" s="54">
        <v>270</v>
      </c>
      <c r="K40" s="55">
        <v>44</v>
      </c>
      <c r="L40" s="56">
        <v>11</v>
      </c>
      <c r="M40" s="187">
        <f t="shared" si="5"/>
        <v>0.733822548365577</v>
      </c>
      <c r="N40" s="55">
        <v>83</v>
      </c>
      <c r="O40" s="180">
        <f t="shared" si="6"/>
        <v>5.537024683122081</v>
      </c>
    </row>
    <row r="41" spans="1:15" ht="15" customHeight="1">
      <c r="A41" s="70" t="s">
        <v>158</v>
      </c>
      <c r="B41" s="50">
        <v>3052</v>
      </c>
      <c r="C41" s="50">
        <v>2665</v>
      </c>
      <c r="D41" s="183">
        <f t="shared" si="4"/>
        <v>87.31979030144169</v>
      </c>
      <c r="E41" s="50">
        <v>594</v>
      </c>
      <c r="F41" s="51">
        <v>464</v>
      </c>
      <c r="G41" s="50">
        <v>2058</v>
      </c>
      <c r="H41" s="52">
        <v>10</v>
      </c>
      <c r="I41" s="53">
        <v>100</v>
      </c>
      <c r="J41" s="54">
        <v>204</v>
      </c>
      <c r="K41" s="55">
        <v>19</v>
      </c>
      <c r="L41" s="56">
        <v>8</v>
      </c>
      <c r="M41" s="187">
        <f t="shared" si="5"/>
        <v>0.300187617260788</v>
      </c>
      <c r="N41" s="55">
        <v>60</v>
      </c>
      <c r="O41" s="180">
        <f t="shared" si="6"/>
        <v>2.25140712945591</v>
      </c>
    </row>
    <row r="42" spans="1:24" ht="15" customHeight="1" hidden="1">
      <c r="A42" s="70" t="s">
        <v>159</v>
      </c>
      <c r="B42" s="50">
        <v>2876</v>
      </c>
      <c r="C42" s="50">
        <v>2577</v>
      </c>
      <c r="D42" s="184">
        <f t="shared" si="4"/>
        <v>89.60361613351877</v>
      </c>
      <c r="E42" s="50">
        <v>337</v>
      </c>
      <c r="F42" s="50">
        <v>408</v>
      </c>
      <c r="G42" s="50">
        <v>2084</v>
      </c>
      <c r="H42" s="52" t="s">
        <v>0</v>
      </c>
      <c r="I42" s="57">
        <v>14</v>
      </c>
      <c r="J42" s="50">
        <v>165</v>
      </c>
      <c r="K42" s="50">
        <v>9</v>
      </c>
      <c r="L42" s="50">
        <v>5</v>
      </c>
      <c r="M42" s="188">
        <f t="shared" si="5"/>
        <v>0.19402405898331393</v>
      </c>
      <c r="N42" s="50">
        <v>43</v>
      </c>
      <c r="O42" s="189">
        <f t="shared" si="6"/>
        <v>1.6686069072564997</v>
      </c>
      <c r="P42" s="11">
        <v>9</v>
      </c>
      <c r="Q42" s="12">
        <v>1</v>
      </c>
      <c r="R42" s="12" t="e">
        <v>#DIV/0!</v>
      </c>
      <c r="S42" s="12">
        <v>0</v>
      </c>
      <c r="T42" s="12">
        <v>0</v>
      </c>
      <c r="U42" s="12">
        <v>5</v>
      </c>
      <c r="V42" s="13">
        <v>0.19402405898331393</v>
      </c>
      <c r="W42" s="13">
        <v>43</v>
      </c>
      <c r="X42" s="13">
        <v>1.6686069072564997</v>
      </c>
    </row>
    <row r="43" spans="1:15" ht="15" customHeight="1" hidden="1">
      <c r="A43" s="70" t="s">
        <v>160</v>
      </c>
      <c r="B43" s="50">
        <v>3584</v>
      </c>
      <c r="C43" s="50">
        <v>3197</v>
      </c>
      <c r="D43" s="185">
        <f t="shared" si="4"/>
        <v>89.20200892857143</v>
      </c>
      <c r="E43" s="50">
        <v>453</v>
      </c>
      <c r="F43" s="50">
        <v>158</v>
      </c>
      <c r="G43" s="50">
        <v>2919</v>
      </c>
      <c r="H43" s="52" t="s">
        <v>0</v>
      </c>
      <c r="I43" s="57">
        <v>1</v>
      </c>
      <c r="J43" s="50">
        <v>187</v>
      </c>
      <c r="K43" s="50">
        <v>8</v>
      </c>
      <c r="L43" s="50">
        <v>17</v>
      </c>
      <c r="M43" s="179">
        <f t="shared" si="5"/>
        <v>0.5317485142320926</v>
      </c>
      <c r="N43" s="50">
        <v>37</v>
      </c>
      <c r="O43" s="190">
        <f t="shared" si="6"/>
        <v>1.1573350015639663</v>
      </c>
    </row>
    <row r="44" spans="1:15" ht="15" customHeight="1" hidden="1">
      <c r="A44" s="70" t="s">
        <v>161</v>
      </c>
      <c r="B44" s="50">
        <v>4101</v>
      </c>
      <c r="C44" s="50">
        <v>3577</v>
      </c>
      <c r="D44" s="185">
        <f t="shared" si="4"/>
        <v>87.22262862716411</v>
      </c>
      <c r="E44" s="50">
        <v>491</v>
      </c>
      <c r="F44" s="50">
        <v>261</v>
      </c>
      <c r="G44" s="50">
        <v>2982</v>
      </c>
      <c r="H44" s="58">
        <v>3</v>
      </c>
      <c r="I44" s="57">
        <v>11</v>
      </c>
      <c r="J44" s="50">
        <v>148</v>
      </c>
      <c r="K44" s="50">
        <v>5</v>
      </c>
      <c r="L44" s="50">
        <v>16</v>
      </c>
      <c r="M44" s="179">
        <f t="shared" si="5"/>
        <v>0.44730220855465475</v>
      </c>
      <c r="N44" s="50">
        <v>19</v>
      </c>
      <c r="O44" s="190">
        <f t="shared" si="6"/>
        <v>0.5311713726586526</v>
      </c>
    </row>
    <row r="45" spans="1:15" ht="15" customHeight="1" hidden="1">
      <c r="A45" s="70" t="s">
        <v>162</v>
      </c>
      <c r="B45" s="50">
        <v>4467</v>
      </c>
      <c r="C45" s="50">
        <v>3847</v>
      </c>
      <c r="D45" s="183">
        <f t="shared" si="4"/>
        <v>86.12043877322589</v>
      </c>
      <c r="E45" s="50">
        <v>746</v>
      </c>
      <c r="F45" s="50">
        <v>127</v>
      </c>
      <c r="G45" s="50">
        <v>3689</v>
      </c>
      <c r="H45" s="58">
        <v>30</v>
      </c>
      <c r="I45" s="57">
        <v>0</v>
      </c>
      <c r="J45" s="50">
        <v>204</v>
      </c>
      <c r="K45" s="50">
        <v>7</v>
      </c>
      <c r="L45" s="50">
        <v>10</v>
      </c>
      <c r="M45" s="179">
        <f t="shared" si="5"/>
        <v>0.25994281258123214</v>
      </c>
      <c r="N45" s="50">
        <v>16</v>
      </c>
      <c r="O45" s="190">
        <f t="shared" si="6"/>
        <v>0.4159085001299714</v>
      </c>
    </row>
    <row r="46" spans="1:15" ht="15" customHeight="1">
      <c r="A46" s="70" t="s">
        <v>163</v>
      </c>
      <c r="B46" s="50">
        <v>2975</v>
      </c>
      <c r="C46" s="50">
        <v>2719</v>
      </c>
      <c r="D46" s="183">
        <f t="shared" si="4"/>
        <v>91.39495798319328</v>
      </c>
      <c r="E46" s="50">
        <v>197</v>
      </c>
      <c r="F46" s="50">
        <v>82</v>
      </c>
      <c r="G46" s="50">
        <v>2468</v>
      </c>
      <c r="H46" s="58">
        <v>1</v>
      </c>
      <c r="I46" s="57">
        <v>0</v>
      </c>
      <c r="J46" s="50">
        <v>222</v>
      </c>
      <c r="K46" s="50">
        <v>1</v>
      </c>
      <c r="L46" s="50">
        <v>14</v>
      </c>
      <c r="M46" s="179">
        <f t="shared" si="5"/>
        <v>0.5148951820522251</v>
      </c>
      <c r="N46" s="50">
        <v>7</v>
      </c>
      <c r="O46" s="190">
        <f t="shared" si="6"/>
        <v>0.25744759102611253</v>
      </c>
    </row>
    <row r="47" spans="1:15" ht="15" customHeight="1">
      <c r="A47" s="70" t="s">
        <v>164</v>
      </c>
      <c r="B47" s="50">
        <v>2658</v>
      </c>
      <c r="C47" s="50">
        <v>2451</v>
      </c>
      <c r="D47" s="183">
        <f t="shared" si="4"/>
        <v>92.21218961625283</v>
      </c>
      <c r="E47" s="50">
        <v>215</v>
      </c>
      <c r="F47" s="50">
        <v>81</v>
      </c>
      <c r="G47" s="50">
        <v>2241</v>
      </c>
      <c r="H47" s="58">
        <v>6</v>
      </c>
      <c r="I47" s="57">
        <v>0</v>
      </c>
      <c r="J47" s="50">
        <v>241</v>
      </c>
      <c r="K47" s="50">
        <v>1</v>
      </c>
      <c r="L47" s="50">
        <v>9</v>
      </c>
      <c r="M47" s="179">
        <f t="shared" si="5"/>
        <v>0.36719706242350064</v>
      </c>
      <c r="N47" s="50">
        <v>18</v>
      </c>
      <c r="O47" s="190">
        <f t="shared" si="6"/>
        <v>0.7343941248470013</v>
      </c>
    </row>
    <row r="48" spans="1:15" ht="15" customHeight="1">
      <c r="A48" s="70" t="s">
        <v>165</v>
      </c>
      <c r="B48" s="50">
        <v>1676</v>
      </c>
      <c r="C48" s="50">
        <v>1506</v>
      </c>
      <c r="D48" s="183">
        <f t="shared" si="4"/>
        <v>89.85680190930788</v>
      </c>
      <c r="E48" s="50">
        <v>173</v>
      </c>
      <c r="F48" s="50">
        <v>28</v>
      </c>
      <c r="G48" s="50">
        <v>1342</v>
      </c>
      <c r="H48" s="58">
        <v>0</v>
      </c>
      <c r="I48" s="57">
        <v>0</v>
      </c>
      <c r="J48" s="57">
        <v>120</v>
      </c>
      <c r="K48" s="50">
        <v>1</v>
      </c>
      <c r="L48" s="50">
        <v>11</v>
      </c>
      <c r="M48" s="179">
        <f t="shared" si="5"/>
        <v>0.7304116865869853</v>
      </c>
      <c r="N48" s="58">
        <v>6</v>
      </c>
      <c r="O48" s="190">
        <f t="shared" si="6"/>
        <v>0.398406374501992</v>
      </c>
    </row>
    <row r="49" spans="1:15" ht="15" customHeight="1">
      <c r="A49" s="70" t="s">
        <v>155</v>
      </c>
      <c r="B49" s="50">
        <v>2775</v>
      </c>
      <c r="C49" s="50">
        <v>2599</v>
      </c>
      <c r="D49" s="183">
        <f t="shared" si="4"/>
        <v>93.65765765765765</v>
      </c>
      <c r="E49" s="50">
        <v>422</v>
      </c>
      <c r="F49" s="50">
        <v>83</v>
      </c>
      <c r="G49" s="50">
        <v>2281</v>
      </c>
      <c r="H49" s="58">
        <v>3</v>
      </c>
      <c r="I49" s="57">
        <v>0</v>
      </c>
      <c r="J49" s="57">
        <v>251</v>
      </c>
      <c r="K49" s="50">
        <v>1</v>
      </c>
      <c r="L49" s="50">
        <v>12</v>
      </c>
      <c r="M49" s="179">
        <f t="shared" si="5"/>
        <v>0.461716044632551</v>
      </c>
      <c r="N49" s="58">
        <v>50</v>
      </c>
      <c r="O49" s="190">
        <f t="shared" si="6"/>
        <v>1.9238168526356292</v>
      </c>
    </row>
    <row r="50" spans="1:15" ht="15" customHeight="1">
      <c r="A50" s="70" t="s">
        <v>287</v>
      </c>
      <c r="B50" s="50">
        <v>2312</v>
      </c>
      <c r="C50" s="50">
        <v>2138</v>
      </c>
      <c r="D50" s="183">
        <f t="shared" si="4"/>
        <v>92.47404844290658</v>
      </c>
      <c r="E50" s="50">
        <v>54</v>
      </c>
      <c r="F50" s="50">
        <v>53</v>
      </c>
      <c r="G50" s="50">
        <v>1698</v>
      </c>
      <c r="H50" s="58">
        <v>2</v>
      </c>
      <c r="I50" s="57">
        <v>0</v>
      </c>
      <c r="J50" s="57">
        <v>175</v>
      </c>
      <c r="K50" s="50">
        <v>0</v>
      </c>
      <c r="L50" s="50">
        <v>7</v>
      </c>
      <c r="M50" s="179">
        <f t="shared" si="5"/>
        <v>0.32740879326473343</v>
      </c>
      <c r="N50" s="58">
        <v>12</v>
      </c>
      <c r="O50" s="190">
        <f t="shared" si="6"/>
        <v>0.5612722170252572</v>
      </c>
    </row>
    <row r="51" spans="1:15" ht="15" customHeight="1">
      <c r="A51" s="70" t="s">
        <v>298</v>
      </c>
      <c r="B51" s="50">
        <v>2219</v>
      </c>
      <c r="C51" s="50">
        <v>1951</v>
      </c>
      <c r="D51" s="183">
        <f t="shared" si="4"/>
        <v>87.92248760703019</v>
      </c>
      <c r="E51" s="50">
        <v>57</v>
      </c>
      <c r="F51" s="50">
        <v>12</v>
      </c>
      <c r="G51" s="50">
        <v>1526</v>
      </c>
      <c r="H51" s="58">
        <v>0</v>
      </c>
      <c r="I51" s="57">
        <v>0</v>
      </c>
      <c r="J51" s="57">
        <v>227</v>
      </c>
      <c r="K51" s="50">
        <v>0</v>
      </c>
      <c r="L51" s="50">
        <v>19</v>
      </c>
      <c r="M51" s="179">
        <f t="shared" si="5"/>
        <v>0.9738595592004101</v>
      </c>
      <c r="N51" s="58">
        <v>25</v>
      </c>
      <c r="O51" s="190">
        <f>N51/C51*100</f>
        <v>1.2813941568426448</v>
      </c>
    </row>
    <row r="52" spans="1:15" ht="15.75" customHeight="1">
      <c r="A52" s="71" t="s">
        <v>299</v>
      </c>
      <c r="B52" s="505">
        <f>SUM(B54:B61)</f>
        <v>2006</v>
      </c>
      <c r="C52" s="505">
        <f aca="true" t="shared" si="7" ref="C52:L52">SUM(C54:C61)</f>
        <v>1929</v>
      </c>
      <c r="D52" s="506">
        <f>C52/B52*100</f>
        <v>96.16151545363908</v>
      </c>
      <c r="E52" s="505">
        <f>SUM(E54:E61)</f>
        <v>224</v>
      </c>
      <c r="F52" s="505">
        <f t="shared" si="7"/>
        <v>0</v>
      </c>
      <c r="G52" s="505">
        <f t="shared" si="7"/>
        <v>1022</v>
      </c>
      <c r="H52" s="507">
        <f>SUM(H54:H61)</f>
        <v>0</v>
      </c>
      <c r="I52" s="508">
        <f t="shared" si="7"/>
        <v>0</v>
      </c>
      <c r="J52" s="508">
        <f t="shared" si="7"/>
        <v>140</v>
      </c>
      <c r="K52" s="505">
        <f t="shared" si="7"/>
        <v>0</v>
      </c>
      <c r="L52" s="505">
        <f t="shared" si="7"/>
        <v>21</v>
      </c>
      <c r="M52" s="509">
        <f>L52/C52*100</f>
        <v>1.088646967340591</v>
      </c>
      <c r="N52" s="507">
        <f>SUM(N54:N61)</f>
        <v>61</v>
      </c>
      <c r="O52" s="510">
        <f>N52/C52*100</f>
        <v>3.162260238465526</v>
      </c>
    </row>
    <row r="53" spans="1:15" ht="10.5" customHeight="1">
      <c r="A53" s="40"/>
      <c r="B53" s="50"/>
      <c r="C53" s="50"/>
      <c r="D53" s="185"/>
      <c r="E53" s="50"/>
      <c r="F53" s="50"/>
      <c r="G53" s="50"/>
      <c r="H53" s="58"/>
      <c r="I53" s="57"/>
      <c r="J53" s="50"/>
      <c r="K53" s="50"/>
      <c r="L53" s="50"/>
      <c r="M53" s="179"/>
      <c r="N53" s="50"/>
      <c r="O53" s="190"/>
    </row>
    <row r="54" spans="1:24" ht="15.75" customHeight="1">
      <c r="A54" s="42" t="s">
        <v>176</v>
      </c>
      <c r="B54" s="423">
        <v>462</v>
      </c>
      <c r="C54" s="423">
        <v>432</v>
      </c>
      <c r="D54" s="511">
        <f>C54/B54%</f>
        <v>93.5064935064935</v>
      </c>
      <c r="E54" s="423">
        <v>14</v>
      </c>
      <c r="F54" s="425">
        <v>0</v>
      </c>
      <c r="G54" s="423">
        <v>325</v>
      </c>
      <c r="H54" s="426">
        <v>0</v>
      </c>
      <c r="I54" s="427">
        <v>0</v>
      </c>
      <c r="J54" s="423">
        <v>22</v>
      </c>
      <c r="K54" s="425">
        <v>0</v>
      </c>
      <c r="L54" s="425">
        <v>4</v>
      </c>
      <c r="M54" s="513">
        <f aca="true" t="shared" si="8" ref="M54:M61">L54/C54*100</f>
        <v>0.9259259259259258</v>
      </c>
      <c r="N54" s="428">
        <v>4</v>
      </c>
      <c r="O54" s="516">
        <f aca="true" t="shared" si="9" ref="O54:O61">N54/C54*100</f>
        <v>0.9259259259259258</v>
      </c>
      <c r="P54" s="2">
        <v>0</v>
      </c>
      <c r="U54" s="2">
        <v>0</v>
      </c>
      <c r="V54" s="2">
        <v>0</v>
      </c>
      <c r="W54" s="2">
        <v>20</v>
      </c>
      <c r="X54" s="2">
        <v>5.882352941176471</v>
      </c>
    </row>
    <row r="55" spans="1:24" ht="15.75" customHeight="1">
      <c r="A55" s="42" t="s">
        <v>177</v>
      </c>
      <c r="B55" s="423">
        <v>122</v>
      </c>
      <c r="C55" s="423">
        <v>114</v>
      </c>
      <c r="D55" s="511">
        <f aca="true" t="shared" si="10" ref="D55:D61">C55/B55%</f>
        <v>93.44262295081967</v>
      </c>
      <c r="E55" s="423">
        <v>6</v>
      </c>
      <c r="F55" s="425">
        <v>0</v>
      </c>
      <c r="G55" s="423">
        <v>85</v>
      </c>
      <c r="H55" s="426">
        <v>0</v>
      </c>
      <c r="I55" s="427">
        <v>0</v>
      </c>
      <c r="J55" s="425">
        <v>4</v>
      </c>
      <c r="K55" s="425">
        <v>0</v>
      </c>
      <c r="L55" s="425">
        <v>4</v>
      </c>
      <c r="M55" s="513">
        <f t="shared" si="8"/>
        <v>3.508771929824561</v>
      </c>
      <c r="N55" s="426">
        <v>0</v>
      </c>
      <c r="O55" s="516">
        <f t="shared" si="9"/>
        <v>0</v>
      </c>
      <c r="P55" s="2">
        <v>0</v>
      </c>
      <c r="U55" s="2">
        <v>0</v>
      </c>
      <c r="V55" s="2">
        <v>0</v>
      </c>
      <c r="W55" s="2">
        <v>2</v>
      </c>
      <c r="X55" s="2">
        <v>1.3245033112582782</v>
      </c>
    </row>
    <row r="56" spans="1:24" ht="15.75" customHeight="1">
      <c r="A56" s="42" t="s">
        <v>28</v>
      </c>
      <c r="B56" s="423">
        <v>117</v>
      </c>
      <c r="C56" s="423">
        <v>112</v>
      </c>
      <c r="D56" s="511">
        <f t="shared" si="10"/>
        <v>95.72649572649573</v>
      </c>
      <c r="E56" s="423">
        <v>9</v>
      </c>
      <c r="F56" s="425">
        <v>0</v>
      </c>
      <c r="G56" s="423">
        <v>61</v>
      </c>
      <c r="H56" s="426">
        <v>0</v>
      </c>
      <c r="I56" s="427">
        <v>0</v>
      </c>
      <c r="J56" s="423">
        <v>4</v>
      </c>
      <c r="K56" s="425">
        <v>0</v>
      </c>
      <c r="L56" s="425">
        <v>8</v>
      </c>
      <c r="M56" s="513">
        <f t="shared" si="8"/>
        <v>7.142857142857142</v>
      </c>
      <c r="N56" s="425">
        <v>0</v>
      </c>
      <c r="O56" s="517">
        <f t="shared" si="9"/>
        <v>0</v>
      </c>
      <c r="P56" s="2">
        <v>5</v>
      </c>
      <c r="U56" s="2">
        <v>2</v>
      </c>
      <c r="V56" s="2">
        <v>0.8163265306122449</v>
      </c>
      <c r="W56" s="2">
        <v>11</v>
      </c>
      <c r="X56" s="2">
        <v>4.489795918367347</v>
      </c>
    </row>
    <row r="57" spans="1:24" ht="15.75" customHeight="1">
      <c r="A57" s="42" t="s">
        <v>29</v>
      </c>
      <c r="B57" s="423">
        <v>410</v>
      </c>
      <c r="C57" s="423">
        <v>402</v>
      </c>
      <c r="D57" s="511">
        <f t="shared" si="10"/>
        <v>98.04878048780489</v>
      </c>
      <c r="E57" s="423">
        <v>185</v>
      </c>
      <c r="F57" s="425">
        <v>0</v>
      </c>
      <c r="G57" s="423">
        <v>153</v>
      </c>
      <c r="H57" s="426">
        <v>0</v>
      </c>
      <c r="I57" s="427">
        <v>0</v>
      </c>
      <c r="J57" s="423">
        <v>86</v>
      </c>
      <c r="K57" s="425">
        <v>0</v>
      </c>
      <c r="L57" s="423">
        <v>2</v>
      </c>
      <c r="M57" s="513">
        <f t="shared" si="8"/>
        <v>0.4975124378109453</v>
      </c>
      <c r="N57" s="425">
        <v>23</v>
      </c>
      <c r="O57" s="516">
        <f t="shared" si="9"/>
        <v>5.721393034825871</v>
      </c>
      <c r="P57" s="2">
        <v>3</v>
      </c>
      <c r="U57" s="2">
        <v>2</v>
      </c>
      <c r="V57" s="2">
        <v>0.2222222222222222</v>
      </c>
      <c r="W57" s="2">
        <v>5</v>
      </c>
      <c r="X57" s="2">
        <v>0.5555555555555556</v>
      </c>
    </row>
    <row r="58" spans="1:24" ht="15.75" customHeight="1">
      <c r="A58" s="42" t="s">
        <v>107</v>
      </c>
      <c r="B58" s="423">
        <v>14</v>
      </c>
      <c r="C58" s="423">
        <v>14</v>
      </c>
      <c r="D58" s="511">
        <f t="shared" si="10"/>
        <v>99.99999999999999</v>
      </c>
      <c r="E58" s="425">
        <v>2</v>
      </c>
      <c r="F58" s="425">
        <v>0</v>
      </c>
      <c r="G58" s="423">
        <v>12</v>
      </c>
      <c r="H58" s="426">
        <v>0</v>
      </c>
      <c r="I58" s="427">
        <v>0</v>
      </c>
      <c r="J58" s="427">
        <v>11</v>
      </c>
      <c r="K58" s="425">
        <v>0</v>
      </c>
      <c r="L58" s="425">
        <v>0</v>
      </c>
      <c r="M58" s="513">
        <f t="shared" si="8"/>
        <v>0</v>
      </c>
      <c r="N58" s="425">
        <v>0</v>
      </c>
      <c r="O58" s="517">
        <f t="shared" si="9"/>
        <v>0</v>
      </c>
      <c r="P58" s="2">
        <v>0</v>
      </c>
      <c r="U58" s="2">
        <v>0</v>
      </c>
      <c r="V58" s="2">
        <v>0</v>
      </c>
      <c r="W58" s="2">
        <v>1</v>
      </c>
      <c r="X58" s="2">
        <v>1.7543859649122806</v>
      </c>
    </row>
    <row r="59" spans="1:24" ht="15.75" customHeight="1">
      <c r="A59" s="42" t="s">
        <v>178</v>
      </c>
      <c r="B59" s="423">
        <v>147</v>
      </c>
      <c r="C59" s="423">
        <v>138</v>
      </c>
      <c r="D59" s="511">
        <f t="shared" si="10"/>
        <v>93.87755102040816</v>
      </c>
      <c r="E59" s="423">
        <v>3</v>
      </c>
      <c r="F59" s="425">
        <v>0</v>
      </c>
      <c r="G59" s="423">
        <v>97</v>
      </c>
      <c r="H59" s="426">
        <v>0</v>
      </c>
      <c r="I59" s="427">
        <v>0</v>
      </c>
      <c r="J59" s="423">
        <v>5</v>
      </c>
      <c r="K59" s="425">
        <v>0</v>
      </c>
      <c r="L59" s="425">
        <v>0</v>
      </c>
      <c r="M59" s="513">
        <f t="shared" si="8"/>
        <v>0</v>
      </c>
      <c r="N59" s="425">
        <v>2</v>
      </c>
      <c r="O59" s="516">
        <f t="shared" si="9"/>
        <v>1.4492753623188406</v>
      </c>
      <c r="P59" s="2">
        <v>1</v>
      </c>
      <c r="U59" s="2">
        <v>0</v>
      </c>
      <c r="V59" s="2">
        <v>0</v>
      </c>
      <c r="W59" s="2">
        <v>3</v>
      </c>
      <c r="X59" s="2">
        <v>2.542372881355932</v>
      </c>
    </row>
    <row r="60" spans="1:24" ht="15.75" customHeight="1">
      <c r="A60" s="42" t="s">
        <v>108</v>
      </c>
      <c r="B60" s="423">
        <v>306</v>
      </c>
      <c r="C60" s="423">
        <v>300</v>
      </c>
      <c r="D60" s="511">
        <f t="shared" si="10"/>
        <v>98.0392156862745</v>
      </c>
      <c r="E60" s="423">
        <v>2</v>
      </c>
      <c r="F60" s="425">
        <v>0</v>
      </c>
      <c r="G60" s="423">
        <v>100</v>
      </c>
      <c r="H60" s="426">
        <v>0</v>
      </c>
      <c r="I60" s="427">
        <v>0</v>
      </c>
      <c r="J60" s="428">
        <v>6</v>
      </c>
      <c r="K60" s="425">
        <v>0</v>
      </c>
      <c r="L60" s="425">
        <v>2</v>
      </c>
      <c r="M60" s="514">
        <f t="shared" si="8"/>
        <v>0.6666666666666667</v>
      </c>
      <c r="N60" s="425">
        <v>15</v>
      </c>
      <c r="O60" s="516">
        <f t="shared" si="9"/>
        <v>5</v>
      </c>
      <c r="P60" s="2">
        <v>0</v>
      </c>
      <c r="U60" s="2">
        <v>0</v>
      </c>
      <c r="V60" s="2">
        <v>0</v>
      </c>
      <c r="W60" s="2">
        <v>0</v>
      </c>
      <c r="X60" s="2">
        <v>0</v>
      </c>
    </row>
    <row r="61" spans="1:25" ht="15.75" customHeight="1" thickBot="1">
      <c r="A61" s="43" t="s">
        <v>77</v>
      </c>
      <c r="B61" s="424">
        <v>428</v>
      </c>
      <c r="C61" s="424">
        <v>417</v>
      </c>
      <c r="D61" s="512">
        <f t="shared" si="10"/>
        <v>97.42990654205607</v>
      </c>
      <c r="E61" s="424">
        <v>3</v>
      </c>
      <c r="F61" s="429">
        <v>0</v>
      </c>
      <c r="G61" s="424">
        <v>189</v>
      </c>
      <c r="H61" s="430">
        <v>0</v>
      </c>
      <c r="I61" s="431">
        <v>0</v>
      </c>
      <c r="J61" s="431">
        <v>2</v>
      </c>
      <c r="K61" s="432">
        <v>0</v>
      </c>
      <c r="L61" s="432">
        <v>1</v>
      </c>
      <c r="M61" s="515">
        <f t="shared" si="8"/>
        <v>0.2398081534772182</v>
      </c>
      <c r="N61" s="430">
        <v>17</v>
      </c>
      <c r="O61" s="518">
        <f t="shared" si="9"/>
        <v>4.07673860911271</v>
      </c>
      <c r="P61" s="2">
        <v>0</v>
      </c>
      <c r="Q61" s="2">
        <v>1</v>
      </c>
      <c r="R61" s="2" t="e">
        <v>#DIV/0!</v>
      </c>
      <c r="U61" s="2">
        <v>1</v>
      </c>
      <c r="V61" s="2">
        <v>0.7936507936507936</v>
      </c>
      <c r="W61" s="2">
        <v>1</v>
      </c>
      <c r="X61" s="2">
        <v>0.7936507936507936</v>
      </c>
      <c r="Y61" s="33"/>
    </row>
    <row r="62" spans="4:15" ht="12">
      <c r="D62" s="186"/>
      <c r="O62" s="191"/>
    </row>
    <row r="63" ht="12">
      <c r="D63" s="72"/>
    </row>
    <row r="64" spans="4:15" ht="12">
      <c r="D64" s="72"/>
      <c r="M64" s="73"/>
      <c r="O64" s="72"/>
    </row>
    <row r="65" spans="4:15" ht="12">
      <c r="D65" s="72"/>
      <c r="M65" s="73"/>
      <c r="O65" s="72"/>
    </row>
    <row r="66" spans="4:15" ht="12">
      <c r="D66" s="72"/>
      <c r="M66" s="73"/>
      <c r="O66" s="72"/>
    </row>
    <row r="67" spans="4:15" ht="12">
      <c r="D67" s="72"/>
      <c r="M67" s="73"/>
      <c r="O67" s="72"/>
    </row>
    <row r="68" spans="4:15" ht="12">
      <c r="D68" s="72"/>
      <c r="M68" s="73"/>
      <c r="O68" s="72"/>
    </row>
    <row r="69" spans="4:15" ht="12">
      <c r="D69" s="72"/>
      <c r="M69" s="73"/>
      <c r="O69" s="72"/>
    </row>
    <row r="70" spans="4:15" ht="12">
      <c r="D70" s="72"/>
      <c r="M70" s="73"/>
      <c r="O70" s="72"/>
    </row>
    <row r="71" spans="4:15" ht="12">
      <c r="D71" s="72"/>
      <c r="M71" s="73"/>
      <c r="O71" s="72"/>
    </row>
    <row r="72" spans="4:15" ht="12">
      <c r="D72" s="72"/>
      <c r="M72" s="73"/>
      <c r="O72" s="72"/>
    </row>
    <row r="73" spans="4:15" ht="12">
      <c r="D73" s="72"/>
      <c r="M73" s="73"/>
      <c r="O73" s="72"/>
    </row>
    <row r="74" spans="4:15" ht="12">
      <c r="D74" s="72"/>
      <c r="M74" s="73"/>
      <c r="O74" s="72"/>
    </row>
    <row r="75" spans="13:15" ht="12">
      <c r="M75" s="73"/>
      <c r="O75" s="72"/>
    </row>
  </sheetData>
  <sheetProtection/>
  <mergeCells count="23">
    <mergeCell ref="A1:H1"/>
    <mergeCell ref="K3:L3"/>
    <mergeCell ref="A36:A38"/>
    <mergeCell ref="B36:B38"/>
    <mergeCell ref="C36:C38"/>
    <mergeCell ref="D36:D38"/>
    <mergeCell ref="H3:H4"/>
    <mergeCell ref="I3:I4"/>
    <mergeCell ref="J3:J4"/>
    <mergeCell ref="A3:A4"/>
    <mergeCell ref="B3:B4"/>
    <mergeCell ref="C3:C4"/>
    <mergeCell ref="D3:D4"/>
    <mergeCell ref="E3:G3"/>
    <mergeCell ref="E36:E38"/>
    <mergeCell ref="F36:F38"/>
    <mergeCell ref="L36:O36"/>
    <mergeCell ref="K36:K38"/>
    <mergeCell ref="J36:J38"/>
    <mergeCell ref="I36:I38"/>
    <mergeCell ref="L37:L38"/>
    <mergeCell ref="G36:G38"/>
    <mergeCell ref="H36:H38"/>
  </mergeCells>
  <printOptions/>
  <pageMargins left="0.9055118110236221" right="0.7874015748031497" top="0.8267716535433072" bottom="0.44" header="0.3937007874015748" footer="0.44"/>
  <pageSetup horizontalDpi="300" verticalDpi="300" orientation="portrait" paperSize="9" scale="95" r:id="rId1"/>
  <colBreaks count="1" manualBreakCount="1">
    <brk id="8" max="57" man="1"/>
  </colBreaks>
</worksheet>
</file>

<file path=xl/worksheets/sheet2.xml><?xml version="1.0" encoding="utf-8"?>
<worksheet xmlns="http://schemas.openxmlformats.org/spreadsheetml/2006/main" xmlns:r="http://schemas.openxmlformats.org/officeDocument/2006/relationships">
  <dimension ref="A1:IL55"/>
  <sheetViews>
    <sheetView view="pageBreakPreview" zoomScale="75" zoomScaleNormal="75" zoomScaleSheetLayoutView="75" zoomScalePageLayoutView="0" workbookViewId="0" topLeftCell="A1">
      <selection activeCell="AA19" sqref="AA19:AB19"/>
    </sheetView>
  </sheetViews>
  <sheetFormatPr defaultColWidth="9.00390625" defaultRowHeight="13.5"/>
  <cols>
    <col min="1" max="1" width="12.25390625" style="14" customWidth="1"/>
    <col min="2" max="4" width="7.00390625" style="14" customWidth="1"/>
    <col min="5" max="5" width="8.00390625" style="14" customWidth="1"/>
    <col min="6" max="25" width="6.125" style="14" customWidth="1"/>
    <col min="26" max="26" width="6.625" style="14" customWidth="1"/>
    <col min="27" max="27" width="6.125" style="14" customWidth="1"/>
    <col min="28" max="28" width="6.75390625" style="14" customWidth="1"/>
    <col min="29" max="29" width="6.125" style="14" customWidth="1"/>
    <col min="30" max="16384" width="9.00390625" style="14" customWidth="1"/>
  </cols>
  <sheetData>
    <row r="1" spans="1:246" ht="18.75" customHeight="1">
      <c r="A1" s="317" t="s">
        <v>276</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row>
    <row r="3" spans="1:28" ht="14.25" thickBot="1">
      <c r="A3" s="14" t="s">
        <v>90</v>
      </c>
      <c r="C3" s="18"/>
      <c r="D3" s="18"/>
      <c r="E3" s="18"/>
      <c r="F3" s="18"/>
      <c r="G3" s="18"/>
      <c r="H3" s="18"/>
      <c r="I3" s="18"/>
      <c r="J3" s="18"/>
      <c r="K3" s="301"/>
      <c r="L3" s="301"/>
      <c r="AB3" s="318" t="s">
        <v>300</v>
      </c>
    </row>
    <row r="4" spans="1:28" s="16" customFormat="1" ht="28.5" customHeight="1">
      <c r="A4" s="614" t="s">
        <v>180</v>
      </c>
      <c r="B4" s="643" t="s">
        <v>80</v>
      </c>
      <c r="C4" s="639"/>
      <c r="D4" s="640"/>
      <c r="E4" s="643" t="s">
        <v>91</v>
      </c>
      <c r="F4" s="639"/>
      <c r="G4" s="640"/>
      <c r="H4" s="643" t="s">
        <v>92</v>
      </c>
      <c r="I4" s="639"/>
      <c r="J4" s="640"/>
      <c r="K4" s="643" t="s">
        <v>93</v>
      </c>
      <c r="L4" s="639"/>
      <c r="M4" s="639"/>
      <c r="N4" s="327"/>
      <c r="O4" s="639" t="s">
        <v>94</v>
      </c>
      <c r="P4" s="639"/>
      <c r="Q4" s="640"/>
      <c r="R4" s="643" t="s">
        <v>95</v>
      </c>
      <c r="S4" s="639"/>
      <c r="T4" s="640"/>
      <c r="U4" s="619" t="s">
        <v>291</v>
      </c>
      <c r="V4" s="620"/>
      <c r="W4" s="620"/>
      <c r="X4" s="620"/>
      <c r="Y4" s="620"/>
      <c r="Z4" s="620"/>
      <c r="AA4" s="620"/>
      <c r="AB4" s="620"/>
    </row>
    <row r="5" spans="1:28" s="16" customFormat="1" ht="18.75" customHeight="1">
      <c r="A5" s="615"/>
      <c r="B5" s="645"/>
      <c r="C5" s="646"/>
      <c r="D5" s="647"/>
      <c r="E5" s="644"/>
      <c r="F5" s="641"/>
      <c r="G5" s="642"/>
      <c r="H5" s="644"/>
      <c r="I5" s="641"/>
      <c r="J5" s="642"/>
      <c r="K5" s="644"/>
      <c r="L5" s="641"/>
      <c r="M5" s="641"/>
      <c r="N5" s="327"/>
      <c r="O5" s="641"/>
      <c r="P5" s="641"/>
      <c r="Q5" s="642"/>
      <c r="R5" s="644"/>
      <c r="S5" s="641"/>
      <c r="T5" s="642"/>
      <c r="U5" s="621" t="s">
        <v>292</v>
      </c>
      <c r="V5" s="622"/>
      <c r="W5" s="621" t="s">
        <v>97</v>
      </c>
      <c r="X5" s="623"/>
      <c r="Y5" s="624" t="s">
        <v>98</v>
      </c>
      <c r="Z5" s="625"/>
      <c r="AA5" s="621" t="s">
        <v>97</v>
      </c>
      <c r="AB5" s="623"/>
    </row>
    <row r="6" spans="1:28" ht="18.75" customHeight="1">
      <c r="A6" s="328" t="s">
        <v>181</v>
      </c>
      <c r="B6" s="329"/>
      <c r="C6" s="632">
        <v>1172</v>
      </c>
      <c r="D6" s="633"/>
      <c r="E6" s="330"/>
      <c r="F6" s="632">
        <v>939</v>
      </c>
      <c r="G6" s="633"/>
      <c r="H6" s="331"/>
      <c r="I6" s="604">
        <f aca="true" t="shared" si="0" ref="I6:I16">F6/C6%</f>
        <v>80.11945392491467</v>
      </c>
      <c r="J6" s="611"/>
      <c r="K6" s="332"/>
      <c r="L6" s="332"/>
      <c r="M6" s="330">
        <v>908</v>
      </c>
      <c r="N6" s="333"/>
      <c r="O6" s="330"/>
      <c r="P6" s="330"/>
      <c r="Q6" s="334">
        <v>12</v>
      </c>
      <c r="R6" s="335"/>
      <c r="S6" s="334"/>
      <c r="T6" s="336">
        <v>52</v>
      </c>
      <c r="U6" s="337"/>
      <c r="V6" s="336">
        <v>10</v>
      </c>
      <c r="W6" s="338"/>
      <c r="X6" s="339">
        <f aca="true" t="shared" si="1" ref="X6:X17">V6/F6*100</f>
        <v>1.0649627263045793</v>
      </c>
      <c r="Y6" s="340"/>
      <c r="Z6" s="336">
        <v>320</v>
      </c>
      <c r="AA6" s="603">
        <f aca="true" t="shared" si="2" ref="AA6:AA17">Z6/F6*100</f>
        <v>34.07880724174654</v>
      </c>
      <c r="AB6" s="604"/>
    </row>
    <row r="7" spans="1:28" ht="18.75" customHeight="1">
      <c r="A7" s="341" t="s">
        <v>1</v>
      </c>
      <c r="B7" s="342"/>
      <c r="C7" s="634">
        <v>742</v>
      </c>
      <c r="D7" s="635"/>
      <c r="E7" s="333"/>
      <c r="F7" s="634">
        <v>404</v>
      </c>
      <c r="G7" s="635"/>
      <c r="H7" s="343"/>
      <c r="I7" s="608">
        <f t="shared" si="0"/>
        <v>54.44743935309973</v>
      </c>
      <c r="J7" s="610"/>
      <c r="K7" s="344"/>
      <c r="L7" s="344"/>
      <c r="M7" s="333">
        <v>349</v>
      </c>
      <c r="N7" s="333"/>
      <c r="O7" s="333"/>
      <c r="P7" s="333"/>
      <c r="Q7" s="345">
        <v>4</v>
      </c>
      <c r="R7" s="346"/>
      <c r="S7" s="345"/>
      <c r="T7" s="347">
        <v>11</v>
      </c>
      <c r="U7" s="348"/>
      <c r="V7" s="347">
        <v>6</v>
      </c>
      <c r="W7" s="349"/>
      <c r="X7" s="350">
        <f t="shared" si="1"/>
        <v>1.4851485148514851</v>
      </c>
      <c r="Y7" s="351"/>
      <c r="Z7" s="347">
        <v>72</v>
      </c>
      <c r="AA7" s="607">
        <f t="shared" si="2"/>
        <v>17.82178217821782</v>
      </c>
      <c r="AB7" s="608"/>
    </row>
    <row r="8" spans="1:28" ht="18.75" customHeight="1">
      <c r="A8" s="352" t="s">
        <v>158</v>
      </c>
      <c r="B8" s="342"/>
      <c r="C8" s="634">
        <v>458</v>
      </c>
      <c r="D8" s="635"/>
      <c r="E8" s="333"/>
      <c r="F8" s="634">
        <v>351</v>
      </c>
      <c r="G8" s="635"/>
      <c r="H8" s="343"/>
      <c r="I8" s="608">
        <f t="shared" si="0"/>
        <v>76.63755458515284</v>
      </c>
      <c r="J8" s="610"/>
      <c r="K8" s="344"/>
      <c r="L8" s="344"/>
      <c r="M8" s="333">
        <v>301</v>
      </c>
      <c r="N8" s="333"/>
      <c r="O8" s="333"/>
      <c r="P8" s="333"/>
      <c r="Q8" s="345" t="s">
        <v>0</v>
      </c>
      <c r="R8" s="346"/>
      <c r="S8" s="345"/>
      <c r="T8" s="347">
        <v>4</v>
      </c>
      <c r="U8" s="348"/>
      <c r="V8" s="347">
        <v>4</v>
      </c>
      <c r="W8" s="349"/>
      <c r="X8" s="350">
        <f t="shared" si="1"/>
        <v>1.1396011396011396</v>
      </c>
      <c r="Y8" s="351"/>
      <c r="Z8" s="347">
        <v>2</v>
      </c>
      <c r="AA8" s="607">
        <f t="shared" si="2"/>
        <v>0.5698005698005698</v>
      </c>
      <c r="AB8" s="608"/>
    </row>
    <row r="9" spans="1:28" ht="18.75" customHeight="1">
      <c r="A9" s="352" t="s">
        <v>159</v>
      </c>
      <c r="B9" s="342"/>
      <c r="C9" s="636">
        <v>283</v>
      </c>
      <c r="D9" s="637"/>
      <c r="E9" s="353"/>
      <c r="F9" s="636">
        <v>202</v>
      </c>
      <c r="G9" s="637"/>
      <c r="H9" s="354"/>
      <c r="I9" s="648">
        <f t="shared" si="0"/>
        <v>71.37809187279152</v>
      </c>
      <c r="J9" s="649"/>
      <c r="K9" s="355"/>
      <c r="L9" s="355"/>
      <c r="M9" s="353">
        <v>197</v>
      </c>
      <c r="N9" s="353"/>
      <c r="O9" s="353"/>
      <c r="P9" s="353"/>
      <c r="Q9" s="345" t="s">
        <v>0</v>
      </c>
      <c r="R9" s="346"/>
      <c r="S9" s="345"/>
      <c r="T9" s="356">
        <v>1</v>
      </c>
      <c r="U9" s="354"/>
      <c r="V9" s="357">
        <v>0</v>
      </c>
      <c r="W9" s="345"/>
      <c r="X9" s="350">
        <f t="shared" si="1"/>
        <v>0</v>
      </c>
      <c r="Y9" s="351"/>
      <c r="Z9" s="357">
        <v>0</v>
      </c>
      <c r="AA9" s="607">
        <f t="shared" si="2"/>
        <v>0</v>
      </c>
      <c r="AB9" s="608"/>
    </row>
    <row r="10" spans="1:28" ht="18.75" customHeight="1">
      <c r="A10" s="352" t="s">
        <v>160</v>
      </c>
      <c r="B10" s="342"/>
      <c r="C10" s="634">
        <v>368</v>
      </c>
      <c r="D10" s="635"/>
      <c r="E10" s="333"/>
      <c r="F10" s="634">
        <v>302</v>
      </c>
      <c r="G10" s="635"/>
      <c r="H10" s="343"/>
      <c r="I10" s="606">
        <f t="shared" si="0"/>
        <v>82.06521739130434</v>
      </c>
      <c r="J10" s="609"/>
      <c r="K10" s="359"/>
      <c r="L10" s="359"/>
      <c r="M10" s="333">
        <v>300</v>
      </c>
      <c r="N10" s="333"/>
      <c r="O10" s="333"/>
      <c r="P10" s="333"/>
      <c r="Q10" s="345" t="s">
        <v>0</v>
      </c>
      <c r="R10" s="346"/>
      <c r="S10" s="345"/>
      <c r="T10" s="357">
        <v>0</v>
      </c>
      <c r="U10" s="346"/>
      <c r="V10" s="360">
        <v>1</v>
      </c>
      <c r="W10" s="333"/>
      <c r="X10" s="350">
        <f t="shared" si="1"/>
        <v>0.33112582781456956</v>
      </c>
      <c r="Y10" s="351"/>
      <c r="Z10" s="357">
        <v>0</v>
      </c>
      <c r="AA10" s="607">
        <f t="shared" si="2"/>
        <v>0</v>
      </c>
      <c r="AB10" s="608"/>
    </row>
    <row r="11" spans="1:28" ht="18.75" customHeight="1">
      <c r="A11" s="352" t="s">
        <v>161</v>
      </c>
      <c r="B11" s="342"/>
      <c r="C11" s="634">
        <v>275</v>
      </c>
      <c r="D11" s="635"/>
      <c r="E11" s="333"/>
      <c r="F11" s="634">
        <v>220</v>
      </c>
      <c r="G11" s="635"/>
      <c r="H11" s="343"/>
      <c r="I11" s="606">
        <f t="shared" si="0"/>
        <v>80</v>
      </c>
      <c r="J11" s="609"/>
      <c r="K11" s="359"/>
      <c r="L11" s="359"/>
      <c r="M11" s="333">
        <v>218</v>
      </c>
      <c r="N11" s="333"/>
      <c r="O11" s="333"/>
      <c r="P11" s="333"/>
      <c r="Q11" s="345" t="s">
        <v>0</v>
      </c>
      <c r="R11" s="346"/>
      <c r="S11" s="345"/>
      <c r="T11" s="357">
        <v>0</v>
      </c>
      <c r="U11" s="346"/>
      <c r="V11" s="360">
        <v>2</v>
      </c>
      <c r="W11" s="333"/>
      <c r="X11" s="350">
        <f t="shared" si="1"/>
        <v>0.9090909090909091</v>
      </c>
      <c r="Y11" s="351"/>
      <c r="Z11" s="357">
        <v>0</v>
      </c>
      <c r="AA11" s="607">
        <f t="shared" si="2"/>
        <v>0</v>
      </c>
      <c r="AB11" s="608"/>
    </row>
    <row r="12" spans="1:28" ht="18.75" customHeight="1">
      <c r="A12" s="352" t="s">
        <v>162</v>
      </c>
      <c r="B12" s="342"/>
      <c r="C12" s="634">
        <v>218</v>
      </c>
      <c r="D12" s="635"/>
      <c r="E12" s="333"/>
      <c r="F12" s="634">
        <v>170</v>
      </c>
      <c r="G12" s="635"/>
      <c r="H12" s="343"/>
      <c r="I12" s="606">
        <f t="shared" si="0"/>
        <v>77.98165137614679</v>
      </c>
      <c r="J12" s="609"/>
      <c r="K12" s="359"/>
      <c r="L12" s="359"/>
      <c r="M12" s="333">
        <v>164</v>
      </c>
      <c r="N12" s="333"/>
      <c r="O12" s="333"/>
      <c r="P12" s="333"/>
      <c r="Q12" s="345" t="s">
        <v>0</v>
      </c>
      <c r="R12" s="346"/>
      <c r="S12" s="345"/>
      <c r="T12" s="357">
        <v>0</v>
      </c>
      <c r="U12" s="346"/>
      <c r="V12" s="357">
        <v>0</v>
      </c>
      <c r="W12" s="345"/>
      <c r="X12" s="361">
        <f t="shared" si="1"/>
        <v>0</v>
      </c>
      <c r="Y12" s="362"/>
      <c r="Z12" s="360">
        <v>2</v>
      </c>
      <c r="AA12" s="605">
        <f t="shared" si="2"/>
        <v>1.1764705882352942</v>
      </c>
      <c r="AB12" s="606"/>
    </row>
    <row r="13" spans="1:28" ht="18.75" customHeight="1">
      <c r="A13" s="352" t="s">
        <v>163</v>
      </c>
      <c r="B13" s="342"/>
      <c r="C13" s="634">
        <v>239</v>
      </c>
      <c r="D13" s="635"/>
      <c r="E13" s="333"/>
      <c r="F13" s="634">
        <v>204</v>
      </c>
      <c r="G13" s="635"/>
      <c r="H13" s="343"/>
      <c r="I13" s="606">
        <f t="shared" si="0"/>
        <v>85.35564853556485</v>
      </c>
      <c r="J13" s="609"/>
      <c r="K13" s="359"/>
      <c r="L13" s="359"/>
      <c r="M13" s="333">
        <v>192</v>
      </c>
      <c r="N13" s="333"/>
      <c r="O13" s="333"/>
      <c r="P13" s="333"/>
      <c r="Q13" s="345" t="s">
        <v>55</v>
      </c>
      <c r="R13" s="346"/>
      <c r="S13" s="345"/>
      <c r="T13" s="357">
        <v>0</v>
      </c>
      <c r="U13" s="346"/>
      <c r="V13" s="357">
        <v>0</v>
      </c>
      <c r="W13" s="345"/>
      <c r="X13" s="361">
        <f t="shared" si="1"/>
        <v>0</v>
      </c>
      <c r="Y13" s="362"/>
      <c r="Z13" s="357">
        <v>0</v>
      </c>
      <c r="AA13" s="605">
        <f t="shared" si="2"/>
        <v>0</v>
      </c>
      <c r="AB13" s="606"/>
    </row>
    <row r="14" spans="1:28" ht="18.75" customHeight="1">
      <c r="A14" s="352" t="s">
        <v>164</v>
      </c>
      <c r="B14" s="342"/>
      <c r="C14" s="634">
        <v>214</v>
      </c>
      <c r="D14" s="635"/>
      <c r="E14" s="333"/>
      <c r="F14" s="634">
        <v>178</v>
      </c>
      <c r="G14" s="635"/>
      <c r="H14" s="343"/>
      <c r="I14" s="606">
        <f t="shared" si="0"/>
        <v>83.17757009345794</v>
      </c>
      <c r="J14" s="609"/>
      <c r="K14" s="359"/>
      <c r="L14" s="359"/>
      <c r="M14" s="333">
        <v>163</v>
      </c>
      <c r="N14" s="333"/>
      <c r="O14" s="333"/>
      <c r="P14" s="333"/>
      <c r="Q14" s="345" t="s">
        <v>55</v>
      </c>
      <c r="R14" s="346"/>
      <c r="S14" s="345"/>
      <c r="T14" s="360">
        <v>1</v>
      </c>
      <c r="U14" s="343"/>
      <c r="V14" s="357">
        <v>0</v>
      </c>
      <c r="W14" s="345"/>
      <c r="X14" s="361">
        <f t="shared" si="1"/>
        <v>0</v>
      </c>
      <c r="Y14" s="362"/>
      <c r="Z14" s="360">
        <v>1</v>
      </c>
      <c r="AA14" s="605">
        <f t="shared" si="2"/>
        <v>0.5617977528089888</v>
      </c>
      <c r="AB14" s="606"/>
    </row>
    <row r="15" spans="1:28" ht="18.75" customHeight="1">
      <c r="A15" s="352" t="s">
        <v>165</v>
      </c>
      <c r="B15" s="342"/>
      <c r="C15" s="634">
        <v>160</v>
      </c>
      <c r="D15" s="635"/>
      <c r="E15" s="333"/>
      <c r="F15" s="634">
        <v>119</v>
      </c>
      <c r="G15" s="635"/>
      <c r="H15" s="343"/>
      <c r="I15" s="606">
        <f t="shared" si="0"/>
        <v>74.375</v>
      </c>
      <c r="J15" s="609"/>
      <c r="K15" s="359"/>
      <c r="L15" s="359"/>
      <c r="M15" s="333">
        <v>115</v>
      </c>
      <c r="N15" s="333"/>
      <c r="O15" s="333"/>
      <c r="P15" s="333"/>
      <c r="Q15" s="345" t="s">
        <v>55</v>
      </c>
      <c r="R15" s="346"/>
      <c r="S15" s="345"/>
      <c r="T15" s="357">
        <v>0</v>
      </c>
      <c r="U15" s="346"/>
      <c r="V15" s="357">
        <v>0</v>
      </c>
      <c r="W15" s="345"/>
      <c r="X15" s="361">
        <f t="shared" si="1"/>
        <v>0</v>
      </c>
      <c r="Y15" s="362"/>
      <c r="Z15" s="357">
        <v>0</v>
      </c>
      <c r="AA15" s="605">
        <f t="shared" si="2"/>
        <v>0</v>
      </c>
      <c r="AB15" s="606"/>
    </row>
    <row r="16" spans="1:28" ht="18.75" customHeight="1">
      <c r="A16" s="352" t="s">
        <v>155</v>
      </c>
      <c r="B16" s="342"/>
      <c r="C16" s="634">
        <v>155</v>
      </c>
      <c r="D16" s="635"/>
      <c r="E16" s="333"/>
      <c r="F16" s="634">
        <v>97</v>
      </c>
      <c r="G16" s="635"/>
      <c r="H16" s="343"/>
      <c r="I16" s="606">
        <f t="shared" si="0"/>
        <v>62.58064516129032</v>
      </c>
      <c r="J16" s="609"/>
      <c r="K16" s="359"/>
      <c r="L16" s="359"/>
      <c r="M16" s="333">
        <v>94</v>
      </c>
      <c r="N16" s="333"/>
      <c r="O16" s="333"/>
      <c r="P16" s="333"/>
      <c r="Q16" s="345" t="s">
        <v>0</v>
      </c>
      <c r="R16" s="346"/>
      <c r="S16" s="345"/>
      <c r="T16" s="357">
        <v>0</v>
      </c>
      <c r="U16" s="346"/>
      <c r="V16" s="357">
        <v>1</v>
      </c>
      <c r="W16" s="345"/>
      <c r="X16" s="361">
        <f t="shared" si="1"/>
        <v>1.0309278350515463</v>
      </c>
      <c r="Y16" s="362"/>
      <c r="Z16" s="357">
        <v>0</v>
      </c>
      <c r="AA16" s="605">
        <f t="shared" si="2"/>
        <v>0</v>
      </c>
      <c r="AB16" s="606"/>
    </row>
    <row r="17" spans="1:28" ht="18.75" customHeight="1">
      <c r="A17" s="352" t="s">
        <v>287</v>
      </c>
      <c r="B17" s="342"/>
      <c r="C17" s="634">
        <v>208</v>
      </c>
      <c r="D17" s="635"/>
      <c r="E17" s="374"/>
      <c r="F17" s="634">
        <v>171</v>
      </c>
      <c r="G17" s="635"/>
      <c r="H17" s="343"/>
      <c r="I17" s="606">
        <v>82.21153846153845</v>
      </c>
      <c r="J17" s="609"/>
      <c r="K17" s="359"/>
      <c r="L17" s="359"/>
      <c r="M17" s="333">
        <v>167</v>
      </c>
      <c r="N17" s="333"/>
      <c r="O17" s="333"/>
      <c r="P17" s="333"/>
      <c r="Q17" s="345" t="s">
        <v>55</v>
      </c>
      <c r="R17" s="400"/>
      <c r="S17" s="394"/>
      <c r="T17" s="357">
        <v>0</v>
      </c>
      <c r="U17" s="346"/>
      <c r="V17" s="357">
        <v>0</v>
      </c>
      <c r="W17" s="345"/>
      <c r="X17" s="361">
        <f t="shared" si="1"/>
        <v>0</v>
      </c>
      <c r="Y17" s="362"/>
      <c r="Z17" s="357">
        <v>0</v>
      </c>
      <c r="AA17" s="605">
        <f t="shared" si="2"/>
        <v>0</v>
      </c>
      <c r="AB17" s="606"/>
    </row>
    <row r="18" spans="1:28" ht="18.75" customHeight="1">
      <c r="A18" s="352" t="s">
        <v>298</v>
      </c>
      <c r="B18" s="342"/>
      <c r="C18" s="634">
        <v>304</v>
      </c>
      <c r="D18" s="635"/>
      <c r="E18" s="374"/>
      <c r="F18" s="634">
        <v>253</v>
      </c>
      <c r="G18" s="635"/>
      <c r="H18" s="343"/>
      <c r="I18" s="606">
        <v>83.2115384615385</v>
      </c>
      <c r="J18" s="609"/>
      <c r="K18" s="359"/>
      <c r="L18" s="656">
        <v>249</v>
      </c>
      <c r="M18" s="656"/>
      <c r="N18" s="333"/>
      <c r="O18" s="333"/>
      <c r="P18" s="333"/>
      <c r="Q18" s="345">
        <v>0</v>
      </c>
      <c r="R18" s="400"/>
      <c r="S18" s="394"/>
      <c r="T18" s="357">
        <v>1</v>
      </c>
      <c r="U18" s="346"/>
      <c r="V18" s="357">
        <v>0</v>
      </c>
      <c r="W18" s="345"/>
      <c r="X18" s="361">
        <v>0</v>
      </c>
      <c r="Y18" s="362"/>
      <c r="Z18" s="357">
        <v>2</v>
      </c>
      <c r="AA18" s="605">
        <v>0.7905138339920948</v>
      </c>
      <c r="AB18" s="606"/>
    </row>
    <row r="19" spans="1:28" ht="18.75" customHeight="1">
      <c r="A19" s="363" t="s">
        <v>299</v>
      </c>
      <c r="B19" s="342"/>
      <c r="C19" s="631">
        <f>SUM(D21:D28)</f>
        <v>427</v>
      </c>
      <c r="D19" s="655"/>
      <c r="E19" s="373"/>
      <c r="F19" s="631">
        <f>SUM(G21:G28)</f>
        <v>363</v>
      </c>
      <c r="G19" s="655"/>
      <c r="H19" s="389"/>
      <c r="I19" s="613">
        <f>F19/C19%</f>
        <v>85.01170960187355</v>
      </c>
      <c r="J19" s="654"/>
      <c r="K19" s="385"/>
      <c r="L19" s="631">
        <f>SUM(M21:M28)</f>
        <v>345</v>
      </c>
      <c r="M19" s="631"/>
      <c r="N19" s="373"/>
      <c r="O19" s="373"/>
      <c r="P19" s="373"/>
      <c r="Q19" s="495">
        <f>SUM(Q21:Q28)</f>
        <v>0</v>
      </c>
      <c r="R19" s="401"/>
      <c r="S19" s="393"/>
      <c r="T19" s="496">
        <f>SUM(T21:T28)</f>
        <v>1</v>
      </c>
      <c r="U19" s="401"/>
      <c r="V19" s="496">
        <f>SUM(V21:V28)</f>
        <v>0</v>
      </c>
      <c r="W19" s="612">
        <f>V19/F19*100</f>
        <v>0</v>
      </c>
      <c r="X19" s="654"/>
      <c r="Y19" s="396"/>
      <c r="Z19" s="410">
        <f>SUM(Z21:Z28)</f>
        <v>0</v>
      </c>
      <c r="AA19" s="612">
        <f>Z19/F19*100</f>
        <v>0</v>
      </c>
      <c r="AB19" s="613"/>
    </row>
    <row r="20" spans="1:28" ht="18.75" customHeight="1">
      <c r="A20" s="364"/>
      <c r="B20" s="342"/>
      <c r="C20" s="365"/>
      <c r="D20" s="360"/>
      <c r="E20" s="374"/>
      <c r="F20" s="333"/>
      <c r="G20" s="333"/>
      <c r="H20" s="390"/>
      <c r="I20" s="333"/>
      <c r="J20" s="358"/>
      <c r="K20" s="386"/>
      <c r="L20" s="359"/>
      <c r="M20" s="333"/>
      <c r="N20" s="374"/>
      <c r="O20" s="374"/>
      <c r="P20" s="374"/>
      <c r="Q20" s="333"/>
      <c r="R20" s="390"/>
      <c r="S20" s="374"/>
      <c r="T20" s="360"/>
      <c r="U20" s="390"/>
      <c r="V20" s="360"/>
      <c r="W20" s="374"/>
      <c r="X20" s="359"/>
      <c r="Y20" s="397"/>
      <c r="Z20" s="360"/>
      <c r="AA20" s="374"/>
      <c r="AB20" s="350"/>
    </row>
    <row r="21" spans="1:28" ht="18.75" customHeight="1">
      <c r="A21" s="366" t="s">
        <v>71</v>
      </c>
      <c r="B21" s="342"/>
      <c r="C21" s="366"/>
      <c r="D21" s="455">
        <v>160</v>
      </c>
      <c r="E21" s="374"/>
      <c r="F21" s="412"/>
      <c r="G21" s="457">
        <v>120</v>
      </c>
      <c r="H21" s="390"/>
      <c r="I21" s="652">
        <f aca="true" t="shared" si="3" ref="I21:I28">G21/D21%</f>
        <v>75</v>
      </c>
      <c r="J21" s="653"/>
      <c r="K21" s="387"/>
      <c r="L21" s="387"/>
      <c r="M21" s="457">
        <v>114</v>
      </c>
      <c r="N21" s="374"/>
      <c r="O21" s="374"/>
      <c r="P21" s="374"/>
      <c r="Q21" s="459">
        <v>0</v>
      </c>
      <c r="R21" s="400"/>
      <c r="S21" s="394"/>
      <c r="T21" s="461">
        <v>0</v>
      </c>
      <c r="U21" s="400"/>
      <c r="V21" s="461">
        <v>0</v>
      </c>
      <c r="W21" s="600">
        <f aca="true" t="shared" si="4" ref="W21:W28">V21/G21*100</f>
        <v>0</v>
      </c>
      <c r="X21" s="601"/>
      <c r="Y21" s="398"/>
      <c r="Z21" s="461">
        <v>0</v>
      </c>
      <c r="AA21" s="600">
        <f aca="true" t="shared" si="5" ref="AA21:AA28">Z21/G21*100</f>
        <v>0</v>
      </c>
      <c r="AB21" s="602"/>
    </row>
    <row r="22" spans="1:28" ht="18.75" customHeight="1">
      <c r="A22" s="366" t="s">
        <v>72</v>
      </c>
      <c r="B22" s="342"/>
      <c r="C22" s="366"/>
      <c r="D22" s="455">
        <v>24</v>
      </c>
      <c r="E22" s="374"/>
      <c r="F22" s="412"/>
      <c r="G22" s="457">
        <v>22</v>
      </c>
      <c r="H22" s="390"/>
      <c r="I22" s="652">
        <f t="shared" si="3"/>
        <v>91.66666666666667</v>
      </c>
      <c r="J22" s="653"/>
      <c r="K22" s="387"/>
      <c r="L22" s="387"/>
      <c r="M22" s="457">
        <v>22</v>
      </c>
      <c r="N22" s="374"/>
      <c r="O22" s="374"/>
      <c r="P22" s="374"/>
      <c r="Q22" s="459">
        <v>0</v>
      </c>
      <c r="R22" s="400"/>
      <c r="S22" s="394"/>
      <c r="T22" s="461">
        <v>0</v>
      </c>
      <c r="U22" s="400"/>
      <c r="V22" s="461">
        <v>0</v>
      </c>
      <c r="W22" s="600">
        <f t="shared" si="4"/>
        <v>0</v>
      </c>
      <c r="X22" s="601"/>
      <c r="Y22" s="398"/>
      <c r="Z22" s="461">
        <v>0</v>
      </c>
      <c r="AA22" s="600">
        <f t="shared" si="5"/>
        <v>0</v>
      </c>
      <c r="AB22" s="602"/>
    </row>
    <row r="23" spans="1:28" ht="18.75" customHeight="1">
      <c r="A23" s="366" t="s">
        <v>73</v>
      </c>
      <c r="B23" s="342"/>
      <c r="C23" s="366"/>
      <c r="D23" s="455">
        <v>39</v>
      </c>
      <c r="E23" s="374"/>
      <c r="F23" s="412"/>
      <c r="G23" s="457">
        <v>35</v>
      </c>
      <c r="H23" s="390"/>
      <c r="I23" s="652">
        <f t="shared" si="3"/>
        <v>89.74358974358974</v>
      </c>
      <c r="J23" s="653"/>
      <c r="K23" s="387"/>
      <c r="L23" s="387"/>
      <c r="M23" s="457">
        <v>34</v>
      </c>
      <c r="N23" s="374"/>
      <c r="O23" s="374"/>
      <c r="P23" s="374"/>
      <c r="Q23" s="459">
        <v>0</v>
      </c>
      <c r="R23" s="400"/>
      <c r="S23" s="394"/>
      <c r="T23" s="461">
        <v>0</v>
      </c>
      <c r="U23" s="400"/>
      <c r="V23" s="461">
        <v>0</v>
      </c>
      <c r="W23" s="600">
        <f t="shared" si="4"/>
        <v>0</v>
      </c>
      <c r="X23" s="601"/>
      <c r="Y23" s="398"/>
      <c r="Z23" s="461">
        <v>0</v>
      </c>
      <c r="AA23" s="600">
        <f t="shared" si="5"/>
        <v>0</v>
      </c>
      <c r="AB23" s="602"/>
    </row>
    <row r="24" spans="1:28" ht="18.75" customHeight="1">
      <c r="A24" s="366" t="s">
        <v>74</v>
      </c>
      <c r="B24" s="342"/>
      <c r="C24" s="366"/>
      <c r="D24" s="455">
        <v>131</v>
      </c>
      <c r="E24" s="374"/>
      <c r="F24" s="412"/>
      <c r="G24" s="457">
        <v>125</v>
      </c>
      <c r="H24" s="390"/>
      <c r="I24" s="652">
        <f t="shared" si="3"/>
        <v>95.41984732824427</v>
      </c>
      <c r="J24" s="653"/>
      <c r="K24" s="387"/>
      <c r="L24" s="387"/>
      <c r="M24" s="457">
        <v>114</v>
      </c>
      <c r="N24" s="374"/>
      <c r="O24" s="374"/>
      <c r="P24" s="374"/>
      <c r="Q24" s="459">
        <v>0</v>
      </c>
      <c r="R24" s="400"/>
      <c r="S24" s="394"/>
      <c r="T24" s="461">
        <v>0</v>
      </c>
      <c r="U24" s="400"/>
      <c r="V24" s="461">
        <v>0</v>
      </c>
      <c r="W24" s="600">
        <f t="shared" si="4"/>
        <v>0</v>
      </c>
      <c r="X24" s="601"/>
      <c r="Y24" s="398"/>
      <c r="Z24" s="461">
        <v>0</v>
      </c>
      <c r="AA24" s="600">
        <f t="shared" si="5"/>
        <v>0</v>
      </c>
      <c r="AB24" s="602"/>
    </row>
    <row r="25" spans="1:28" ht="18.75" customHeight="1">
      <c r="A25" s="366" t="s">
        <v>107</v>
      </c>
      <c r="B25" s="342"/>
      <c r="C25" s="366"/>
      <c r="D25" s="455">
        <v>5</v>
      </c>
      <c r="E25" s="374"/>
      <c r="F25" s="412"/>
      <c r="G25" s="457">
        <v>5</v>
      </c>
      <c r="H25" s="390"/>
      <c r="I25" s="652">
        <f t="shared" si="3"/>
        <v>100</v>
      </c>
      <c r="J25" s="653"/>
      <c r="K25" s="387"/>
      <c r="L25" s="387"/>
      <c r="M25" s="457">
        <v>5</v>
      </c>
      <c r="N25" s="374"/>
      <c r="O25" s="374"/>
      <c r="P25" s="374"/>
      <c r="Q25" s="459">
        <v>0</v>
      </c>
      <c r="R25" s="400"/>
      <c r="S25" s="394"/>
      <c r="T25" s="461">
        <v>0</v>
      </c>
      <c r="U25" s="400"/>
      <c r="V25" s="461">
        <v>0</v>
      </c>
      <c r="W25" s="600">
        <f t="shared" si="4"/>
        <v>0</v>
      </c>
      <c r="X25" s="601"/>
      <c r="Y25" s="398"/>
      <c r="Z25" s="461">
        <v>0</v>
      </c>
      <c r="AA25" s="600">
        <f t="shared" si="5"/>
        <v>0</v>
      </c>
      <c r="AB25" s="602"/>
    </row>
    <row r="26" spans="1:28" ht="18.75" customHeight="1">
      <c r="A26" s="366" t="s">
        <v>76</v>
      </c>
      <c r="B26" s="342"/>
      <c r="C26" s="366"/>
      <c r="D26" s="455">
        <v>23</v>
      </c>
      <c r="E26" s="374"/>
      <c r="F26" s="412"/>
      <c r="G26" s="457">
        <v>22</v>
      </c>
      <c r="H26" s="390"/>
      <c r="I26" s="652">
        <f t="shared" si="3"/>
        <v>95.65217391304347</v>
      </c>
      <c r="J26" s="653"/>
      <c r="K26" s="387"/>
      <c r="L26" s="387"/>
      <c r="M26" s="457">
        <v>22</v>
      </c>
      <c r="N26" s="374"/>
      <c r="O26" s="374"/>
      <c r="P26" s="374"/>
      <c r="Q26" s="459">
        <v>0</v>
      </c>
      <c r="R26" s="400"/>
      <c r="S26" s="394"/>
      <c r="T26" s="461">
        <v>0</v>
      </c>
      <c r="U26" s="400"/>
      <c r="V26" s="461">
        <v>0</v>
      </c>
      <c r="W26" s="600">
        <f t="shared" si="4"/>
        <v>0</v>
      </c>
      <c r="X26" s="601"/>
      <c r="Y26" s="398"/>
      <c r="Z26" s="461">
        <v>0</v>
      </c>
      <c r="AA26" s="600">
        <f t="shared" si="5"/>
        <v>0</v>
      </c>
      <c r="AB26" s="602"/>
    </row>
    <row r="27" spans="1:28" ht="18.75" customHeight="1">
      <c r="A27" s="366" t="s">
        <v>108</v>
      </c>
      <c r="B27" s="342"/>
      <c r="C27" s="366"/>
      <c r="D27" s="455">
        <v>22</v>
      </c>
      <c r="E27" s="374"/>
      <c r="F27" s="412"/>
      <c r="G27" s="457">
        <v>14</v>
      </c>
      <c r="H27" s="390"/>
      <c r="I27" s="652">
        <f t="shared" si="3"/>
        <v>63.63636363636363</v>
      </c>
      <c r="J27" s="653"/>
      <c r="K27" s="387"/>
      <c r="L27" s="387"/>
      <c r="M27" s="457">
        <v>14</v>
      </c>
      <c r="N27" s="374"/>
      <c r="O27" s="374"/>
      <c r="P27" s="374"/>
      <c r="Q27" s="459">
        <v>0</v>
      </c>
      <c r="R27" s="400"/>
      <c r="S27" s="394"/>
      <c r="T27" s="461">
        <v>1</v>
      </c>
      <c r="U27" s="400"/>
      <c r="V27" s="461">
        <v>0</v>
      </c>
      <c r="W27" s="600">
        <f t="shared" si="4"/>
        <v>0</v>
      </c>
      <c r="X27" s="601"/>
      <c r="Y27" s="398"/>
      <c r="Z27" s="461">
        <v>0</v>
      </c>
      <c r="AA27" s="600">
        <f t="shared" si="5"/>
        <v>0</v>
      </c>
      <c r="AB27" s="602"/>
    </row>
    <row r="28" spans="1:28" ht="18.75" customHeight="1" thickBot="1">
      <c r="A28" s="367" t="s">
        <v>77</v>
      </c>
      <c r="B28" s="368"/>
      <c r="C28" s="367"/>
      <c r="D28" s="456">
        <v>23</v>
      </c>
      <c r="E28" s="392"/>
      <c r="F28" s="413"/>
      <c r="G28" s="458">
        <v>20</v>
      </c>
      <c r="H28" s="391"/>
      <c r="I28" s="650">
        <f t="shared" si="3"/>
        <v>86.95652173913044</v>
      </c>
      <c r="J28" s="651"/>
      <c r="K28" s="388"/>
      <c r="L28" s="388"/>
      <c r="M28" s="458">
        <v>20</v>
      </c>
      <c r="N28" s="374"/>
      <c r="O28" s="392"/>
      <c r="P28" s="392"/>
      <c r="Q28" s="460">
        <v>0</v>
      </c>
      <c r="R28" s="402"/>
      <c r="S28" s="395"/>
      <c r="T28" s="462">
        <v>0</v>
      </c>
      <c r="U28" s="402"/>
      <c r="V28" s="462">
        <v>0</v>
      </c>
      <c r="W28" s="597">
        <f t="shared" si="4"/>
        <v>0</v>
      </c>
      <c r="X28" s="599"/>
      <c r="Y28" s="399"/>
      <c r="Z28" s="462">
        <v>0</v>
      </c>
      <c r="AA28" s="597">
        <f t="shared" si="5"/>
        <v>0</v>
      </c>
      <c r="AB28" s="598"/>
    </row>
    <row r="29" spans="13:25" ht="18.75" customHeight="1">
      <c r="M29" s="18"/>
      <c r="N29" s="266"/>
      <c r="O29" s="219"/>
      <c r="P29" s="219"/>
      <c r="R29" s="219"/>
      <c r="S29" s="219"/>
      <c r="U29" s="219"/>
      <c r="Y29" s="219"/>
    </row>
    <row r="30" spans="1:22" ht="18.75" customHeight="1">
      <c r="A30" s="18"/>
      <c r="B30" s="18"/>
      <c r="C30" s="18"/>
      <c r="D30" s="18"/>
      <c r="N30" s="219"/>
      <c r="O30" s="219"/>
      <c r="P30" s="219"/>
      <c r="V30" s="266"/>
    </row>
    <row r="31" spans="1:22" ht="18.75" customHeight="1">
      <c r="A31" s="316" t="s">
        <v>149</v>
      </c>
      <c r="F31" s="82"/>
      <c r="G31" s="82"/>
      <c r="H31" s="82"/>
      <c r="I31" s="82"/>
      <c r="J31" s="82"/>
      <c r="K31" s="82"/>
      <c r="L31" s="82"/>
      <c r="M31" s="82"/>
      <c r="N31" s="82"/>
      <c r="O31" s="82"/>
      <c r="P31" s="82"/>
      <c r="Q31" s="82"/>
      <c r="R31" s="82"/>
      <c r="S31" s="82"/>
      <c r="T31" s="82"/>
      <c r="U31" s="82"/>
      <c r="V31" s="266"/>
    </row>
    <row r="32" spans="1:29" ht="18.75" customHeight="1" thickBot="1">
      <c r="A32" s="86"/>
      <c r="F32" s="86"/>
      <c r="G32" s="86"/>
      <c r="H32" s="86"/>
      <c r="I32" s="86"/>
      <c r="J32" s="86"/>
      <c r="K32" s="86"/>
      <c r="L32" s="86"/>
      <c r="M32" s="86"/>
      <c r="N32" s="86"/>
      <c r="O32" s="86"/>
      <c r="P32" s="86"/>
      <c r="Q32" s="86"/>
      <c r="R32" s="86"/>
      <c r="S32" s="108"/>
      <c r="T32" s="108"/>
      <c r="U32" s="82"/>
      <c r="V32" s="422"/>
      <c r="AC32" s="108" t="s">
        <v>297</v>
      </c>
    </row>
    <row r="33" spans="1:29" ht="37.5" customHeight="1">
      <c r="A33" s="626" t="s">
        <v>53</v>
      </c>
      <c r="B33" s="81"/>
      <c r="C33" s="299" t="s">
        <v>104</v>
      </c>
      <c r="D33" s="299" t="s">
        <v>105</v>
      </c>
      <c r="E33" s="299"/>
      <c r="F33" s="628" t="s">
        <v>185</v>
      </c>
      <c r="G33" s="629"/>
      <c r="H33" s="630"/>
      <c r="I33" s="628" t="s">
        <v>184</v>
      </c>
      <c r="J33" s="629"/>
      <c r="K33" s="630"/>
      <c r="L33" s="628" t="s">
        <v>277</v>
      </c>
      <c r="M33" s="629"/>
      <c r="N33" s="629"/>
      <c r="O33" s="629" t="s">
        <v>186</v>
      </c>
      <c r="P33" s="629"/>
      <c r="Q33" s="630"/>
      <c r="R33" s="628" t="s">
        <v>187</v>
      </c>
      <c r="S33" s="629"/>
      <c r="T33" s="629"/>
      <c r="U33" s="616" t="s">
        <v>188</v>
      </c>
      <c r="V33" s="617"/>
      <c r="W33" s="618"/>
      <c r="X33" s="616" t="s">
        <v>153</v>
      </c>
      <c r="Y33" s="638"/>
      <c r="Z33" s="618"/>
      <c r="AA33" s="81" t="s">
        <v>182</v>
      </c>
      <c r="AB33" s="299" t="s">
        <v>183</v>
      </c>
      <c r="AC33" s="299" t="s">
        <v>103</v>
      </c>
    </row>
    <row r="34" spans="1:29" ht="27" customHeight="1">
      <c r="A34" s="627"/>
      <c r="B34" s="89" t="s">
        <v>99</v>
      </c>
      <c r="C34" s="88" t="s">
        <v>100</v>
      </c>
      <c r="D34" s="89" t="s">
        <v>101</v>
      </c>
      <c r="E34" s="91" t="s">
        <v>106</v>
      </c>
      <c r="F34" s="88" t="s">
        <v>99</v>
      </c>
      <c r="G34" s="88" t="s">
        <v>100</v>
      </c>
      <c r="H34" s="88" t="s">
        <v>101</v>
      </c>
      <c r="I34" s="88" t="s">
        <v>99</v>
      </c>
      <c r="J34" s="88" t="s">
        <v>100</v>
      </c>
      <c r="K34" s="88" t="s">
        <v>101</v>
      </c>
      <c r="L34" s="88" t="s">
        <v>99</v>
      </c>
      <c r="M34" s="88" t="s">
        <v>100</v>
      </c>
      <c r="N34" s="91" t="s">
        <v>101</v>
      </c>
      <c r="O34" s="87" t="s">
        <v>99</v>
      </c>
      <c r="P34" s="89" t="s">
        <v>100</v>
      </c>
      <c r="Q34" s="88" t="s">
        <v>101</v>
      </c>
      <c r="R34" s="89" t="s">
        <v>99</v>
      </c>
      <c r="S34" s="88" t="s">
        <v>100</v>
      </c>
      <c r="T34" s="90" t="s">
        <v>101</v>
      </c>
      <c r="U34" s="88" t="s">
        <v>99</v>
      </c>
      <c r="V34" s="88" t="s">
        <v>100</v>
      </c>
      <c r="W34" s="88" t="s">
        <v>101</v>
      </c>
      <c r="X34" s="89" t="s">
        <v>99</v>
      </c>
      <c r="Y34" s="88" t="s">
        <v>100</v>
      </c>
      <c r="Z34" s="89" t="s">
        <v>101</v>
      </c>
      <c r="AA34" s="88" t="s">
        <v>99</v>
      </c>
      <c r="AB34" s="89" t="s">
        <v>100</v>
      </c>
      <c r="AC34" s="91" t="s">
        <v>101</v>
      </c>
    </row>
    <row r="35" spans="1:29" ht="27.75" customHeight="1">
      <c r="A35" s="369" t="s">
        <v>102</v>
      </c>
      <c r="B35" s="502">
        <f>SUM(F35,L35,I35,O35,R35,U35,X35,AA35)</f>
        <v>457</v>
      </c>
      <c r="C35" s="502">
        <f>SUM(G35,M35,J35,P35,S35,V35,Y35,AB35)</f>
        <v>445</v>
      </c>
      <c r="D35" s="502">
        <f>SUM(H35,N35,K35,Q35,T35,W35,Z35,AC35)</f>
        <v>445</v>
      </c>
      <c r="E35" s="499">
        <f>D35/B35%</f>
        <v>97.3741794310722</v>
      </c>
      <c r="F35" s="502">
        <f>SUM(F37:F44)</f>
        <v>123</v>
      </c>
      <c r="G35" s="502">
        <f aca="true" t="shared" si="6" ref="G35:AC35">SUM(G37:G44)</f>
        <v>121</v>
      </c>
      <c r="H35" s="502">
        <f t="shared" si="6"/>
        <v>121</v>
      </c>
      <c r="I35" s="502">
        <f t="shared" si="6"/>
        <v>47</v>
      </c>
      <c r="J35" s="502">
        <f t="shared" si="6"/>
        <v>44</v>
      </c>
      <c r="K35" s="502">
        <f t="shared" si="6"/>
        <v>44</v>
      </c>
      <c r="L35" s="502">
        <f t="shared" si="6"/>
        <v>100</v>
      </c>
      <c r="M35" s="502">
        <f t="shared" si="6"/>
        <v>98</v>
      </c>
      <c r="N35" s="503">
        <f t="shared" si="6"/>
        <v>98</v>
      </c>
      <c r="O35" s="504">
        <f t="shared" si="6"/>
        <v>4</v>
      </c>
      <c r="P35" s="502">
        <f t="shared" si="6"/>
        <v>4</v>
      </c>
      <c r="Q35" s="502">
        <f t="shared" si="6"/>
        <v>4</v>
      </c>
      <c r="R35" s="502">
        <f t="shared" si="6"/>
        <v>1</v>
      </c>
      <c r="S35" s="502">
        <f t="shared" si="6"/>
        <v>1</v>
      </c>
      <c r="T35" s="503">
        <f t="shared" si="6"/>
        <v>1</v>
      </c>
      <c r="U35" s="502">
        <f t="shared" si="6"/>
        <v>10</v>
      </c>
      <c r="V35" s="502">
        <f t="shared" si="6"/>
        <v>9</v>
      </c>
      <c r="W35" s="502">
        <f t="shared" si="6"/>
        <v>9</v>
      </c>
      <c r="X35" s="502">
        <f t="shared" si="6"/>
        <v>172</v>
      </c>
      <c r="Y35" s="502">
        <f t="shared" si="6"/>
        <v>168</v>
      </c>
      <c r="Z35" s="502">
        <f t="shared" si="6"/>
        <v>168</v>
      </c>
      <c r="AA35" s="502">
        <f t="shared" si="6"/>
        <v>0</v>
      </c>
      <c r="AB35" s="502">
        <f t="shared" si="6"/>
        <v>0</v>
      </c>
      <c r="AC35" s="503">
        <f t="shared" si="6"/>
        <v>0</v>
      </c>
    </row>
    <row r="36" spans="1:29" ht="27.75" customHeight="1">
      <c r="A36" s="369"/>
      <c r="B36" s="319"/>
      <c r="C36" s="320"/>
      <c r="D36" s="319"/>
      <c r="E36" s="321"/>
      <c r="F36" s="322"/>
      <c r="G36" s="323"/>
      <c r="H36" s="322"/>
      <c r="I36" s="323"/>
      <c r="J36" s="322"/>
      <c r="K36" s="323"/>
      <c r="L36" s="322"/>
      <c r="M36" s="323"/>
      <c r="N36" s="371"/>
      <c r="O36" s="324"/>
      <c r="P36" s="325"/>
      <c r="Q36" s="372"/>
      <c r="R36" s="325"/>
      <c r="S36" s="325"/>
      <c r="T36" s="326"/>
      <c r="U36" s="326"/>
      <c r="V36" s="325"/>
      <c r="W36" s="325"/>
      <c r="X36" s="322"/>
      <c r="Y36" s="323"/>
      <c r="Z36" s="322"/>
      <c r="AA36" s="324"/>
      <c r="AB36" s="325"/>
      <c r="AC36" s="324"/>
    </row>
    <row r="37" spans="1:29" ht="27.75" customHeight="1">
      <c r="A37" s="369" t="s">
        <v>71</v>
      </c>
      <c r="B37" s="497">
        <f aca="true" t="shared" si="7" ref="B37:D44">SUM(F37,L37,I37,O37,R37,U37,X37,AA37)</f>
        <v>113</v>
      </c>
      <c r="C37" s="498">
        <f t="shared" si="7"/>
        <v>111</v>
      </c>
      <c r="D37" s="497">
        <f t="shared" si="7"/>
        <v>111</v>
      </c>
      <c r="E37" s="499">
        <f aca="true" t="shared" si="8" ref="E37:E44">D37/B37%</f>
        <v>98.23008849557523</v>
      </c>
      <c r="F37" s="437">
        <v>15</v>
      </c>
      <c r="G37" s="437">
        <v>15</v>
      </c>
      <c r="H37" s="437">
        <v>15</v>
      </c>
      <c r="I37" s="438">
        <v>8</v>
      </c>
      <c r="J37" s="438">
        <v>8</v>
      </c>
      <c r="K37" s="438">
        <v>8</v>
      </c>
      <c r="L37" s="437">
        <v>27</v>
      </c>
      <c r="M37" s="437">
        <v>26</v>
      </c>
      <c r="N37" s="439">
        <v>26</v>
      </c>
      <c r="O37" s="440">
        <v>1</v>
      </c>
      <c r="P37" s="441">
        <v>1</v>
      </c>
      <c r="Q37" s="441">
        <v>1</v>
      </c>
      <c r="R37" s="442">
        <v>0</v>
      </c>
      <c r="S37" s="442">
        <v>0</v>
      </c>
      <c r="T37" s="443">
        <v>0</v>
      </c>
      <c r="U37" s="442">
        <v>1</v>
      </c>
      <c r="V37" s="442">
        <v>1</v>
      </c>
      <c r="W37" s="442">
        <v>1</v>
      </c>
      <c r="X37" s="442">
        <v>61</v>
      </c>
      <c r="Y37" s="442">
        <v>60</v>
      </c>
      <c r="Z37" s="442">
        <v>60</v>
      </c>
      <c r="AA37" s="441">
        <v>0</v>
      </c>
      <c r="AB37" s="441">
        <v>0</v>
      </c>
      <c r="AC37" s="444">
        <v>0</v>
      </c>
    </row>
    <row r="38" spans="1:29" ht="27.75" customHeight="1">
      <c r="A38" s="369" t="s">
        <v>72</v>
      </c>
      <c r="B38" s="497">
        <f t="shared" si="7"/>
        <v>25</v>
      </c>
      <c r="C38" s="498">
        <f t="shared" si="7"/>
        <v>24</v>
      </c>
      <c r="D38" s="497">
        <f t="shared" si="7"/>
        <v>24</v>
      </c>
      <c r="E38" s="499">
        <f t="shared" si="8"/>
        <v>96</v>
      </c>
      <c r="F38" s="437">
        <v>4</v>
      </c>
      <c r="G38" s="445">
        <v>4</v>
      </c>
      <c r="H38" s="437">
        <v>4</v>
      </c>
      <c r="I38" s="438">
        <v>5</v>
      </c>
      <c r="J38" s="438">
        <v>5</v>
      </c>
      <c r="K38" s="438">
        <v>5</v>
      </c>
      <c r="L38" s="437">
        <v>2</v>
      </c>
      <c r="M38" s="437">
        <v>2</v>
      </c>
      <c r="N38" s="439">
        <v>2</v>
      </c>
      <c r="O38" s="440">
        <v>0</v>
      </c>
      <c r="P38" s="441">
        <v>0</v>
      </c>
      <c r="Q38" s="440">
        <v>0</v>
      </c>
      <c r="R38" s="442">
        <v>0</v>
      </c>
      <c r="S38" s="442">
        <v>0</v>
      </c>
      <c r="T38" s="443">
        <v>0</v>
      </c>
      <c r="U38" s="442">
        <v>0</v>
      </c>
      <c r="V38" s="442">
        <v>0</v>
      </c>
      <c r="W38" s="442">
        <v>0</v>
      </c>
      <c r="X38" s="437">
        <v>14</v>
      </c>
      <c r="Y38" s="437">
        <v>13</v>
      </c>
      <c r="Z38" s="437">
        <v>13</v>
      </c>
      <c r="AA38" s="442">
        <v>0</v>
      </c>
      <c r="AB38" s="442">
        <v>0</v>
      </c>
      <c r="AC38" s="443">
        <v>0</v>
      </c>
    </row>
    <row r="39" spans="1:29" ht="27.75" customHeight="1">
      <c r="A39" s="369" t="s">
        <v>73</v>
      </c>
      <c r="B39" s="497">
        <f t="shared" si="7"/>
        <v>25</v>
      </c>
      <c r="C39" s="497">
        <f t="shared" si="7"/>
        <v>25</v>
      </c>
      <c r="D39" s="497">
        <f t="shared" si="7"/>
        <v>25</v>
      </c>
      <c r="E39" s="499">
        <f t="shared" si="8"/>
        <v>100</v>
      </c>
      <c r="F39" s="437">
        <v>9</v>
      </c>
      <c r="G39" s="437">
        <v>9</v>
      </c>
      <c r="H39" s="437">
        <v>9</v>
      </c>
      <c r="I39" s="438">
        <v>2</v>
      </c>
      <c r="J39" s="438">
        <v>2</v>
      </c>
      <c r="K39" s="438">
        <v>2</v>
      </c>
      <c r="L39" s="437">
        <v>10</v>
      </c>
      <c r="M39" s="437">
        <v>10</v>
      </c>
      <c r="N39" s="439">
        <v>10</v>
      </c>
      <c r="O39" s="446">
        <v>0</v>
      </c>
      <c r="P39" s="442">
        <v>0</v>
      </c>
      <c r="Q39" s="442">
        <v>0</v>
      </c>
      <c r="R39" s="442">
        <v>0</v>
      </c>
      <c r="S39" s="442">
        <v>0</v>
      </c>
      <c r="T39" s="443">
        <v>0</v>
      </c>
      <c r="U39" s="441">
        <v>0</v>
      </c>
      <c r="V39" s="442">
        <v>0</v>
      </c>
      <c r="W39" s="442">
        <v>0</v>
      </c>
      <c r="X39" s="437">
        <v>4</v>
      </c>
      <c r="Y39" s="437">
        <v>4</v>
      </c>
      <c r="Z39" s="437">
        <v>4</v>
      </c>
      <c r="AA39" s="442">
        <v>0</v>
      </c>
      <c r="AB39" s="442">
        <v>0</v>
      </c>
      <c r="AC39" s="443">
        <v>0</v>
      </c>
    </row>
    <row r="40" spans="1:29" ht="27.75" customHeight="1">
      <c r="A40" s="369" t="s">
        <v>74</v>
      </c>
      <c r="B40" s="497">
        <f t="shared" si="7"/>
        <v>88</v>
      </c>
      <c r="C40" s="497">
        <f t="shared" si="7"/>
        <v>88</v>
      </c>
      <c r="D40" s="497">
        <f t="shared" si="7"/>
        <v>88</v>
      </c>
      <c r="E40" s="499">
        <f t="shared" si="8"/>
        <v>100</v>
      </c>
      <c r="F40" s="437">
        <v>24</v>
      </c>
      <c r="G40" s="437">
        <v>24</v>
      </c>
      <c r="H40" s="437">
        <v>24</v>
      </c>
      <c r="I40" s="438">
        <v>15</v>
      </c>
      <c r="J40" s="438">
        <v>15</v>
      </c>
      <c r="K40" s="438">
        <v>15</v>
      </c>
      <c r="L40" s="437">
        <v>19</v>
      </c>
      <c r="M40" s="437">
        <v>19</v>
      </c>
      <c r="N40" s="439">
        <v>19</v>
      </c>
      <c r="O40" s="446">
        <v>1</v>
      </c>
      <c r="P40" s="442">
        <v>1</v>
      </c>
      <c r="Q40" s="442">
        <v>1</v>
      </c>
      <c r="R40" s="442">
        <v>1</v>
      </c>
      <c r="S40" s="442">
        <v>1</v>
      </c>
      <c r="T40" s="443">
        <v>1</v>
      </c>
      <c r="U40" s="442">
        <v>3</v>
      </c>
      <c r="V40" s="442">
        <v>3</v>
      </c>
      <c r="W40" s="442">
        <v>3</v>
      </c>
      <c r="X40" s="437">
        <v>25</v>
      </c>
      <c r="Y40" s="437">
        <v>25</v>
      </c>
      <c r="Z40" s="437">
        <v>25</v>
      </c>
      <c r="AA40" s="442">
        <v>0</v>
      </c>
      <c r="AB40" s="442">
        <v>0</v>
      </c>
      <c r="AC40" s="443">
        <v>0</v>
      </c>
    </row>
    <row r="41" spans="1:29" ht="27.75" customHeight="1">
      <c r="A41" s="369" t="s">
        <v>107</v>
      </c>
      <c r="B41" s="497">
        <f t="shared" si="7"/>
        <v>3</v>
      </c>
      <c r="C41" s="497">
        <f t="shared" si="7"/>
        <v>3</v>
      </c>
      <c r="D41" s="497">
        <f t="shared" si="7"/>
        <v>3</v>
      </c>
      <c r="E41" s="499">
        <f t="shared" si="8"/>
        <v>100</v>
      </c>
      <c r="F41" s="442">
        <v>0</v>
      </c>
      <c r="G41" s="441">
        <v>0</v>
      </c>
      <c r="H41" s="442">
        <v>0</v>
      </c>
      <c r="I41" s="442">
        <v>1</v>
      </c>
      <c r="J41" s="442">
        <v>1</v>
      </c>
      <c r="K41" s="442">
        <v>1</v>
      </c>
      <c r="L41" s="442">
        <v>0</v>
      </c>
      <c r="M41" s="442">
        <v>0</v>
      </c>
      <c r="N41" s="443">
        <v>0</v>
      </c>
      <c r="O41" s="446">
        <v>0</v>
      </c>
      <c r="P41" s="442">
        <v>0</v>
      </c>
      <c r="Q41" s="442">
        <v>0</v>
      </c>
      <c r="R41" s="442">
        <v>0</v>
      </c>
      <c r="S41" s="442">
        <v>0</v>
      </c>
      <c r="T41" s="443">
        <v>0</v>
      </c>
      <c r="U41" s="442">
        <v>0</v>
      </c>
      <c r="V41" s="442">
        <v>0</v>
      </c>
      <c r="W41" s="442">
        <v>0</v>
      </c>
      <c r="X41" s="442">
        <v>2</v>
      </c>
      <c r="Y41" s="442">
        <v>2</v>
      </c>
      <c r="Z41" s="442">
        <v>2</v>
      </c>
      <c r="AA41" s="442">
        <v>0</v>
      </c>
      <c r="AB41" s="442">
        <v>0</v>
      </c>
      <c r="AC41" s="443">
        <v>0</v>
      </c>
    </row>
    <row r="42" spans="1:29" ht="27.75" customHeight="1">
      <c r="A42" s="369" t="s">
        <v>76</v>
      </c>
      <c r="B42" s="497">
        <f t="shared" si="7"/>
        <v>36</v>
      </c>
      <c r="C42" s="497">
        <f t="shared" si="7"/>
        <v>36</v>
      </c>
      <c r="D42" s="497">
        <f t="shared" si="7"/>
        <v>36</v>
      </c>
      <c r="E42" s="499">
        <f t="shared" si="8"/>
        <v>100</v>
      </c>
      <c r="F42" s="437">
        <v>18</v>
      </c>
      <c r="G42" s="437">
        <v>18</v>
      </c>
      <c r="H42" s="437">
        <v>18</v>
      </c>
      <c r="I42" s="438">
        <v>2</v>
      </c>
      <c r="J42" s="438">
        <v>2</v>
      </c>
      <c r="K42" s="438">
        <v>2</v>
      </c>
      <c r="L42" s="437">
        <v>6</v>
      </c>
      <c r="M42" s="437">
        <v>6</v>
      </c>
      <c r="N42" s="439">
        <v>6</v>
      </c>
      <c r="O42" s="446">
        <v>1</v>
      </c>
      <c r="P42" s="442">
        <v>1</v>
      </c>
      <c r="Q42" s="442">
        <v>1</v>
      </c>
      <c r="R42" s="442">
        <v>0</v>
      </c>
      <c r="S42" s="442">
        <v>0</v>
      </c>
      <c r="T42" s="443">
        <v>0</v>
      </c>
      <c r="U42" s="442">
        <v>0</v>
      </c>
      <c r="V42" s="442">
        <v>0</v>
      </c>
      <c r="W42" s="442">
        <v>0</v>
      </c>
      <c r="X42" s="437">
        <v>9</v>
      </c>
      <c r="Y42" s="437">
        <v>9</v>
      </c>
      <c r="Z42" s="437">
        <v>9</v>
      </c>
      <c r="AA42" s="442">
        <v>0</v>
      </c>
      <c r="AB42" s="442">
        <v>0</v>
      </c>
      <c r="AC42" s="443">
        <v>0</v>
      </c>
    </row>
    <row r="43" spans="1:29" ht="27.75" customHeight="1">
      <c r="A43" s="369" t="s">
        <v>108</v>
      </c>
      <c r="B43" s="497">
        <f t="shared" si="7"/>
        <v>76</v>
      </c>
      <c r="C43" s="497">
        <f t="shared" si="7"/>
        <v>73</v>
      </c>
      <c r="D43" s="497">
        <f t="shared" si="7"/>
        <v>73</v>
      </c>
      <c r="E43" s="499">
        <f t="shared" si="8"/>
        <v>96.05263157894737</v>
      </c>
      <c r="F43" s="437">
        <v>20</v>
      </c>
      <c r="G43" s="437">
        <v>19</v>
      </c>
      <c r="H43" s="437">
        <v>19</v>
      </c>
      <c r="I43" s="438">
        <v>3</v>
      </c>
      <c r="J43" s="438">
        <v>3</v>
      </c>
      <c r="K43" s="438">
        <v>3</v>
      </c>
      <c r="L43" s="437">
        <v>17</v>
      </c>
      <c r="M43" s="437">
        <v>17</v>
      </c>
      <c r="N43" s="439">
        <v>17</v>
      </c>
      <c r="O43" s="446">
        <v>0</v>
      </c>
      <c r="P43" s="442">
        <v>0</v>
      </c>
      <c r="Q43" s="442">
        <v>0</v>
      </c>
      <c r="R43" s="442">
        <v>0</v>
      </c>
      <c r="S43" s="442">
        <v>0</v>
      </c>
      <c r="T43" s="443">
        <v>0</v>
      </c>
      <c r="U43" s="444">
        <v>4</v>
      </c>
      <c r="V43" s="444">
        <v>3</v>
      </c>
      <c r="W43" s="444">
        <v>3</v>
      </c>
      <c r="X43" s="437">
        <v>32</v>
      </c>
      <c r="Y43" s="437">
        <v>31</v>
      </c>
      <c r="Z43" s="437">
        <v>31</v>
      </c>
      <c r="AA43" s="442">
        <v>0</v>
      </c>
      <c r="AB43" s="442">
        <v>0</v>
      </c>
      <c r="AC43" s="443">
        <v>0</v>
      </c>
    </row>
    <row r="44" spans="1:29" ht="27.75" customHeight="1" thickBot="1">
      <c r="A44" s="370" t="s">
        <v>77</v>
      </c>
      <c r="B44" s="500">
        <f t="shared" si="7"/>
        <v>91</v>
      </c>
      <c r="C44" s="500">
        <f t="shared" si="7"/>
        <v>85</v>
      </c>
      <c r="D44" s="500">
        <f t="shared" si="7"/>
        <v>85</v>
      </c>
      <c r="E44" s="501">
        <f t="shared" si="8"/>
        <v>93.4065934065934</v>
      </c>
      <c r="F44" s="447">
        <v>33</v>
      </c>
      <c r="G44" s="447">
        <v>32</v>
      </c>
      <c r="H44" s="448">
        <v>32</v>
      </c>
      <c r="I44" s="449">
        <v>11</v>
      </c>
      <c r="J44" s="447">
        <v>8</v>
      </c>
      <c r="K44" s="447">
        <v>8</v>
      </c>
      <c r="L44" s="447">
        <v>19</v>
      </c>
      <c r="M44" s="449">
        <v>18</v>
      </c>
      <c r="N44" s="450">
        <v>18</v>
      </c>
      <c r="O44" s="451">
        <v>1</v>
      </c>
      <c r="P44" s="451">
        <v>1</v>
      </c>
      <c r="Q44" s="451">
        <v>1</v>
      </c>
      <c r="R44" s="452">
        <v>0</v>
      </c>
      <c r="S44" s="452">
        <v>0</v>
      </c>
      <c r="T44" s="453">
        <v>0</v>
      </c>
      <c r="U44" s="453">
        <v>2</v>
      </c>
      <c r="V44" s="452">
        <v>2</v>
      </c>
      <c r="W44" s="452">
        <v>2</v>
      </c>
      <c r="X44" s="447">
        <v>25</v>
      </c>
      <c r="Y44" s="449">
        <v>24</v>
      </c>
      <c r="Z44" s="447">
        <v>24</v>
      </c>
      <c r="AA44" s="454">
        <v>0</v>
      </c>
      <c r="AB44" s="452">
        <v>0</v>
      </c>
      <c r="AC44" s="454">
        <v>0</v>
      </c>
    </row>
    <row r="45" spans="1:4" ht="18.75" customHeight="1">
      <c r="A45" s="296"/>
      <c r="B45" s="296"/>
      <c r="C45" s="18"/>
      <c r="D45" s="18"/>
    </row>
    <row r="46" spans="1:4" ht="18.75" customHeight="1">
      <c r="A46" s="297"/>
      <c r="B46" s="297"/>
      <c r="C46" s="18"/>
      <c r="D46" s="18"/>
    </row>
    <row r="47" spans="1:4" ht="18.75" customHeight="1">
      <c r="A47" s="298"/>
      <c r="B47" s="298"/>
      <c r="C47" s="18"/>
      <c r="D47" s="18"/>
    </row>
    <row r="48" spans="1:4" ht="18.75" customHeight="1">
      <c r="A48" s="298"/>
      <c r="B48" s="298"/>
      <c r="C48" s="18"/>
      <c r="D48" s="18"/>
    </row>
    <row r="49" spans="1:4" ht="18.75" customHeight="1">
      <c r="A49" s="298"/>
      <c r="B49" s="298"/>
      <c r="C49" s="18"/>
      <c r="D49" s="18"/>
    </row>
    <row r="50" spans="1:4" ht="18.75" customHeight="1">
      <c r="A50" s="298"/>
      <c r="B50" s="298"/>
      <c r="C50" s="18"/>
      <c r="D50" s="18"/>
    </row>
    <row r="51" spans="1:4" ht="18.75" customHeight="1">
      <c r="A51" s="298"/>
      <c r="B51" s="298"/>
      <c r="C51" s="18"/>
      <c r="D51" s="18"/>
    </row>
    <row r="52" spans="1:4" ht="18.75" customHeight="1">
      <c r="A52" s="298"/>
      <c r="B52" s="298"/>
      <c r="C52" s="18"/>
      <c r="D52" s="18"/>
    </row>
    <row r="53" spans="1:4" ht="18.75" customHeight="1">
      <c r="A53" s="298"/>
      <c r="B53" s="298"/>
      <c r="C53" s="18"/>
      <c r="D53" s="18"/>
    </row>
    <row r="54" spans="1:4" ht="18.75" customHeight="1">
      <c r="A54" s="298"/>
      <c r="B54" s="298"/>
      <c r="C54" s="18"/>
      <c r="D54" s="18"/>
    </row>
    <row r="55" spans="7:8" ht="13.5">
      <c r="G55" s="192"/>
      <c r="H55" s="192"/>
    </row>
  </sheetData>
  <sheetProtection/>
  <mergeCells count="103">
    <mergeCell ref="F14:G14"/>
    <mergeCell ref="F15:G15"/>
    <mergeCell ref="C15:D15"/>
    <mergeCell ref="C16:D16"/>
    <mergeCell ref="C17:D17"/>
    <mergeCell ref="W19:X19"/>
    <mergeCell ref="C19:D19"/>
    <mergeCell ref="F19:G19"/>
    <mergeCell ref="I19:J19"/>
    <mergeCell ref="L18:M18"/>
    <mergeCell ref="C11:D11"/>
    <mergeCell ref="I26:J26"/>
    <mergeCell ref="I27:J27"/>
    <mergeCell ref="C18:D18"/>
    <mergeCell ref="I12:J12"/>
    <mergeCell ref="I11:J11"/>
    <mergeCell ref="F13:G13"/>
    <mergeCell ref="I16:J16"/>
    <mergeCell ref="I15:J15"/>
    <mergeCell ref="I14:J14"/>
    <mergeCell ref="I28:J28"/>
    <mergeCell ref="I23:J23"/>
    <mergeCell ref="I25:J25"/>
    <mergeCell ref="I24:J24"/>
    <mergeCell ref="F16:G16"/>
    <mergeCell ref="I21:J21"/>
    <mergeCell ref="I22:J22"/>
    <mergeCell ref="F18:G18"/>
    <mergeCell ref="I18:J18"/>
    <mergeCell ref="I17:J17"/>
    <mergeCell ref="K4:M5"/>
    <mergeCell ref="C6:D6"/>
    <mergeCell ref="C7:D7"/>
    <mergeCell ref="C8:D8"/>
    <mergeCell ref="C9:D9"/>
    <mergeCell ref="C10:D10"/>
    <mergeCell ref="F10:G10"/>
    <mergeCell ref="I10:J10"/>
    <mergeCell ref="I9:J9"/>
    <mergeCell ref="I8:J8"/>
    <mergeCell ref="X33:Z33"/>
    <mergeCell ref="C12:D12"/>
    <mergeCell ref="C13:D13"/>
    <mergeCell ref="C14:D14"/>
    <mergeCell ref="AA5:AB5"/>
    <mergeCell ref="O4:Q5"/>
    <mergeCell ref="R4:T5"/>
    <mergeCell ref="B4:D5"/>
    <mergeCell ref="E4:G5"/>
    <mergeCell ref="H4:J5"/>
    <mergeCell ref="O33:Q33"/>
    <mergeCell ref="R33:T33"/>
    <mergeCell ref="L19:M19"/>
    <mergeCell ref="F6:G6"/>
    <mergeCell ref="F7:G7"/>
    <mergeCell ref="F8:G8"/>
    <mergeCell ref="F9:G9"/>
    <mergeCell ref="F17:G17"/>
    <mergeCell ref="F11:G11"/>
    <mergeCell ref="F12:G12"/>
    <mergeCell ref="A4:A5"/>
    <mergeCell ref="U33:W33"/>
    <mergeCell ref="U4:AB4"/>
    <mergeCell ref="U5:V5"/>
    <mergeCell ref="W5:X5"/>
    <mergeCell ref="Y5:Z5"/>
    <mergeCell ref="A33:A34"/>
    <mergeCell ref="F33:H33"/>
    <mergeCell ref="I33:K33"/>
    <mergeCell ref="L33:N33"/>
    <mergeCell ref="I13:J13"/>
    <mergeCell ref="I7:J7"/>
    <mergeCell ref="I6:J6"/>
    <mergeCell ref="AA18:AB18"/>
    <mergeCell ref="AA19:AB19"/>
    <mergeCell ref="AA17:AB17"/>
    <mergeCell ref="AA16:AB16"/>
    <mergeCell ref="AA15:AB15"/>
    <mergeCell ref="AA14:AB14"/>
    <mergeCell ref="AA13:AB13"/>
    <mergeCell ref="AA12:AB12"/>
    <mergeCell ref="AA11:AB11"/>
    <mergeCell ref="AA10:AB10"/>
    <mergeCell ref="AA9:AB9"/>
    <mergeCell ref="AA8:AB8"/>
    <mergeCell ref="AA7:AB7"/>
    <mergeCell ref="W24:X24"/>
    <mergeCell ref="W23:X23"/>
    <mergeCell ref="W22:X22"/>
    <mergeCell ref="W21:X21"/>
    <mergeCell ref="AA27:AB27"/>
    <mergeCell ref="AA6:AB6"/>
    <mergeCell ref="AA21:AB21"/>
    <mergeCell ref="AA22:AB22"/>
    <mergeCell ref="AA23:AB23"/>
    <mergeCell ref="AA24:AB24"/>
    <mergeCell ref="AA28:AB28"/>
    <mergeCell ref="W28:X28"/>
    <mergeCell ref="W27:X27"/>
    <mergeCell ref="W26:X26"/>
    <mergeCell ref="W25:X25"/>
    <mergeCell ref="AA26:AB26"/>
    <mergeCell ref="AA25:AB25"/>
  </mergeCells>
  <printOptions/>
  <pageMargins left="0.8661417322834646" right="0.7480314960629921" top="0.8267716535433072" bottom="0.4330708661417323" header="0.5118110236220472" footer="0.2755905511811024"/>
  <pageSetup horizontalDpi="300" verticalDpi="300" orientation="portrait" paperSize="9" scale="85" r:id="rId1"/>
  <colBreaks count="1" manualBreakCount="1">
    <brk id="14" max="42" man="1"/>
  </colBreaks>
</worksheet>
</file>

<file path=xl/worksheets/sheet3.xml><?xml version="1.0" encoding="utf-8"?>
<worksheet xmlns="http://schemas.openxmlformats.org/spreadsheetml/2006/main" xmlns:r="http://schemas.openxmlformats.org/officeDocument/2006/relationships">
  <dimension ref="A1:AG93"/>
  <sheetViews>
    <sheetView view="pageBreakPreview" zoomScale="75" zoomScaleNormal="50" zoomScaleSheetLayoutView="75" zoomScalePageLayoutView="0" workbookViewId="0" topLeftCell="A1">
      <selection activeCell="E60" sqref="E60:E67"/>
    </sheetView>
  </sheetViews>
  <sheetFormatPr defaultColWidth="9.00390625" defaultRowHeight="13.5"/>
  <cols>
    <col min="1" max="1" width="11.50390625" style="219" customWidth="1"/>
    <col min="2" max="2" width="7.375" style="219" customWidth="1"/>
    <col min="3" max="3" width="8.00390625" style="220" customWidth="1"/>
    <col min="4" max="4" width="7.375" style="219" customWidth="1"/>
    <col min="5" max="5" width="6.125" style="219" customWidth="1"/>
    <col min="6" max="6" width="7.375" style="219" customWidth="1"/>
    <col min="7" max="7" width="6.125" style="219" customWidth="1"/>
    <col min="8" max="8" width="7.375" style="219" customWidth="1"/>
    <col min="9" max="9" width="6.125" style="219" customWidth="1"/>
    <col min="10" max="10" width="7.375" style="219" customWidth="1"/>
    <col min="11" max="11" width="6.125" style="219" customWidth="1"/>
    <col min="12" max="12" width="7.375" style="219" customWidth="1"/>
    <col min="13" max="13" width="6.125" style="219" customWidth="1"/>
    <col min="14" max="14" width="7.375" style="219" customWidth="1"/>
    <col min="15" max="15" width="6.125" style="219" customWidth="1"/>
    <col min="16" max="16" width="7.375" style="219" customWidth="1"/>
    <col min="17" max="17" width="6.125" style="14" customWidth="1"/>
    <col min="18" max="18" width="7.375" style="14" customWidth="1"/>
    <col min="19" max="19" width="6.125" style="14" customWidth="1"/>
    <col min="20" max="20" width="7.375" style="14" customWidth="1"/>
    <col min="21" max="21" width="6.125" style="14" customWidth="1"/>
    <col min="22" max="22" width="7.375" style="14" customWidth="1"/>
    <col min="23" max="23" width="6.125" style="14" customWidth="1"/>
    <col min="24" max="24" width="9.25390625" style="14" customWidth="1"/>
    <col min="25" max="27" width="9.00390625" style="14" customWidth="1"/>
    <col min="28" max="28" width="9.625" style="14" bestFit="1" customWidth="1"/>
    <col min="29" max="16384" width="9.00390625" style="14" customWidth="1"/>
  </cols>
  <sheetData>
    <row r="1" spans="1:17" ht="22.5" customHeight="1">
      <c r="A1" s="382" t="s">
        <v>293</v>
      </c>
      <c r="P1" s="266"/>
      <c r="Q1" s="18"/>
    </row>
    <row r="2" spans="1:25" ht="22.5" customHeight="1" thickBot="1">
      <c r="A2" s="273" t="s">
        <v>109</v>
      </c>
      <c r="P2" s="266"/>
      <c r="Q2" s="18"/>
      <c r="Y2" s="221" t="s">
        <v>301</v>
      </c>
    </row>
    <row r="3" spans="1:25" s="28" customFormat="1" ht="19.5" customHeight="1">
      <c r="A3" s="222" t="s">
        <v>79</v>
      </c>
      <c r="B3" s="223" t="s">
        <v>110</v>
      </c>
      <c r="C3" s="224" t="s">
        <v>111</v>
      </c>
      <c r="D3" s="225" t="s">
        <v>286</v>
      </c>
      <c r="E3" s="226" t="s">
        <v>190</v>
      </c>
      <c r="F3" s="662" t="s">
        <v>270</v>
      </c>
      <c r="G3" s="663"/>
      <c r="H3" s="659" t="s">
        <v>271</v>
      </c>
      <c r="I3" s="661"/>
      <c r="J3" s="659" t="s">
        <v>272</v>
      </c>
      <c r="K3" s="661"/>
      <c r="L3" s="659" t="s">
        <v>273</v>
      </c>
      <c r="M3" s="660"/>
      <c r="N3" s="659" t="s">
        <v>266</v>
      </c>
      <c r="O3" s="660"/>
      <c r="P3" s="660" t="s">
        <v>267</v>
      </c>
      <c r="Q3" s="661"/>
      <c r="R3" s="659" t="s">
        <v>268</v>
      </c>
      <c r="S3" s="661"/>
      <c r="T3" s="659" t="s">
        <v>269</v>
      </c>
      <c r="U3" s="661"/>
      <c r="V3" s="271" t="s">
        <v>192</v>
      </c>
      <c r="W3" s="272" t="s">
        <v>113</v>
      </c>
      <c r="X3" s="657" t="s">
        <v>114</v>
      </c>
      <c r="Y3" s="658"/>
    </row>
    <row r="4" spans="1:25" ht="19.5" customHeight="1">
      <c r="A4" s="227" t="s">
        <v>278</v>
      </c>
      <c r="B4" s="228"/>
      <c r="C4" s="229" t="s">
        <v>193</v>
      </c>
      <c r="D4" s="230"/>
      <c r="E4" s="231" t="s">
        <v>194</v>
      </c>
      <c r="F4" s="232"/>
      <c r="G4" s="233" t="s">
        <v>195</v>
      </c>
      <c r="H4" s="230"/>
      <c r="I4" s="234" t="s">
        <v>214</v>
      </c>
      <c r="J4" s="232"/>
      <c r="K4" s="235" t="s">
        <v>216</v>
      </c>
      <c r="L4" s="230"/>
      <c r="M4" s="234" t="s">
        <v>218</v>
      </c>
      <c r="N4" s="232"/>
      <c r="O4" s="234" t="s">
        <v>220</v>
      </c>
      <c r="P4" s="231"/>
      <c r="Q4" s="234" t="s">
        <v>222</v>
      </c>
      <c r="R4" s="241"/>
      <c r="S4" s="235" t="s">
        <v>224</v>
      </c>
      <c r="T4" s="254"/>
      <c r="U4" s="274" t="s">
        <v>226</v>
      </c>
      <c r="V4" s="275"/>
      <c r="W4" s="229" t="s">
        <v>228</v>
      </c>
      <c r="X4" s="230"/>
      <c r="Y4" s="248" t="s">
        <v>208</v>
      </c>
    </row>
    <row r="5" spans="1:25" ht="19.5" customHeight="1">
      <c r="A5" s="236" t="s">
        <v>1</v>
      </c>
      <c r="B5" s="228"/>
      <c r="C5" s="229" t="s">
        <v>196</v>
      </c>
      <c r="D5" s="230"/>
      <c r="E5" s="231" t="s">
        <v>197</v>
      </c>
      <c r="F5" s="237"/>
      <c r="G5" s="233" t="s">
        <v>198</v>
      </c>
      <c r="H5" s="230"/>
      <c r="I5" s="234" t="s">
        <v>215</v>
      </c>
      <c r="J5" s="232"/>
      <c r="K5" s="235" t="s">
        <v>217</v>
      </c>
      <c r="L5" s="230"/>
      <c r="M5" s="234" t="s">
        <v>219</v>
      </c>
      <c r="N5" s="232"/>
      <c r="O5" s="234" t="s">
        <v>221</v>
      </c>
      <c r="P5" s="231"/>
      <c r="Q5" s="234" t="s">
        <v>223</v>
      </c>
      <c r="R5" s="241"/>
      <c r="S5" s="235" t="s">
        <v>225</v>
      </c>
      <c r="T5" s="254"/>
      <c r="U5" s="276" t="s">
        <v>227</v>
      </c>
      <c r="V5" s="252"/>
      <c r="W5" s="277" t="s">
        <v>229</v>
      </c>
      <c r="X5" s="230"/>
      <c r="Y5" s="248" t="s">
        <v>208</v>
      </c>
    </row>
    <row r="6" spans="1:25" ht="19.5" customHeight="1">
      <c r="A6" s="238" t="s">
        <v>158</v>
      </c>
      <c r="B6" s="239">
        <v>1203</v>
      </c>
      <c r="C6" s="229" t="s">
        <v>199</v>
      </c>
      <c r="D6" s="230">
        <v>2</v>
      </c>
      <c r="E6" s="240">
        <v>2</v>
      </c>
      <c r="F6" s="237">
        <v>5</v>
      </c>
      <c r="G6" s="233" t="s">
        <v>200</v>
      </c>
      <c r="H6" s="231">
        <v>4</v>
      </c>
      <c r="I6" s="240">
        <v>4</v>
      </c>
      <c r="J6" s="241">
        <v>16</v>
      </c>
      <c r="K6" s="242">
        <v>16</v>
      </c>
      <c r="L6" s="230">
        <v>91</v>
      </c>
      <c r="M6" s="240">
        <v>91</v>
      </c>
      <c r="N6" s="232">
        <v>96</v>
      </c>
      <c r="O6" s="240">
        <v>97</v>
      </c>
      <c r="P6" s="230">
        <v>116</v>
      </c>
      <c r="Q6" s="240">
        <v>122</v>
      </c>
      <c r="R6" s="232">
        <v>159</v>
      </c>
      <c r="S6" s="242">
        <v>167</v>
      </c>
      <c r="T6" s="278">
        <v>216</v>
      </c>
      <c r="U6" s="279">
        <v>239</v>
      </c>
      <c r="V6" s="280">
        <v>498</v>
      </c>
      <c r="W6" s="281">
        <v>551</v>
      </c>
      <c r="X6" s="230"/>
      <c r="Y6" s="248" t="s">
        <v>208</v>
      </c>
    </row>
    <row r="7" spans="1:25" ht="19.5" customHeight="1">
      <c r="A7" s="238" t="s">
        <v>159</v>
      </c>
      <c r="B7" s="243">
        <v>812</v>
      </c>
      <c r="C7" s="244" t="s">
        <v>201</v>
      </c>
      <c r="D7" s="230">
        <v>3</v>
      </c>
      <c r="E7" s="245">
        <v>3</v>
      </c>
      <c r="F7" s="246">
        <v>5</v>
      </c>
      <c r="G7" s="233" t="s">
        <v>200</v>
      </c>
      <c r="H7" s="230">
        <v>2</v>
      </c>
      <c r="I7" s="245">
        <v>2</v>
      </c>
      <c r="J7" s="230">
        <v>4</v>
      </c>
      <c r="K7" s="245">
        <v>4</v>
      </c>
      <c r="L7" s="230">
        <v>51</v>
      </c>
      <c r="M7" s="247">
        <v>51</v>
      </c>
      <c r="N7" s="232">
        <v>72</v>
      </c>
      <c r="O7" s="247">
        <v>72</v>
      </c>
      <c r="P7" s="230">
        <v>83</v>
      </c>
      <c r="Q7" s="245">
        <v>87</v>
      </c>
      <c r="R7" s="230">
        <v>114</v>
      </c>
      <c r="S7" s="245">
        <v>120</v>
      </c>
      <c r="T7" s="230">
        <v>139</v>
      </c>
      <c r="U7" s="245">
        <v>156</v>
      </c>
      <c r="V7" s="230">
        <v>339</v>
      </c>
      <c r="W7" s="245">
        <v>379</v>
      </c>
      <c r="X7" s="230"/>
      <c r="Y7" s="248" t="s">
        <v>208</v>
      </c>
    </row>
    <row r="8" spans="1:25" ht="19.5" customHeight="1">
      <c r="A8" s="238" t="s">
        <v>160</v>
      </c>
      <c r="B8" s="243">
        <v>776</v>
      </c>
      <c r="C8" s="244" t="s">
        <v>202</v>
      </c>
      <c r="D8" s="231" t="s">
        <v>203</v>
      </c>
      <c r="E8" s="242">
        <v>2</v>
      </c>
      <c r="F8" s="248" t="s">
        <v>204</v>
      </c>
      <c r="G8" s="233" t="s">
        <v>205</v>
      </c>
      <c r="H8" s="231" t="s">
        <v>204</v>
      </c>
      <c r="I8" s="242">
        <v>3</v>
      </c>
      <c r="J8" s="231" t="s">
        <v>206</v>
      </c>
      <c r="K8" s="242">
        <v>6</v>
      </c>
      <c r="L8" s="231" t="s">
        <v>207</v>
      </c>
      <c r="M8" s="240">
        <v>56</v>
      </c>
      <c r="N8" s="241" t="s">
        <v>209</v>
      </c>
      <c r="O8" s="240">
        <v>72</v>
      </c>
      <c r="P8" s="231" t="s">
        <v>210</v>
      </c>
      <c r="Q8" s="242">
        <v>73</v>
      </c>
      <c r="R8" s="231" t="s">
        <v>211</v>
      </c>
      <c r="S8" s="242">
        <v>137</v>
      </c>
      <c r="T8" s="231" t="s">
        <v>212</v>
      </c>
      <c r="U8" s="242">
        <v>156</v>
      </c>
      <c r="V8" s="231" t="s">
        <v>213</v>
      </c>
      <c r="W8" s="242">
        <v>379</v>
      </c>
      <c r="X8" s="230"/>
      <c r="Y8" s="248" t="s">
        <v>208</v>
      </c>
    </row>
    <row r="9" spans="1:25" s="22" customFormat="1" ht="19.5" customHeight="1">
      <c r="A9" s="249">
        <v>15</v>
      </c>
      <c r="B9" s="250">
        <f aca="true" t="shared" si="0" ref="B9:B15">SUM(D9:Y9)</f>
        <v>726</v>
      </c>
      <c r="C9" s="233"/>
      <c r="D9" s="232">
        <v>2</v>
      </c>
      <c r="E9" s="233"/>
      <c r="F9" s="218">
        <v>1</v>
      </c>
      <c r="G9" s="233"/>
      <c r="H9" s="241">
        <v>2</v>
      </c>
      <c r="I9" s="233"/>
      <c r="J9" s="241">
        <v>4</v>
      </c>
      <c r="K9" s="233"/>
      <c r="L9" s="232">
        <v>48</v>
      </c>
      <c r="M9" s="231"/>
      <c r="N9" s="232">
        <v>67</v>
      </c>
      <c r="O9" s="231"/>
      <c r="P9" s="230">
        <v>64</v>
      </c>
      <c r="Q9" s="233"/>
      <c r="R9" s="232">
        <v>101</v>
      </c>
      <c r="S9" s="233"/>
      <c r="T9" s="232">
        <v>120</v>
      </c>
      <c r="U9" s="233"/>
      <c r="V9" s="232">
        <v>317</v>
      </c>
      <c r="W9" s="233"/>
      <c r="X9" s="230"/>
      <c r="Y9" s="248" t="s">
        <v>55</v>
      </c>
    </row>
    <row r="10" spans="1:25" s="22" customFormat="1" ht="19.5" customHeight="1">
      <c r="A10" s="251">
        <v>16</v>
      </c>
      <c r="B10" s="250">
        <f t="shared" si="0"/>
        <v>759</v>
      </c>
      <c r="C10" s="233"/>
      <c r="D10" s="232">
        <v>3</v>
      </c>
      <c r="E10" s="233"/>
      <c r="F10" s="248">
        <v>1</v>
      </c>
      <c r="G10" s="233"/>
      <c r="H10" s="252" t="s">
        <v>208</v>
      </c>
      <c r="I10" s="233"/>
      <c r="J10" s="231">
        <v>2</v>
      </c>
      <c r="K10" s="233"/>
      <c r="L10" s="232">
        <v>42</v>
      </c>
      <c r="M10" s="231"/>
      <c r="N10" s="232">
        <v>69</v>
      </c>
      <c r="O10" s="231"/>
      <c r="P10" s="230">
        <v>66</v>
      </c>
      <c r="Q10" s="233"/>
      <c r="R10" s="232">
        <v>96</v>
      </c>
      <c r="S10" s="233"/>
      <c r="T10" s="230">
        <v>132</v>
      </c>
      <c r="U10" s="233"/>
      <c r="V10" s="230">
        <v>348</v>
      </c>
      <c r="W10" s="233"/>
      <c r="X10" s="230"/>
      <c r="Y10" s="248" t="s">
        <v>208</v>
      </c>
    </row>
    <row r="11" spans="1:25" s="22" customFormat="1" ht="19.5" customHeight="1">
      <c r="A11" s="249">
        <v>17</v>
      </c>
      <c r="B11" s="250">
        <f t="shared" si="0"/>
        <v>620</v>
      </c>
      <c r="C11" s="233"/>
      <c r="D11" s="253" t="s">
        <v>208</v>
      </c>
      <c r="E11" s="233"/>
      <c r="F11" s="248">
        <v>2</v>
      </c>
      <c r="G11" s="233"/>
      <c r="H11" s="254">
        <v>1</v>
      </c>
      <c r="I11" s="233"/>
      <c r="J11" s="231">
        <v>3</v>
      </c>
      <c r="K11" s="233"/>
      <c r="L11" s="232">
        <v>37</v>
      </c>
      <c r="M11" s="231"/>
      <c r="N11" s="232">
        <v>54</v>
      </c>
      <c r="O11" s="231"/>
      <c r="P11" s="230">
        <v>58</v>
      </c>
      <c r="Q11" s="233"/>
      <c r="R11" s="232">
        <v>83</v>
      </c>
      <c r="S11" s="233"/>
      <c r="T11" s="230">
        <v>90</v>
      </c>
      <c r="U11" s="233"/>
      <c r="V11" s="230">
        <v>292</v>
      </c>
      <c r="W11" s="233"/>
      <c r="X11" s="230"/>
      <c r="Y11" s="248" t="s">
        <v>208</v>
      </c>
    </row>
    <row r="12" spans="1:25" s="22" customFormat="1" ht="19.5" customHeight="1">
      <c r="A12" s="251">
        <v>18</v>
      </c>
      <c r="B12" s="250">
        <f t="shared" si="0"/>
        <v>628</v>
      </c>
      <c r="C12" s="233"/>
      <c r="D12" s="253" t="s">
        <v>208</v>
      </c>
      <c r="E12" s="233"/>
      <c r="F12" s="217">
        <v>2</v>
      </c>
      <c r="G12" s="233"/>
      <c r="H12" s="253" t="s">
        <v>208</v>
      </c>
      <c r="I12" s="233"/>
      <c r="J12" s="231">
        <v>2</v>
      </c>
      <c r="K12" s="233"/>
      <c r="L12" s="232">
        <v>40</v>
      </c>
      <c r="M12" s="231"/>
      <c r="N12" s="232">
        <v>54</v>
      </c>
      <c r="O12" s="231"/>
      <c r="P12" s="230">
        <v>57</v>
      </c>
      <c r="Q12" s="233"/>
      <c r="R12" s="232">
        <v>92</v>
      </c>
      <c r="S12" s="233"/>
      <c r="T12" s="230">
        <v>86</v>
      </c>
      <c r="U12" s="233"/>
      <c r="V12" s="230">
        <v>295</v>
      </c>
      <c r="W12" s="233"/>
      <c r="X12" s="230"/>
      <c r="Y12" s="248" t="s">
        <v>208</v>
      </c>
    </row>
    <row r="13" spans="1:25" s="22" customFormat="1" ht="19.5" customHeight="1">
      <c r="A13" s="251">
        <v>19</v>
      </c>
      <c r="B13" s="250">
        <f t="shared" si="0"/>
        <v>536</v>
      </c>
      <c r="C13" s="233"/>
      <c r="D13" s="253" t="s">
        <v>55</v>
      </c>
      <c r="E13" s="233"/>
      <c r="F13" s="217" t="s">
        <v>55</v>
      </c>
      <c r="G13" s="233"/>
      <c r="H13" s="253" t="s">
        <v>55</v>
      </c>
      <c r="I13" s="233"/>
      <c r="J13" s="231" t="s">
        <v>55</v>
      </c>
      <c r="K13" s="233"/>
      <c r="L13" s="232">
        <v>36</v>
      </c>
      <c r="M13" s="231"/>
      <c r="N13" s="232">
        <v>48</v>
      </c>
      <c r="O13" s="231"/>
      <c r="P13" s="230">
        <v>42</v>
      </c>
      <c r="Q13" s="233"/>
      <c r="R13" s="232">
        <v>83</v>
      </c>
      <c r="S13" s="233"/>
      <c r="T13" s="230">
        <v>63</v>
      </c>
      <c r="U13" s="233"/>
      <c r="V13" s="230">
        <v>264</v>
      </c>
      <c r="W13" s="233"/>
      <c r="X13" s="230"/>
      <c r="Y13" s="248" t="s">
        <v>208</v>
      </c>
    </row>
    <row r="14" spans="1:25" ht="19.5" customHeight="1">
      <c r="A14" s="258">
        <v>20</v>
      </c>
      <c r="B14" s="250">
        <f t="shared" si="0"/>
        <v>553</v>
      </c>
      <c r="C14" s="255"/>
      <c r="D14" s="256">
        <v>1</v>
      </c>
      <c r="E14" s="255"/>
      <c r="F14" s="257">
        <v>1</v>
      </c>
      <c r="G14" s="255"/>
      <c r="H14" s="256">
        <v>1</v>
      </c>
      <c r="I14" s="255"/>
      <c r="J14" s="256">
        <v>2</v>
      </c>
      <c r="K14" s="255"/>
      <c r="L14" s="256">
        <v>34</v>
      </c>
      <c r="M14" s="256"/>
      <c r="N14" s="232">
        <v>58</v>
      </c>
      <c r="O14" s="256"/>
      <c r="P14" s="230">
        <v>54</v>
      </c>
      <c r="Q14" s="230"/>
      <c r="R14" s="232">
        <v>74</v>
      </c>
      <c r="S14" s="255"/>
      <c r="T14" s="230">
        <v>65</v>
      </c>
      <c r="U14" s="255"/>
      <c r="V14" s="230">
        <v>263</v>
      </c>
      <c r="W14" s="255"/>
      <c r="X14" s="256"/>
      <c r="Y14" s="248" t="s">
        <v>0</v>
      </c>
    </row>
    <row r="15" spans="1:25" ht="19.5" customHeight="1">
      <c r="A15" s="258">
        <v>21</v>
      </c>
      <c r="B15" s="250">
        <f t="shared" si="0"/>
        <v>551</v>
      </c>
      <c r="C15" s="230"/>
      <c r="D15" s="232">
        <v>1</v>
      </c>
      <c r="E15" s="230"/>
      <c r="F15" s="237">
        <v>0</v>
      </c>
      <c r="G15" s="255"/>
      <c r="H15" s="256">
        <v>1</v>
      </c>
      <c r="I15" s="255"/>
      <c r="J15" s="256">
        <v>4</v>
      </c>
      <c r="K15" s="255"/>
      <c r="L15" s="256">
        <v>30</v>
      </c>
      <c r="M15" s="256"/>
      <c r="N15" s="232">
        <v>55</v>
      </c>
      <c r="O15" s="256"/>
      <c r="P15" s="230">
        <v>56</v>
      </c>
      <c r="Q15" s="230"/>
      <c r="R15" s="232">
        <v>71</v>
      </c>
      <c r="S15" s="255"/>
      <c r="T15" s="230">
        <v>73</v>
      </c>
      <c r="U15" s="255"/>
      <c r="V15" s="230">
        <v>260</v>
      </c>
      <c r="W15" s="255"/>
      <c r="X15" s="256"/>
      <c r="Y15" s="217" t="s">
        <v>55</v>
      </c>
    </row>
    <row r="16" spans="1:25" s="219" customFormat="1" ht="19.5" customHeight="1">
      <c r="A16" s="251">
        <v>22</v>
      </c>
      <c r="B16" s="237">
        <f>SUM(D16:Y16)</f>
        <v>561</v>
      </c>
      <c r="C16" s="292"/>
      <c r="D16" s="218">
        <v>0</v>
      </c>
      <c r="E16" s="257"/>
      <c r="F16" s="218">
        <v>0</v>
      </c>
      <c r="G16" s="289"/>
      <c r="H16" s="217">
        <v>4</v>
      </c>
      <c r="I16" s="289"/>
      <c r="J16" s="217">
        <v>5</v>
      </c>
      <c r="K16" s="289"/>
      <c r="L16" s="237">
        <v>31</v>
      </c>
      <c r="M16" s="231"/>
      <c r="N16" s="232">
        <v>55</v>
      </c>
      <c r="O16" s="231"/>
      <c r="P16" s="230">
        <v>49</v>
      </c>
      <c r="Q16" s="233"/>
      <c r="R16" s="232">
        <v>67</v>
      </c>
      <c r="S16" s="233"/>
      <c r="T16" s="232">
        <v>76</v>
      </c>
      <c r="U16" s="233"/>
      <c r="V16" s="232">
        <v>274</v>
      </c>
      <c r="W16" s="233"/>
      <c r="X16" s="230"/>
      <c r="Y16" s="248">
        <v>0</v>
      </c>
    </row>
    <row r="17" spans="1:25" s="22" customFormat="1" ht="19.5" customHeight="1">
      <c r="A17" s="251">
        <v>23</v>
      </c>
      <c r="B17" s="525">
        <f>SUM(B19:B26)</f>
        <v>579</v>
      </c>
      <c r="C17" s="292"/>
      <c r="D17" s="526">
        <f>SUM(D19:D26)</f>
        <v>0</v>
      </c>
      <c r="E17" s="257"/>
      <c r="F17" s="526">
        <f>SUM(F19:F26)</f>
        <v>0</v>
      </c>
      <c r="G17" s="289"/>
      <c r="H17" s="527">
        <f>SUM(H19:H26)</f>
        <v>4</v>
      </c>
      <c r="I17" s="289"/>
      <c r="J17" s="527">
        <f>SUM(J19:J26)</f>
        <v>7</v>
      </c>
      <c r="K17" s="289"/>
      <c r="L17" s="525">
        <f>SUM(L19:L26)</f>
        <v>30</v>
      </c>
      <c r="M17" s="231"/>
      <c r="N17" s="528">
        <f>SUM(N19:N26)</f>
        <v>56</v>
      </c>
      <c r="O17" s="231"/>
      <c r="P17" s="529">
        <f>SUM(P19:P26)</f>
        <v>45</v>
      </c>
      <c r="Q17" s="233"/>
      <c r="R17" s="528">
        <f>SUM(R19:R26)</f>
        <v>70</v>
      </c>
      <c r="S17" s="233"/>
      <c r="T17" s="528">
        <f>SUM(T19:T26)</f>
        <v>74</v>
      </c>
      <c r="U17" s="233"/>
      <c r="V17" s="528">
        <f>SUM(V19:V26)</f>
        <v>293</v>
      </c>
      <c r="W17" s="233"/>
      <c r="X17" s="230"/>
      <c r="Y17" s="530">
        <f>SUM(Y19:Y26)</f>
        <v>0</v>
      </c>
    </row>
    <row r="18" spans="1:25" ht="9.75" customHeight="1">
      <c r="A18" s="259"/>
      <c r="B18" s="237"/>
      <c r="C18" s="289"/>
      <c r="D18" s="248"/>
      <c r="E18" s="289"/>
      <c r="F18" s="248"/>
      <c r="G18" s="289"/>
      <c r="H18" s="248"/>
      <c r="I18" s="289"/>
      <c r="J18" s="248"/>
      <c r="K18" s="289"/>
      <c r="L18" s="248"/>
      <c r="M18" s="231"/>
      <c r="N18" s="241"/>
      <c r="O18" s="231"/>
      <c r="P18" s="231"/>
      <c r="Q18" s="233"/>
      <c r="R18" s="231"/>
      <c r="S18" s="233"/>
      <c r="T18" s="231"/>
      <c r="U18" s="233"/>
      <c r="V18" s="231"/>
      <c r="W18" s="233"/>
      <c r="X18" s="230"/>
      <c r="Y18" s="248"/>
    </row>
    <row r="19" spans="1:25" ht="19.5" customHeight="1">
      <c r="A19" s="260" t="s">
        <v>71</v>
      </c>
      <c r="B19" s="525">
        <f>D19+F19+H19+J19+L19+N19+P19+R19+T19+V19</f>
        <v>146</v>
      </c>
      <c r="C19" s="289"/>
      <c r="D19" s="473">
        <v>0</v>
      </c>
      <c r="E19" s="464"/>
      <c r="F19" s="473">
        <v>0</v>
      </c>
      <c r="G19" s="289"/>
      <c r="H19" s="473">
        <v>2</v>
      </c>
      <c r="I19" s="289"/>
      <c r="J19" s="473">
        <v>1</v>
      </c>
      <c r="K19" s="289"/>
      <c r="L19" s="466">
        <v>4</v>
      </c>
      <c r="M19" s="231"/>
      <c r="N19" s="474">
        <v>14</v>
      </c>
      <c r="O19" s="248"/>
      <c r="P19" s="466">
        <v>9</v>
      </c>
      <c r="Q19" s="289"/>
      <c r="R19" s="473">
        <v>15</v>
      </c>
      <c r="S19" s="289"/>
      <c r="T19" s="473">
        <v>15</v>
      </c>
      <c r="U19" s="289"/>
      <c r="V19" s="473">
        <v>86</v>
      </c>
      <c r="W19" s="289"/>
      <c r="X19" s="246"/>
      <c r="Y19" s="466">
        <v>0</v>
      </c>
    </row>
    <row r="20" spans="1:25" ht="19.5" customHeight="1">
      <c r="A20" s="260" t="s">
        <v>72</v>
      </c>
      <c r="B20" s="525">
        <f aca="true" t="shared" si="1" ref="B20:B26">D20+F20+H20+J20+L20+N20+P20+R20+T20+V20</f>
        <v>36</v>
      </c>
      <c r="C20" s="289"/>
      <c r="D20" s="473">
        <v>0</v>
      </c>
      <c r="E20" s="464"/>
      <c r="F20" s="473">
        <v>0</v>
      </c>
      <c r="G20" s="289"/>
      <c r="H20" s="473">
        <v>0</v>
      </c>
      <c r="I20" s="289"/>
      <c r="J20" s="473">
        <v>0</v>
      </c>
      <c r="K20" s="289"/>
      <c r="L20" s="466">
        <v>2</v>
      </c>
      <c r="M20" s="231"/>
      <c r="N20" s="474">
        <v>2</v>
      </c>
      <c r="O20" s="248"/>
      <c r="P20" s="466">
        <v>1</v>
      </c>
      <c r="Q20" s="289"/>
      <c r="R20" s="473">
        <v>2</v>
      </c>
      <c r="S20" s="289"/>
      <c r="T20" s="473">
        <v>5</v>
      </c>
      <c r="U20" s="289"/>
      <c r="V20" s="473">
        <v>24</v>
      </c>
      <c r="W20" s="289"/>
      <c r="X20" s="246"/>
      <c r="Y20" s="466">
        <v>0</v>
      </c>
    </row>
    <row r="21" spans="1:25" ht="19.5" customHeight="1">
      <c r="A21" s="260" t="s">
        <v>73</v>
      </c>
      <c r="B21" s="525">
        <f t="shared" si="1"/>
        <v>34</v>
      </c>
      <c r="C21" s="289"/>
      <c r="D21" s="473">
        <v>0</v>
      </c>
      <c r="E21" s="464"/>
      <c r="F21" s="473">
        <v>0</v>
      </c>
      <c r="G21" s="289"/>
      <c r="H21" s="473">
        <v>0</v>
      </c>
      <c r="I21" s="289"/>
      <c r="J21" s="473">
        <v>0</v>
      </c>
      <c r="K21" s="289"/>
      <c r="L21" s="466">
        <v>4</v>
      </c>
      <c r="M21" s="231"/>
      <c r="N21" s="474">
        <v>5</v>
      </c>
      <c r="O21" s="248"/>
      <c r="P21" s="466">
        <v>2</v>
      </c>
      <c r="Q21" s="289"/>
      <c r="R21" s="473">
        <v>3</v>
      </c>
      <c r="S21" s="289"/>
      <c r="T21" s="473">
        <v>4</v>
      </c>
      <c r="U21" s="289"/>
      <c r="V21" s="473">
        <v>16</v>
      </c>
      <c r="W21" s="289"/>
      <c r="X21" s="246"/>
      <c r="Y21" s="466">
        <v>0</v>
      </c>
    </row>
    <row r="22" spans="1:25" ht="19.5" customHeight="1">
      <c r="A22" s="260" t="s">
        <v>74</v>
      </c>
      <c r="B22" s="525">
        <f t="shared" si="1"/>
        <v>101</v>
      </c>
      <c r="C22" s="289"/>
      <c r="D22" s="473">
        <v>0</v>
      </c>
      <c r="E22" s="464"/>
      <c r="F22" s="473">
        <v>0</v>
      </c>
      <c r="G22" s="289"/>
      <c r="H22" s="473">
        <v>0</v>
      </c>
      <c r="I22" s="289"/>
      <c r="J22" s="473">
        <v>3</v>
      </c>
      <c r="K22" s="289"/>
      <c r="L22" s="466">
        <v>10</v>
      </c>
      <c r="M22" s="231"/>
      <c r="N22" s="474">
        <v>6</v>
      </c>
      <c r="O22" s="248"/>
      <c r="P22" s="466">
        <v>9</v>
      </c>
      <c r="Q22" s="289"/>
      <c r="R22" s="473">
        <v>9</v>
      </c>
      <c r="S22" s="289"/>
      <c r="T22" s="473">
        <v>11</v>
      </c>
      <c r="U22" s="289"/>
      <c r="V22" s="473">
        <v>53</v>
      </c>
      <c r="W22" s="289"/>
      <c r="X22" s="246"/>
      <c r="Y22" s="466">
        <v>0</v>
      </c>
    </row>
    <row r="23" spans="1:25" ht="19.5" customHeight="1">
      <c r="A23" s="260" t="s">
        <v>75</v>
      </c>
      <c r="B23" s="525">
        <f t="shared" si="1"/>
        <v>6</v>
      </c>
      <c r="C23" s="289"/>
      <c r="D23" s="473">
        <v>0</v>
      </c>
      <c r="E23" s="464"/>
      <c r="F23" s="473">
        <v>0</v>
      </c>
      <c r="G23" s="289"/>
      <c r="H23" s="473">
        <v>0</v>
      </c>
      <c r="I23" s="289"/>
      <c r="J23" s="473">
        <v>0</v>
      </c>
      <c r="K23" s="289"/>
      <c r="L23" s="473">
        <v>0</v>
      </c>
      <c r="M23" s="231"/>
      <c r="N23" s="474">
        <v>0</v>
      </c>
      <c r="O23" s="248"/>
      <c r="P23" s="466">
        <v>0</v>
      </c>
      <c r="Q23" s="289"/>
      <c r="R23" s="473">
        <v>1</v>
      </c>
      <c r="S23" s="289"/>
      <c r="T23" s="473">
        <v>1</v>
      </c>
      <c r="U23" s="289"/>
      <c r="V23" s="473">
        <v>4</v>
      </c>
      <c r="W23" s="289"/>
      <c r="X23" s="246"/>
      <c r="Y23" s="466">
        <v>0</v>
      </c>
    </row>
    <row r="24" spans="1:25" ht="19.5" customHeight="1">
      <c r="A24" s="260" t="s">
        <v>76</v>
      </c>
      <c r="B24" s="525">
        <f t="shared" si="1"/>
        <v>31</v>
      </c>
      <c r="C24" s="289"/>
      <c r="D24" s="473">
        <v>0</v>
      </c>
      <c r="E24" s="464"/>
      <c r="F24" s="473">
        <v>0</v>
      </c>
      <c r="G24" s="289"/>
      <c r="H24" s="473">
        <v>0</v>
      </c>
      <c r="I24" s="289"/>
      <c r="J24" s="473">
        <v>0</v>
      </c>
      <c r="K24" s="289"/>
      <c r="L24" s="466">
        <v>2</v>
      </c>
      <c r="M24" s="231"/>
      <c r="N24" s="474">
        <v>6</v>
      </c>
      <c r="O24" s="248"/>
      <c r="P24" s="466">
        <v>2</v>
      </c>
      <c r="Q24" s="289"/>
      <c r="R24" s="473">
        <v>5</v>
      </c>
      <c r="S24" s="289"/>
      <c r="T24" s="473">
        <v>4</v>
      </c>
      <c r="U24" s="289"/>
      <c r="V24" s="473">
        <v>12</v>
      </c>
      <c r="W24" s="289"/>
      <c r="X24" s="246"/>
      <c r="Y24" s="466">
        <v>0</v>
      </c>
    </row>
    <row r="25" spans="1:25" ht="19.5" customHeight="1">
      <c r="A25" s="261" t="s">
        <v>32</v>
      </c>
      <c r="B25" s="525">
        <f t="shared" si="1"/>
        <v>114</v>
      </c>
      <c r="C25" s="289"/>
      <c r="D25" s="473">
        <v>0</v>
      </c>
      <c r="E25" s="464"/>
      <c r="F25" s="473">
        <v>0</v>
      </c>
      <c r="G25" s="289"/>
      <c r="H25" s="473">
        <v>0</v>
      </c>
      <c r="I25" s="289"/>
      <c r="J25" s="473">
        <v>1</v>
      </c>
      <c r="K25" s="289"/>
      <c r="L25" s="466">
        <v>4</v>
      </c>
      <c r="M25" s="231"/>
      <c r="N25" s="474">
        <v>16</v>
      </c>
      <c r="O25" s="248"/>
      <c r="P25" s="466">
        <v>6</v>
      </c>
      <c r="Q25" s="289"/>
      <c r="R25" s="473">
        <v>18</v>
      </c>
      <c r="S25" s="289"/>
      <c r="T25" s="473">
        <v>16</v>
      </c>
      <c r="U25" s="289"/>
      <c r="V25" s="473">
        <v>53</v>
      </c>
      <c r="W25" s="289"/>
      <c r="X25" s="246"/>
      <c r="Y25" s="466">
        <v>0</v>
      </c>
    </row>
    <row r="26" spans="1:25" ht="19.5" customHeight="1" thickBot="1">
      <c r="A26" s="262" t="s">
        <v>33</v>
      </c>
      <c r="B26" s="525">
        <f t="shared" si="1"/>
        <v>111</v>
      </c>
      <c r="C26" s="290"/>
      <c r="D26" s="467">
        <v>0</v>
      </c>
      <c r="E26" s="470"/>
      <c r="F26" s="467">
        <v>0</v>
      </c>
      <c r="G26" s="290"/>
      <c r="H26" s="467">
        <v>2</v>
      </c>
      <c r="I26" s="290"/>
      <c r="J26" s="467">
        <v>2</v>
      </c>
      <c r="K26" s="290"/>
      <c r="L26" s="467">
        <v>4</v>
      </c>
      <c r="M26" s="263"/>
      <c r="N26" s="475">
        <v>7</v>
      </c>
      <c r="O26" s="383"/>
      <c r="P26" s="467">
        <v>16</v>
      </c>
      <c r="Q26" s="290"/>
      <c r="R26" s="467">
        <v>17</v>
      </c>
      <c r="S26" s="290"/>
      <c r="T26" s="467">
        <v>18</v>
      </c>
      <c r="U26" s="290"/>
      <c r="V26" s="467">
        <v>45</v>
      </c>
      <c r="W26" s="290"/>
      <c r="X26" s="291"/>
      <c r="Y26" s="467">
        <v>0</v>
      </c>
    </row>
    <row r="27" spans="1:24" ht="19.5" customHeight="1">
      <c r="A27" s="220" t="s">
        <v>189</v>
      </c>
      <c r="B27" s="288"/>
      <c r="K27" s="264"/>
      <c r="L27" s="265"/>
      <c r="M27" s="266"/>
      <c r="P27" s="266"/>
      <c r="Q27" s="18"/>
      <c r="R27" s="18"/>
      <c r="S27" s="18"/>
      <c r="T27" s="18"/>
      <c r="U27" s="266"/>
      <c r="V27" s="18"/>
      <c r="W27" s="18"/>
      <c r="X27" s="266"/>
    </row>
    <row r="28" spans="2:23" ht="19.5" customHeight="1" hidden="1">
      <c r="B28" s="267" t="s">
        <v>2</v>
      </c>
      <c r="C28" s="267"/>
      <c r="D28" s="267" t="s">
        <v>3</v>
      </c>
      <c r="E28" s="267"/>
      <c r="F28" s="267" t="s">
        <v>4</v>
      </c>
      <c r="G28" s="267"/>
      <c r="H28" s="267" t="s">
        <v>5</v>
      </c>
      <c r="I28" s="267"/>
      <c r="J28" s="267" t="s">
        <v>6</v>
      </c>
      <c r="K28" s="267"/>
      <c r="L28" s="268" t="s">
        <v>7</v>
      </c>
      <c r="M28" s="268"/>
      <c r="N28" s="267" t="s">
        <v>8</v>
      </c>
      <c r="O28" s="267"/>
      <c r="P28" s="268" t="s">
        <v>9</v>
      </c>
      <c r="Q28" s="384"/>
      <c r="R28" s="25" t="s">
        <v>10</v>
      </c>
      <c r="S28" s="25"/>
      <c r="T28" s="25" t="s">
        <v>11</v>
      </c>
      <c r="U28" s="25"/>
      <c r="V28" s="25" t="s">
        <v>112</v>
      </c>
      <c r="W28" s="25"/>
    </row>
    <row r="29" spans="2:23" ht="19.5" customHeight="1" hidden="1">
      <c r="B29" s="269">
        <v>879</v>
      </c>
      <c r="C29" s="219">
        <v>812</v>
      </c>
      <c r="D29" s="269">
        <v>3</v>
      </c>
      <c r="E29" s="219">
        <v>3</v>
      </c>
      <c r="F29" s="269">
        <v>5</v>
      </c>
      <c r="G29" s="219">
        <v>5</v>
      </c>
      <c r="H29" s="269">
        <v>2</v>
      </c>
      <c r="I29" s="219">
        <v>2</v>
      </c>
      <c r="J29" s="269">
        <v>4</v>
      </c>
      <c r="K29" s="219">
        <v>4</v>
      </c>
      <c r="L29" s="269">
        <v>51</v>
      </c>
      <c r="M29" s="266">
        <v>51</v>
      </c>
      <c r="N29" s="269">
        <v>72</v>
      </c>
      <c r="O29" s="219">
        <v>72</v>
      </c>
      <c r="P29" s="269">
        <v>87</v>
      </c>
      <c r="Q29" s="18">
        <v>83</v>
      </c>
      <c r="R29" s="21">
        <v>120</v>
      </c>
      <c r="S29" s="14">
        <v>114</v>
      </c>
      <c r="T29" s="21">
        <v>156</v>
      </c>
      <c r="U29" s="14">
        <v>139</v>
      </c>
      <c r="V29" s="21">
        <v>379</v>
      </c>
      <c r="W29" s="14">
        <v>339</v>
      </c>
    </row>
    <row r="30" spans="2:23" ht="19.5" customHeight="1" hidden="1">
      <c r="B30" s="269">
        <v>144</v>
      </c>
      <c r="C30" s="219">
        <v>124</v>
      </c>
      <c r="D30" s="270">
        <v>0</v>
      </c>
      <c r="E30" s="219">
        <v>0</v>
      </c>
      <c r="F30" s="270">
        <v>0</v>
      </c>
      <c r="G30" s="219">
        <v>0</v>
      </c>
      <c r="H30" s="270">
        <v>0</v>
      </c>
      <c r="I30" s="219">
        <v>0</v>
      </c>
      <c r="J30" s="270">
        <v>1</v>
      </c>
      <c r="K30" s="219">
        <v>1</v>
      </c>
      <c r="L30" s="269">
        <v>3</v>
      </c>
      <c r="M30" s="266">
        <v>3</v>
      </c>
      <c r="N30" s="270">
        <v>8</v>
      </c>
      <c r="O30" s="219">
        <v>8</v>
      </c>
      <c r="P30" s="269">
        <v>12</v>
      </c>
      <c r="Q30" s="18">
        <v>12</v>
      </c>
      <c r="R30" s="26">
        <v>13</v>
      </c>
      <c r="S30" s="14">
        <v>11</v>
      </c>
      <c r="T30" s="26">
        <v>27</v>
      </c>
      <c r="U30" s="14">
        <v>21</v>
      </c>
      <c r="V30" s="26">
        <v>80</v>
      </c>
      <c r="W30" s="14">
        <v>68</v>
      </c>
    </row>
    <row r="31" spans="2:23" ht="19.5" customHeight="1" hidden="1">
      <c r="B31" s="269">
        <v>122</v>
      </c>
      <c r="C31" s="219">
        <v>112</v>
      </c>
      <c r="D31" s="270">
        <v>1</v>
      </c>
      <c r="E31" s="219">
        <v>1</v>
      </c>
      <c r="F31" s="270">
        <v>0</v>
      </c>
      <c r="G31" s="219">
        <v>0</v>
      </c>
      <c r="H31" s="270">
        <v>0</v>
      </c>
      <c r="I31" s="219">
        <v>0</v>
      </c>
      <c r="J31" s="270">
        <v>0</v>
      </c>
      <c r="K31" s="219">
        <v>0</v>
      </c>
      <c r="L31" s="269">
        <v>4</v>
      </c>
      <c r="M31" s="266">
        <v>4</v>
      </c>
      <c r="N31" s="270">
        <v>9</v>
      </c>
      <c r="O31" s="219">
        <v>9</v>
      </c>
      <c r="P31" s="269">
        <v>13</v>
      </c>
      <c r="Q31" s="18">
        <v>12</v>
      </c>
      <c r="R31" s="26">
        <v>11</v>
      </c>
      <c r="S31" s="14">
        <v>11</v>
      </c>
      <c r="T31" s="26">
        <v>21</v>
      </c>
      <c r="U31" s="14">
        <v>20</v>
      </c>
      <c r="V31" s="26">
        <v>63</v>
      </c>
      <c r="W31" s="14">
        <v>55</v>
      </c>
    </row>
    <row r="32" spans="2:23" ht="19.5" customHeight="1" hidden="1">
      <c r="B32" s="269">
        <v>81</v>
      </c>
      <c r="C32" s="219">
        <v>72</v>
      </c>
      <c r="D32" s="270">
        <v>1</v>
      </c>
      <c r="E32" s="219">
        <v>1</v>
      </c>
      <c r="F32" s="270">
        <v>1</v>
      </c>
      <c r="G32" s="219">
        <v>1</v>
      </c>
      <c r="H32" s="270">
        <v>0</v>
      </c>
      <c r="I32" s="219">
        <v>0</v>
      </c>
      <c r="J32" s="270">
        <v>2</v>
      </c>
      <c r="K32" s="219">
        <v>2</v>
      </c>
      <c r="L32" s="269">
        <v>7</v>
      </c>
      <c r="M32" s="266">
        <v>7</v>
      </c>
      <c r="N32" s="270">
        <v>5</v>
      </c>
      <c r="O32" s="219">
        <v>5</v>
      </c>
      <c r="P32" s="269">
        <v>9</v>
      </c>
      <c r="Q32" s="18">
        <v>8</v>
      </c>
      <c r="R32" s="26">
        <v>11</v>
      </c>
      <c r="S32" s="14">
        <v>10</v>
      </c>
      <c r="T32" s="26">
        <v>12</v>
      </c>
      <c r="U32" s="14">
        <v>8</v>
      </c>
      <c r="V32" s="26">
        <v>33</v>
      </c>
      <c r="W32" s="14">
        <v>30</v>
      </c>
    </row>
    <row r="33" spans="2:23" ht="19.5" customHeight="1" hidden="1">
      <c r="B33" s="269">
        <v>117</v>
      </c>
      <c r="C33" s="219">
        <v>116</v>
      </c>
      <c r="D33" s="270">
        <v>0</v>
      </c>
      <c r="E33" s="219">
        <v>0</v>
      </c>
      <c r="F33" s="270">
        <v>0</v>
      </c>
      <c r="G33" s="219">
        <v>0</v>
      </c>
      <c r="H33" s="270">
        <v>2</v>
      </c>
      <c r="I33" s="219">
        <v>2</v>
      </c>
      <c r="J33" s="270">
        <v>0</v>
      </c>
      <c r="K33" s="219">
        <v>0</v>
      </c>
      <c r="L33" s="269">
        <v>7</v>
      </c>
      <c r="M33" s="266">
        <v>7</v>
      </c>
      <c r="N33" s="270">
        <v>5</v>
      </c>
      <c r="O33" s="219">
        <v>5</v>
      </c>
      <c r="P33" s="269">
        <v>10</v>
      </c>
      <c r="Q33" s="18">
        <v>10</v>
      </c>
      <c r="R33" s="26">
        <v>13</v>
      </c>
      <c r="S33" s="14">
        <v>13</v>
      </c>
      <c r="T33" s="26">
        <v>23</v>
      </c>
      <c r="U33" s="14">
        <v>23</v>
      </c>
      <c r="V33" s="26">
        <v>57</v>
      </c>
      <c r="W33" s="14">
        <v>56</v>
      </c>
    </row>
    <row r="34" spans="2:23" ht="19.5" customHeight="1" hidden="1">
      <c r="B34" s="269">
        <v>20</v>
      </c>
      <c r="C34" s="219">
        <v>20</v>
      </c>
      <c r="D34" s="270">
        <v>0</v>
      </c>
      <c r="E34" s="219">
        <v>0</v>
      </c>
      <c r="F34" s="270">
        <v>0</v>
      </c>
      <c r="G34" s="219">
        <v>0</v>
      </c>
      <c r="H34" s="270">
        <v>0</v>
      </c>
      <c r="I34" s="219">
        <v>0</v>
      </c>
      <c r="J34" s="270">
        <v>0</v>
      </c>
      <c r="K34" s="219">
        <v>0</v>
      </c>
      <c r="L34" s="269">
        <v>3</v>
      </c>
      <c r="M34" s="266">
        <v>3</v>
      </c>
      <c r="N34" s="270">
        <v>0</v>
      </c>
      <c r="O34" s="219">
        <v>0</v>
      </c>
      <c r="P34" s="269">
        <v>2</v>
      </c>
      <c r="Q34" s="18">
        <v>2</v>
      </c>
      <c r="R34" s="26">
        <v>2</v>
      </c>
      <c r="S34" s="14">
        <v>2</v>
      </c>
      <c r="T34" s="26">
        <v>2</v>
      </c>
      <c r="U34" s="14">
        <v>2</v>
      </c>
      <c r="V34" s="26">
        <v>11</v>
      </c>
      <c r="W34" s="14">
        <v>11</v>
      </c>
    </row>
    <row r="35" spans="2:23" ht="19.5" customHeight="1" hidden="1">
      <c r="B35" s="269">
        <v>86</v>
      </c>
      <c r="C35" s="219">
        <v>79</v>
      </c>
      <c r="D35" s="270">
        <v>0</v>
      </c>
      <c r="E35" s="219">
        <v>0</v>
      </c>
      <c r="F35" s="270">
        <v>1</v>
      </c>
      <c r="G35" s="219">
        <v>1</v>
      </c>
      <c r="H35" s="270">
        <v>0</v>
      </c>
      <c r="I35" s="219">
        <v>0</v>
      </c>
      <c r="J35" s="270">
        <v>0</v>
      </c>
      <c r="K35" s="219">
        <v>0</v>
      </c>
      <c r="L35" s="269">
        <v>6</v>
      </c>
      <c r="M35" s="266">
        <v>6</v>
      </c>
      <c r="N35" s="270">
        <v>12</v>
      </c>
      <c r="O35" s="219">
        <v>12</v>
      </c>
      <c r="P35" s="269">
        <v>11</v>
      </c>
      <c r="Q35" s="18">
        <v>11</v>
      </c>
      <c r="R35" s="26">
        <v>10</v>
      </c>
      <c r="S35" s="14">
        <v>10</v>
      </c>
      <c r="T35" s="26">
        <v>15</v>
      </c>
      <c r="U35" s="14">
        <v>14</v>
      </c>
      <c r="V35" s="26">
        <v>31</v>
      </c>
      <c r="W35" s="14">
        <v>25</v>
      </c>
    </row>
    <row r="36" spans="2:23" ht="19.5" customHeight="1" hidden="1">
      <c r="B36" s="269">
        <v>117</v>
      </c>
      <c r="C36" s="219">
        <v>108</v>
      </c>
      <c r="D36" s="270">
        <v>0</v>
      </c>
      <c r="E36" s="219">
        <v>0</v>
      </c>
      <c r="F36" s="270">
        <v>1</v>
      </c>
      <c r="G36" s="219">
        <v>1</v>
      </c>
      <c r="H36" s="270">
        <v>0</v>
      </c>
      <c r="I36" s="219">
        <v>0</v>
      </c>
      <c r="J36" s="270">
        <v>0</v>
      </c>
      <c r="K36" s="219">
        <v>0</v>
      </c>
      <c r="L36" s="269">
        <v>7</v>
      </c>
      <c r="M36" s="266">
        <v>7</v>
      </c>
      <c r="N36" s="270">
        <v>14</v>
      </c>
      <c r="O36" s="219">
        <v>14</v>
      </c>
      <c r="P36" s="269">
        <v>13</v>
      </c>
      <c r="Q36" s="18">
        <v>11</v>
      </c>
      <c r="R36" s="26">
        <v>24</v>
      </c>
      <c r="S36" s="14">
        <v>24</v>
      </c>
      <c r="T36" s="26">
        <v>15</v>
      </c>
      <c r="U36" s="14">
        <v>13</v>
      </c>
      <c r="V36" s="26">
        <v>43</v>
      </c>
      <c r="W36" s="14">
        <v>38</v>
      </c>
    </row>
    <row r="37" spans="2:23" ht="19.5" customHeight="1" hidden="1">
      <c r="B37" s="269">
        <v>192</v>
      </c>
      <c r="C37" s="219">
        <v>181</v>
      </c>
      <c r="D37" s="270">
        <v>1</v>
      </c>
      <c r="E37" s="219">
        <v>1</v>
      </c>
      <c r="F37" s="270">
        <v>2</v>
      </c>
      <c r="G37" s="219">
        <v>2</v>
      </c>
      <c r="H37" s="270">
        <v>0</v>
      </c>
      <c r="I37" s="219">
        <v>0</v>
      </c>
      <c r="J37" s="270">
        <v>1</v>
      </c>
      <c r="K37" s="219">
        <v>1</v>
      </c>
      <c r="L37" s="269">
        <v>14</v>
      </c>
      <c r="M37" s="266">
        <v>14</v>
      </c>
      <c r="N37" s="270">
        <v>19</v>
      </c>
      <c r="O37" s="219">
        <v>19</v>
      </c>
      <c r="P37" s="269">
        <v>17</v>
      </c>
      <c r="Q37" s="18">
        <v>17</v>
      </c>
      <c r="R37" s="26">
        <v>36</v>
      </c>
      <c r="S37" s="14">
        <v>33</v>
      </c>
      <c r="T37" s="26">
        <v>41</v>
      </c>
      <c r="U37" s="14">
        <v>38</v>
      </c>
      <c r="V37" s="26">
        <v>61</v>
      </c>
      <c r="W37" s="14">
        <v>56</v>
      </c>
    </row>
    <row r="38" spans="12:17" ht="12" customHeight="1">
      <c r="L38" s="266"/>
      <c r="M38" s="266"/>
      <c r="P38" s="266"/>
      <c r="Q38" s="18"/>
    </row>
    <row r="39" spans="1:33" s="27" customFormat="1" ht="4.5" customHeight="1">
      <c r="A39" s="197"/>
      <c r="B39" s="197"/>
      <c r="C39" s="14"/>
      <c r="D39" s="14"/>
      <c r="E39" s="14"/>
      <c r="F39" s="14"/>
      <c r="G39" s="14"/>
      <c r="H39" s="14"/>
      <c r="I39" s="14"/>
      <c r="J39" s="14"/>
      <c r="K39" s="14"/>
      <c r="L39" s="14"/>
      <c r="M39" s="14"/>
      <c r="N39" s="14"/>
      <c r="O39" s="14"/>
      <c r="P39" s="18"/>
      <c r="Q39" s="18"/>
      <c r="R39" s="14"/>
      <c r="S39" s="14"/>
      <c r="T39" s="14"/>
      <c r="U39" s="14"/>
      <c r="V39" s="14"/>
      <c r="W39" s="14"/>
      <c r="X39" s="14"/>
      <c r="Y39" s="14"/>
      <c r="Z39" s="14"/>
      <c r="AA39" s="14"/>
      <c r="AB39" s="14"/>
      <c r="AC39" s="14"/>
      <c r="AD39" s="14"/>
      <c r="AE39" s="14"/>
      <c r="AF39" s="14"/>
      <c r="AG39" s="14"/>
    </row>
    <row r="40" spans="1:27" ht="19.5" customHeight="1" thickBot="1">
      <c r="A40" s="380" t="s">
        <v>279</v>
      </c>
      <c r="B40" s="379"/>
      <c r="C40" s="18"/>
      <c r="D40" s="18"/>
      <c r="E40" s="18"/>
      <c r="F40" s="18"/>
      <c r="G40" s="18"/>
      <c r="H40" s="18"/>
      <c r="I40" s="18"/>
      <c r="J40" s="18"/>
      <c r="K40" s="18"/>
      <c r="L40" s="18"/>
      <c r="M40" s="301"/>
      <c r="N40" s="301"/>
      <c r="O40" s="18"/>
      <c r="P40" s="18"/>
      <c r="Q40" s="18"/>
      <c r="R40" s="18"/>
      <c r="S40" s="18"/>
      <c r="T40" s="18"/>
      <c r="U40" s="18"/>
      <c r="V40" s="18"/>
      <c r="W40" s="18"/>
      <c r="X40" s="18"/>
      <c r="AA40" s="301" t="s">
        <v>301</v>
      </c>
    </row>
    <row r="41" spans="1:33" ht="19.5" customHeight="1">
      <c r="A41" s="664" t="s">
        <v>79</v>
      </c>
      <c r="B41" s="674" t="s">
        <v>242</v>
      </c>
      <c r="C41" s="674"/>
      <c r="D41" s="674"/>
      <c r="E41" s="674"/>
      <c r="F41" s="674"/>
      <c r="G41" s="674"/>
      <c r="H41" s="674"/>
      <c r="I41" s="674"/>
      <c r="J41" s="674"/>
      <c r="K41" s="674"/>
      <c r="L41" s="674"/>
      <c r="M41" s="675"/>
      <c r="N41" s="684" t="s">
        <v>127</v>
      </c>
      <c r="O41" s="687"/>
      <c r="P41" s="686" t="s">
        <v>244</v>
      </c>
      <c r="Q41" s="687"/>
      <c r="R41" s="684" t="s">
        <v>125</v>
      </c>
      <c r="S41" s="684"/>
      <c r="T41" s="686" t="s">
        <v>105</v>
      </c>
      <c r="U41" s="687"/>
      <c r="V41" s="688" t="s">
        <v>280</v>
      </c>
      <c r="W41" s="688"/>
      <c r="X41" s="686" t="s">
        <v>296</v>
      </c>
      <c r="Y41" s="687"/>
      <c r="Z41" s="690" t="s">
        <v>295</v>
      </c>
      <c r="AA41" s="691"/>
      <c r="AD41" s="16"/>
      <c r="AE41" s="16"/>
      <c r="AF41" s="16"/>
      <c r="AG41" s="16"/>
    </row>
    <row r="42" spans="1:33" ht="19.5" customHeight="1">
      <c r="A42" s="665"/>
      <c r="B42" s="676" t="s">
        <v>102</v>
      </c>
      <c r="C42" s="676"/>
      <c r="D42" s="676" t="s">
        <v>241</v>
      </c>
      <c r="E42" s="676"/>
      <c r="F42" s="676"/>
      <c r="G42" s="676"/>
      <c r="H42" s="676"/>
      <c r="I42" s="677"/>
      <c r="J42" s="678" t="s">
        <v>294</v>
      </c>
      <c r="K42" s="679"/>
      <c r="L42" s="682" t="s">
        <v>243</v>
      </c>
      <c r="M42" s="683"/>
      <c r="N42" s="685"/>
      <c r="O42" s="683"/>
      <c r="P42" s="682"/>
      <c r="Q42" s="683"/>
      <c r="R42" s="685"/>
      <c r="S42" s="685"/>
      <c r="T42" s="682"/>
      <c r="U42" s="683"/>
      <c r="V42" s="689"/>
      <c r="W42" s="689"/>
      <c r="X42" s="682"/>
      <c r="Y42" s="683"/>
      <c r="Z42" s="680"/>
      <c r="AA42" s="667"/>
      <c r="AD42" s="16"/>
      <c r="AE42" s="16"/>
      <c r="AF42" s="16"/>
      <c r="AG42" s="16"/>
    </row>
    <row r="43" spans="1:33" ht="19.5" customHeight="1">
      <c r="A43" s="665"/>
      <c r="B43" s="676"/>
      <c r="C43" s="676"/>
      <c r="D43" s="676"/>
      <c r="E43" s="676"/>
      <c r="F43" s="676"/>
      <c r="G43" s="676"/>
      <c r="H43" s="676"/>
      <c r="I43" s="677"/>
      <c r="J43" s="680"/>
      <c r="K43" s="591"/>
      <c r="L43" s="682"/>
      <c r="M43" s="683"/>
      <c r="N43" s="685"/>
      <c r="O43" s="683"/>
      <c r="P43" s="682"/>
      <c r="Q43" s="683"/>
      <c r="R43" s="685"/>
      <c r="S43" s="685"/>
      <c r="T43" s="682"/>
      <c r="U43" s="683"/>
      <c r="V43" s="689"/>
      <c r="W43" s="689"/>
      <c r="X43" s="682"/>
      <c r="Y43" s="683"/>
      <c r="Z43" s="680"/>
      <c r="AA43" s="667"/>
      <c r="AD43" s="16"/>
      <c r="AE43" s="16"/>
      <c r="AF43" s="16"/>
      <c r="AG43" s="16"/>
    </row>
    <row r="44" spans="1:33" ht="19.5" customHeight="1">
      <c r="A44" s="666"/>
      <c r="B44" s="676"/>
      <c r="C44" s="676"/>
      <c r="D44" s="676" t="s">
        <v>102</v>
      </c>
      <c r="E44" s="676"/>
      <c r="F44" s="676" t="s">
        <v>121</v>
      </c>
      <c r="G44" s="676"/>
      <c r="H44" s="676" t="s">
        <v>122</v>
      </c>
      <c r="I44" s="677"/>
      <c r="J44" s="681"/>
      <c r="K44" s="592"/>
      <c r="L44" s="682"/>
      <c r="M44" s="683"/>
      <c r="N44" s="685"/>
      <c r="O44" s="683"/>
      <c r="P44" s="682"/>
      <c r="Q44" s="683"/>
      <c r="R44" s="685"/>
      <c r="S44" s="685"/>
      <c r="T44" s="682"/>
      <c r="U44" s="683"/>
      <c r="V44" s="689"/>
      <c r="W44" s="689"/>
      <c r="X44" s="682"/>
      <c r="Y44" s="683"/>
      <c r="Z44" s="681"/>
      <c r="AA44" s="692"/>
      <c r="AD44" s="16"/>
      <c r="AE44" s="16"/>
      <c r="AF44" s="16"/>
      <c r="AG44" s="16"/>
    </row>
    <row r="45" spans="1:27" ht="19.5" customHeight="1">
      <c r="A45" s="376" t="s">
        <v>265</v>
      </c>
      <c r="B45" s="668">
        <v>1580</v>
      </c>
      <c r="C45" s="669"/>
      <c r="D45" s="302"/>
      <c r="E45" s="303" t="s">
        <v>230</v>
      </c>
      <c r="F45" s="312"/>
      <c r="G45" s="313" t="s">
        <v>230</v>
      </c>
      <c r="H45" s="303"/>
      <c r="I45" s="303" t="s">
        <v>230</v>
      </c>
      <c r="J45" s="312"/>
      <c r="K45" s="313" t="s">
        <v>230</v>
      </c>
      <c r="L45" s="303"/>
      <c r="M45" s="303" t="s">
        <v>230</v>
      </c>
      <c r="N45" s="312"/>
      <c r="O45" s="303">
        <v>122</v>
      </c>
      <c r="P45" s="697">
        <v>1543</v>
      </c>
      <c r="Q45" s="697"/>
      <c r="R45" s="698">
        <v>1174</v>
      </c>
      <c r="S45" s="699"/>
      <c r="T45" s="697">
        <v>4419</v>
      </c>
      <c r="U45" s="697"/>
      <c r="V45" s="311"/>
      <c r="W45" s="313" t="s">
        <v>230</v>
      </c>
      <c r="X45" s="303"/>
      <c r="Y45" s="303" t="s">
        <v>55</v>
      </c>
      <c r="Z45" s="314"/>
      <c r="AA45" s="300">
        <v>210</v>
      </c>
    </row>
    <row r="46" spans="1:27" ht="19.5" customHeight="1">
      <c r="A46" s="294" t="s">
        <v>1</v>
      </c>
      <c r="B46" s="670">
        <v>842</v>
      </c>
      <c r="C46" s="671"/>
      <c r="D46" s="66"/>
      <c r="E46" s="101" t="s">
        <v>230</v>
      </c>
      <c r="F46" s="314"/>
      <c r="G46" s="315" t="s">
        <v>230</v>
      </c>
      <c r="H46" s="101"/>
      <c r="I46" s="101" t="s">
        <v>230</v>
      </c>
      <c r="J46" s="314"/>
      <c r="K46" s="315" t="s">
        <v>230</v>
      </c>
      <c r="L46" s="101"/>
      <c r="M46" s="101" t="s">
        <v>230</v>
      </c>
      <c r="N46" s="314"/>
      <c r="O46" s="101">
        <v>57</v>
      </c>
      <c r="P46" s="693">
        <v>1200</v>
      </c>
      <c r="Q46" s="693"/>
      <c r="R46" s="60"/>
      <c r="S46" s="308">
        <v>351</v>
      </c>
      <c r="T46" s="693">
        <v>2450</v>
      </c>
      <c r="U46" s="693"/>
      <c r="V46" s="60"/>
      <c r="W46" s="315" t="s">
        <v>230</v>
      </c>
      <c r="X46" s="101"/>
      <c r="Y46" s="101" t="s">
        <v>55</v>
      </c>
      <c r="Z46" s="314"/>
      <c r="AA46" s="300">
        <v>114.8</v>
      </c>
    </row>
    <row r="47" spans="1:27" ht="19.5" customHeight="1">
      <c r="A47" s="295" t="s">
        <v>231</v>
      </c>
      <c r="B47" s="670">
        <v>441</v>
      </c>
      <c r="C47" s="671"/>
      <c r="D47" s="694">
        <v>134</v>
      </c>
      <c r="E47" s="694"/>
      <c r="F47" s="672">
        <v>117</v>
      </c>
      <c r="G47" s="673"/>
      <c r="H47" s="403"/>
      <c r="I47" s="404">
        <v>17</v>
      </c>
      <c r="J47" s="314"/>
      <c r="K47" s="315">
        <v>76</v>
      </c>
      <c r="L47" s="101"/>
      <c r="M47" s="101">
        <v>141</v>
      </c>
      <c r="N47" s="314"/>
      <c r="O47" s="101">
        <v>90</v>
      </c>
      <c r="P47" s="101"/>
      <c r="Q47" s="66">
        <v>577</v>
      </c>
      <c r="R47" s="60"/>
      <c r="S47" s="308">
        <v>185</v>
      </c>
      <c r="T47" s="693">
        <v>1203</v>
      </c>
      <c r="U47" s="693"/>
      <c r="V47" s="60"/>
      <c r="W47" s="289">
        <v>91</v>
      </c>
      <c r="X47" s="248"/>
      <c r="Y47" s="101" t="s">
        <v>55</v>
      </c>
      <c r="Z47" s="314"/>
      <c r="AA47" s="300">
        <v>56.6</v>
      </c>
    </row>
    <row r="48" spans="1:27" ht="19.5" customHeight="1">
      <c r="A48" s="295" t="s">
        <v>232</v>
      </c>
      <c r="B48" s="672">
        <v>187</v>
      </c>
      <c r="C48" s="673"/>
      <c r="D48" s="694">
        <v>113</v>
      </c>
      <c r="E48" s="694"/>
      <c r="F48" s="672">
        <v>103</v>
      </c>
      <c r="G48" s="673"/>
      <c r="H48" s="403"/>
      <c r="I48" s="404">
        <v>10</v>
      </c>
      <c r="J48" s="102"/>
      <c r="K48" s="308">
        <v>56</v>
      </c>
      <c r="L48" s="304"/>
      <c r="M48" s="304">
        <v>84</v>
      </c>
      <c r="N48" s="102"/>
      <c r="O48" s="304">
        <v>50</v>
      </c>
      <c r="P48" s="304"/>
      <c r="Q48" s="304">
        <v>481</v>
      </c>
      <c r="R48" s="102"/>
      <c r="S48" s="308">
        <v>95</v>
      </c>
      <c r="T48" s="304"/>
      <c r="U48" s="304">
        <v>812</v>
      </c>
      <c r="V48" s="102"/>
      <c r="W48" s="308">
        <v>67</v>
      </c>
      <c r="X48" s="304"/>
      <c r="Y48" s="101" t="s">
        <v>55</v>
      </c>
      <c r="Z48" s="314"/>
      <c r="AA48" s="300">
        <v>38.2</v>
      </c>
    </row>
    <row r="49" spans="1:27" ht="19.5" customHeight="1">
      <c r="A49" s="295" t="s">
        <v>233</v>
      </c>
      <c r="B49" s="670">
        <v>240</v>
      </c>
      <c r="C49" s="671"/>
      <c r="D49" s="693">
        <v>118</v>
      </c>
      <c r="E49" s="693"/>
      <c r="F49" s="670">
        <v>105</v>
      </c>
      <c r="G49" s="671"/>
      <c r="H49" s="405"/>
      <c r="I49" s="406">
        <v>13</v>
      </c>
      <c r="J49" s="60"/>
      <c r="K49" s="306">
        <v>56</v>
      </c>
      <c r="L49" s="66"/>
      <c r="M49" s="66">
        <v>66</v>
      </c>
      <c r="N49" s="60"/>
      <c r="O49" s="66">
        <v>62</v>
      </c>
      <c r="P49" s="66"/>
      <c r="Q49" s="66">
        <v>384</v>
      </c>
      <c r="R49" s="60"/>
      <c r="S49" s="306">
        <v>90</v>
      </c>
      <c r="T49" s="66"/>
      <c r="U49" s="66">
        <v>776</v>
      </c>
      <c r="V49" s="60"/>
      <c r="W49" s="306">
        <v>111</v>
      </c>
      <c r="X49" s="66"/>
      <c r="Y49" s="101" t="s">
        <v>55</v>
      </c>
      <c r="Z49" s="314"/>
      <c r="AA49" s="300">
        <v>36.6</v>
      </c>
    </row>
    <row r="50" spans="1:27" ht="19.5" customHeight="1">
      <c r="A50" s="295" t="s">
        <v>234</v>
      </c>
      <c r="B50" s="670">
        <v>235</v>
      </c>
      <c r="C50" s="671"/>
      <c r="D50" s="693">
        <v>123</v>
      </c>
      <c r="E50" s="693"/>
      <c r="F50" s="670">
        <v>113</v>
      </c>
      <c r="G50" s="671"/>
      <c r="H50" s="66"/>
      <c r="I50" s="66">
        <v>10</v>
      </c>
      <c r="J50" s="60"/>
      <c r="K50" s="306">
        <v>55</v>
      </c>
      <c r="L50" s="66"/>
      <c r="M50" s="66">
        <v>57</v>
      </c>
      <c r="N50" s="60"/>
      <c r="O50" s="66">
        <v>53</v>
      </c>
      <c r="P50" s="66"/>
      <c r="Q50" s="66">
        <v>347</v>
      </c>
      <c r="R50" s="60"/>
      <c r="S50" s="306">
        <v>91</v>
      </c>
      <c r="T50" s="66"/>
      <c r="U50" s="66">
        <v>726</v>
      </c>
      <c r="V50" s="60"/>
      <c r="W50" s="306">
        <v>86</v>
      </c>
      <c r="X50" s="66"/>
      <c r="Y50" s="101" t="s">
        <v>55</v>
      </c>
      <c r="Z50" s="314"/>
      <c r="AA50" s="300">
        <v>34.4</v>
      </c>
    </row>
    <row r="51" spans="1:27" ht="19.5" customHeight="1">
      <c r="A51" s="295" t="s">
        <v>235</v>
      </c>
      <c r="B51" s="670">
        <v>187</v>
      </c>
      <c r="C51" s="671"/>
      <c r="D51" s="693">
        <v>85</v>
      </c>
      <c r="E51" s="693"/>
      <c r="F51" s="670">
        <v>80</v>
      </c>
      <c r="G51" s="671"/>
      <c r="H51" s="66"/>
      <c r="I51" s="66">
        <v>5</v>
      </c>
      <c r="J51" s="60"/>
      <c r="K51" s="306">
        <v>58</v>
      </c>
      <c r="L51" s="66"/>
      <c r="M51" s="66">
        <v>44</v>
      </c>
      <c r="N51" s="60"/>
      <c r="O51" s="66">
        <v>64</v>
      </c>
      <c r="P51" s="66"/>
      <c r="Q51" s="66">
        <v>384</v>
      </c>
      <c r="R51" s="60"/>
      <c r="S51" s="306">
        <v>124</v>
      </c>
      <c r="T51" s="66"/>
      <c r="U51" s="66">
        <v>759</v>
      </c>
      <c r="V51" s="60"/>
      <c r="W51" s="306">
        <v>97</v>
      </c>
      <c r="X51" s="66"/>
      <c r="Y51" s="101" t="s">
        <v>55</v>
      </c>
      <c r="Z51" s="314"/>
      <c r="AA51" s="300">
        <v>36.05957669192579</v>
      </c>
    </row>
    <row r="52" spans="1:27" ht="19.5" customHeight="1">
      <c r="A52" s="295" t="s">
        <v>236</v>
      </c>
      <c r="B52" s="670">
        <v>150</v>
      </c>
      <c r="C52" s="671"/>
      <c r="D52" s="693">
        <v>75</v>
      </c>
      <c r="E52" s="693"/>
      <c r="F52" s="670">
        <v>68</v>
      </c>
      <c r="G52" s="671"/>
      <c r="H52" s="66"/>
      <c r="I52" s="66">
        <v>7</v>
      </c>
      <c r="J52" s="60"/>
      <c r="K52" s="306">
        <v>34</v>
      </c>
      <c r="L52" s="66"/>
      <c r="M52" s="66">
        <v>41</v>
      </c>
      <c r="N52" s="60"/>
      <c r="O52" s="66">
        <v>50</v>
      </c>
      <c r="P52" s="66"/>
      <c r="Q52" s="66">
        <v>354</v>
      </c>
      <c r="R52" s="60"/>
      <c r="S52" s="306">
        <v>66</v>
      </c>
      <c r="T52" s="66"/>
      <c r="U52" s="66">
        <v>620</v>
      </c>
      <c r="V52" s="60"/>
      <c r="W52" s="315" t="s">
        <v>230</v>
      </c>
      <c r="X52" s="101"/>
      <c r="Y52" s="101" t="s">
        <v>55</v>
      </c>
      <c r="Z52" s="314"/>
      <c r="AA52" s="300">
        <v>29.6</v>
      </c>
    </row>
    <row r="53" spans="1:27" ht="19.5" customHeight="1">
      <c r="A53" s="295" t="s">
        <v>237</v>
      </c>
      <c r="B53" s="670">
        <v>136</v>
      </c>
      <c r="C53" s="671"/>
      <c r="D53" s="693">
        <v>69</v>
      </c>
      <c r="E53" s="693"/>
      <c r="F53" s="670">
        <v>64</v>
      </c>
      <c r="G53" s="671"/>
      <c r="H53" s="66"/>
      <c r="I53" s="66">
        <v>5</v>
      </c>
      <c r="J53" s="60"/>
      <c r="K53" s="306">
        <v>29</v>
      </c>
      <c r="L53" s="66"/>
      <c r="M53" s="66">
        <v>38</v>
      </c>
      <c r="N53" s="60"/>
      <c r="O53" s="66">
        <v>49</v>
      </c>
      <c r="P53" s="66"/>
      <c r="Q53" s="66">
        <v>374</v>
      </c>
      <c r="R53" s="60"/>
      <c r="S53" s="306">
        <v>69</v>
      </c>
      <c r="T53" s="66"/>
      <c r="U53" s="66">
        <v>628</v>
      </c>
      <c r="V53" s="60"/>
      <c r="W53" s="315" t="s">
        <v>230</v>
      </c>
      <c r="X53" s="101"/>
      <c r="Y53" s="101" t="s">
        <v>55</v>
      </c>
      <c r="Z53" s="314"/>
      <c r="AA53" s="300">
        <v>30.2</v>
      </c>
    </row>
    <row r="54" spans="1:27" ht="19.5" customHeight="1">
      <c r="A54" s="295" t="s">
        <v>238</v>
      </c>
      <c r="B54" s="695">
        <v>116</v>
      </c>
      <c r="C54" s="696"/>
      <c r="D54" s="693">
        <v>61</v>
      </c>
      <c r="E54" s="693"/>
      <c r="F54" s="670">
        <v>56</v>
      </c>
      <c r="G54" s="671"/>
      <c r="H54" s="66"/>
      <c r="I54" s="66">
        <v>5</v>
      </c>
      <c r="J54" s="60"/>
      <c r="K54" s="306">
        <v>45</v>
      </c>
      <c r="L54" s="66"/>
      <c r="M54" s="66">
        <v>10</v>
      </c>
      <c r="N54" s="60"/>
      <c r="O54" s="66">
        <v>40</v>
      </c>
      <c r="P54" s="66"/>
      <c r="Q54" s="66">
        <v>318</v>
      </c>
      <c r="R54" s="60"/>
      <c r="S54" s="306">
        <v>62</v>
      </c>
      <c r="T54" s="66"/>
      <c r="U54" s="66">
        <v>536</v>
      </c>
      <c r="V54" s="60"/>
      <c r="W54" s="315" t="s">
        <v>55</v>
      </c>
      <c r="X54" s="101"/>
      <c r="Y54" s="101">
        <v>20</v>
      </c>
      <c r="Z54" s="314"/>
      <c r="AA54" s="300">
        <v>25.9</v>
      </c>
    </row>
    <row r="55" spans="1:27" ht="19.5" customHeight="1">
      <c r="A55" s="295" t="s">
        <v>239</v>
      </c>
      <c r="B55" s="670">
        <v>137</v>
      </c>
      <c r="C55" s="671"/>
      <c r="D55" s="693">
        <v>74</v>
      </c>
      <c r="E55" s="693"/>
      <c r="F55" s="670">
        <v>71</v>
      </c>
      <c r="G55" s="671"/>
      <c r="H55" s="66"/>
      <c r="I55" s="66">
        <v>3</v>
      </c>
      <c r="J55" s="60"/>
      <c r="K55" s="306">
        <v>40</v>
      </c>
      <c r="L55" s="66"/>
      <c r="M55" s="66">
        <v>23</v>
      </c>
      <c r="N55" s="60"/>
      <c r="O55" s="66">
        <v>51</v>
      </c>
      <c r="P55" s="66"/>
      <c r="Q55" s="66">
        <v>257</v>
      </c>
      <c r="R55" s="60"/>
      <c r="S55" s="306">
        <v>108</v>
      </c>
      <c r="T55" s="66"/>
      <c r="U55" s="66">
        <v>553</v>
      </c>
      <c r="V55" s="60"/>
      <c r="W55" s="315" t="s">
        <v>230</v>
      </c>
      <c r="X55" s="101"/>
      <c r="Y55" s="101">
        <v>76</v>
      </c>
      <c r="Z55" s="314"/>
      <c r="AA55" s="300">
        <v>26.9</v>
      </c>
    </row>
    <row r="56" spans="1:29" ht="19.5" customHeight="1">
      <c r="A56" s="295" t="s">
        <v>287</v>
      </c>
      <c r="B56" s="670">
        <v>124</v>
      </c>
      <c r="C56" s="671"/>
      <c r="D56" s="693">
        <v>63</v>
      </c>
      <c r="E56" s="693"/>
      <c r="F56" s="670">
        <v>55</v>
      </c>
      <c r="G56" s="671"/>
      <c r="H56" s="66"/>
      <c r="I56" s="66">
        <v>8</v>
      </c>
      <c r="J56" s="417"/>
      <c r="K56" s="306">
        <v>49</v>
      </c>
      <c r="L56" s="418"/>
      <c r="M56" s="66">
        <v>12</v>
      </c>
      <c r="N56" s="60"/>
      <c r="O56" s="66">
        <v>39</v>
      </c>
      <c r="P56" s="418"/>
      <c r="Q56" s="66">
        <v>327</v>
      </c>
      <c r="R56" s="60"/>
      <c r="S56" s="306">
        <v>61</v>
      </c>
      <c r="T56" s="66"/>
      <c r="U56" s="66">
        <v>551</v>
      </c>
      <c r="V56" s="60"/>
      <c r="W56" s="315" t="s">
        <v>55</v>
      </c>
      <c r="X56" s="101"/>
      <c r="Y56" s="101">
        <v>41</v>
      </c>
      <c r="Z56" s="314"/>
      <c r="AA56" s="300">
        <v>26.97257119583947</v>
      </c>
      <c r="AB56" s="16" t="s">
        <v>290</v>
      </c>
      <c r="AC56" s="14" t="s">
        <v>289</v>
      </c>
    </row>
    <row r="57" spans="1:28" ht="19.5" customHeight="1">
      <c r="A57" s="295" t="s">
        <v>288</v>
      </c>
      <c r="B57" s="407"/>
      <c r="C57" s="408">
        <v>144</v>
      </c>
      <c r="D57" s="409"/>
      <c r="E57" s="409">
        <v>66</v>
      </c>
      <c r="F57" s="416"/>
      <c r="G57" s="408">
        <v>54</v>
      </c>
      <c r="H57" s="418"/>
      <c r="I57" s="66">
        <v>12</v>
      </c>
      <c r="J57" s="417"/>
      <c r="K57" s="306">
        <v>37</v>
      </c>
      <c r="L57" s="418"/>
      <c r="M57" s="66">
        <v>41</v>
      </c>
      <c r="N57" s="417"/>
      <c r="O57" s="66">
        <v>37</v>
      </c>
      <c r="P57" s="418"/>
      <c r="Q57" s="66">
        <v>275</v>
      </c>
      <c r="R57" s="417"/>
      <c r="S57" s="306">
        <v>105</v>
      </c>
      <c r="T57" s="66"/>
      <c r="U57" s="66">
        <v>561</v>
      </c>
      <c r="V57" s="417"/>
      <c r="W57" s="315">
        <v>0</v>
      </c>
      <c r="X57" s="248"/>
      <c r="Y57" s="101">
        <v>71</v>
      </c>
      <c r="Z57" s="314"/>
      <c r="AA57" s="300">
        <v>27.648216123296258</v>
      </c>
      <c r="AB57" s="16"/>
    </row>
    <row r="58" spans="1:29" ht="19.5" customHeight="1">
      <c r="A58" s="295" t="s">
        <v>299</v>
      </c>
      <c r="B58" s="307"/>
      <c r="C58" s="533">
        <f>SUM(C60:C67)</f>
        <v>131</v>
      </c>
      <c r="D58" s="418"/>
      <c r="E58" s="534">
        <f>SUM(E60:E67)</f>
        <v>56</v>
      </c>
      <c r="F58" s="417"/>
      <c r="G58" s="533">
        <f>SUM(G60:G67)</f>
        <v>51</v>
      </c>
      <c r="H58" s="418"/>
      <c r="I58" s="534">
        <f>SUM(I60:I67)</f>
        <v>5</v>
      </c>
      <c r="J58" s="417"/>
      <c r="K58" s="533">
        <f>SUM(K60:K67)</f>
        <v>43</v>
      </c>
      <c r="L58" s="418"/>
      <c r="M58" s="534">
        <f>SUM(M60:M67)</f>
        <v>32</v>
      </c>
      <c r="N58" s="417"/>
      <c r="O58" s="534">
        <f>SUM(O60:O67)</f>
        <v>31</v>
      </c>
      <c r="P58" s="418"/>
      <c r="Q58" s="534">
        <f>SUM(Q60:Q67)</f>
        <v>296</v>
      </c>
      <c r="R58" s="417"/>
      <c r="S58" s="533">
        <f>SUM(S60:S67)</f>
        <v>121</v>
      </c>
      <c r="T58" s="534"/>
      <c r="U58" s="534">
        <f>SUM(U60:U67)</f>
        <v>579</v>
      </c>
      <c r="V58" s="417"/>
      <c r="W58" s="533">
        <f>SUM(W60:W67)</f>
        <v>0</v>
      </c>
      <c r="X58" s="418"/>
      <c r="Y58" s="535">
        <f>SUM(Y60:Y67)</f>
        <v>168</v>
      </c>
      <c r="Z58" s="536"/>
      <c r="AA58" s="537">
        <f>AC58/AB58*100000</f>
        <v>29.110178758619302</v>
      </c>
      <c r="AB58" s="471">
        <v>1988995</v>
      </c>
      <c r="AC58" s="540">
        <f>'第４表(1)(2)'!B17</f>
        <v>579</v>
      </c>
    </row>
    <row r="59" spans="1:29" ht="13.5" customHeight="1">
      <c r="A59" s="305"/>
      <c r="B59" s="309"/>
      <c r="C59" s="306"/>
      <c r="D59" s="418"/>
      <c r="E59" s="66"/>
      <c r="F59" s="417"/>
      <c r="G59" s="306"/>
      <c r="H59" s="418"/>
      <c r="I59" s="66"/>
      <c r="J59" s="417"/>
      <c r="K59" s="306"/>
      <c r="L59" s="418"/>
      <c r="M59" s="66"/>
      <c r="N59" s="417"/>
      <c r="O59" s="66"/>
      <c r="P59" s="418"/>
      <c r="Q59" s="66"/>
      <c r="R59" s="417"/>
      <c r="S59" s="306"/>
      <c r="T59" s="66"/>
      <c r="U59" s="66"/>
      <c r="V59" s="417"/>
      <c r="W59" s="306"/>
      <c r="X59" s="418"/>
      <c r="Y59" s="304"/>
      <c r="Z59" s="237"/>
      <c r="AA59" s="300"/>
      <c r="AB59" s="282"/>
      <c r="AC59" s="219"/>
    </row>
    <row r="60" spans="1:29" ht="19.5" customHeight="1">
      <c r="A60" s="298" t="s">
        <v>71</v>
      </c>
      <c r="B60" s="310"/>
      <c r="C60" s="560">
        <f>E60+K60+M60</f>
        <v>27</v>
      </c>
      <c r="D60" s="246"/>
      <c r="E60" s="531">
        <f>SUM(G60:I60)</f>
        <v>11</v>
      </c>
      <c r="F60" s="237"/>
      <c r="G60" s="463">
        <v>11</v>
      </c>
      <c r="H60" s="246"/>
      <c r="I60" s="466">
        <v>0</v>
      </c>
      <c r="J60" s="218"/>
      <c r="K60" s="463">
        <v>13</v>
      </c>
      <c r="L60" s="246"/>
      <c r="M60" s="468">
        <v>3</v>
      </c>
      <c r="N60" s="237"/>
      <c r="O60" s="466">
        <v>10</v>
      </c>
      <c r="P60" s="248"/>
      <c r="Q60" s="468">
        <v>97</v>
      </c>
      <c r="R60" s="237"/>
      <c r="S60" s="463">
        <v>12</v>
      </c>
      <c r="T60" s="531"/>
      <c r="U60" s="531">
        <f>C60+O60+Q60+S60</f>
        <v>146</v>
      </c>
      <c r="V60" s="237"/>
      <c r="W60" s="464">
        <v>0</v>
      </c>
      <c r="X60" s="248"/>
      <c r="Y60" s="468">
        <v>20</v>
      </c>
      <c r="Z60" s="237"/>
      <c r="AA60" s="538">
        <f aca="true" t="shared" si="2" ref="AA60:AA67">AC60/AB60*100000</f>
        <v>29.852699420121535</v>
      </c>
      <c r="AB60" s="472">
        <v>489068</v>
      </c>
      <c r="AC60" s="540">
        <f>'第４表(1)(2)'!B19</f>
        <v>146</v>
      </c>
    </row>
    <row r="61" spans="1:29" ht="19.5" customHeight="1">
      <c r="A61" s="298" t="s">
        <v>72</v>
      </c>
      <c r="B61" s="310"/>
      <c r="C61" s="560">
        <f aca="true" t="shared" si="3" ref="C61:C66">E61+K61+M61</f>
        <v>10</v>
      </c>
      <c r="D61" s="246"/>
      <c r="E61" s="531">
        <f aca="true" t="shared" si="4" ref="E61:E67">SUM(G61:I61)</f>
        <v>5</v>
      </c>
      <c r="F61" s="237"/>
      <c r="G61" s="463">
        <v>5</v>
      </c>
      <c r="H61" s="246"/>
      <c r="I61" s="466">
        <v>0</v>
      </c>
      <c r="J61" s="218"/>
      <c r="K61" s="463">
        <v>3</v>
      </c>
      <c r="L61" s="246"/>
      <c r="M61" s="466">
        <v>2</v>
      </c>
      <c r="N61" s="218"/>
      <c r="O61" s="468">
        <v>1</v>
      </c>
      <c r="P61" s="246"/>
      <c r="Q61" s="468">
        <v>24</v>
      </c>
      <c r="R61" s="237"/>
      <c r="S61" s="464">
        <v>1</v>
      </c>
      <c r="T61" s="530"/>
      <c r="U61" s="531">
        <f>C61+O61+Q61+S61</f>
        <v>36</v>
      </c>
      <c r="V61" s="237"/>
      <c r="W61" s="464">
        <v>0</v>
      </c>
      <c r="X61" s="248"/>
      <c r="Y61" s="466">
        <v>6</v>
      </c>
      <c r="Z61" s="218"/>
      <c r="AA61" s="538">
        <f t="shared" si="2"/>
        <v>17.150370638565466</v>
      </c>
      <c r="AB61" s="472">
        <v>209908</v>
      </c>
      <c r="AC61" s="540">
        <f>'第４表(1)(2)'!B20</f>
        <v>36</v>
      </c>
    </row>
    <row r="62" spans="1:29" ht="19.5" customHeight="1">
      <c r="A62" s="298" t="s">
        <v>73</v>
      </c>
      <c r="B62" s="310"/>
      <c r="C62" s="560">
        <f t="shared" si="3"/>
        <v>9</v>
      </c>
      <c r="D62" s="246"/>
      <c r="E62" s="531">
        <f t="shared" si="4"/>
        <v>2</v>
      </c>
      <c r="F62" s="237"/>
      <c r="G62" s="463">
        <v>2</v>
      </c>
      <c r="H62" s="246"/>
      <c r="I62" s="466">
        <v>0</v>
      </c>
      <c r="J62" s="218"/>
      <c r="K62" s="464">
        <v>6</v>
      </c>
      <c r="L62" s="248"/>
      <c r="M62" s="466">
        <v>1</v>
      </c>
      <c r="N62" s="218"/>
      <c r="O62" s="468">
        <v>2</v>
      </c>
      <c r="P62" s="246"/>
      <c r="Q62" s="468">
        <v>7</v>
      </c>
      <c r="R62" s="237"/>
      <c r="S62" s="463">
        <v>16</v>
      </c>
      <c r="T62" s="531"/>
      <c r="U62" s="531">
        <f aca="true" t="shared" si="5" ref="U62:U67">C62+O62+Q62+S62</f>
        <v>34</v>
      </c>
      <c r="V62" s="237"/>
      <c r="W62" s="464">
        <v>0</v>
      </c>
      <c r="X62" s="248"/>
      <c r="Y62" s="466">
        <v>12</v>
      </c>
      <c r="Z62" s="218"/>
      <c r="AA62" s="538">
        <f t="shared" si="2"/>
        <v>22.880985228305125</v>
      </c>
      <c r="AB62" s="472">
        <v>148595</v>
      </c>
      <c r="AC62" s="540">
        <f>'第４表(1)(2)'!B21</f>
        <v>34</v>
      </c>
    </row>
    <row r="63" spans="1:29" ht="19.5" customHeight="1">
      <c r="A63" s="298" t="s">
        <v>74</v>
      </c>
      <c r="B63" s="310"/>
      <c r="C63" s="560">
        <f t="shared" si="3"/>
        <v>23</v>
      </c>
      <c r="D63" s="246"/>
      <c r="E63" s="531">
        <f t="shared" si="4"/>
        <v>11</v>
      </c>
      <c r="F63" s="237"/>
      <c r="G63" s="463">
        <v>11</v>
      </c>
      <c r="H63" s="246"/>
      <c r="I63" s="466">
        <v>0</v>
      </c>
      <c r="J63" s="218"/>
      <c r="K63" s="463">
        <v>3</v>
      </c>
      <c r="L63" s="246"/>
      <c r="M63" s="468">
        <v>9</v>
      </c>
      <c r="N63" s="237"/>
      <c r="O63" s="468">
        <v>4</v>
      </c>
      <c r="P63" s="246"/>
      <c r="Q63" s="468">
        <v>60</v>
      </c>
      <c r="R63" s="237"/>
      <c r="S63" s="463">
        <v>14</v>
      </c>
      <c r="T63" s="531"/>
      <c r="U63" s="531">
        <f t="shared" si="5"/>
        <v>101</v>
      </c>
      <c r="V63" s="237"/>
      <c r="W63" s="464">
        <v>0</v>
      </c>
      <c r="X63" s="248"/>
      <c r="Y63" s="466">
        <v>52</v>
      </c>
      <c r="Z63" s="218"/>
      <c r="AA63" s="538">
        <f t="shared" si="2"/>
        <v>38.90346163772018</v>
      </c>
      <c r="AB63" s="472">
        <v>259617</v>
      </c>
      <c r="AC63" s="540">
        <f>'第４表(1)(2)'!B22</f>
        <v>101</v>
      </c>
    </row>
    <row r="64" spans="1:29" ht="19.5" customHeight="1">
      <c r="A64" s="298" t="s">
        <v>75</v>
      </c>
      <c r="B64" s="310"/>
      <c r="C64" s="564">
        <f t="shared" si="3"/>
        <v>1</v>
      </c>
      <c r="D64" s="248"/>
      <c r="E64" s="530">
        <f t="shared" si="4"/>
        <v>0</v>
      </c>
      <c r="F64" s="218"/>
      <c r="G64" s="464">
        <v>0</v>
      </c>
      <c r="H64" s="248"/>
      <c r="I64" s="466">
        <v>0</v>
      </c>
      <c r="J64" s="218"/>
      <c r="K64" s="464">
        <v>0</v>
      </c>
      <c r="L64" s="248"/>
      <c r="M64" s="468">
        <v>1</v>
      </c>
      <c r="N64" s="237"/>
      <c r="O64" s="466">
        <v>2</v>
      </c>
      <c r="P64" s="248"/>
      <c r="Q64" s="468">
        <v>3</v>
      </c>
      <c r="R64" s="237"/>
      <c r="S64" s="464">
        <v>0</v>
      </c>
      <c r="T64" s="530"/>
      <c r="U64" s="531">
        <f t="shared" si="5"/>
        <v>6</v>
      </c>
      <c r="V64" s="237"/>
      <c r="W64" s="464">
        <v>0</v>
      </c>
      <c r="X64" s="248"/>
      <c r="Y64" s="466">
        <v>0</v>
      </c>
      <c r="Z64" s="218"/>
      <c r="AA64" s="538">
        <f t="shared" si="2"/>
        <v>20.397062822953494</v>
      </c>
      <c r="AB64" s="472">
        <v>29416</v>
      </c>
      <c r="AC64" s="540">
        <f>'第４表(1)(2)'!B23</f>
        <v>6</v>
      </c>
    </row>
    <row r="65" spans="1:29" ht="19.5" customHeight="1">
      <c r="A65" s="298" t="s">
        <v>76</v>
      </c>
      <c r="B65" s="310"/>
      <c r="C65" s="560">
        <f t="shared" si="3"/>
        <v>7</v>
      </c>
      <c r="D65" s="246"/>
      <c r="E65" s="531">
        <f t="shared" si="4"/>
        <v>4</v>
      </c>
      <c r="F65" s="237"/>
      <c r="G65" s="463">
        <v>4</v>
      </c>
      <c r="H65" s="246"/>
      <c r="I65" s="466">
        <v>0</v>
      </c>
      <c r="J65" s="218"/>
      <c r="K65" s="464">
        <v>2</v>
      </c>
      <c r="L65" s="248"/>
      <c r="M65" s="468">
        <v>1</v>
      </c>
      <c r="N65" s="237"/>
      <c r="O65" s="468">
        <v>0</v>
      </c>
      <c r="P65" s="246"/>
      <c r="Q65" s="468">
        <v>17</v>
      </c>
      <c r="R65" s="237"/>
      <c r="S65" s="463">
        <v>7</v>
      </c>
      <c r="T65" s="531"/>
      <c r="U65" s="531">
        <f t="shared" si="5"/>
        <v>31</v>
      </c>
      <c r="V65" s="237"/>
      <c r="W65" s="464">
        <v>0</v>
      </c>
      <c r="X65" s="248"/>
      <c r="Y65" s="468">
        <v>23</v>
      </c>
      <c r="Z65" s="237"/>
      <c r="AA65" s="538">
        <f t="shared" si="2"/>
        <v>16.70483631954735</v>
      </c>
      <c r="AB65" s="472">
        <v>185575</v>
      </c>
      <c r="AC65" s="540">
        <f>'第４表(1)(2)'!B24</f>
        <v>31</v>
      </c>
    </row>
    <row r="66" spans="1:29" ht="19.5" customHeight="1">
      <c r="A66" s="375" t="s">
        <v>32</v>
      </c>
      <c r="B66" s="378"/>
      <c r="C66" s="560">
        <f t="shared" si="3"/>
        <v>28</v>
      </c>
      <c r="D66" s="246"/>
      <c r="E66" s="531">
        <f t="shared" si="4"/>
        <v>11</v>
      </c>
      <c r="F66" s="237"/>
      <c r="G66" s="463">
        <v>10</v>
      </c>
      <c r="H66" s="246"/>
      <c r="I66" s="466">
        <v>1</v>
      </c>
      <c r="J66" s="218"/>
      <c r="K66" s="463">
        <v>12</v>
      </c>
      <c r="L66" s="246"/>
      <c r="M66" s="468">
        <v>5</v>
      </c>
      <c r="N66" s="237"/>
      <c r="O66" s="468">
        <v>7</v>
      </c>
      <c r="P66" s="246"/>
      <c r="Q66" s="468">
        <v>27</v>
      </c>
      <c r="R66" s="237"/>
      <c r="S66" s="463">
        <v>52</v>
      </c>
      <c r="T66" s="531"/>
      <c r="U66" s="531">
        <f t="shared" si="5"/>
        <v>114</v>
      </c>
      <c r="V66" s="237"/>
      <c r="W66" s="464">
        <v>0</v>
      </c>
      <c r="X66" s="248"/>
      <c r="Y66" s="468">
        <v>24</v>
      </c>
      <c r="Z66" s="237"/>
      <c r="AA66" s="538">
        <f t="shared" si="2"/>
        <v>34.28200255009984</v>
      </c>
      <c r="AB66" s="472">
        <v>332536</v>
      </c>
      <c r="AC66" s="540">
        <f>'第４表(1)(2)'!B25</f>
        <v>114</v>
      </c>
    </row>
    <row r="67" spans="1:29" ht="19.5" customHeight="1" thickBot="1">
      <c r="A67" s="377" t="s">
        <v>33</v>
      </c>
      <c r="B67" s="381"/>
      <c r="C67" s="565">
        <f>E67+K67+M67</f>
        <v>26</v>
      </c>
      <c r="D67" s="419"/>
      <c r="E67" s="532">
        <f t="shared" si="4"/>
        <v>12</v>
      </c>
      <c r="F67" s="291"/>
      <c r="G67" s="465">
        <v>8</v>
      </c>
      <c r="H67" s="419"/>
      <c r="I67" s="467">
        <v>4</v>
      </c>
      <c r="J67" s="420"/>
      <c r="K67" s="465">
        <v>4</v>
      </c>
      <c r="L67" s="419"/>
      <c r="M67" s="469">
        <v>10</v>
      </c>
      <c r="N67" s="291"/>
      <c r="O67" s="469">
        <v>5</v>
      </c>
      <c r="P67" s="419"/>
      <c r="Q67" s="469">
        <v>61</v>
      </c>
      <c r="R67" s="291"/>
      <c r="S67" s="465">
        <v>19</v>
      </c>
      <c r="T67" s="532"/>
      <c r="U67" s="532">
        <f t="shared" si="5"/>
        <v>111</v>
      </c>
      <c r="V67" s="291"/>
      <c r="W67" s="470">
        <v>0</v>
      </c>
      <c r="X67" s="383"/>
      <c r="Y67" s="469">
        <v>31</v>
      </c>
      <c r="Z67" s="291"/>
      <c r="AA67" s="539">
        <f t="shared" si="2"/>
        <v>33.20569582386023</v>
      </c>
      <c r="AB67" s="472">
        <v>334280</v>
      </c>
      <c r="AC67" s="540">
        <f>'第４表(1)(2)'!B26</f>
        <v>111</v>
      </c>
    </row>
    <row r="68" spans="1:16" ht="19.5" customHeight="1">
      <c r="A68" s="14" t="s">
        <v>274</v>
      </c>
      <c r="B68" s="14"/>
      <c r="C68" s="14"/>
      <c r="D68" s="14"/>
      <c r="E68" s="14"/>
      <c r="F68" s="14"/>
      <c r="G68" s="14"/>
      <c r="H68" s="14"/>
      <c r="I68" s="26"/>
      <c r="J68" s="26"/>
      <c r="K68" s="14"/>
      <c r="L68" s="14"/>
      <c r="M68" s="14"/>
      <c r="N68" s="14"/>
      <c r="O68" s="14"/>
      <c r="P68" s="14"/>
    </row>
    <row r="69" spans="1:16" ht="13.5">
      <c r="A69" s="14"/>
      <c r="B69" s="14"/>
      <c r="C69" s="14"/>
      <c r="D69" s="14"/>
      <c r="E69" s="14"/>
      <c r="F69" s="14"/>
      <c r="G69" s="14"/>
      <c r="H69" s="14"/>
      <c r="I69" s="14"/>
      <c r="J69" s="14"/>
      <c r="K69" s="14"/>
      <c r="L69" s="14"/>
      <c r="M69" s="14"/>
      <c r="N69" s="14"/>
      <c r="O69" s="14"/>
      <c r="P69" s="14"/>
    </row>
    <row r="70" spans="1:16" ht="13.5" hidden="1">
      <c r="A70" s="14"/>
      <c r="B70" s="14"/>
      <c r="C70" s="14"/>
      <c r="D70" s="14"/>
      <c r="E70" s="14"/>
      <c r="F70" s="14"/>
      <c r="G70" s="14"/>
      <c r="H70" s="14"/>
      <c r="I70" s="14"/>
      <c r="J70" s="14"/>
      <c r="K70" s="14"/>
      <c r="L70" s="14"/>
      <c r="M70" s="14"/>
      <c r="N70" s="14"/>
      <c r="O70" s="14"/>
      <c r="P70" s="14"/>
    </row>
    <row r="71" spans="1:22" ht="81" hidden="1">
      <c r="A71" s="14"/>
      <c r="B71" s="14"/>
      <c r="C71" s="25" t="s">
        <v>12</v>
      </c>
      <c r="D71" s="25"/>
      <c r="E71" s="25" t="s">
        <v>20</v>
      </c>
      <c r="F71" s="25"/>
      <c r="G71" s="25" t="s">
        <v>13</v>
      </c>
      <c r="H71" s="25"/>
      <c r="I71" s="25" t="s">
        <v>14</v>
      </c>
      <c r="J71" s="25"/>
      <c r="K71" s="25" t="s">
        <v>15</v>
      </c>
      <c r="L71" s="25"/>
      <c r="M71" s="25" t="s">
        <v>16</v>
      </c>
      <c r="N71" s="25"/>
      <c r="O71" s="25" t="s">
        <v>240</v>
      </c>
      <c r="P71" s="25"/>
      <c r="Q71" s="25" t="s">
        <v>18</v>
      </c>
      <c r="R71" s="25"/>
      <c r="U71" s="25" t="s">
        <v>19</v>
      </c>
      <c r="V71" s="25"/>
    </row>
    <row r="72" spans="1:22" ht="13.5" hidden="1">
      <c r="A72" s="14"/>
      <c r="B72" s="14"/>
      <c r="C72" s="21">
        <v>879</v>
      </c>
      <c r="D72" s="21"/>
      <c r="E72" s="21">
        <f aca="true" t="shared" si="6" ref="E72:E80">SUM(G72:I72)</f>
        <v>113</v>
      </c>
      <c r="F72" s="21"/>
      <c r="G72" s="21">
        <v>103</v>
      </c>
      <c r="H72" s="21"/>
      <c r="I72" s="21">
        <v>10</v>
      </c>
      <c r="J72" s="21"/>
      <c r="K72" s="21">
        <v>56</v>
      </c>
      <c r="L72" s="21"/>
      <c r="M72" s="21">
        <v>84</v>
      </c>
      <c r="N72" s="21"/>
      <c r="O72" s="21">
        <f>SUM(O73:O80)</f>
        <v>481</v>
      </c>
      <c r="P72" s="21"/>
      <c r="Q72" s="21">
        <v>95</v>
      </c>
      <c r="R72" s="21"/>
      <c r="U72" s="21">
        <v>67</v>
      </c>
      <c r="V72" s="21"/>
    </row>
    <row r="73" spans="1:22" ht="13.5" hidden="1">
      <c r="A73" s="14"/>
      <c r="B73" s="14"/>
      <c r="C73" s="21">
        <v>144</v>
      </c>
      <c r="D73" s="21"/>
      <c r="E73" s="21">
        <f t="shared" si="6"/>
        <v>30</v>
      </c>
      <c r="F73" s="21"/>
      <c r="G73" s="26">
        <v>27</v>
      </c>
      <c r="H73" s="26"/>
      <c r="I73" s="26">
        <v>3</v>
      </c>
      <c r="J73" s="26"/>
      <c r="K73" s="26">
        <v>10</v>
      </c>
      <c r="L73" s="26"/>
      <c r="M73" s="26">
        <v>26</v>
      </c>
      <c r="N73" s="26"/>
      <c r="O73" s="26">
        <v>66</v>
      </c>
      <c r="P73" s="26"/>
      <c r="Q73" s="26">
        <v>1</v>
      </c>
      <c r="R73" s="26"/>
      <c r="S73" s="26">
        <f>SUM(G72:U72)</f>
        <v>896</v>
      </c>
      <c r="T73" s="26"/>
      <c r="U73" s="26">
        <v>20</v>
      </c>
      <c r="V73" s="26"/>
    </row>
    <row r="74" spans="1:22" ht="13.5" hidden="1">
      <c r="A74" s="14"/>
      <c r="B74" s="14"/>
      <c r="C74" s="21">
        <v>122</v>
      </c>
      <c r="D74" s="21"/>
      <c r="E74" s="21">
        <f t="shared" si="6"/>
        <v>14</v>
      </c>
      <c r="F74" s="21"/>
      <c r="G74" s="26">
        <v>11</v>
      </c>
      <c r="H74" s="26"/>
      <c r="I74" s="26">
        <v>3</v>
      </c>
      <c r="J74" s="26"/>
      <c r="K74" s="26">
        <v>9</v>
      </c>
      <c r="L74" s="26"/>
      <c r="M74" s="26">
        <v>12</v>
      </c>
      <c r="N74" s="26"/>
      <c r="O74" s="26">
        <v>57</v>
      </c>
      <c r="P74" s="26"/>
      <c r="Q74" s="26">
        <v>21</v>
      </c>
      <c r="R74" s="26"/>
      <c r="U74" s="26">
        <v>10</v>
      </c>
      <c r="V74" s="26"/>
    </row>
    <row r="75" spans="1:22" ht="13.5" hidden="1">
      <c r="A75" s="14"/>
      <c r="B75" s="14"/>
      <c r="C75" s="21">
        <v>81</v>
      </c>
      <c r="D75" s="21"/>
      <c r="E75" s="21">
        <f t="shared" si="6"/>
        <v>10</v>
      </c>
      <c r="F75" s="21"/>
      <c r="G75" s="26">
        <v>10</v>
      </c>
      <c r="H75" s="26"/>
      <c r="I75" s="26">
        <v>0</v>
      </c>
      <c r="J75" s="26"/>
      <c r="K75" s="26">
        <v>9</v>
      </c>
      <c r="L75" s="26"/>
      <c r="M75" s="26">
        <v>9</v>
      </c>
      <c r="N75" s="26"/>
      <c r="O75" s="26">
        <v>44</v>
      </c>
      <c r="P75" s="26"/>
      <c r="Q75" s="26">
        <v>3</v>
      </c>
      <c r="R75" s="26"/>
      <c r="U75" s="26">
        <v>9</v>
      </c>
      <c r="V75" s="26"/>
    </row>
    <row r="76" spans="1:22" ht="13.5" hidden="1">
      <c r="A76" s="14"/>
      <c r="B76" s="14"/>
      <c r="C76" s="21">
        <v>117</v>
      </c>
      <c r="D76" s="21"/>
      <c r="E76" s="21">
        <f t="shared" si="6"/>
        <v>17</v>
      </c>
      <c r="F76" s="21"/>
      <c r="G76" s="26">
        <v>15</v>
      </c>
      <c r="H76" s="26"/>
      <c r="I76" s="26">
        <v>2</v>
      </c>
      <c r="J76" s="26"/>
      <c r="K76" s="26">
        <v>4</v>
      </c>
      <c r="L76" s="26"/>
      <c r="M76" s="26">
        <v>10</v>
      </c>
      <c r="N76" s="26"/>
      <c r="O76" s="26">
        <v>64</v>
      </c>
      <c r="P76" s="26"/>
      <c r="Q76" s="26">
        <v>13</v>
      </c>
      <c r="R76" s="26"/>
      <c r="U76" s="26">
        <v>1</v>
      </c>
      <c r="V76" s="26"/>
    </row>
    <row r="77" spans="1:22" ht="13.5" hidden="1">
      <c r="A77" s="14"/>
      <c r="B77" s="14"/>
      <c r="C77" s="21">
        <v>20</v>
      </c>
      <c r="D77" s="21"/>
      <c r="E77" s="21">
        <f t="shared" si="6"/>
        <v>2</v>
      </c>
      <c r="F77" s="21"/>
      <c r="G77" s="26">
        <v>2</v>
      </c>
      <c r="H77" s="26"/>
      <c r="I77" s="26">
        <v>0</v>
      </c>
      <c r="J77" s="26"/>
      <c r="K77" s="26">
        <v>2</v>
      </c>
      <c r="L77" s="26"/>
      <c r="M77" s="26">
        <v>3</v>
      </c>
      <c r="N77" s="26"/>
      <c r="O77" s="26">
        <v>10</v>
      </c>
      <c r="P77" s="26"/>
      <c r="Q77" s="26">
        <v>3</v>
      </c>
      <c r="R77" s="26"/>
      <c r="U77" s="26">
        <v>0</v>
      </c>
      <c r="V77" s="26"/>
    </row>
    <row r="78" spans="1:22" ht="13.5" hidden="1">
      <c r="A78" s="14"/>
      <c r="B78" s="14"/>
      <c r="C78" s="21">
        <v>86</v>
      </c>
      <c r="D78" s="21"/>
      <c r="E78" s="21">
        <f t="shared" si="6"/>
        <v>7</v>
      </c>
      <c r="F78" s="21"/>
      <c r="G78" s="26">
        <v>6</v>
      </c>
      <c r="H78" s="26"/>
      <c r="I78" s="26">
        <v>1</v>
      </c>
      <c r="J78" s="26"/>
      <c r="K78" s="26">
        <v>3</v>
      </c>
      <c r="L78" s="26"/>
      <c r="M78" s="26">
        <v>5</v>
      </c>
      <c r="N78" s="26"/>
      <c r="O78" s="26">
        <v>62</v>
      </c>
      <c r="P78" s="26"/>
      <c r="Q78" s="26">
        <v>5</v>
      </c>
      <c r="R78" s="26"/>
      <c r="U78" s="26">
        <v>7</v>
      </c>
      <c r="V78" s="26"/>
    </row>
    <row r="79" spans="1:22" ht="13.5" hidden="1">
      <c r="A79" s="14"/>
      <c r="B79" s="14"/>
      <c r="C79" s="21">
        <v>117</v>
      </c>
      <c r="D79" s="21"/>
      <c r="E79" s="21">
        <f t="shared" si="6"/>
        <v>18</v>
      </c>
      <c r="F79" s="21"/>
      <c r="G79" s="26">
        <v>18</v>
      </c>
      <c r="H79" s="26"/>
      <c r="I79" s="26">
        <v>0</v>
      </c>
      <c r="J79" s="26"/>
      <c r="K79" s="26">
        <v>6</v>
      </c>
      <c r="L79" s="26"/>
      <c r="M79" s="26">
        <v>12</v>
      </c>
      <c r="N79" s="26"/>
      <c r="O79" s="26">
        <v>54</v>
      </c>
      <c r="P79" s="26"/>
      <c r="Q79" s="26">
        <v>20</v>
      </c>
      <c r="R79" s="26"/>
      <c r="U79" s="26">
        <v>9</v>
      </c>
      <c r="V79" s="26"/>
    </row>
    <row r="80" spans="1:22" ht="13.5" hidden="1">
      <c r="A80" s="14"/>
      <c r="B80" s="14"/>
      <c r="C80" s="21">
        <v>192</v>
      </c>
      <c r="D80" s="21"/>
      <c r="E80" s="21">
        <f t="shared" si="6"/>
        <v>15</v>
      </c>
      <c r="F80" s="21"/>
      <c r="G80" s="26">
        <v>14</v>
      </c>
      <c r="H80" s="26"/>
      <c r="I80" s="26">
        <v>1</v>
      </c>
      <c r="J80" s="26"/>
      <c r="K80" s="26">
        <v>13</v>
      </c>
      <c r="L80" s="26"/>
      <c r="M80" s="26">
        <v>7</v>
      </c>
      <c r="N80" s="26"/>
      <c r="O80" s="26">
        <v>124</v>
      </c>
      <c r="P80" s="26"/>
      <c r="Q80" s="26">
        <v>29</v>
      </c>
      <c r="R80" s="26"/>
      <c r="U80" s="26">
        <v>11</v>
      </c>
      <c r="V80" s="26"/>
    </row>
    <row r="81" spans="1:16" ht="13.5" hidden="1">
      <c r="A81" s="14"/>
      <c r="B81" s="14"/>
      <c r="C81" s="14"/>
      <c r="D81" s="14"/>
      <c r="E81" s="14"/>
      <c r="F81" s="14"/>
      <c r="G81" s="14"/>
      <c r="H81" s="14"/>
      <c r="I81" s="14"/>
      <c r="J81" s="14"/>
      <c r="K81" s="14"/>
      <c r="L81" s="14"/>
      <c r="M81" s="14"/>
      <c r="N81" s="14"/>
      <c r="O81" s="14"/>
      <c r="P81" s="14"/>
    </row>
    <row r="82" spans="1:16" ht="13.5">
      <c r="A82" s="14"/>
      <c r="B82" s="14"/>
      <c r="C82" s="14"/>
      <c r="D82" s="14"/>
      <c r="E82" s="14"/>
      <c r="F82" s="14"/>
      <c r="G82" s="14"/>
      <c r="H82" s="14"/>
      <c r="I82" s="14"/>
      <c r="J82" s="14"/>
      <c r="K82" s="14"/>
      <c r="L82" s="14"/>
      <c r="M82" s="14"/>
      <c r="N82" s="14"/>
      <c r="O82" s="14"/>
      <c r="P82" s="14"/>
    </row>
    <row r="83" spans="1:16" ht="13.5">
      <c r="A83" s="14"/>
      <c r="B83" s="14"/>
      <c r="C83" s="14"/>
      <c r="D83" s="14"/>
      <c r="E83" s="14"/>
      <c r="F83" s="14"/>
      <c r="G83" s="14"/>
      <c r="H83" s="14"/>
      <c r="I83" s="14"/>
      <c r="J83" s="14"/>
      <c r="K83" s="14"/>
      <c r="L83" s="14"/>
      <c r="M83" s="14"/>
      <c r="N83" s="14"/>
      <c r="O83" s="14"/>
      <c r="P83" s="14"/>
    </row>
    <row r="84" spans="1:16" ht="13.5">
      <c r="A84" s="14"/>
      <c r="B84" s="14"/>
      <c r="C84" s="14"/>
      <c r="D84" s="14"/>
      <c r="E84" s="14"/>
      <c r="F84" s="14"/>
      <c r="G84" s="14"/>
      <c r="H84" s="14"/>
      <c r="I84" s="14"/>
      <c r="J84" s="14"/>
      <c r="K84" s="14"/>
      <c r="L84" s="14"/>
      <c r="M84" s="14"/>
      <c r="N84" s="14"/>
      <c r="O84" s="14"/>
      <c r="P84" s="14"/>
    </row>
    <row r="85" spans="1:16" ht="13.5">
      <c r="A85" s="14"/>
      <c r="B85" s="14"/>
      <c r="C85" s="14"/>
      <c r="D85" s="14"/>
      <c r="E85" s="14"/>
      <c r="F85" s="14"/>
      <c r="G85" s="14"/>
      <c r="H85" s="14"/>
      <c r="I85" s="14"/>
      <c r="J85" s="14"/>
      <c r="K85" s="14"/>
      <c r="L85" s="14"/>
      <c r="M85" s="14"/>
      <c r="N85" s="14"/>
      <c r="O85" s="14"/>
      <c r="P85" s="14"/>
    </row>
    <row r="86" spans="1:16" ht="13.5">
      <c r="A86" s="14"/>
      <c r="B86" s="14"/>
      <c r="C86" s="14"/>
      <c r="D86" s="14"/>
      <c r="E86" s="14"/>
      <c r="F86" s="14"/>
      <c r="G86" s="14"/>
      <c r="H86" s="14"/>
      <c r="I86" s="14"/>
      <c r="J86" s="14"/>
      <c r="K86" s="14"/>
      <c r="L86" s="14"/>
      <c r="M86" s="14"/>
      <c r="N86" s="14"/>
      <c r="O86" s="14"/>
      <c r="P86" s="14"/>
    </row>
    <row r="87" spans="1:16" ht="13.5">
      <c r="A87" s="14"/>
      <c r="B87" s="14"/>
      <c r="C87" s="14"/>
      <c r="D87" s="14"/>
      <c r="E87" s="14"/>
      <c r="F87" s="14"/>
      <c r="G87" s="14"/>
      <c r="H87" s="14"/>
      <c r="I87" s="14"/>
      <c r="J87" s="14"/>
      <c r="K87" s="14"/>
      <c r="L87" s="14"/>
      <c r="M87" s="14"/>
      <c r="N87" s="14"/>
      <c r="O87" s="14"/>
      <c r="P87" s="14"/>
    </row>
    <row r="88" spans="1:16" ht="13.5">
      <c r="A88" s="18"/>
      <c r="B88" s="18"/>
      <c r="C88" s="14"/>
      <c r="D88" s="14"/>
      <c r="E88" s="14"/>
      <c r="F88" s="14"/>
      <c r="G88" s="14"/>
      <c r="H88" s="14"/>
      <c r="I88" s="14"/>
      <c r="J88" s="14"/>
      <c r="K88" s="14"/>
      <c r="L88" s="14"/>
      <c r="M88" s="14"/>
      <c r="N88" s="14"/>
      <c r="O88" s="14"/>
      <c r="P88" s="14"/>
    </row>
    <row r="89" spans="1:16" ht="14.25">
      <c r="A89" s="667"/>
      <c r="B89" s="293"/>
      <c r="C89" s="14"/>
      <c r="D89" s="14"/>
      <c r="E89" s="14"/>
      <c r="F89" s="14"/>
      <c r="G89" s="14"/>
      <c r="H89" s="14"/>
      <c r="I89" s="14"/>
      <c r="J89" s="14"/>
      <c r="K89" s="14"/>
      <c r="L89" s="14"/>
      <c r="M89" s="14"/>
      <c r="N89" s="14"/>
      <c r="O89" s="14"/>
      <c r="P89" s="14"/>
    </row>
    <row r="90" spans="1:16" ht="14.25">
      <c r="A90" s="667"/>
      <c r="B90" s="293"/>
      <c r="C90" s="14"/>
      <c r="D90" s="14"/>
      <c r="E90" s="14"/>
      <c r="F90" s="14"/>
      <c r="G90" s="14"/>
      <c r="H90" s="14"/>
      <c r="I90" s="14"/>
      <c r="J90" s="14"/>
      <c r="K90" s="14"/>
      <c r="L90" s="14"/>
      <c r="M90" s="14"/>
      <c r="N90" s="14"/>
      <c r="O90" s="14"/>
      <c r="P90" s="14"/>
    </row>
    <row r="91" spans="1:16" ht="14.25">
      <c r="A91" s="667"/>
      <c r="B91" s="293"/>
      <c r="C91" s="14"/>
      <c r="D91" s="14"/>
      <c r="E91" s="14"/>
      <c r="F91" s="14"/>
      <c r="G91" s="14"/>
      <c r="H91" s="14"/>
      <c r="I91" s="14"/>
      <c r="J91" s="14"/>
      <c r="K91" s="14"/>
      <c r="L91" s="14"/>
      <c r="M91" s="14"/>
      <c r="N91" s="14"/>
      <c r="O91" s="14"/>
      <c r="P91" s="14"/>
    </row>
    <row r="92" spans="1:16" ht="14.25">
      <c r="A92" s="667"/>
      <c r="B92" s="293"/>
      <c r="C92" s="14"/>
      <c r="D92" s="14"/>
      <c r="E92" s="14"/>
      <c r="F92" s="14"/>
      <c r="G92" s="14"/>
      <c r="H92" s="14"/>
      <c r="I92" s="14"/>
      <c r="J92" s="14"/>
      <c r="K92" s="14"/>
      <c r="L92" s="14"/>
      <c r="M92" s="14"/>
      <c r="N92" s="14"/>
      <c r="O92" s="14"/>
      <c r="P92" s="14"/>
    </row>
    <row r="93" spans="1:16" ht="14.25">
      <c r="A93" s="376"/>
      <c r="B93" s="99"/>
      <c r="C93" s="14"/>
      <c r="D93" s="14"/>
      <c r="E93" s="14"/>
      <c r="F93" s="14"/>
      <c r="G93" s="14"/>
      <c r="H93" s="14"/>
      <c r="I93" s="14"/>
      <c r="J93" s="14"/>
      <c r="K93" s="14"/>
      <c r="L93" s="14"/>
      <c r="M93" s="14"/>
      <c r="N93" s="14"/>
      <c r="O93" s="14"/>
      <c r="P93" s="14"/>
    </row>
  </sheetData>
  <sheetProtection/>
  <mergeCells count="64">
    <mergeCell ref="F47:G47"/>
    <mergeCell ref="F48:G48"/>
    <mergeCell ref="F49:G49"/>
    <mergeCell ref="P45:Q45"/>
    <mergeCell ref="R45:S45"/>
    <mergeCell ref="T45:U45"/>
    <mergeCell ref="P46:Q46"/>
    <mergeCell ref="T46:U46"/>
    <mergeCell ref="T47:U47"/>
    <mergeCell ref="D51:E51"/>
    <mergeCell ref="D52:E52"/>
    <mergeCell ref="F53:G53"/>
    <mergeCell ref="F54:G54"/>
    <mergeCell ref="F55:G55"/>
    <mergeCell ref="F56:G56"/>
    <mergeCell ref="B53:C53"/>
    <mergeCell ref="B54:C54"/>
    <mergeCell ref="B55:C55"/>
    <mergeCell ref="B56:C56"/>
    <mergeCell ref="D48:E48"/>
    <mergeCell ref="D54:E54"/>
    <mergeCell ref="D55:E55"/>
    <mergeCell ref="D56:E56"/>
    <mergeCell ref="D49:E49"/>
    <mergeCell ref="D50:E50"/>
    <mergeCell ref="N41:O44"/>
    <mergeCell ref="X41:Y44"/>
    <mergeCell ref="V41:W44"/>
    <mergeCell ref="T41:U44"/>
    <mergeCell ref="Z41:AA44"/>
    <mergeCell ref="D53:E53"/>
    <mergeCell ref="F50:G50"/>
    <mergeCell ref="F51:G51"/>
    <mergeCell ref="F52:G52"/>
    <mergeCell ref="D47:E47"/>
    <mergeCell ref="B41:M41"/>
    <mergeCell ref="B42:C44"/>
    <mergeCell ref="D42:I43"/>
    <mergeCell ref="J42:K44"/>
    <mergeCell ref="L42:M44"/>
    <mergeCell ref="R41:S44"/>
    <mergeCell ref="D44:E44"/>
    <mergeCell ref="F44:G44"/>
    <mergeCell ref="H44:I44"/>
    <mergeCell ref="P41:Q44"/>
    <mergeCell ref="A41:A44"/>
    <mergeCell ref="A89:A92"/>
    <mergeCell ref="B45:C45"/>
    <mergeCell ref="B46:C46"/>
    <mergeCell ref="B47:C47"/>
    <mergeCell ref="B48:C48"/>
    <mergeCell ref="B49:C49"/>
    <mergeCell ref="B50:C50"/>
    <mergeCell ref="B51:C51"/>
    <mergeCell ref="B52:C52"/>
    <mergeCell ref="X3:Y3"/>
    <mergeCell ref="N3:O3"/>
    <mergeCell ref="P3:Q3"/>
    <mergeCell ref="R3:S3"/>
    <mergeCell ref="T3:U3"/>
    <mergeCell ref="F3:G3"/>
    <mergeCell ref="H3:I3"/>
    <mergeCell ref="J3:K3"/>
    <mergeCell ref="L3:M3"/>
  </mergeCells>
  <printOptions/>
  <pageMargins left="0.984251968503937" right="0.7480314960629921" top="0.6692913385826772" bottom="0.4724409448818898" header="0.5118110236220472" footer="0.4330708661417323"/>
  <pageSetup horizontalDpi="300" verticalDpi="300" orientation="portrait" paperSize="9" scale="75" r:id="rId1"/>
  <colBreaks count="1" manualBreakCount="1">
    <brk id="15" max="67" man="1"/>
  </colBreaks>
</worksheet>
</file>

<file path=xl/worksheets/sheet4.xml><?xml version="1.0" encoding="utf-8"?>
<worksheet xmlns="http://schemas.openxmlformats.org/spreadsheetml/2006/main" xmlns:r="http://schemas.openxmlformats.org/officeDocument/2006/relationships">
  <dimension ref="A1:T105"/>
  <sheetViews>
    <sheetView view="pageBreakPreview" zoomScale="75" zoomScaleNormal="75" zoomScaleSheetLayoutView="75" zoomScalePageLayoutView="0" workbookViewId="0" topLeftCell="A7">
      <selection activeCell="L26" sqref="L26"/>
    </sheetView>
  </sheetViews>
  <sheetFormatPr defaultColWidth="9.00390625" defaultRowHeight="13.5"/>
  <cols>
    <col min="1" max="1" width="9.625" style="14" customWidth="1"/>
    <col min="2" max="11" width="11.00390625" style="14" customWidth="1"/>
    <col min="12" max="14" width="13.625" style="14" customWidth="1"/>
    <col min="15" max="17" width="12.50390625" style="14" customWidth="1"/>
    <col min="18" max="18" width="11.125" style="14" bestFit="1" customWidth="1"/>
    <col min="19" max="16384" width="9.00390625" style="14" customWidth="1"/>
  </cols>
  <sheetData>
    <row r="1" ht="14.25">
      <c r="A1" s="177" t="s">
        <v>285</v>
      </c>
    </row>
    <row r="3" spans="1:17" s="18" customFormat="1" ht="15.75" customHeight="1" thickBot="1">
      <c r="A3" s="83" t="s">
        <v>281</v>
      </c>
      <c r="B3" s="83"/>
      <c r="C3" s="83"/>
      <c r="D3" s="83"/>
      <c r="E3" s="83"/>
      <c r="F3" s="83"/>
      <c r="G3" s="83"/>
      <c r="H3" s="83"/>
      <c r="I3" s="83"/>
      <c r="J3" s="83"/>
      <c r="K3" s="83"/>
      <c r="L3" s="83"/>
      <c r="M3" s="83"/>
      <c r="N3" s="83"/>
      <c r="O3" s="83"/>
      <c r="P3" s="83"/>
      <c r="Q3" s="145" t="s">
        <v>301</v>
      </c>
    </row>
    <row r="4" spans="1:17" s="39" customFormat="1" ht="18" customHeight="1">
      <c r="A4" s="703" t="s">
        <v>79</v>
      </c>
      <c r="B4" s="104"/>
      <c r="C4" s="105"/>
      <c r="D4" s="713" t="s">
        <v>245</v>
      </c>
      <c r="E4" s="713"/>
      <c r="F4" s="713"/>
      <c r="G4" s="713"/>
      <c r="H4" s="713"/>
      <c r="I4" s="713"/>
      <c r="J4" s="105"/>
      <c r="K4" s="105"/>
      <c r="L4" s="704" t="s">
        <v>259</v>
      </c>
      <c r="M4" s="705"/>
      <c r="N4" s="705"/>
      <c r="O4" s="705"/>
      <c r="P4" s="705"/>
      <c r="Q4" s="705"/>
    </row>
    <row r="5" spans="1:18" s="28" customFormat="1" ht="18" customHeight="1">
      <c r="A5" s="627"/>
      <c r="B5" s="700" t="s">
        <v>257</v>
      </c>
      <c r="C5" s="701"/>
      <c r="D5" s="700" t="s">
        <v>129</v>
      </c>
      <c r="E5" s="701"/>
      <c r="F5" s="700" t="s">
        <v>130</v>
      </c>
      <c r="G5" s="701"/>
      <c r="H5" s="700" t="s">
        <v>258</v>
      </c>
      <c r="I5" s="702"/>
      <c r="J5" s="702" t="s">
        <v>105</v>
      </c>
      <c r="K5" s="701"/>
      <c r="L5" s="106" t="s">
        <v>128</v>
      </c>
      <c r="M5" s="106" t="s">
        <v>129</v>
      </c>
      <c r="N5" s="107" t="s">
        <v>130</v>
      </c>
      <c r="O5" s="106" t="s">
        <v>131</v>
      </c>
      <c r="P5" s="106" t="s">
        <v>105</v>
      </c>
      <c r="Q5" s="209" t="s">
        <v>302</v>
      </c>
      <c r="R5" s="39"/>
    </row>
    <row r="6" spans="1:19" ht="18" customHeight="1">
      <c r="A6" s="203" t="s">
        <v>191</v>
      </c>
      <c r="B6" s="117"/>
      <c r="C6" s="118">
        <v>453</v>
      </c>
      <c r="D6" s="119"/>
      <c r="E6" s="133">
        <v>1173</v>
      </c>
      <c r="F6" s="121"/>
      <c r="G6" s="130">
        <v>2451</v>
      </c>
      <c r="H6" s="119"/>
      <c r="I6" s="120">
        <v>342</v>
      </c>
      <c r="J6" s="119"/>
      <c r="K6" s="130">
        <f>SUM(C6:I6)</f>
        <v>4419</v>
      </c>
      <c r="L6" s="195">
        <v>173</v>
      </c>
      <c r="M6" s="174">
        <v>121</v>
      </c>
      <c r="N6" s="171">
        <v>1</v>
      </c>
      <c r="O6" s="172">
        <v>11</v>
      </c>
      <c r="P6" s="563" t="s">
        <v>307</v>
      </c>
      <c r="Q6" s="210">
        <v>14.5</v>
      </c>
      <c r="R6" s="20"/>
      <c r="S6" s="266"/>
    </row>
    <row r="7" spans="1:19" ht="18" customHeight="1">
      <c r="A7" s="216" t="s">
        <v>1</v>
      </c>
      <c r="B7" s="117"/>
      <c r="C7" s="118">
        <v>225</v>
      </c>
      <c r="D7" s="119"/>
      <c r="E7" s="120">
        <v>648</v>
      </c>
      <c r="F7" s="121"/>
      <c r="G7" s="130">
        <v>1477</v>
      </c>
      <c r="H7" s="119"/>
      <c r="I7" s="120" t="s">
        <v>303</v>
      </c>
      <c r="J7" s="119"/>
      <c r="K7" s="130">
        <f>SUM(C7,E7,G7,I7)</f>
        <v>2350</v>
      </c>
      <c r="L7" s="195">
        <v>129</v>
      </c>
      <c r="M7" s="174">
        <v>111</v>
      </c>
      <c r="N7" s="171">
        <v>1</v>
      </c>
      <c r="O7" s="172">
        <v>2</v>
      </c>
      <c r="P7" s="194">
        <v>243</v>
      </c>
      <c r="Q7" s="210">
        <v>11.4</v>
      </c>
      <c r="R7" s="20"/>
      <c r="S7" s="266"/>
    </row>
    <row r="8" spans="1:19" ht="18" customHeight="1">
      <c r="A8" s="204" t="s">
        <v>158</v>
      </c>
      <c r="B8" s="173">
        <v>148</v>
      </c>
      <c r="C8" s="97">
        <v>165</v>
      </c>
      <c r="D8" s="119" t="s">
        <v>304</v>
      </c>
      <c r="E8" s="96">
        <v>352</v>
      </c>
      <c r="F8" s="121">
        <v>747</v>
      </c>
      <c r="G8" s="97">
        <v>747</v>
      </c>
      <c r="H8" s="122">
        <v>28</v>
      </c>
      <c r="I8" s="96" t="s">
        <v>305</v>
      </c>
      <c r="J8" s="122">
        <f>SUM(B8,D8,F8,H8)</f>
        <v>923</v>
      </c>
      <c r="K8" s="131">
        <f>SUM(C8,E8,G8,I8)</f>
        <v>1264</v>
      </c>
      <c r="L8" s="171" t="s">
        <v>0</v>
      </c>
      <c r="M8" s="171" t="s">
        <v>0</v>
      </c>
      <c r="N8" s="171" t="s">
        <v>0</v>
      </c>
      <c r="O8" s="171" t="s">
        <v>0</v>
      </c>
      <c r="P8" s="171" t="s">
        <v>0</v>
      </c>
      <c r="Q8" s="211" t="s">
        <v>0</v>
      </c>
      <c r="R8" s="20"/>
      <c r="S8" s="266"/>
    </row>
    <row r="9" spans="1:20" ht="18" customHeight="1" hidden="1">
      <c r="A9" s="166" t="s">
        <v>159</v>
      </c>
      <c r="B9" s="174">
        <v>72</v>
      </c>
      <c r="C9" s="98">
        <v>77</v>
      </c>
      <c r="D9" s="123">
        <v>162</v>
      </c>
      <c r="E9" s="98">
        <v>224</v>
      </c>
      <c r="F9" s="123">
        <v>576</v>
      </c>
      <c r="G9" s="98">
        <v>576</v>
      </c>
      <c r="H9" s="123">
        <v>2</v>
      </c>
      <c r="I9" s="124">
        <v>2</v>
      </c>
      <c r="J9" s="125">
        <f>SUM(B9,D9,F9,H9)</f>
        <v>812</v>
      </c>
      <c r="K9" s="97">
        <f>SUM(C9,E9,G9,I9)</f>
        <v>879</v>
      </c>
      <c r="L9" s="193">
        <v>43</v>
      </c>
      <c r="M9" s="193" t="s">
        <v>306</v>
      </c>
      <c r="N9" s="171" t="s">
        <v>0</v>
      </c>
      <c r="O9" s="171" t="s">
        <v>0</v>
      </c>
      <c r="P9" s="171">
        <f>SUM(L9:O9)</f>
        <v>43</v>
      </c>
      <c r="Q9" s="211">
        <v>5.3</v>
      </c>
      <c r="R9" s="17"/>
      <c r="T9" s="20"/>
    </row>
    <row r="10" spans="1:18" ht="18" customHeight="1" hidden="1">
      <c r="A10" s="166" t="s">
        <v>160</v>
      </c>
      <c r="B10" s="173">
        <v>93</v>
      </c>
      <c r="C10" s="118">
        <v>96</v>
      </c>
      <c r="D10" s="117">
        <v>41313</v>
      </c>
      <c r="E10" s="118">
        <v>281</v>
      </c>
      <c r="F10" s="117">
        <v>472</v>
      </c>
      <c r="G10" s="118" t="s">
        <v>308</v>
      </c>
      <c r="H10" s="117">
        <v>3</v>
      </c>
      <c r="I10" s="126">
        <v>3</v>
      </c>
      <c r="J10" s="127">
        <f>SUM(B10,D10,F10,H10)</f>
        <v>41881</v>
      </c>
      <c r="K10" s="118">
        <f>SUM(C10,E10,G10,I10)</f>
        <v>380</v>
      </c>
      <c r="L10" s="173">
        <v>52</v>
      </c>
      <c r="M10" s="173">
        <v>65</v>
      </c>
      <c r="N10" s="173">
        <v>1</v>
      </c>
      <c r="O10" s="171" t="s">
        <v>0</v>
      </c>
      <c r="P10" s="173">
        <v>118</v>
      </c>
      <c r="Q10" s="210">
        <v>5.6</v>
      </c>
      <c r="R10" s="20"/>
    </row>
    <row r="11" spans="1:18" ht="18" customHeight="1" hidden="1">
      <c r="A11" s="166" t="s">
        <v>161</v>
      </c>
      <c r="B11" s="173">
        <v>91</v>
      </c>
      <c r="C11" s="118"/>
      <c r="D11" s="117">
        <v>181</v>
      </c>
      <c r="E11" s="118"/>
      <c r="F11" s="117">
        <v>446</v>
      </c>
      <c r="G11" s="132"/>
      <c r="H11" s="117">
        <v>8</v>
      </c>
      <c r="I11" s="126"/>
      <c r="J11" s="127">
        <f aca="true" t="shared" si="0" ref="J11:J16">SUM(B11:H11)</f>
        <v>726</v>
      </c>
      <c r="K11" s="118"/>
      <c r="L11" s="173">
        <v>60</v>
      </c>
      <c r="M11" s="173">
        <v>56</v>
      </c>
      <c r="N11" s="173">
        <v>6</v>
      </c>
      <c r="O11" s="173">
        <v>1</v>
      </c>
      <c r="P11" s="173">
        <v>123</v>
      </c>
      <c r="Q11" s="210">
        <v>5.8</v>
      </c>
      <c r="R11" s="20"/>
    </row>
    <row r="12" spans="1:17" ht="18" customHeight="1" hidden="1">
      <c r="A12" s="166" t="s">
        <v>162</v>
      </c>
      <c r="B12" s="173">
        <v>91</v>
      </c>
      <c r="C12" s="118"/>
      <c r="D12" s="117">
        <v>155</v>
      </c>
      <c r="E12" s="118"/>
      <c r="F12" s="117">
        <v>506</v>
      </c>
      <c r="G12" s="118"/>
      <c r="H12" s="117">
        <v>7</v>
      </c>
      <c r="I12" s="126"/>
      <c r="J12" s="127">
        <f t="shared" si="0"/>
        <v>759</v>
      </c>
      <c r="K12" s="118"/>
      <c r="L12" s="173">
        <v>33</v>
      </c>
      <c r="M12" s="173">
        <v>51</v>
      </c>
      <c r="N12" s="173">
        <v>1</v>
      </c>
      <c r="O12" s="171" t="s">
        <v>0</v>
      </c>
      <c r="P12" s="173">
        <v>85</v>
      </c>
      <c r="Q12" s="210">
        <v>4.0382925149060505</v>
      </c>
    </row>
    <row r="13" spans="1:18" ht="18" customHeight="1">
      <c r="A13" s="166" t="s">
        <v>163</v>
      </c>
      <c r="B13" s="173">
        <v>59</v>
      </c>
      <c r="C13" s="118"/>
      <c r="D13" s="117">
        <v>139</v>
      </c>
      <c r="E13" s="118"/>
      <c r="F13" s="117">
        <v>420</v>
      </c>
      <c r="G13" s="118"/>
      <c r="H13" s="117">
        <v>2</v>
      </c>
      <c r="I13" s="126"/>
      <c r="J13" s="127">
        <f t="shared" si="0"/>
        <v>620</v>
      </c>
      <c r="K13" s="118"/>
      <c r="L13" s="173">
        <v>31</v>
      </c>
      <c r="M13" s="173">
        <v>44</v>
      </c>
      <c r="N13" s="171" t="s">
        <v>0</v>
      </c>
      <c r="O13" s="171" t="s">
        <v>0</v>
      </c>
      <c r="P13" s="173">
        <v>75</v>
      </c>
      <c r="Q13" s="210">
        <v>3.6</v>
      </c>
      <c r="R13" s="24"/>
    </row>
    <row r="14" spans="1:18" ht="18" customHeight="1">
      <c r="A14" s="166" t="s">
        <v>164</v>
      </c>
      <c r="B14" s="173">
        <v>40</v>
      </c>
      <c r="C14" s="118"/>
      <c r="D14" s="117">
        <v>144</v>
      </c>
      <c r="E14" s="118"/>
      <c r="F14" s="117">
        <v>442</v>
      </c>
      <c r="G14" s="118"/>
      <c r="H14" s="117">
        <v>2</v>
      </c>
      <c r="I14" s="126"/>
      <c r="J14" s="127">
        <f t="shared" si="0"/>
        <v>628</v>
      </c>
      <c r="K14" s="118"/>
      <c r="L14" s="173">
        <v>21</v>
      </c>
      <c r="M14" s="173">
        <v>47</v>
      </c>
      <c r="N14" s="172">
        <v>1</v>
      </c>
      <c r="O14" s="171" t="s">
        <v>0</v>
      </c>
      <c r="P14" s="173">
        <v>69</v>
      </c>
      <c r="Q14" s="210">
        <v>3.3170110749711808</v>
      </c>
      <c r="R14" s="24"/>
    </row>
    <row r="15" spans="1:18" ht="18" customHeight="1">
      <c r="A15" s="166" t="s">
        <v>165</v>
      </c>
      <c r="B15" s="173">
        <v>44</v>
      </c>
      <c r="C15" s="118"/>
      <c r="D15" s="117">
        <v>110</v>
      </c>
      <c r="E15" s="118"/>
      <c r="F15" s="117">
        <v>380</v>
      </c>
      <c r="G15" s="118"/>
      <c r="H15" s="117">
        <v>2</v>
      </c>
      <c r="I15" s="126"/>
      <c r="J15" s="127">
        <f t="shared" si="0"/>
        <v>536</v>
      </c>
      <c r="K15" s="118"/>
      <c r="L15" s="173">
        <v>24</v>
      </c>
      <c r="M15" s="173">
        <v>37</v>
      </c>
      <c r="N15" s="172" t="s">
        <v>0</v>
      </c>
      <c r="O15" s="171" t="s">
        <v>0</v>
      </c>
      <c r="P15" s="173">
        <v>61</v>
      </c>
      <c r="Q15" s="210">
        <v>2.949207871774244</v>
      </c>
      <c r="R15" s="24"/>
    </row>
    <row r="16" spans="1:18" ht="18" customHeight="1">
      <c r="A16" s="166" t="s">
        <v>155</v>
      </c>
      <c r="B16" s="173">
        <v>55</v>
      </c>
      <c r="C16" s="118"/>
      <c r="D16" s="117">
        <v>132</v>
      </c>
      <c r="E16" s="118"/>
      <c r="F16" s="117">
        <v>364</v>
      </c>
      <c r="G16" s="118"/>
      <c r="H16" s="117">
        <v>2</v>
      </c>
      <c r="I16" s="126"/>
      <c r="J16" s="127">
        <f t="shared" si="0"/>
        <v>553</v>
      </c>
      <c r="K16" s="118"/>
      <c r="L16" s="173">
        <v>32</v>
      </c>
      <c r="M16" s="173">
        <v>42</v>
      </c>
      <c r="N16" s="172">
        <v>0</v>
      </c>
      <c r="O16" s="171">
        <v>0</v>
      </c>
      <c r="P16" s="173">
        <v>74</v>
      </c>
      <c r="Q16" s="210">
        <v>3.6</v>
      </c>
      <c r="R16" s="24"/>
    </row>
    <row r="17" spans="1:18" ht="18" customHeight="1">
      <c r="A17" s="166" t="s">
        <v>287</v>
      </c>
      <c r="B17" s="173">
        <v>55</v>
      </c>
      <c r="C17" s="118"/>
      <c r="D17" s="117">
        <v>107</v>
      </c>
      <c r="E17" s="118"/>
      <c r="F17" s="117">
        <v>386</v>
      </c>
      <c r="G17" s="118"/>
      <c r="H17" s="117">
        <v>3</v>
      </c>
      <c r="I17" s="126"/>
      <c r="J17" s="127">
        <v>551</v>
      </c>
      <c r="K17" s="118"/>
      <c r="L17" s="173">
        <v>40</v>
      </c>
      <c r="M17" s="173">
        <v>83</v>
      </c>
      <c r="N17" s="172">
        <v>0</v>
      </c>
      <c r="O17" s="171">
        <v>1</v>
      </c>
      <c r="P17" s="173">
        <v>124</v>
      </c>
      <c r="Q17" s="210">
        <v>6.0700523199348355</v>
      </c>
      <c r="R17" s="24"/>
    </row>
    <row r="18" spans="1:18" ht="18" customHeight="1">
      <c r="A18" s="166" t="s">
        <v>298</v>
      </c>
      <c r="B18" s="173">
        <v>55</v>
      </c>
      <c r="C18" s="118"/>
      <c r="D18" s="117">
        <v>117</v>
      </c>
      <c r="E18" s="118"/>
      <c r="F18" s="117">
        <v>363</v>
      </c>
      <c r="G18" s="118"/>
      <c r="H18" s="117">
        <v>26</v>
      </c>
      <c r="I18" s="126"/>
      <c r="J18" s="127">
        <v>561</v>
      </c>
      <c r="K18" s="118"/>
      <c r="L18" s="173">
        <v>49</v>
      </c>
      <c r="M18" s="173">
        <v>90</v>
      </c>
      <c r="N18" s="172">
        <v>0</v>
      </c>
      <c r="O18" s="171">
        <v>5</v>
      </c>
      <c r="P18" s="173">
        <v>144</v>
      </c>
      <c r="Q18" s="210">
        <v>7.096868309723105</v>
      </c>
      <c r="R18" s="24"/>
    </row>
    <row r="19" spans="1:18" ht="18" customHeight="1">
      <c r="A19" s="166" t="s">
        <v>299</v>
      </c>
      <c r="B19" s="551">
        <f>SUM(B21:B28)</f>
        <v>54</v>
      </c>
      <c r="C19" s="283"/>
      <c r="D19" s="552">
        <f>SUM(D21:D28)</f>
        <v>106</v>
      </c>
      <c r="E19" s="283"/>
      <c r="F19" s="552">
        <f>SUM(F21:F28)</f>
        <v>399</v>
      </c>
      <c r="G19" s="283"/>
      <c r="H19" s="551">
        <f>SUM(H21:H28)</f>
        <v>20</v>
      </c>
      <c r="I19" s="284"/>
      <c r="J19" s="553">
        <f>SUM(J21:J28)</f>
        <v>579</v>
      </c>
      <c r="K19" s="118"/>
      <c r="L19" s="551">
        <f>SUM(L21:L28)</f>
        <v>44</v>
      </c>
      <c r="M19" s="551">
        <f>SUM(M21:M28)</f>
        <v>85</v>
      </c>
      <c r="N19" s="554">
        <f>SUM(N21:N28)</f>
        <v>0</v>
      </c>
      <c r="O19" s="554">
        <f>SUM(O21:O28)</f>
        <v>2</v>
      </c>
      <c r="P19" s="551">
        <f>SUM(P21:P28)</f>
        <v>131</v>
      </c>
      <c r="Q19" s="555">
        <f>P19/R19*100000</f>
        <v>6.586240789946682</v>
      </c>
      <c r="R19" s="287">
        <f>'第４表(1)(2)'!AB58</f>
        <v>1988995</v>
      </c>
    </row>
    <row r="20" spans="1:18" ht="18" customHeight="1">
      <c r="A20" s="205"/>
      <c r="B20" s="173"/>
      <c r="C20" s="283"/>
      <c r="D20" s="117"/>
      <c r="E20" s="283"/>
      <c r="F20" s="117"/>
      <c r="G20" s="283"/>
      <c r="H20" s="173"/>
      <c r="I20" s="126"/>
      <c r="J20" s="127"/>
      <c r="K20" s="118"/>
      <c r="L20" s="173"/>
      <c r="M20" s="173"/>
      <c r="N20" s="173"/>
      <c r="O20" s="173"/>
      <c r="P20" s="173"/>
      <c r="Q20" s="210"/>
      <c r="R20" s="196"/>
    </row>
    <row r="21" spans="1:18" ht="18" customHeight="1">
      <c r="A21" s="206" t="s">
        <v>71</v>
      </c>
      <c r="B21" s="491">
        <v>15</v>
      </c>
      <c r="C21" s="245"/>
      <c r="D21" s="489">
        <v>22</v>
      </c>
      <c r="E21" s="245"/>
      <c r="F21" s="489">
        <v>106</v>
      </c>
      <c r="G21" s="245"/>
      <c r="H21" s="474">
        <v>3</v>
      </c>
      <c r="I21" s="124"/>
      <c r="J21" s="549">
        <f>SUM(B21+D21+F21+H21)</f>
        <v>146</v>
      </c>
      <c r="K21" s="98"/>
      <c r="L21" s="486">
        <v>12</v>
      </c>
      <c r="M21" s="486">
        <v>15</v>
      </c>
      <c r="N21" s="474">
        <v>0</v>
      </c>
      <c r="O21" s="474">
        <v>0</v>
      </c>
      <c r="P21" s="551">
        <f>SUM(L21:O21)</f>
        <v>27</v>
      </c>
      <c r="Q21" s="555">
        <f>P21/R21*100000</f>
        <v>5.52070468728275</v>
      </c>
      <c r="R21" s="287">
        <f>'第４表(1)(2)'!AB60</f>
        <v>489068</v>
      </c>
    </row>
    <row r="22" spans="1:18" ht="18" customHeight="1">
      <c r="A22" s="206" t="s">
        <v>72</v>
      </c>
      <c r="B22" s="474">
        <v>1</v>
      </c>
      <c r="C22" s="245"/>
      <c r="D22" s="489">
        <v>10</v>
      </c>
      <c r="E22" s="245"/>
      <c r="F22" s="489">
        <v>25</v>
      </c>
      <c r="G22" s="245"/>
      <c r="H22" s="474">
        <v>0</v>
      </c>
      <c r="I22" s="124"/>
      <c r="J22" s="549">
        <f>SUM(B22+D22+F22+H22)</f>
        <v>36</v>
      </c>
      <c r="K22" s="98"/>
      <c r="L22" s="474">
        <v>1</v>
      </c>
      <c r="M22" s="486">
        <v>9</v>
      </c>
      <c r="N22" s="474">
        <v>0</v>
      </c>
      <c r="O22" s="474">
        <v>0</v>
      </c>
      <c r="P22" s="551">
        <f aca="true" t="shared" si="1" ref="P22:P27">SUM(L22:O22)</f>
        <v>10</v>
      </c>
      <c r="Q22" s="555">
        <f aca="true" t="shared" si="2" ref="Q22:Q28">P22/R22*100000</f>
        <v>4.763991844045964</v>
      </c>
      <c r="R22" s="287">
        <f>'第４表(1)(2)'!AB61</f>
        <v>209908</v>
      </c>
    </row>
    <row r="23" spans="1:18" ht="18" customHeight="1">
      <c r="A23" s="206" t="s">
        <v>73</v>
      </c>
      <c r="B23" s="491">
        <v>3</v>
      </c>
      <c r="C23" s="245"/>
      <c r="D23" s="489">
        <v>8</v>
      </c>
      <c r="E23" s="245"/>
      <c r="F23" s="489">
        <v>23</v>
      </c>
      <c r="G23" s="245"/>
      <c r="H23" s="474">
        <v>0</v>
      </c>
      <c r="I23" s="124"/>
      <c r="J23" s="549">
        <f aca="true" t="shared" si="3" ref="J23:J28">SUM(B23+D23+F23+H23)</f>
        <v>34</v>
      </c>
      <c r="K23" s="98"/>
      <c r="L23" s="486">
        <v>3</v>
      </c>
      <c r="M23" s="486">
        <v>6</v>
      </c>
      <c r="N23" s="474">
        <v>0</v>
      </c>
      <c r="O23" s="474">
        <v>0</v>
      </c>
      <c r="P23" s="551">
        <f t="shared" si="1"/>
        <v>9</v>
      </c>
      <c r="Q23" s="555">
        <f t="shared" si="2"/>
        <v>6.056731383963122</v>
      </c>
      <c r="R23" s="287">
        <f>'第４表(1)(2)'!AB62</f>
        <v>148595</v>
      </c>
    </row>
    <row r="24" spans="1:18" ht="18" customHeight="1">
      <c r="A24" s="206" t="s">
        <v>74</v>
      </c>
      <c r="B24" s="491">
        <v>9</v>
      </c>
      <c r="C24" s="245"/>
      <c r="D24" s="474">
        <v>18</v>
      </c>
      <c r="E24" s="245"/>
      <c r="F24" s="489">
        <v>73</v>
      </c>
      <c r="G24" s="245"/>
      <c r="H24" s="474">
        <v>1</v>
      </c>
      <c r="I24" s="124"/>
      <c r="J24" s="549">
        <f t="shared" si="3"/>
        <v>101</v>
      </c>
      <c r="K24" s="98"/>
      <c r="L24" s="486">
        <v>8</v>
      </c>
      <c r="M24" s="474">
        <v>15</v>
      </c>
      <c r="N24" s="474">
        <v>0</v>
      </c>
      <c r="O24" s="474">
        <v>0</v>
      </c>
      <c r="P24" s="551">
        <f t="shared" si="1"/>
        <v>23</v>
      </c>
      <c r="Q24" s="555">
        <f t="shared" si="2"/>
        <v>8.859204135322416</v>
      </c>
      <c r="R24" s="287">
        <f>'第４表(1)(2)'!AB63</f>
        <v>259617</v>
      </c>
    </row>
    <row r="25" spans="1:18" ht="18" customHeight="1">
      <c r="A25" s="206" t="s">
        <v>107</v>
      </c>
      <c r="B25" s="474">
        <v>0</v>
      </c>
      <c r="C25" s="245"/>
      <c r="D25" s="474">
        <v>2</v>
      </c>
      <c r="E25" s="245"/>
      <c r="F25" s="489">
        <v>3</v>
      </c>
      <c r="G25" s="245"/>
      <c r="H25" s="474">
        <v>1</v>
      </c>
      <c r="I25" s="124"/>
      <c r="J25" s="549">
        <f t="shared" si="3"/>
        <v>6</v>
      </c>
      <c r="K25" s="98"/>
      <c r="L25" s="474">
        <v>0</v>
      </c>
      <c r="M25" s="474">
        <v>1</v>
      </c>
      <c r="N25" s="474">
        <v>0</v>
      </c>
      <c r="O25" s="474">
        <v>0</v>
      </c>
      <c r="P25" s="551">
        <f t="shared" si="1"/>
        <v>1</v>
      </c>
      <c r="Q25" s="555">
        <f t="shared" si="2"/>
        <v>3.399510470492249</v>
      </c>
      <c r="R25" s="287">
        <f>'第４表(1)(2)'!AB64</f>
        <v>29416</v>
      </c>
    </row>
    <row r="26" spans="1:18" ht="18" customHeight="1">
      <c r="A26" s="206" t="s">
        <v>76</v>
      </c>
      <c r="B26" s="474">
        <v>3</v>
      </c>
      <c r="C26" s="245"/>
      <c r="D26" s="474">
        <v>4</v>
      </c>
      <c r="E26" s="245"/>
      <c r="F26" s="489">
        <v>23</v>
      </c>
      <c r="G26" s="245"/>
      <c r="H26" s="474">
        <v>1</v>
      </c>
      <c r="I26" s="124"/>
      <c r="J26" s="549">
        <f t="shared" si="3"/>
        <v>31</v>
      </c>
      <c r="K26" s="98"/>
      <c r="L26" s="474">
        <v>3</v>
      </c>
      <c r="M26" s="486">
        <v>4</v>
      </c>
      <c r="N26" s="474">
        <v>0</v>
      </c>
      <c r="O26" s="474">
        <v>0</v>
      </c>
      <c r="P26" s="551">
        <f t="shared" si="1"/>
        <v>7</v>
      </c>
      <c r="Q26" s="555">
        <f t="shared" si="2"/>
        <v>3.772059814091338</v>
      </c>
      <c r="R26" s="287">
        <f>'第４表(1)(2)'!AB65</f>
        <v>185575</v>
      </c>
    </row>
    <row r="27" spans="1:18" ht="18" customHeight="1">
      <c r="A27" s="207" t="s">
        <v>32</v>
      </c>
      <c r="B27" s="491">
        <v>14</v>
      </c>
      <c r="C27" s="245"/>
      <c r="D27" s="474">
        <v>20</v>
      </c>
      <c r="E27" s="245"/>
      <c r="F27" s="489">
        <v>68</v>
      </c>
      <c r="G27" s="245"/>
      <c r="H27" s="474">
        <v>12</v>
      </c>
      <c r="I27" s="124"/>
      <c r="J27" s="549">
        <f t="shared" si="3"/>
        <v>114</v>
      </c>
      <c r="K27" s="98"/>
      <c r="L27" s="486">
        <v>10</v>
      </c>
      <c r="M27" s="486">
        <v>16</v>
      </c>
      <c r="N27" s="474">
        <v>0</v>
      </c>
      <c r="O27" s="474">
        <v>2</v>
      </c>
      <c r="P27" s="551">
        <f t="shared" si="1"/>
        <v>28</v>
      </c>
      <c r="Q27" s="555">
        <f t="shared" si="2"/>
        <v>8.420140977217505</v>
      </c>
      <c r="R27" s="287">
        <f>'第４表(1)(2)'!AB66</f>
        <v>332536</v>
      </c>
    </row>
    <row r="28" spans="1:18" ht="18" customHeight="1" thickBot="1">
      <c r="A28" s="208" t="s">
        <v>33</v>
      </c>
      <c r="B28" s="492">
        <v>9</v>
      </c>
      <c r="C28" s="421"/>
      <c r="D28" s="475">
        <v>22</v>
      </c>
      <c r="E28" s="421"/>
      <c r="F28" s="490">
        <v>78</v>
      </c>
      <c r="G28" s="421"/>
      <c r="H28" s="475">
        <v>2</v>
      </c>
      <c r="I28" s="129"/>
      <c r="J28" s="550">
        <f t="shared" si="3"/>
        <v>111</v>
      </c>
      <c r="K28" s="128"/>
      <c r="L28" s="487">
        <v>7</v>
      </c>
      <c r="M28" s="487">
        <v>19</v>
      </c>
      <c r="N28" s="488">
        <v>0</v>
      </c>
      <c r="O28" s="488">
        <v>0</v>
      </c>
      <c r="P28" s="556">
        <f>SUM(L28:O28)</f>
        <v>26</v>
      </c>
      <c r="Q28" s="557">
        <f t="shared" si="2"/>
        <v>7.777910733516813</v>
      </c>
      <c r="R28" s="287">
        <f>'第４表(1)(2)'!AB67</f>
        <v>334280</v>
      </c>
    </row>
    <row r="29" spans="1:17" ht="13.5">
      <c r="A29" s="82" t="s">
        <v>282</v>
      </c>
      <c r="B29" s="82"/>
      <c r="C29" s="219"/>
      <c r="D29" s="82"/>
      <c r="E29" s="219"/>
      <c r="F29" s="94"/>
      <c r="G29" s="82"/>
      <c r="H29" s="92"/>
      <c r="I29" s="86"/>
      <c r="J29" s="82"/>
      <c r="K29" s="82"/>
      <c r="L29" s="86"/>
      <c r="M29" s="108"/>
      <c r="N29" s="108"/>
      <c r="O29" s="108"/>
      <c r="P29" s="82"/>
      <c r="Q29" s="82"/>
    </row>
    <row r="30" spans="1:17" ht="13.5" hidden="1">
      <c r="A30" s="82"/>
      <c r="B30" s="82"/>
      <c r="C30" s="82"/>
      <c r="D30" s="82"/>
      <c r="E30" s="82"/>
      <c r="F30" s="82"/>
      <c r="G30" s="82"/>
      <c r="H30" s="82"/>
      <c r="I30" s="86"/>
      <c r="J30" s="82"/>
      <c r="K30" s="82"/>
      <c r="L30" s="82"/>
      <c r="M30" s="82"/>
      <c r="N30" s="82"/>
      <c r="O30" s="82"/>
      <c r="P30" s="82"/>
      <c r="Q30" s="82"/>
    </row>
    <row r="31" spans="1:17" ht="13.5" hidden="1">
      <c r="A31" s="82"/>
      <c r="B31" s="86"/>
      <c r="C31" s="82"/>
      <c r="D31" s="93" t="s">
        <v>22</v>
      </c>
      <c r="E31" s="93" t="s">
        <v>23</v>
      </c>
      <c r="F31" s="93" t="s">
        <v>24</v>
      </c>
      <c r="G31" s="93" t="s">
        <v>25</v>
      </c>
      <c r="H31" s="82"/>
      <c r="I31" s="86"/>
      <c r="J31" s="82"/>
      <c r="K31" s="82" t="s">
        <v>34</v>
      </c>
      <c r="L31" s="82"/>
      <c r="M31" s="82"/>
      <c r="N31" s="82"/>
      <c r="O31" s="82"/>
      <c r="P31" s="82"/>
      <c r="Q31" s="82"/>
    </row>
    <row r="32" spans="1:17" ht="13.5" hidden="1">
      <c r="A32" s="82"/>
      <c r="B32" s="86"/>
      <c r="C32" s="86" t="s">
        <v>21</v>
      </c>
      <c r="D32" s="92">
        <v>77</v>
      </c>
      <c r="E32" s="92">
        <v>224</v>
      </c>
      <c r="F32" s="92">
        <v>576</v>
      </c>
      <c r="G32" s="92">
        <v>2</v>
      </c>
      <c r="H32" s="82"/>
      <c r="I32" s="86"/>
      <c r="J32" s="82"/>
      <c r="K32" s="82" t="s">
        <v>35</v>
      </c>
      <c r="L32" s="82"/>
      <c r="M32" s="82"/>
      <c r="N32" s="82"/>
      <c r="O32" s="82"/>
      <c r="P32" s="82" t="s">
        <v>24</v>
      </c>
      <c r="Q32" s="82" t="s">
        <v>25</v>
      </c>
    </row>
    <row r="33" spans="1:17" ht="13.5" hidden="1">
      <c r="A33" s="82"/>
      <c r="B33" s="109" t="s">
        <v>26</v>
      </c>
      <c r="C33" s="92">
        <v>879</v>
      </c>
      <c r="D33" s="94">
        <v>14</v>
      </c>
      <c r="E33" s="94">
        <v>63</v>
      </c>
      <c r="F33" s="94">
        <v>67</v>
      </c>
      <c r="G33" s="92">
        <v>0</v>
      </c>
      <c r="H33" s="94">
        <f>SUM(D33:G33)</f>
        <v>144</v>
      </c>
      <c r="I33" s="86"/>
      <c r="J33" s="82"/>
      <c r="K33" s="82" t="s">
        <v>12</v>
      </c>
      <c r="L33" s="82"/>
      <c r="M33" s="82" t="s">
        <v>12</v>
      </c>
      <c r="N33" s="82" t="s">
        <v>22</v>
      </c>
      <c r="O33" s="82" t="s">
        <v>23</v>
      </c>
      <c r="P33" s="82">
        <v>576</v>
      </c>
      <c r="Q33" s="82">
        <v>2</v>
      </c>
    </row>
    <row r="34" spans="1:17" ht="13.5" hidden="1">
      <c r="A34" s="82"/>
      <c r="B34" s="109" t="s">
        <v>27</v>
      </c>
      <c r="C34" s="92">
        <v>144</v>
      </c>
      <c r="D34" s="94">
        <v>15</v>
      </c>
      <c r="E34" s="94">
        <v>30</v>
      </c>
      <c r="F34" s="94">
        <v>77</v>
      </c>
      <c r="G34" s="92">
        <v>0</v>
      </c>
      <c r="H34" s="94">
        <f aca="true" t="shared" si="4" ref="H34:H40">SUM(D34:G34)</f>
        <v>122</v>
      </c>
      <c r="I34" s="86"/>
      <c r="J34" s="82"/>
      <c r="K34" s="82" t="s">
        <v>38</v>
      </c>
      <c r="L34" s="82"/>
      <c r="M34" s="82">
        <v>812</v>
      </c>
      <c r="N34" s="82">
        <v>72</v>
      </c>
      <c r="O34" s="82">
        <v>162</v>
      </c>
      <c r="P34" s="82">
        <v>67</v>
      </c>
      <c r="Q34" s="82">
        <v>0</v>
      </c>
    </row>
    <row r="35" spans="1:17" ht="13.5" hidden="1">
      <c r="A35" s="82"/>
      <c r="B35" s="109" t="s">
        <v>28</v>
      </c>
      <c r="C35" s="92">
        <v>122</v>
      </c>
      <c r="D35" s="94">
        <v>8</v>
      </c>
      <c r="E35" s="94">
        <v>26</v>
      </c>
      <c r="F35" s="94">
        <v>47</v>
      </c>
      <c r="G35" s="92">
        <v>0</v>
      </c>
      <c r="H35" s="94">
        <f t="shared" si="4"/>
        <v>81</v>
      </c>
      <c r="I35" s="86"/>
      <c r="J35" s="82"/>
      <c r="K35" s="82" t="s">
        <v>40</v>
      </c>
      <c r="L35" s="82" t="s">
        <v>39</v>
      </c>
      <c r="M35" s="82">
        <v>124</v>
      </c>
      <c r="N35" s="82">
        <v>10</v>
      </c>
      <c r="O35" s="82">
        <v>47</v>
      </c>
      <c r="P35" s="82">
        <v>77</v>
      </c>
      <c r="Q35" s="82">
        <v>0</v>
      </c>
    </row>
    <row r="36" spans="1:17" ht="13.5" hidden="1">
      <c r="A36" s="82"/>
      <c r="B36" s="109" t="s">
        <v>29</v>
      </c>
      <c r="C36" s="92">
        <v>81</v>
      </c>
      <c r="D36" s="94">
        <v>12</v>
      </c>
      <c r="E36" s="94">
        <v>28</v>
      </c>
      <c r="F36" s="94">
        <v>76</v>
      </c>
      <c r="G36" s="92">
        <v>1</v>
      </c>
      <c r="H36" s="94">
        <f t="shared" si="4"/>
        <v>117</v>
      </c>
      <c r="I36" s="86"/>
      <c r="J36" s="82"/>
      <c r="K36" s="82" t="s">
        <v>42</v>
      </c>
      <c r="L36" s="82" t="s">
        <v>41</v>
      </c>
      <c r="M36" s="82">
        <v>112</v>
      </c>
      <c r="N36" s="82">
        <v>15</v>
      </c>
      <c r="O36" s="82">
        <v>20</v>
      </c>
      <c r="P36" s="82">
        <v>47</v>
      </c>
      <c r="Q36" s="82">
        <v>0</v>
      </c>
    </row>
    <row r="37" spans="1:17" ht="13.5" hidden="1">
      <c r="A37" s="82"/>
      <c r="B37" s="109" t="s">
        <v>30</v>
      </c>
      <c r="C37" s="92">
        <v>117</v>
      </c>
      <c r="D37" s="94">
        <v>3</v>
      </c>
      <c r="E37" s="94">
        <v>3</v>
      </c>
      <c r="F37" s="94">
        <v>14</v>
      </c>
      <c r="G37" s="92">
        <v>0</v>
      </c>
      <c r="H37" s="94">
        <f t="shared" si="4"/>
        <v>20</v>
      </c>
      <c r="I37" s="86"/>
      <c r="J37" s="82"/>
      <c r="K37" s="82" t="s">
        <v>44</v>
      </c>
      <c r="L37" s="82" t="s">
        <v>43</v>
      </c>
      <c r="M37" s="82">
        <v>72</v>
      </c>
      <c r="N37" s="82">
        <v>8</v>
      </c>
      <c r="O37" s="82">
        <v>17</v>
      </c>
      <c r="P37" s="82">
        <v>76</v>
      </c>
      <c r="Q37" s="82">
        <v>1</v>
      </c>
    </row>
    <row r="38" spans="1:17" ht="13.5" hidden="1">
      <c r="A38" s="82"/>
      <c r="B38" s="109" t="s">
        <v>31</v>
      </c>
      <c r="C38" s="92">
        <v>20</v>
      </c>
      <c r="D38" s="94">
        <v>4</v>
      </c>
      <c r="E38" s="94">
        <v>15</v>
      </c>
      <c r="F38" s="94">
        <v>66</v>
      </c>
      <c r="G38" s="92">
        <v>1</v>
      </c>
      <c r="H38" s="94">
        <f t="shared" si="4"/>
        <v>86</v>
      </c>
      <c r="I38" s="86"/>
      <c r="J38" s="82"/>
      <c r="K38" s="82" t="s">
        <v>36</v>
      </c>
      <c r="L38" s="82" t="s">
        <v>45</v>
      </c>
      <c r="M38" s="82">
        <v>116</v>
      </c>
      <c r="N38" s="82">
        <v>12</v>
      </c>
      <c r="O38" s="82">
        <v>27</v>
      </c>
      <c r="P38" s="82">
        <v>14</v>
      </c>
      <c r="Q38" s="82">
        <v>0</v>
      </c>
    </row>
    <row r="39" spans="1:17" ht="13.5" hidden="1">
      <c r="A39" s="82"/>
      <c r="B39" s="109" t="s">
        <v>32</v>
      </c>
      <c r="C39" s="92">
        <v>86</v>
      </c>
      <c r="D39" s="94">
        <v>13</v>
      </c>
      <c r="E39" s="94">
        <v>29</v>
      </c>
      <c r="F39" s="94">
        <v>75</v>
      </c>
      <c r="G39" s="92">
        <v>0</v>
      </c>
      <c r="H39" s="94">
        <f t="shared" si="4"/>
        <v>117</v>
      </c>
      <c r="I39" s="86"/>
      <c r="J39" s="82"/>
      <c r="K39" s="82" t="s">
        <v>46</v>
      </c>
      <c r="L39" s="82" t="s">
        <v>37</v>
      </c>
      <c r="M39" s="82">
        <v>20</v>
      </c>
      <c r="N39" s="82">
        <v>3</v>
      </c>
      <c r="O39" s="82">
        <v>3</v>
      </c>
      <c r="P39" s="82">
        <v>66</v>
      </c>
      <c r="Q39" s="82">
        <v>1</v>
      </c>
    </row>
    <row r="40" spans="1:17" ht="13.5" hidden="1">
      <c r="A40" s="82"/>
      <c r="B40" s="109" t="s">
        <v>33</v>
      </c>
      <c r="C40" s="92">
        <v>117</v>
      </c>
      <c r="D40" s="94">
        <v>8</v>
      </c>
      <c r="E40" s="94">
        <v>30</v>
      </c>
      <c r="F40" s="94">
        <v>154</v>
      </c>
      <c r="G40" s="92">
        <v>0</v>
      </c>
      <c r="H40" s="94">
        <f t="shared" si="4"/>
        <v>192</v>
      </c>
      <c r="I40" s="86"/>
      <c r="J40" s="82"/>
      <c r="K40" s="82" t="s">
        <v>48</v>
      </c>
      <c r="L40" s="82" t="s">
        <v>47</v>
      </c>
      <c r="M40" s="82">
        <v>79</v>
      </c>
      <c r="N40" s="82">
        <v>4</v>
      </c>
      <c r="O40" s="82">
        <v>8</v>
      </c>
      <c r="P40" s="82">
        <v>75</v>
      </c>
      <c r="Q40" s="82">
        <v>0</v>
      </c>
    </row>
    <row r="41" spans="1:17" ht="13.5" hidden="1">
      <c r="A41" s="82"/>
      <c r="B41" s="82"/>
      <c r="C41" s="92">
        <v>192</v>
      </c>
      <c r="D41" s="82"/>
      <c r="E41" s="82"/>
      <c r="F41" s="82"/>
      <c r="G41" s="82"/>
      <c r="H41" s="82"/>
      <c r="I41" s="86"/>
      <c r="J41" s="82"/>
      <c r="K41" s="82" t="s">
        <v>50</v>
      </c>
      <c r="L41" s="82" t="s">
        <v>49</v>
      </c>
      <c r="M41" s="82">
        <v>108</v>
      </c>
      <c r="N41" s="82">
        <v>12</v>
      </c>
      <c r="O41" s="82">
        <v>21</v>
      </c>
      <c r="P41" s="82">
        <v>154</v>
      </c>
      <c r="Q41" s="82">
        <v>0</v>
      </c>
    </row>
    <row r="42" spans="1:17" ht="13.5" hidden="1">
      <c r="A42" s="82"/>
      <c r="B42" s="82"/>
      <c r="C42" s="82"/>
      <c r="D42" s="82"/>
      <c r="E42" s="82"/>
      <c r="F42" s="82"/>
      <c r="G42" s="82"/>
      <c r="H42" s="82"/>
      <c r="I42" s="86"/>
      <c r="J42" s="82"/>
      <c r="K42" s="82"/>
      <c r="L42" s="82" t="s">
        <v>51</v>
      </c>
      <c r="M42" s="82">
        <v>181</v>
      </c>
      <c r="N42" s="82">
        <v>8</v>
      </c>
      <c r="O42" s="82">
        <v>19</v>
      </c>
      <c r="P42" s="82"/>
      <c r="Q42" s="82"/>
    </row>
    <row r="43" spans="1:17" ht="13.5" hidden="1">
      <c r="A43" s="82"/>
      <c r="B43" s="82"/>
      <c r="C43" s="82"/>
      <c r="D43" s="82"/>
      <c r="E43" s="82"/>
      <c r="F43" s="82"/>
      <c r="G43" s="82"/>
      <c r="H43" s="82"/>
      <c r="I43" s="86"/>
      <c r="J43" s="82"/>
      <c r="K43" s="82"/>
      <c r="L43" s="82"/>
      <c r="M43" s="82"/>
      <c r="N43" s="82"/>
      <c r="O43" s="82"/>
      <c r="P43" s="82"/>
      <c r="Q43" s="82"/>
    </row>
    <row r="44" spans="1:17" ht="13.5" hidden="1">
      <c r="A44" s="82"/>
      <c r="B44" s="82"/>
      <c r="C44" s="82"/>
      <c r="D44" s="82"/>
      <c r="E44" s="82"/>
      <c r="F44" s="82"/>
      <c r="G44" s="82"/>
      <c r="H44" s="82"/>
      <c r="I44" s="86"/>
      <c r="J44" s="82"/>
      <c r="K44" s="82"/>
      <c r="L44" s="82"/>
      <c r="M44" s="82"/>
      <c r="N44" s="82"/>
      <c r="O44" s="82"/>
      <c r="P44" s="82"/>
      <c r="Q44" s="82"/>
    </row>
    <row r="45" spans="1:17" ht="13.5" hidden="1">
      <c r="A45" s="82"/>
      <c r="B45" s="82"/>
      <c r="C45" s="82"/>
      <c r="D45" s="82"/>
      <c r="E45" s="82"/>
      <c r="F45" s="82"/>
      <c r="G45" s="82"/>
      <c r="H45" s="82"/>
      <c r="I45" s="86"/>
      <c r="J45" s="82"/>
      <c r="K45" s="82" t="s">
        <v>52</v>
      </c>
      <c r="L45" s="82"/>
      <c r="M45" s="82"/>
      <c r="N45" s="82"/>
      <c r="O45" s="82"/>
      <c r="P45" s="82"/>
      <c r="Q45" s="82"/>
    </row>
    <row r="46" spans="1:17" ht="13.5" hidden="1">
      <c r="A46" s="82"/>
      <c r="B46" s="82"/>
      <c r="C46" s="82"/>
      <c r="D46" s="82"/>
      <c r="E46" s="82"/>
      <c r="F46" s="82"/>
      <c r="G46" s="82"/>
      <c r="H46" s="82"/>
      <c r="I46" s="86"/>
      <c r="J46" s="82"/>
      <c r="K46" s="82"/>
      <c r="L46" s="82"/>
      <c r="M46" s="82"/>
      <c r="N46" s="82"/>
      <c r="O46" s="82"/>
      <c r="P46" s="82"/>
      <c r="Q46" s="82"/>
    </row>
    <row r="47" spans="1:17" ht="13.5" hidden="1">
      <c r="A47" s="82"/>
      <c r="B47" s="82"/>
      <c r="C47" s="82"/>
      <c r="D47" s="82"/>
      <c r="E47" s="82"/>
      <c r="F47" s="82"/>
      <c r="G47" s="82"/>
      <c r="H47" s="82"/>
      <c r="I47" s="86"/>
      <c r="J47" s="82"/>
      <c r="K47" s="86" t="s">
        <v>53</v>
      </c>
      <c r="L47" s="82"/>
      <c r="M47" s="82"/>
      <c r="N47" s="82"/>
      <c r="O47" s="82"/>
      <c r="P47" s="93" t="s">
        <v>24</v>
      </c>
      <c r="Q47" s="93" t="s">
        <v>25</v>
      </c>
    </row>
    <row r="48" spans="1:17" ht="13.5" hidden="1">
      <c r="A48" s="82"/>
      <c r="B48" s="82"/>
      <c r="C48" s="82"/>
      <c r="D48" s="82"/>
      <c r="E48" s="82"/>
      <c r="F48" s="82"/>
      <c r="G48" s="82"/>
      <c r="H48" s="82"/>
      <c r="I48" s="86"/>
      <c r="J48" s="82"/>
      <c r="K48" s="86" t="s">
        <v>21</v>
      </c>
      <c r="L48" s="86"/>
      <c r="M48" s="86" t="s">
        <v>21</v>
      </c>
      <c r="N48" s="93" t="s">
        <v>22</v>
      </c>
      <c r="O48" s="93" t="s">
        <v>23</v>
      </c>
      <c r="P48" s="92">
        <v>0</v>
      </c>
      <c r="Q48" s="92">
        <v>0</v>
      </c>
    </row>
    <row r="49" spans="1:17" ht="13.5" hidden="1">
      <c r="A49" s="82"/>
      <c r="B49" s="82"/>
      <c r="C49" s="82"/>
      <c r="D49" s="82"/>
      <c r="E49" s="82"/>
      <c r="F49" s="82"/>
      <c r="G49" s="82"/>
      <c r="H49" s="82"/>
      <c r="I49" s="86"/>
      <c r="J49" s="82"/>
      <c r="K49" s="86" t="s">
        <v>38</v>
      </c>
      <c r="L49" s="86"/>
      <c r="M49" s="92">
        <v>113</v>
      </c>
      <c r="N49" s="92">
        <v>43</v>
      </c>
      <c r="O49" s="92">
        <v>70</v>
      </c>
      <c r="P49" s="94">
        <v>0</v>
      </c>
      <c r="Q49" s="92">
        <v>0</v>
      </c>
    </row>
    <row r="50" spans="1:17" ht="13.5" hidden="1">
      <c r="A50" s="82"/>
      <c r="B50" s="82"/>
      <c r="C50" s="82"/>
      <c r="D50" s="82"/>
      <c r="E50" s="82"/>
      <c r="F50" s="82"/>
      <c r="G50" s="82"/>
      <c r="H50" s="82"/>
      <c r="I50" s="86"/>
      <c r="J50" s="82"/>
      <c r="K50" s="86" t="s">
        <v>40</v>
      </c>
      <c r="L50" s="109" t="s">
        <v>26</v>
      </c>
      <c r="M50" s="92">
        <v>30</v>
      </c>
      <c r="N50" s="94">
        <v>9</v>
      </c>
      <c r="O50" s="94">
        <v>21</v>
      </c>
      <c r="P50" s="94">
        <v>0</v>
      </c>
      <c r="Q50" s="92">
        <v>0</v>
      </c>
    </row>
    <row r="51" spans="1:17" ht="13.5" hidden="1">
      <c r="A51" s="82"/>
      <c r="B51" s="82"/>
      <c r="C51" s="82"/>
      <c r="D51" s="82"/>
      <c r="E51" s="82"/>
      <c r="F51" s="82"/>
      <c r="G51" s="82"/>
      <c r="H51" s="82"/>
      <c r="I51" s="86"/>
      <c r="J51" s="82"/>
      <c r="K51" s="86" t="s">
        <v>42</v>
      </c>
      <c r="L51" s="109" t="s">
        <v>27</v>
      </c>
      <c r="M51" s="92">
        <v>14</v>
      </c>
      <c r="N51" s="94">
        <v>6</v>
      </c>
      <c r="O51" s="94">
        <v>8</v>
      </c>
      <c r="P51" s="94">
        <v>0</v>
      </c>
      <c r="Q51" s="92">
        <v>0</v>
      </c>
    </row>
    <row r="52" spans="1:17" ht="13.5" hidden="1">
      <c r="A52" s="82"/>
      <c r="B52" s="82"/>
      <c r="C52" s="82"/>
      <c r="D52" s="82"/>
      <c r="E52" s="82"/>
      <c r="F52" s="82"/>
      <c r="G52" s="82"/>
      <c r="H52" s="82"/>
      <c r="I52" s="86"/>
      <c r="J52" s="82"/>
      <c r="K52" s="86" t="s">
        <v>44</v>
      </c>
      <c r="L52" s="109" t="s">
        <v>28</v>
      </c>
      <c r="M52" s="92">
        <v>10</v>
      </c>
      <c r="N52" s="94">
        <v>5</v>
      </c>
      <c r="O52" s="94">
        <v>5</v>
      </c>
      <c r="P52" s="94">
        <v>0</v>
      </c>
      <c r="Q52" s="92">
        <v>0</v>
      </c>
    </row>
    <row r="53" spans="1:17" ht="13.5" hidden="1">
      <c r="A53" s="82"/>
      <c r="B53" s="82"/>
      <c r="C53" s="82"/>
      <c r="D53" s="82"/>
      <c r="E53" s="82"/>
      <c r="F53" s="82"/>
      <c r="G53" s="82"/>
      <c r="H53" s="82"/>
      <c r="I53" s="86"/>
      <c r="J53" s="82"/>
      <c r="K53" s="86" t="s">
        <v>36</v>
      </c>
      <c r="L53" s="109" t="s">
        <v>29</v>
      </c>
      <c r="M53" s="92">
        <v>17</v>
      </c>
      <c r="N53" s="94">
        <v>6</v>
      </c>
      <c r="O53" s="94">
        <v>11</v>
      </c>
      <c r="P53" s="94">
        <v>0</v>
      </c>
      <c r="Q53" s="92">
        <v>0</v>
      </c>
    </row>
    <row r="54" spans="1:17" ht="13.5" hidden="1">
      <c r="A54" s="82"/>
      <c r="B54" s="82"/>
      <c r="C54" s="82"/>
      <c r="D54" s="82"/>
      <c r="E54" s="82"/>
      <c r="F54" s="82"/>
      <c r="G54" s="82"/>
      <c r="H54" s="82"/>
      <c r="I54" s="86"/>
      <c r="J54" s="82"/>
      <c r="K54" s="86" t="s">
        <v>46</v>
      </c>
      <c r="L54" s="109" t="s">
        <v>30</v>
      </c>
      <c r="M54" s="92">
        <v>2</v>
      </c>
      <c r="N54" s="94">
        <v>1</v>
      </c>
      <c r="O54" s="94">
        <v>1</v>
      </c>
      <c r="P54" s="94">
        <v>0</v>
      </c>
      <c r="Q54" s="92">
        <v>0</v>
      </c>
    </row>
    <row r="55" spans="1:17" ht="13.5" hidden="1">
      <c r="A55" s="82"/>
      <c r="B55" s="82"/>
      <c r="C55" s="82"/>
      <c r="D55" s="82"/>
      <c r="E55" s="82"/>
      <c r="F55" s="82"/>
      <c r="G55" s="82"/>
      <c r="H55" s="82"/>
      <c r="I55" s="86"/>
      <c r="J55" s="82"/>
      <c r="K55" s="86" t="s">
        <v>48</v>
      </c>
      <c r="L55" s="109" t="s">
        <v>31</v>
      </c>
      <c r="M55" s="92">
        <v>7</v>
      </c>
      <c r="N55" s="94">
        <v>3</v>
      </c>
      <c r="O55" s="94">
        <v>4</v>
      </c>
      <c r="P55" s="94">
        <v>0</v>
      </c>
      <c r="Q55" s="92">
        <v>0</v>
      </c>
    </row>
    <row r="56" spans="1:17" ht="13.5" hidden="1">
      <c r="A56" s="82"/>
      <c r="B56" s="82"/>
      <c r="C56" s="82"/>
      <c r="D56" s="82"/>
      <c r="E56" s="82"/>
      <c r="F56" s="82"/>
      <c r="G56" s="82"/>
      <c r="H56" s="82"/>
      <c r="I56" s="86"/>
      <c r="J56" s="82"/>
      <c r="K56" s="86" t="s">
        <v>50</v>
      </c>
      <c r="L56" s="109" t="s">
        <v>32</v>
      </c>
      <c r="M56" s="92">
        <v>18</v>
      </c>
      <c r="N56" s="94">
        <v>7</v>
      </c>
      <c r="O56" s="94">
        <v>11</v>
      </c>
      <c r="P56" s="94">
        <v>0</v>
      </c>
      <c r="Q56" s="92">
        <v>0</v>
      </c>
    </row>
    <row r="57" spans="1:17" ht="13.5" hidden="1">
      <c r="A57" s="82"/>
      <c r="B57" s="82"/>
      <c r="C57" s="82"/>
      <c r="D57" s="82"/>
      <c r="E57" s="82"/>
      <c r="F57" s="82"/>
      <c r="G57" s="82"/>
      <c r="H57" s="82"/>
      <c r="I57" s="86"/>
      <c r="J57" s="82"/>
      <c r="K57" s="82"/>
      <c r="L57" s="109" t="s">
        <v>33</v>
      </c>
      <c r="M57" s="92">
        <v>15</v>
      </c>
      <c r="N57" s="94">
        <v>6</v>
      </c>
      <c r="O57" s="94">
        <v>9</v>
      </c>
      <c r="P57" s="82"/>
      <c r="Q57" s="82"/>
    </row>
    <row r="58" spans="1:17" ht="13.5" hidden="1">
      <c r="A58" s="82"/>
      <c r="B58" s="82"/>
      <c r="C58" s="82"/>
      <c r="D58" s="82"/>
      <c r="E58" s="82"/>
      <c r="F58" s="82"/>
      <c r="G58" s="82"/>
      <c r="H58" s="82"/>
      <c r="I58" s="86"/>
      <c r="J58" s="82"/>
      <c r="K58" s="82"/>
      <c r="L58" s="82"/>
      <c r="M58" s="82"/>
      <c r="N58" s="82"/>
      <c r="O58" s="82"/>
      <c r="P58" s="82"/>
      <c r="Q58" s="82"/>
    </row>
    <row r="59" spans="1:17" ht="13.5" hidden="1">
      <c r="A59" s="82"/>
      <c r="B59" s="82"/>
      <c r="C59" s="82"/>
      <c r="D59" s="82"/>
      <c r="E59" s="82"/>
      <c r="F59" s="82"/>
      <c r="G59" s="82"/>
      <c r="H59" s="82"/>
      <c r="I59" s="86"/>
      <c r="J59" s="82"/>
      <c r="K59" s="82"/>
      <c r="L59" s="82"/>
      <c r="M59" s="82"/>
      <c r="N59" s="82"/>
      <c r="O59" s="82"/>
      <c r="P59" s="82"/>
      <c r="Q59" s="82"/>
    </row>
    <row r="60" spans="1:17" ht="13.5" hidden="1">
      <c r="A60" s="82"/>
      <c r="B60" s="82"/>
      <c r="C60" s="82"/>
      <c r="D60" s="82"/>
      <c r="E60" s="82"/>
      <c r="F60" s="82"/>
      <c r="G60" s="82"/>
      <c r="H60" s="82"/>
      <c r="I60" s="86"/>
      <c r="J60" s="82"/>
      <c r="K60" s="82"/>
      <c r="L60" s="82"/>
      <c r="M60" s="82"/>
      <c r="N60" s="82"/>
      <c r="O60" s="82"/>
      <c r="P60" s="82"/>
      <c r="Q60" s="82"/>
    </row>
    <row r="61" spans="1:17" ht="13.5" hidden="1">
      <c r="A61" s="82"/>
      <c r="B61" s="82"/>
      <c r="C61" s="82"/>
      <c r="D61" s="82"/>
      <c r="E61" s="82"/>
      <c r="F61" s="82"/>
      <c r="G61" s="82"/>
      <c r="H61" s="82"/>
      <c r="I61" s="86"/>
      <c r="J61" s="82"/>
      <c r="K61" s="82"/>
      <c r="L61" s="82"/>
      <c r="M61" s="82"/>
      <c r="N61" s="82"/>
      <c r="O61" s="82"/>
      <c r="P61" s="82"/>
      <c r="Q61" s="82"/>
    </row>
    <row r="62" spans="1:17" ht="17.25" customHeight="1">
      <c r="A62" s="82"/>
      <c r="B62" s="82"/>
      <c r="C62" s="82"/>
      <c r="D62" s="82"/>
      <c r="E62" s="82"/>
      <c r="F62" s="82"/>
      <c r="G62" s="82"/>
      <c r="H62" s="82"/>
      <c r="I62" s="86"/>
      <c r="J62" s="82"/>
      <c r="K62" s="82"/>
      <c r="L62" s="82"/>
      <c r="M62" s="82"/>
      <c r="N62" s="82"/>
      <c r="O62" s="82"/>
      <c r="P62" s="82"/>
      <c r="Q62" s="82"/>
    </row>
    <row r="63" spans="1:17" ht="13.5">
      <c r="A63" s="110" t="s">
        <v>132</v>
      </c>
      <c r="B63" s="82"/>
      <c r="C63" s="82"/>
      <c r="D63" s="82"/>
      <c r="E63" s="82"/>
      <c r="F63" s="82"/>
      <c r="G63" s="82"/>
      <c r="H63" s="82"/>
      <c r="I63" s="86"/>
      <c r="J63" s="82"/>
      <c r="K63" s="82"/>
      <c r="L63" s="82"/>
      <c r="M63" s="82"/>
      <c r="N63" s="82"/>
      <c r="O63" s="82"/>
      <c r="P63" s="82"/>
      <c r="Q63" s="82"/>
    </row>
    <row r="64" spans="1:17" ht="14.25" thickBot="1">
      <c r="A64" s="111"/>
      <c r="B64" s="83"/>
      <c r="C64" s="83"/>
      <c r="D64" s="83"/>
      <c r="E64" s="83"/>
      <c r="F64" s="83"/>
      <c r="G64" s="83"/>
      <c r="H64" s="83"/>
      <c r="I64" s="83"/>
      <c r="J64" s="83"/>
      <c r="K64" s="83"/>
      <c r="L64" s="83"/>
      <c r="M64" s="83"/>
      <c r="N64" s="84"/>
      <c r="O64" s="145" t="s">
        <v>301</v>
      </c>
      <c r="P64" s="82"/>
      <c r="Q64" s="82"/>
    </row>
    <row r="65" spans="1:17" s="19" customFormat="1" ht="18" customHeight="1">
      <c r="A65" s="714" t="s">
        <v>53</v>
      </c>
      <c r="B65" s="152" t="s">
        <v>115</v>
      </c>
      <c r="C65" s="153" t="s">
        <v>116</v>
      </c>
      <c r="D65" s="153" t="s">
        <v>117</v>
      </c>
      <c r="E65" s="153" t="s">
        <v>118</v>
      </c>
      <c r="F65" s="146" t="s">
        <v>96</v>
      </c>
      <c r="G65" s="154" t="s">
        <v>119</v>
      </c>
      <c r="H65" s="708" t="s">
        <v>284</v>
      </c>
      <c r="I65" s="155"/>
      <c r="J65" s="157"/>
      <c r="K65" s="178"/>
      <c r="L65" s="156" t="s">
        <v>126</v>
      </c>
      <c r="M65" s="157" t="s">
        <v>150</v>
      </c>
      <c r="N65" s="716" t="s">
        <v>256</v>
      </c>
      <c r="O65" s="717"/>
      <c r="P65" s="112"/>
      <c r="Q65" s="85"/>
    </row>
    <row r="66" spans="1:16" s="19" customFormat="1" ht="18" customHeight="1">
      <c r="A66" s="707"/>
      <c r="B66" s="711" t="s">
        <v>102</v>
      </c>
      <c r="C66" s="159" t="s">
        <v>246</v>
      </c>
      <c r="D66" s="160" t="s">
        <v>133</v>
      </c>
      <c r="E66" s="161" t="s">
        <v>134</v>
      </c>
      <c r="F66" s="158" t="s">
        <v>120</v>
      </c>
      <c r="G66" s="146" t="s">
        <v>135</v>
      </c>
      <c r="H66" s="709"/>
      <c r="I66" s="155" t="s">
        <v>136</v>
      </c>
      <c r="J66" s="706" t="s">
        <v>105</v>
      </c>
      <c r="K66" s="707"/>
      <c r="L66" s="162" t="s">
        <v>56</v>
      </c>
      <c r="M66" s="155" t="s">
        <v>151</v>
      </c>
      <c r="N66" s="718"/>
      <c r="O66" s="719"/>
      <c r="P66" s="113"/>
    </row>
    <row r="67" spans="1:16" s="19" customFormat="1" ht="18" customHeight="1">
      <c r="A67" s="715"/>
      <c r="B67" s="712"/>
      <c r="C67" s="164" t="s">
        <v>102</v>
      </c>
      <c r="D67" s="163" t="s">
        <v>121</v>
      </c>
      <c r="E67" s="164" t="s">
        <v>122</v>
      </c>
      <c r="F67" s="163" t="s">
        <v>123</v>
      </c>
      <c r="G67" s="164" t="s">
        <v>124</v>
      </c>
      <c r="H67" s="710"/>
      <c r="I67" s="164"/>
      <c r="J67" s="164"/>
      <c r="K67" s="151"/>
      <c r="L67" s="163" t="s">
        <v>57</v>
      </c>
      <c r="M67" s="165" t="s">
        <v>57</v>
      </c>
      <c r="N67" s="720"/>
      <c r="O67" s="721"/>
      <c r="P67" s="112"/>
    </row>
    <row r="68" spans="1:16" ht="18" customHeight="1">
      <c r="A68" s="147" t="s">
        <v>260</v>
      </c>
      <c r="B68" s="198">
        <v>644</v>
      </c>
      <c r="C68" s="167" t="s">
        <v>0</v>
      </c>
      <c r="D68" s="199" t="s">
        <v>0</v>
      </c>
      <c r="E68" s="167" t="s">
        <v>0</v>
      </c>
      <c r="F68" s="199" t="s">
        <v>0</v>
      </c>
      <c r="G68" s="167" t="s">
        <v>0</v>
      </c>
      <c r="H68" s="199">
        <v>82</v>
      </c>
      <c r="I68" s="168" t="s">
        <v>0</v>
      </c>
      <c r="J68" s="134"/>
      <c r="K68" s="170" t="s">
        <v>137</v>
      </c>
      <c r="L68" s="200"/>
      <c r="M68" s="212"/>
      <c r="N68" s="135"/>
      <c r="O68" s="167" t="s">
        <v>138</v>
      </c>
      <c r="P68" s="114"/>
    </row>
    <row r="69" spans="1:17" ht="18" customHeight="1">
      <c r="A69" s="95" t="s">
        <v>1</v>
      </c>
      <c r="B69" s="198">
        <v>546</v>
      </c>
      <c r="C69" s="167" t="s">
        <v>0</v>
      </c>
      <c r="D69" s="199" t="s">
        <v>0</v>
      </c>
      <c r="E69" s="167" t="s">
        <v>0</v>
      </c>
      <c r="F69" s="199" t="s">
        <v>0</v>
      </c>
      <c r="G69" s="167" t="s">
        <v>0</v>
      </c>
      <c r="H69" s="199">
        <v>48</v>
      </c>
      <c r="I69" s="168" t="s">
        <v>0</v>
      </c>
      <c r="J69" s="134"/>
      <c r="K69" s="170" t="s">
        <v>139</v>
      </c>
      <c r="L69" s="200"/>
      <c r="M69" s="212"/>
      <c r="N69" s="136"/>
      <c r="O69" s="167" t="s">
        <v>140</v>
      </c>
      <c r="P69" s="114"/>
      <c r="Q69" s="82"/>
    </row>
    <row r="70" spans="1:17" ht="18" customHeight="1">
      <c r="A70" s="95" t="s">
        <v>158</v>
      </c>
      <c r="B70" s="200">
        <f>SUM(D70:G70)</f>
        <v>369</v>
      </c>
      <c r="C70" s="167">
        <f>SUM(D70:E70)</f>
        <v>125</v>
      </c>
      <c r="D70" s="199">
        <v>114</v>
      </c>
      <c r="E70" s="167">
        <v>11</v>
      </c>
      <c r="F70" s="199">
        <v>74</v>
      </c>
      <c r="G70" s="167">
        <v>170</v>
      </c>
      <c r="H70" s="199">
        <v>110</v>
      </c>
      <c r="I70" s="168" t="s">
        <v>0</v>
      </c>
      <c r="J70" s="137">
        <f>SUM(D70:H70)</f>
        <v>479</v>
      </c>
      <c r="K70" s="170" t="s">
        <v>141</v>
      </c>
      <c r="L70" s="213">
        <v>90</v>
      </c>
      <c r="M70" s="214"/>
      <c r="N70" s="138">
        <v>22.5</v>
      </c>
      <c r="O70" s="168" t="s">
        <v>142</v>
      </c>
      <c r="P70" s="115"/>
      <c r="Q70" s="82"/>
    </row>
    <row r="71" spans="1:17" ht="18" customHeight="1" hidden="1">
      <c r="A71" s="166" t="s">
        <v>159</v>
      </c>
      <c r="B71" s="199">
        <f>SUM(D71:G71)</f>
        <v>304</v>
      </c>
      <c r="C71" s="199">
        <f>SUM(D71:E71)</f>
        <v>121</v>
      </c>
      <c r="D71" s="199">
        <v>110</v>
      </c>
      <c r="E71" s="199">
        <v>11</v>
      </c>
      <c r="F71" s="199">
        <v>69</v>
      </c>
      <c r="G71" s="199">
        <v>114</v>
      </c>
      <c r="H71" s="199">
        <v>79</v>
      </c>
      <c r="I71" s="201" t="s">
        <v>0</v>
      </c>
      <c r="J71" s="139">
        <f>SUM(D71:H71)</f>
        <v>383</v>
      </c>
      <c r="K71" s="170" t="s">
        <v>143</v>
      </c>
      <c r="L71" s="199">
        <v>77</v>
      </c>
      <c r="M71" s="214"/>
      <c r="N71" s="138">
        <v>18.1</v>
      </c>
      <c r="O71" s="168" t="s">
        <v>144</v>
      </c>
      <c r="P71" s="115"/>
      <c r="Q71" s="82"/>
    </row>
    <row r="72" spans="1:17" ht="18" customHeight="1" hidden="1">
      <c r="A72" s="166" t="s">
        <v>160</v>
      </c>
      <c r="B72" s="199">
        <f aca="true" t="shared" si="5" ref="B72:B78">SUM(D72:G72)</f>
        <v>283</v>
      </c>
      <c r="C72" s="199">
        <f aca="true" t="shared" si="6" ref="C72:C78">SUM(D72:E72)</f>
        <v>128</v>
      </c>
      <c r="D72" s="199">
        <v>118</v>
      </c>
      <c r="E72" s="199">
        <v>10</v>
      </c>
      <c r="F72" s="199">
        <v>64</v>
      </c>
      <c r="G72" s="199">
        <v>91</v>
      </c>
      <c r="H72" s="199">
        <v>82</v>
      </c>
      <c r="I72" s="202" t="s">
        <v>0</v>
      </c>
      <c r="J72" s="139">
        <f aca="true" t="shared" si="7" ref="J72:J77">SUM(D72:H72)</f>
        <v>365</v>
      </c>
      <c r="K72" s="170" t="s">
        <v>145</v>
      </c>
      <c r="L72" s="199">
        <v>98</v>
      </c>
      <c r="M72" s="214"/>
      <c r="N72" s="138">
        <v>17.2</v>
      </c>
      <c r="O72" s="168" t="s">
        <v>146</v>
      </c>
      <c r="P72" s="115"/>
      <c r="Q72" s="82"/>
    </row>
    <row r="73" spans="1:17" ht="18" customHeight="1" hidden="1">
      <c r="A73" s="166" t="s">
        <v>161</v>
      </c>
      <c r="B73" s="199">
        <f t="shared" si="5"/>
        <v>292</v>
      </c>
      <c r="C73" s="199">
        <f t="shared" si="6"/>
        <v>137</v>
      </c>
      <c r="D73" s="199">
        <v>127</v>
      </c>
      <c r="E73" s="199">
        <v>10</v>
      </c>
      <c r="F73" s="199">
        <v>76</v>
      </c>
      <c r="G73" s="199">
        <v>79</v>
      </c>
      <c r="H73" s="199">
        <v>82</v>
      </c>
      <c r="I73" s="202" t="s">
        <v>0</v>
      </c>
      <c r="J73" s="169">
        <f t="shared" si="7"/>
        <v>374</v>
      </c>
      <c r="K73" s="140"/>
      <c r="L73" s="199">
        <v>89</v>
      </c>
      <c r="M73" s="212"/>
      <c r="N73" s="141">
        <v>17.7</v>
      </c>
      <c r="O73" s="142"/>
      <c r="P73" s="116"/>
      <c r="Q73" s="82"/>
    </row>
    <row r="74" spans="1:17" ht="18" customHeight="1" hidden="1">
      <c r="A74" s="166" t="s">
        <v>162</v>
      </c>
      <c r="B74" s="199">
        <f t="shared" si="5"/>
        <v>255</v>
      </c>
      <c r="C74" s="199">
        <f t="shared" si="6"/>
        <v>115</v>
      </c>
      <c r="D74" s="199">
        <v>106</v>
      </c>
      <c r="E74" s="199">
        <v>9</v>
      </c>
      <c r="F74" s="199">
        <v>76</v>
      </c>
      <c r="G74" s="199">
        <v>64</v>
      </c>
      <c r="H74" s="199">
        <v>80</v>
      </c>
      <c r="I74" s="202" t="s">
        <v>0</v>
      </c>
      <c r="J74" s="169">
        <f t="shared" si="7"/>
        <v>335</v>
      </c>
      <c r="K74" s="140"/>
      <c r="L74" s="199">
        <v>89</v>
      </c>
      <c r="M74" s="212"/>
      <c r="N74" s="141">
        <v>15.9</v>
      </c>
      <c r="O74" s="142"/>
      <c r="P74" s="116"/>
      <c r="Q74" s="82"/>
    </row>
    <row r="75" spans="1:17" ht="18" customHeight="1">
      <c r="A75" s="166" t="s">
        <v>163</v>
      </c>
      <c r="B75" s="199">
        <f t="shared" si="5"/>
        <v>208</v>
      </c>
      <c r="C75" s="199">
        <f t="shared" si="6"/>
        <v>97</v>
      </c>
      <c r="D75" s="199">
        <v>87</v>
      </c>
      <c r="E75" s="199">
        <v>10</v>
      </c>
      <c r="F75" s="199">
        <v>47</v>
      </c>
      <c r="G75" s="199">
        <v>64</v>
      </c>
      <c r="H75" s="199">
        <v>73</v>
      </c>
      <c r="I75" s="202" t="s">
        <v>0</v>
      </c>
      <c r="J75" s="169">
        <f t="shared" si="7"/>
        <v>281</v>
      </c>
      <c r="K75" s="140"/>
      <c r="L75" s="199">
        <v>21</v>
      </c>
      <c r="M75" s="212"/>
      <c r="N75" s="141">
        <v>13.4</v>
      </c>
      <c r="O75" s="142"/>
      <c r="P75" s="116"/>
      <c r="Q75" s="82"/>
    </row>
    <row r="76" spans="1:17" ht="18" customHeight="1">
      <c r="A76" s="166" t="s">
        <v>164</v>
      </c>
      <c r="B76" s="199">
        <f t="shared" si="5"/>
        <v>195</v>
      </c>
      <c r="C76" s="199">
        <f t="shared" si="6"/>
        <v>98</v>
      </c>
      <c r="D76" s="199">
        <v>95</v>
      </c>
      <c r="E76" s="199">
        <v>3</v>
      </c>
      <c r="F76" s="199">
        <v>41</v>
      </c>
      <c r="G76" s="199">
        <v>56</v>
      </c>
      <c r="H76" s="199">
        <v>66</v>
      </c>
      <c r="I76" s="202" t="s">
        <v>0</v>
      </c>
      <c r="J76" s="169">
        <f t="shared" si="7"/>
        <v>261</v>
      </c>
      <c r="K76" s="140"/>
      <c r="L76" s="199" t="s">
        <v>0</v>
      </c>
      <c r="M76" s="212"/>
      <c r="N76" s="141">
        <v>12.5</v>
      </c>
      <c r="O76" s="142"/>
      <c r="P76" s="116"/>
      <c r="Q76" s="82"/>
    </row>
    <row r="77" spans="1:17" ht="18" customHeight="1">
      <c r="A77" s="166" t="s">
        <v>165</v>
      </c>
      <c r="B77" s="199">
        <f t="shared" si="5"/>
        <v>192</v>
      </c>
      <c r="C77" s="199">
        <f t="shared" si="6"/>
        <v>86</v>
      </c>
      <c r="D77" s="199">
        <v>77</v>
      </c>
      <c r="E77" s="199">
        <v>9</v>
      </c>
      <c r="F77" s="199">
        <v>79</v>
      </c>
      <c r="G77" s="199">
        <v>27</v>
      </c>
      <c r="H77" s="199">
        <v>62</v>
      </c>
      <c r="I77" s="202" t="s">
        <v>0</v>
      </c>
      <c r="J77" s="169">
        <f t="shared" si="7"/>
        <v>254</v>
      </c>
      <c r="K77" s="140"/>
      <c r="L77" s="215" t="s">
        <v>0</v>
      </c>
      <c r="M77" s="212">
        <v>15</v>
      </c>
      <c r="N77" s="141">
        <v>12.3</v>
      </c>
      <c r="O77" s="142"/>
      <c r="P77" s="116"/>
      <c r="Q77" s="82"/>
    </row>
    <row r="78" spans="1:17" ht="18" customHeight="1">
      <c r="A78" s="166" t="s">
        <v>155</v>
      </c>
      <c r="B78" s="199">
        <f t="shared" si="5"/>
        <v>222</v>
      </c>
      <c r="C78" s="199">
        <f t="shared" si="6"/>
        <v>118</v>
      </c>
      <c r="D78" s="199">
        <v>112</v>
      </c>
      <c r="E78" s="199">
        <v>6</v>
      </c>
      <c r="F78" s="199">
        <v>67</v>
      </c>
      <c r="G78" s="199">
        <v>37</v>
      </c>
      <c r="H78" s="199">
        <v>55</v>
      </c>
      <c r="I78" s="202" t="s">
        <v>0</v>
      </c>
      <c r="J78" s="415">
        <f>SUM(D78:H78)</f>
        <v>277</v>
      </c>
      <c r="K78" s="140"/>
      <c r="L78" s="215" t="s">
        <v>0</v>
      </c>
      <c r="M78" s="212">
        <v>79</v>
      </c>
      <c r="N78" s="141">
        <v>13.5</v>
      </c>
      <c r="O78" s="142"/>
      <c r="P78" s="116"/>
      <c r="Q78" s="82"/>
    </row>
    <row r="79" spans="1:17" ht="18" customHeight="1">
      <c r="A79" s="166" t="s">
        <v>287</v>
      </c>
      <c r="B79" s="199">
        <v>189</v>
      </c>
      <c r="C79" s="199">
        <v>95</v>
      </c>
      <c r="D79" s="199">
        <v>84</v>
      </c>
      <c r="E79" s="199">
        <v>11</v>
      </c>
      <c r="F79" s="199">
        <v>71</v>
      </c>
      <c r="G79" s="199">
        <v>23</v>
      </c>
      <c r="H79" s="199">
        <v>47</v>
      </c>
      <c r="I79" s="202" t="s">
        <v>55</v>
      </c>
      <c r="J79" s="415">
        <f>SUM(D79:H79)</f>
        <v>236</v>
      </c>
      <c r="K79" s="140"/>
      <c r="L79" s="215" t="s">
        <v>55</v>
      </c>
      <c r="M79" s="212">
        <v>40</v>
      </c>
      <c r="N79" s="141">
        <v>11.55268022181146</v>
      </c>
      <c r="O79" s="142"/>
      <c r="P79" s="116"/>
      <c r="Q79" s="82"/>
    </row>
    <row r="80" spans="1:17" ht="18" customHeight="1">
      <c r="A80" s="166" t="s">
        <v>298</v>
      </c>
      <c r="B80" s="199">
        <v>207</v>
      </c>
      <c r="C80" s="199">
        <v>98</v>
      </c>
      <c r="D80" s="199">
        <v>84</v>
      </c>
      <c r="E80" s="199">
        <v>14</v>
      </c>
      <c r="F80" s="199">
        <v>57</v>
      </c>
      <c r="G80" s="199">
        <v>52</v>
      </c>
      <c r="H80" s="199">
        <v>40</v>
      </c>
      <c r="I80" s="202">
        <v>0</v>
      </c>
      <c r="J80" s="415">
        <f>SUM(D80:H80)</f>
        <v>247</v>
      </c>
      <c r="K80" s="140"/>
      <c r="L80" s="215">
        <v>0</v>
      </c>
      <c r="M80" s="212">
        <v>45</v>
      </c>
      <c r="N80" s="141">
        <v>12.17310050348338</v>
      </c>
      <c r="O80" s="142"/>
      <c r="P80" s="116"/>
      <c r="Q80" s="82"/>
    </row>
    <row r="81" spans="1:18" ht="18" customHeight="1">
      <c r="A81" s="166" t="s">
        <v>299</v>
      </c>
      <c r="B81" s="541">
        <f aca="true" t="shared" si="8" ref="B81:J81">SUM(B83:B90)</f>
        <v>181</v>
      </c>
      <c r="C81" s="541">
        <f t="shared" si="8"/>
        <v>77</v>
      </c>
      <c r="D81" s="541">
        <f t="shared" si="8"/>
        <v>72</v>
      </c>
      <c r="E81" s="541">
        <f t="shared" si="8"/>
        <v>5</v>
      </c>
      <c r="F81" s="541">
        <f t="shared" si="8"/>
        <v>61</v>
      </c>
      <c r="G81" s="541">
        <f t="shared" si="8"/>
        <v>43</v>
      </c>
      <c r="H81" s="541">
        <f t="shared" si="8"/>
        <v>47</v>
      </c>
      <c r="I81" s="547">
        <f t="shared" si="8"/>
        <v>0</v>
      </c>
      <c r="J81" s="543">
        <f t="shared" si="8"/>
        <v>228</v>
      </c>
      <c r="K81" s="548"/>
      <c r="L81" s="541">
        <f>SUM(L83:L90)</f>
        <v>0</v>
      </c>
      <c r="M81" s="541">
        <f>SUM(M83:M90)</f>
        <v>108</v>
      </c>
      <c r="N81" s="545">
        <f>J81/R81*100000</f>
        <v>11.463075573342316</v>
      </c>
      <c r="O81" s="142"/>
      <c r="P81" s="116"/>
      <c r="Q81" s="82"/>
      <c r="R81" s="286">
        <v>1988995</v>
      </c>
    </row>
    <row r="82" spans="1:18" ht="18" customHeight="1">
      <c r="A82" s="148"/>
      <c r="B82" s="199"/>
      <c r="C82" s="199"/>
      <c r="D82" s="199"/>
      <c r="E82" s="199"/>
      <c r="F82" s="199"/>
      <c r="G82" s="199"/>
      <c r="H82" s="199"/>
      <c r="I82" s="202"/>
      <c r="J82" s="169"/>
      <c r="K82" s="140"/>
      <c r="L82" s="213"/>
      <c r="M82" s="212"/>
      <c r="N82" s="141"/>
      <c r="O82" s="142"/>
      <c r="P82" s="116"/>
      <c r="Q82" s="82"/>
      <c r="R82" s="285"/>
    </row>
    <row r="83" spans="1:18" ht="18" customHeight="1">
      <c r="A83" s="149" t="s">
        <v>71</v>
      </c>
      <c r="B83" s="541">
        <f>SUM(D83:G83)</f>
        <v>47</v>
      </c>
      <c r="C83" s="541">
        <f>SUM(D83:E83)</f>
        <v>22</v>
      </c>
      <c r="D83" s="476">
        <v>22</v>
      </c>
      <c r="E83" s="477">
        <v>0</v>
      </c>
      <c r="F83" s="476">
        <v>17</v>
      </c>
      <c r="G83" s="476">
        <v>8</v>
      </c>
      <c r="H83" s="476">
        <v>17</v>
      </c>
      <c r="I83" s="478">
        <v>0</v>
      </c>
      <c r="J83" s="543">
        <f>SUM(D83:I83)</f>
        <v>64</v>
      </c>
      <c r="K83" s="140"/>
      <c r="L83" s="476">
        <v>0</v>
      </c>
      <c r="M83" s="482">
        <v>14</v>
      </c>
      <c r="N83" s="545">
        <f>J83/R83*100000</f>
        <v>13.086114814299851</v>
      </c>
      <c r="O83" s="142"/>
      <c r="P83" s="116"/>
      <c r="Q83" s="82"/>
      <c r="R83" s="286">
        <f aca="true" t="shared" si="9" ref="R83:R90">R21</f>
        <v>489068</v>
      </c>
    </row>
    <row r="84" spans="1:18" ht="18" customHeight="1">
      <c r="A84" s="149" t="s">
        <v>72</v>
      </c>
      <c r="B84" s="541">
        <f aca="true" t="shared" si="10" ref="B84:B90">SUM(D84:G84)</f>
        <v>13</v>
      </c>
      <c r="C84" s="541">
        <f aca="true" t="shared" si="11" ref="C84:C90">SUM(D84:E84)</f>
        <v>6</v>
      </c>
      <c r="D84" s="476">
        <v>6</v>
      </c>
      <c r="E84" s="477">
        <v>0</v>
      </c>
      <c r="F84" s="476">
        <v>5</v>
      </c>
      <c r="G84" s="476">
        <v>2</v>
      </c>
      <c r="H84" s="476">
        <v>1</v>
      </c>
      <c r="I84" s="478">
        <v>0</v>
      </c>
      <c r="J84" s="543">
        <f aca="true" t="shared" si="12" ref="J84:J90">SUM(D84:I84)</f>
        <v>14</v>
      </c>
      <c r="K84" s="140"/>
      <c r="L84" s="476">
        <v>0</v>
      </c>
      <c r="M84" s="483">
        <v>3</v>
      </c>
      <c r="N84" s="545">
        <f aca="true" t="shared" si="13" ref="N84:N90">J84/R84*100000</f>
        <v>6.669588581664348</v>
      </c>
      <c r="O84" s="142"/>
      <c r="P84" s="116"/>
      <c r="Q84" s="82"/>
      <c r="R84" s="286">
        <f t="shared" si="9"/>
        <v>209908</v>
      </c>
    </row>
    <row r="85" spans="1:18" ht="18" customHeight="1">
      <c r="A85" s="149" t="s">
        <v>73</v>
      </c>
      <c r="B85" s="541">
        <f t="shared" si="10"/>
        <v>15</v>
      </c>
      <c r="C85" s="541">
        <f t="shared" si="11"/>
        <v>4</v>
      </c>
      <c r="D85" s="476">
        <v>4</v>
      </c>
      <c r="E85" s="477">
        <v>0</v>
      </c>
      <c r="F85" s="477">
        <v>9</v>
      </c>
      <c r="G85" s="476">
        <v>2</v>
      </c>
      <c r="H85" s="476">
        <v>2</v>
      </c>
      <c r="I85" s="478">
        <v>0</v>
      </c>
      <c r="J85" s="543">
        <f t="shared" si="12"/>
        <v>17</v>
      </c>
      <c r="K85" s="140"/>
      <c r="L85" s="476">
        <v>0</v>
      </c>
      <c r="M85" s="476">
        <v>7</v>
      </c>
      <c r="N85" s="545">
        <f t="shared" si="13"/>
        <v>11.440492614152562</v>
      </c>
      <c r="O85" s="142"/>
      <c r="P85" s="116"/>
      <c r="Q85" s="82"/>
      <c r="R85" s="286">
        <f t="shared" si="9"/>
        <v>148595</v>
      </c>
    </row>
    <row r="86" spans="1:18" ht="18" customHeight="1">
      <c r="A86" s="149" t="s">
        <v>74</v>
      </c>
      <c r="B86" s="541">
        <f t="shared" si="10"/>
        <v>31</v>
      </c>
      <c r="C86" s="541">
        <f t="shared" si="11"/>
        <v>14</v>
      </c>
      <c r="D86" s="476">
        <v>14</v>
      </c>
      <c r="E86" s="477">
        <v>0</v>
      </c>
      <c r="F86" s="476">
        <v>7</v>
      </c>
      <c r="G86" s="476">
        <v>10</v>
      </c>
      <c r="H86" s="476">
        <v>6</v>
      </c>
      <c r="I86" s="478">
        <v>0</v>
      </c>
      <c r="J86" s="543">
        <f t="shared" si="12"/>
        <v>37</v>
      </c>
      <c r="K86" s="140"/>
      <c r="L86" s="476">
        <v>0</v>
      </c>
      <c r="M86" s="476">
        <v>37</v>
      </c>
      <c r="N86" s="545">
        <f t="shared" si="13"/>
        <v>14.251763174214323</v>
      </c>
      <c r="O86" s="142"/>
      <c r="P86" s="116"/>
      <c r="Q86" s="82"/>
      <c r="R86" s="286">
        <f t="shared" si="9"/>
        <v>259617</v>
      </c>
    </row>
    <row r="87" spans="1:18" ht="18" customHeight="1">
      <c r="A87" s="149" t="s">
        <v>107</v>
      </c>
      <c r="B87" s="541">
        <f>SUM(D87:G87)</f>
        <v>2</v>
      </c>
      <c r="C87" s="541">
        <f>SUM(D87:E87)</f>
        <v>1</v>
      </c>
      <c r="D87" s="479">
        <v>1</v>
      </c>
      <c r="E87" s="477">
        <v>0</v>
      </c>
      <c r="F87" s="479">
        <v>0</v>
      </c>
      <c r="G87" s="479">
        <v>1</v>
      </c>
      <c r="H87" s="479">
        <v>2</v>
      </c>
      <c r="I87" s="478">
        <v>0</v>
      </c>
      <c r="J87" s="543">
        <f t="shared" si="12"/>
        <v>4</v>
      </c>
      <c r="K87" s="140"/>
      <c r="L87" s="476">
        <v>0</v>
      </c>
      <c r="M87" s="476">
        <v>0</v>
      </c>
      <c r="N87" s="545">
        <f t="shared" si="13"/>
        <v>13.598041881968996</v>
      </c>
      <c r="O87" s="142"/>
      <c r="P87" s="116"/>
      <c r="Q87" s="82"/>
      <c r="R87" s="286">
        <f t="shared" si="9"/>
        <v>29416</v>
      </c>
    </row>
    <row r="88" spans="1:18" ht="18" customHeight="1">
      <c r="A88" s="149" t="s">
        <v>76</v>
      </c>
      <c r="B88" s="541">
        <f t="shared" si="10"/>
        <v>12</v>
      </c>
      <c r="C88" s="541">
        <f>SUM(D88:E88)</f>
        <v>6</v>
      </c>
      <c r="D88" s="476">
        <v>6</v>
      </c>
      <c r="E88" s="479">
        <v>0</v>
      </c>
      <c r="F88" s="479">
        <v>3</v>
      </c>
      <c r="G88" s="476">
        <v>3</v>
      </c>
      <c r="H88" s="476">
        <v>0</v>
      </c>
      <c r="I88" s="478">
        <v>0</v>
      </c>
      <c r="J88" s="543">
        <f t="shared" si="12"/>
        <v>12</v>
      </c>
      <c r="K88" s="140"/>
      <c r="L88" s="476">
        <v>0</v>
      </c>
      <c r="M88" s="482">
        <v>15</v>
      </c>
      <c r="N88" s="545">
        <f t="shared" si="13"/>
        <v>6.466388252728007</v>
      </c>
      <c r="O88" s="142"/>
      <c r="P88" s="116"/>
      <c r="Q88" s="82"/>
      <c r="R88" s="286">
        <f t="shared" si="9"/>
        <v>185575</v>
      </c>
    </row>
    <row r="89" spans="1:18" ht="18" customHeight="1">
      <c r="A89" s="149" t="s">
        <v>108</v>
      </c>
      <c r="B89" s="541">
        <f t="shared" si="10"/>
        <v>32</v>
      </c>
      <c r="C89" s="541">
        <f t="shared" si="11"/>
        <v>10</v>
      </c>
      <c r="D89" s="476">
        <v>9</v>
      </c>
      <c r="E89" s="479">
        <v>1</v>
      </c>
      <c r="F89" s="476">
        <v>16</v>
      </c>
      <c r="G89" s="479">
        <v>6</v>
      </c>
      <c r="H89" s="476">
        <v>13</v>
      </c>
      <c r="I89" s="478">
        <v>0</v>
      </c>
      <c r="J89" s="543">
        <f t="shared" si="12"/>
        <v>45</v>
      </c>
      <c r="K89" s="140"/>
      <c r="L89" s="476">
        <v>0</v>
      </c>
      <c r="M89" s="482">
        <v>16</v>
      </c>
      <c r="N89" s="545">
        <f t="shared" si="13"/>
        <v>13.53236942767099</v>
      </c>
      <c r="O89" s="142"/>
      <c r="P89" s="116"/>
      <c r="Q89" s="82"/>
      <c r="R89" s="286">
        <f t="shared" si="9"/>
        <v>332536</v>
      </c>
    </row>
    <row r="90" spans="1:18" ht="18" customHeight="1" thickBot="1">
      <c r="A90" s="150" t="s">
        <v>33</v>
      </c>
      <c r="B90" s="542">
        <f t="shared" si="10"/>
        <v>29</v>
      </c>
      <c r="C90" s="542">
        <f t="shared" si="11"/>
        <v>14</v>
      </c>
      <c r="D90" s="480">
        <v>10</v>
      </c>
      <c r="E90" s="480">
        <v>4</v>
      </c>
      <c r="F90" s="480">
        <v>4</v>
      </c>
      <c r="G90" s="480">
        <v>11</v>
      </c>
      <c r="H90" s="480">
        <v>6</v>
      </c>
      <c r="I90" s="481">
        <v>0</v>
      </c>
      <c r="J90" s="544">
        <f t="shared" si="12"/>
        <v>35</v>
      </c>
      <c r="K90" s="143"/>
      <c r="L90" s="484">
        <v>0</v>
      </c>
      <c r="M90" s="485">
        <v>16</v>
      </c>
      <c r="N90" s="546">
        <f t="shared" si="13"/>
        <v>10.47026444896494</v>
      </c>
      <c r="O90" s="144"/>
      <c r="P90" s="116"/>
      <c r="Q90" s="82"/>
      <c r="R90" s="286">
        <f t="shared" si="9"/>
        <v>334280</v>
      </c>
    </row>
    <row r="91" spans="1:17" ht="18" customHeight="1">
      <c r="A91" s="82" t="s">
        <v>283</v>
      </c>
      <c r="B91" s="82"/>
      <c r="C91" s="82"/>
      <c r="D91" s="82"/>
      <c r="E91" s="82"/>
      <c r="F91" s="82"/>
      <c r="G91" s="82"/>
      <c r="H91" s="82"/>
      <c r="I91" s="82"/>
      <c r="J91" s="82"/>
      <c r="K91" s="82"/>
      <c r="L91" s="82"/>
      <c r="M91" s="82"/>
      <c r="N91" s="82"/>
      <c r="O91" s="82"/>
      <c r="P91" s="82"/>
      <c r="Q91" s="82"/>
    </row>
    <row r="92" ht="39.75" customHeight="1">
      <c r="M92" s="29"/>
    </row>
    <row r="93" spans="3:13" ht="13.5" hidden="1">
      <c r="C93" s="14" t="s">
        <v>58</v>
      </c>
      <c r="M93" s="29">
        <v>12.974578773589126</v>
      </c>
    </row>
    <row r="94" spans="3:13" ht="22.5" customHeight="1" hidden="1">
      <c r="C94" s="14">
        <v>125</v>
      </c>
      <c r="M94" s="29">
        <v>10.998751318232694</v>
      </c>
    </row>
    <row r="95" spans="3:13" ht="13.5" hidden="1">
      <c r="C95" s="33">
        <v>121</v>
      </c>
      <c r="D95" s="33"/>
      <c r="E95" s="33"/>
      <c r="F95" s="33"/>
      <c r="G95" s="33"/>
      <c r="H95" s="33"/>
      <c r="I95" s="33"/>
      <c r="J95" s="18"/>
      <c r="M95" s="29">
        <v>18.780074695089542</v>
      </c>
    </row>
    <row r="96" spans="3:14" ht="13.5" hidden="1">
      <c r="C96" s="34">
        <v>128</v>
      </c>
      <c r="D96" s="34"/>
      <c r="E96" s="35" t="s">
        <v>12</v>
      </c>
      <c r="F96" s="35" t="s">
        <v>54</v>
      </c>
      <c r="G96" s="35" t="s">
        <v>13</v>
      </c>
      <c r="H96" s="35" t="s">
        <v>14</v>
      </c>
      <c r="I96" s="35" t="s">
        <v>15</v>
      </c>
      <c r="J96" s="35" t="s">
        <v>17</v>
      </c>
      <c r="K96" s="35"/>
      <c r="L96" s="35"/>
      <c r="M96" s="29">
        <v>17.94473023088886</v>
      </c>
      <c r="N96" s="35"/>
    </row>
    <row r="97" spans="3:15" ht="13.5" hidden="1">
      <c r="C97" s="35">
        <v>137</v>
      </c>
      <c r="D97" s="35"/>
      <c r="E97" s="36">
        <f aca="true" t="shared" si="14" ref="E97:E105">SUM(G97:I97)</f>
        <v>190</v>
      </c>
      <c r="F97" s="36">
        <f>SUM(G97:H97)</f>
        <v>121</v>
      </c>
      <c r="G97" s="36">
        <v>110</v>
      </c>
      <c r="H97" s="36">
        <v>11</v>
      </c>
      <c r="I97" s="36">
        <v>69</v>
      </c>
      <c r="J97" s="36">
        <v>79</v>
      </c>
      <c r="K97" s="31" t="s">
        <v>252</v>
      </c>
      <c r="L97" s="31"/>
      <c r="M97" s="29">
        <v>16.72973119258381</v>
      </c>
      <c r="N97" s="37">
        <f>SUM(G97:M97)</f>
        <v>285.7297311925838</v>
      </c>
      <c r="O97" s="14">
        <f>N97-M97</f>
        <v>269</v>
      </c>
    </row>
    <row r="98" spans="3:15" ht="13.5" hidden="1">
      <c r="C98" s="30">
        <v>115</v>
      </c>
      <c r="D98" s="30" t="s">
        <v>26</v>
      </c>
      <c r="E98" s="36">
        <f t="shared" si="14"/>
        <v>56</v>
      </c>
      <c r="F98" s="36">
        <f aca="true" t="shared" si="15" ref="F98:F105">SUM(G98:H98)</f>
        <v>38</v>
      </c>
      <c r="G98" s="36">
        <v>36</v>
      </c>
      <c r="H98" s="36">
        <v>2</v>
      </c>
      <c r="I98" s="36">
        <v>18</v>
      </c>
      <c r="J98" s="36">
        <v>23</v>
      </c>
      <c r="K98" s="31" t="s">
        <v>247</v>
      </c>
      <c r="L98" s="31"/>
      <c r="M98" s="29">
        <v>12.96986275527048</v>
      </c>
      <c r="N98" s="34">
        <f>SUM(G98:M98)</f>
        <v>91.96986275527048</v>
      </c>
      <c r="O98" s="14">
        <f>N98-M98</f>
        <v>79</v>
      </c>
    </row>
    <row r="99" spans="3:15" ht="14.25" hidden="1" thickBot="1">
      <c r="C99" s="30">
        <v>97</v>
      </c>
      <c r="D99" s="30" t="s">
        <v>27</v>
      </c>
      <c r="E99" s="36">
        <f t="shared" si="14"/>
        <v>23</v>
      </c>
      <c r="F99" s="36">
        <f t="shared" si="15"/>
        <v>15</v>
      </c>
      <c r="G99" s="36">
        <v>12</v>
      </c>
      <c r="H99" s="36">
        <v>3</v>
      </c>
      <c r="I99" s="36">
        <v>8</v>
      </c>
      <c r="J99" s="36">
        <v>8</v>
      </c>
      <c r="K99" s="31" t="s">
        <v>247</v>
      </c>
      <c r="L99" s="31"/>
      <c r="M99" s="32">
        <v>17.688430923869557</v>
      </c>
      <c r="N99" s="34">
        <f aca="true" t="shared" si="16" ref="N99:N105">SUM(G99:M99)</f>
        <v>48.68843092386956</v>
      </c>
      <c r="O99" s="14">
        <f aca="true" t="shared" si="17" ref="O99:O105">N99-M99</f>
        <v>31.000000000000004</v>
      </c>
    </row>
    <row r="100" spans="3:15" ht="13.5" hidden="1">
      <c r="C100" s="30">
        <v>98</v>
      </c>
      <c r="D100" s="30" t="s">
        <v>28</v>
      </c>
      <c r="E100" s="36">
        <f t="shared" si="14"/>
        <v>18</v>
      </c>
      <c r="F100" s="36">
        <f t="shared" si="15"/>
        <v>11</v>
      </c>
      <c r="G100" s="36">
        <v>11</v>
      </c>
      <c r="H100" s="36">
        <v>0</v>
      </c>
      <c r="I100" s="36">
        <v>7</v>
      </c>
      <c r="J100" s="36">
        <v>9</v>
      </c>
      <c r="K100" s="31" t="s">
        <v>247</v>
      </c>
      <c r="L100" s="31"/>
      <c r="M100" s="34">
        <v>6</v>
      </c>
      <c r="N100" s="34">
        <f t="shared" si="16"/>
        <v>33</v>
      </c>
      <c r="O100" s="14">
        <f t="shared" si="17"/>
        <v>27</v>
      </c>
    </row>
    <row r="101" spans="3:15" ht="13.5" hidden="1">
      <c r="C101" s="30">
        <v>86</v>
      </c>
      <c r="D101" s="30" t="s">
        <v>29</v>
      </c>
      <c r="E101" s="36">
        <f t="shared" si="14"/>
        <v>24</v>
      </c>
      <c r="F101" s="36">
        <f t="shared" si="15"/>
        <v>16</v>
      </c>
      <c r="G101" s="36">
        <v>14</v>
      </c>
      <c r="H101" s="36">
        <v>2</v>
      </c>
      <c r="I101" s="36">
        <v>8</v>
      </c>
      <c r="J101" s="36">
        <v>15</v>
      </c>
      <c r="K101" s="31" t="s">
        <v>248</v>
      </c>
      <c r="L101" s="31"/>
      <c r="M101" s="34">
        <v>5</v>
      </c>
      <c r="N101" s="34">
        <f t="shared" si="16"/>
        <v>44</v>
      </c>
      <c r="O101" s="14">
        <f t="shared" si="17"/>
        <v>39</v>
      </c>
    </row>
    <row r="102" spans="3:15" ht="13.5" hidden="1">
      <c r="C102" s="30">
        <v>118</v>
      </c>
      <c r="D102" s="30" t="s">
        <v>30</v>
      </c>
      <c r="E102" s="36">
        <f t="shared" si="14"/>
        <v>3</v>
      </c>
      <c r="F102" s="36">
        <f t="shared" si="15"/>
        <v>2</v>
      </c>
      <c r="G102" s="36">
        <v>2</v>
      </c>
      <c r="H102" s="36">
        <v>0</v>
      </c>
      <c r="I102" s="36">
        <v>1</v>
      </c>
      <c r="J102" s="36">
        <v>2</v>
      </c>
      <c r="K102" s="31" t="s">
        <v>249</v>
      </c>
      <c r="L102" s="31"/>
      <c r="M102" s="34">
        <v>0</v>
      </c>
      <c r="N102" s="34">
        <f t="shared" si="16"/>
        <v>5</v>
      </c>
      <c r="O102" s="14">
        <f t="shared" si="17"/>
        <v>5</v>
      </c>
    </row>
    <row r="103" spans="3:15" ht="13.5" hidden="1">
      <c r="C103" s="30">
        <v>95</v>
      </c>
      <c r="D103" s="30" t="s">
        <v>31</v>
      </c>
      <c r="E103" s="36">
        <f t="shared" si="14"/>
        <v>14</v>
      </c>
      <c r="F103" s="36">
        <f t="shared" si="15"/>
        <v>8</v>
      </c>
      <c r="G103" s="36">
        <v>5</v>
      </c>
      <c r="H103" s="36">
        <v>3</v>
      </c>
      <c r="I103" s="36">
        <v>6</v>
      </c>
      <c r="J103" s="36">
        <v>6</v>
      </c>
      <c r="K103" s="31" t="s">
        <v>250</v>
      </c>
      <c r="L103" s="31"/>
      <c r="M103" s="34">
        <v>7</v>
      </c>
      <c r="N103" s="34">
        <f t="shared" si="16"/>
        <v>27</v>
      </c>
      <c r="O103" s="14">
        <f t="shared" si="17"/>
        <v>20</v>
      </c>
    </row>
    <row r="104" spans="3:15" ht="14.25" hidden="1" thickBot="1">
      <c r="C104" s="30" t="s">
        <v>253</v>
      </c>
      <c r="D104" s="30" t="s">
        <v>32</v>
      </c>
      <c r="E104" s="36">
        <f t="shared" si="14"/>
        <v>27</v>
      </c>
      <c r="F104" s="36">
        <f t="shared" si="15"/>
        <v>17</v>
      </c>
      <c r="G104" s="36">
        <v>17</v>
      </c>
      <c r="H104" s="36">
        <v>0</v>
      </c>
      <c r="I104" s="36">
        <v>10</v>
      </c>
      <c r="J104" s="36">
        <v>9</v>
      </c>
      <c r="K104" s="38" t="s">
        <v>251</v>
      </c>
      <c r="L104" s="23"/>
      <c r="M104" s="34">
        <v>13</v>
      </c>
      <c r="N104" s="34">
        <f t="shared" si="16"/>
        <v>49</v>
      </c>
      <c r="O104" s="14">
        <f t="shared" si="17"/>
        <v>36</v>
      </c>
    </row>
    <row r="105" spans="3:15" ht="14.25" hidden="1" thickBot="1">
      <c r="C105" s="30" t="s">
        <v>254</v>
      </c>
      <c r="D105" s="30" t="s">
        <v>33</v>
      </c>
      <c r="E105" s="36">
        <f t="shared" si="14"/>
        <v>25</v>
      </c>
      <c r="F105" s="36">
        <f t="shared" si="15"/>
        <v>14</v>
      </c>
      <c r="G105" s="36">
        <v>13</v>
      </c>
      <c r="H105" s="36">
        <v>1</v>
      </c>
      <c r="I105" s="36">
        <v>11</v>
      </c>
      <c r="J105" s="36">
        <v>7</v>
      </c>
      <c r="K105" s="38" t="s">
        <v>255</v>
      </c>
      <c r="L105" s="23"/>
      <c r="M105" s="34">
        <v>10</v>
      </c>
      <c r="N105" s="34">
        <f t="shared" si="16"/>
        <v>42</v>
      </c>
      <c r="O105" s="14">
        <f t="shared" si="17"/>
        <v>32</v>
      </c>
    </row>
    <row r="106" ht="13.5" hidden="1"/>
    <row r="107" ht="13.5" hidden="1"/>
    <row r="108" ht="13.5" hidden="1"/>
  </sheetData>
  <sheetProtection/>
  <mergeCells count="13">
    <mergeCell ref="N65:O67"/>
    <mergeCell ref="B5:C5"/>
    <mergeCell ref="D5:E5"/>
    <mergeCell ref="F5:G5"/>
    <mergeCell ref="H5:I5"/>
    <mergeCell ref="J5:K5"/>
    <mergeCell ref="A4:A5"/>
    <mergeCell ref="L4:Q4"/>
    <mergeCell ref="J66:K66"/>
    <mergeCell ref="H65:H67"/>
    <mergeCell ref="B66:B67"/>
    <mergeCell ref="D4:I4"/>
    <mergeCell ref="A65:A67"/>
  </mergeCells>
  <printOptions/>
  <pageMargins left="0.7480314960629921" right="0.7480314960629921" top="0.7480314960629921" bottom="0.5118110236220472" header="0.5118110236220472" footer="0.5118110236220472"/>
  <pageSetup horizontalDpi="300" verticalDpi="300" orientation="portrait" paperSize="9" scale="80" r:id="rId1"/>
  <colBreaks count="1" manualBreakCount="1">
    <brk id="9" max="87" man="1"/>
  </colBreaks>
</worksheet>
</file>

<file path=xl/worksheets/sheet5.xml><?xml version="1.0" encoding="utf-8"?>
<worksheet xmlns="http://schemas.openxmlformats.org/spreadsheetml/2006/main" xmlns:r="http://schemas.openxmlformats.org/officeDocument/2006/relationships">
  <sheetPr>
    <pageSetUpPr fitToPage="1"/>
  </sheetPr>
  <dimension ref="A1:L16"/>
  <sheetViews>
    <sheetView zoomScaleSheetLayoutView="100" zoomScalePageLayoutView="0" workbookViewId="0" topLeftCell="A1">
      <selection activeCell="B13" sqref="B13"/>
    </sheetView>
  </sheetViews>
  <sheetFormatPr defaultColWidth="9.00390625" defaultRowHeight="13.5"/>
  <cols>
    <col min="1" max="1" width="9.50390625" style="14" customWidth="1"/>
    <col min="2" max="6" width="12.625" style="14" customWidth="1"/>
    <col min="7" max="7" width="16.875" style="14" customWidth="1"/>
    <col min="8" max="8" width="9.00390625" style="14" customWidth="1"/>
    <col min="9" max="9" width="0.12890625" style="14" customWidth="1"/>
    <col min="10" max="10" width="11.625" style="14" bestFit="1" customWidth="1"/>
    <col min="11" max="16384" width="9.00390625" style="14" customWidth="1"/>
  </cols>
  <sheetData>
    <row r="1" ht="13.5">
      <c r="A1" s="1" t="s">
        <v>152</v>
      </c>
    </row>
    <row r="2" spans="1:7" ht="27" customHeight="1" thickBot="1">
      <c r="A2" s="15"/>
      <c r="B2" s="15"/>
      <c r="C2" s="15"/>
      <c r="D2" s="15"/>
      <c r="E2" s="15"/>
      <c r="F2" s="15"/>
      <c r="G2" s="103" t="s">
        <v>297</v>
      </c>
    </row>
    <row r="3" spans="1:7" s="16" customFormat="1" ht="18" customHeight="1">
      <c r="A3" s="664" t="s">
        <v>79</v>
      </c>
      <c r="B3" s="722" t="s">
        <v>263</v>
      </c>
      <c r="C3" s="722" t="s">
        <v>147</v>
      </c>
      <c r="D3" s="722" t="s">
        <v>262</v>
      </c>
      <c r="E3" s="722" t="s">
        <v>148</v>
      </c>
      <c r="F3" s="722" t="s">
        <v>261</v>
      </c>
      <c r="G3" s="690" t="s">
        <v>264</v>
      </c>
    </row>
    <row r="4" spans="1:7" s="16" customFormat="1" ht="18" customHeight="1">
      <c r="A4" s="665"/>
      <c r="B4" s="723"/>
      <c r="C4" s="723"/>
      <c r="D4" s="723"/>
      <c r="E4" s="723"/>
      <c r="F4" s="723"/>
      <c r="G4" s="680"/>
    </row>
    <row r="5" spans="1:7" s="16" customFormat="1" ht="18" customHeight="1">
      <c r="A5" s="666"/>
      <c r="B5" s="724"/>
      <c r="C5" s="724"/>
      <c r="D5" s="724"/>
      <c r="E5" s="724"/>
      <c r="F5" s="724"/>
      <c r="G5" s="681"/>
    </row>
    <row r="6" spans="1:12" ht="27" customHeight="1">
      <c r="A6" s="79" t="s">
        <v>102</v>
      </c>
      <c r="B6" s="558">
        <f>SUM(B8:B15)</f>
        <v>17</v>
      </c>
      <c r="C6" s="525">
        <f>SUM(C8:C15)</f>
        <v>84</v>
      </c>
      <c r="D6" s="559">
        <f>SUM(D8:D15)</f>
        <v>261</v>
      </c>
      <c r="E6" s="560">
        <f>SUM(E8:E15)</f>
        <v>83</v>
      </c>
      <c r="F6" s="558">
        <f>SUM(F8:F15)</f>
        <v>15</v>
      </c>
      <c r="G6" s="561">
        <f>D6/J6*100000</f>
        <v>13.12220493264186</v>
      </c>
      <c r="I6" s="14">
        <v>21.2</v>
      </c>
      <c r="J6" s="562">
        <v>1988995</v>
      </c>
      <c r="L6" s="266"/>
    </row>
    <row r="7" spans="1:12" ht="27" customHeight="1">
      <c r="A7" s="79"/>
      <c r="B7" s="59"/>
      <c r="C7" s="175"/>
      <c r="D7" s="59"/>
      <c r="E7" s="175"/>
      <c r="F7" s="59"/>
      <c r="G7" s="100"/>
      <c r="J7" s="282"/>
      <c r="L7" s="266"/>
    </row>
    <row r="8" spans="1:12" ht="27" customHeight="1">
      <c r="A8" s="79" t="s">
        <v>71</v>
      </c>
      <c r="B8" s="486">
        <v>4</v>
      </c>
      <c r="C8" s="493">
        <v>22</v>
      </c>
      <c r="D8" s="486">
        <v>69</v>
      </c>
      <c r="E8" s="463">
        <v>20</v>
      </c>
      <c r="F8" s="486">
        <v>6</v>
      </c>
      <c r="G8" s="561">
        <f>D8/J8*100000</f>
        <v>14.108467534167028</v>
      </c>
      <c r="I8" s="14">
        <v>5.18</v>
      </c>
      <c r="J8" s="562">
        <f>'第４表（３）・第５表'!R21</f>
        <v>489068</v>
      </c>
      <c r="L8" s="266"/>
    </row>
    <row r="9" spans="1:12" ht="27" customHeight="1">
      <c r="A9" s="79" t="s">
        <v>72</v>
      </c>
      <c r="B9" s="486">
        <v>1</v>
      </c>
      <c r="C9" s="493">
        <v>7</v>
      </c>
      <c r="D9" s="486">
        <v>21</v>
      </c>
      <c r="E9" s="463">
        <v>6</v>
      </c>
      <c r="F9" s="486">
        <v>0</v>
      </c>
      <c r="G9" s="561">
        <f aca="true" t="shared" si="0" ref="G9:G15">D9/J9*100000</f>
        <v>10.004382872496523</v>
      </c>
      <c r="I9" s="14">
        <v>2.26</v>
      </c>
      <c r="J9" s="562">
        <f>'第４表（３）・第５表'!R22</f>
        <v>209908</v>
      </c>
      <c r="L9" s="266"/>
    </row>
    <row r="10" spans="1:10" ht="27" customHeight="1">
      <c r="A10" s="79" t="s">
        <v>73</v>
      </c>
      <c r="B10" s="494">
        <v>2</v>
      </c>
      <c r="C10" s="493">
        <v>4</v>
      </c>
      <c r="D10" s="486">
        <v>19</v>
      </c>
      <c r="E10" s="463">
        <v>5</v>
      </c>
      <c r="F10" s="494">
        <v>0</v>
      </c>
      <c r="G10" s="561">
        <f t="shared" si="0"/>
        <v>12.786432921699923</v>
      </c>
      <c r="I10" s="14">
        <v>1.55</v>
      </c>
      <c r="J10" s="562">
        <f>'第４表（３）・第５表'!R23</f>
        <v>148595</v>
      </c>
    </row>
    <row r="11" spans="1:10" ht="27" customHeight="1">
      <c r="A11" s="79" t="s">
        <v>74</v>
      </c>
      <c r="B11" s="486">
        <v>3</v>
      </c>
      <c r="C11" s="493">
        <v>16</v>
      </c>
      <c r="D11" s="486">
        <v>49</v>
      </c>
      <c r="E11" s="463">
        <v>16</v>
      </c>
      <c r="F11" s="486">
        <v>2</v>
      </c>
      <c r="G11" s="561">
        <f t="shared" si="0"/>
        <v>18.873956636121672</v>
      </c>
      <c r="I11" s="14">
        <v>2.9</v>
      </c>
      <c r="J11" s="562">
        <f>'第４表（３）・第５表'!R24</f>
        <v>259617</v>
      </c>
    </row>
    <row r="12" spans="1:10" ht="27" customHeight="1">
      <c r="A12" s="79" t="s">
        <v>107</v>
      </c>
      <c r="B12" s="494">
        <v>0</v>
      </c>
      <c r="C12" s="493">
        <v>2</v>
      </c>
      <c r="D12" s="486">
        <v>3</v>
      </c>
      <c r="E12" s="464">
        <v>2</v>
      </c>
      <c r="F12" s="486">
        <v>1</v>
      </c>
      <c r="G12" s="561">
        <f>D12/J12*100000</f>
        <v>10.198531411476747</v>
      </c>
      <c r="I12" s="14">
        <v>0.35</v>
      </c>
      <c r="J12" s="562">
        <f>'第４表（３）・第５表'!R25</f>
        <v>29416</v>
      </c>
    </row>
    <row r="13" spans="1:10" ht="27" customHeight="1">
      <c r="A13" s="79" t="s">
        <v>76</v>
      </c>
      <c r="B13" s="486">
        <v>3</v>
      </c>
      <c r="C13" s="493">
        <v>5</v>
      </c>
      <c r="D13" s="486">
        <v>18</v>
      </c>
      <c r="E13" s="464">
        <v>7</v>
      </c>
      <c r="F13" s="486">
        <v>2</v>
      </c>
      <c r="G13" s="561">
        <f t="shared" si="0"/>
        <v>9.69958237909201</v>
      </c>
      <c r="I13" s="14">
        <v>2.06</v>
      </c>
      <c r="J13" s="562">
        <f>'第４表（３）・第５表'!R26</f>
        <v>185575</v>
      </c>
    </row>
    <row r="14" spans="1:10" ht="27" customHeight="1">
      <c r="A14" s="79" t="s">
        <v>108</v>
      </c>
      <c r="B14" s="486">
        <v>1</v>
      </c>
      <c r="C14" s="491">
        <v>15</v>
      </c>
      <c r="D14" s="486">
        <v>15</v>
      </c>
      <c r="E14" s="463">
        <v>15</v>
      </c>
      <c r="F14" s="486">
        <v>1</v>
      </c>
      <c r="G14" s="561">
        <f t="shared" si="0"/>
        <v>4.510789809223663</v>
      </c>
      <c r="I14" s="14">
        <v>3.6</v>
      </c>
      <c r="J14" s="562">
        <f>'第４表（３）・第５表'!R27</f>
        <v>332536</v>
      </c>
    </row>
    <row r="15" spans="1:10" ht="27" customHeight="1" thickBot="1">
      <c r="A15" s="80" t="s">
        <v>77</v>
      </c>
      <c r="B15" s="487">
        <v>3</v>
      </c>
      <c r="C15" s="492">
        <v>13</v>
      </c>
      <c r="D15" s="487">
        <v>67</v>
      </c>
      <c r="E15" s="465">
        <v>12</v>
      </c>
      <c r="F15" s="487">
        <v>3</v>
      </c>
      <c r="G15" s="539">
        <f t="shared" si="0"/>
        <v>20.04307765944717</v>
      </c>
      <c r="I15" s="14">
        <v>3.34</v>
      </c>
      <c r="J15" s="562">
        <f>'第４表（３）・第５表'!R28</f>
        <v>334280</v>
      </c>
    </row>
    <row r="16" ht="13.5">
      <c r="J16" s="540"/>
    </row>
  </sheetData>
  <sheetProtection/>
  <mergeCells count="7">
    <mergeCell ref="E3:E5"/>
    <mergeCell ref="F3:F5"/>
    <mergeCell ref="G3:G5"/>
    <mergeCell ref="A3:A5"/>
    <mergeCell ref="B3:B5"/>
    <mergeCell ref="C3:C5"/>
    <mergeCell ref="D3:D5"/>
  </mergeCells>
  <printOptions/>
  <pageMargins left="0.75" right="0.75" top="1" bottom="1" header="0.512" footer="0.512"/>
  <pageSetup fitToHeight="1" fitToWidth="1" horizontalDpi="300" verticalDpi="3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岩代町役場</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エフコム</dc:creator>
  <cp:keywords/>
  <dc:description/>
  <cp:lastModifiedBy>G2100519</cp:lastModifiedBy>
  <cp:lastPrinted>2013-07-05T06:18:00Z</cp:lastPrinted>
  <dcterms:created xsi:type="dcterms:W3CDTF">2002-02-07T04:31:47Z</dcterms:created>
  <dcterms:modified xsi:type="dcterms:W3CDTF">2013-07-05T06:19:09Z</dcterms:modified>
  <cp:category/>
  <cp:version/>
  <cp:contentType/>
  <cp:contentStatus/>
</cp:coreProperties>
</file>