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495" tabRatio="738" activeTab="8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 " sheetId="6" r:id="rId6"/>
    <sheet name="７" sheetId="7" r:id="rId7"/>
    <sheet name="８" sheetId="8" r:id="rId8"/>
    <sheet name="９、１０" sheetId="9" r:id="rId9"/>
    <sheet name="１１" sheetId="10" r:id="rId10"/>
    <sheet name="11-2" sheetId="11" r:id="rId11"/>
    <sheet name="１２" sheetId="12" r:id="rId12"/>
    <sheet name="13" sheetId="13" r:id="rId13"/>
    <sheet name="14" sheetId="14" r:id="rId14"/>
    <sheet name="感染看護室15,16" sheetId="15" r:id="rId15"/>
    <sheet name="感染看護室17、18" sheetId="16" r:id="rId16"/>
    <sheet name="地域医療課19、20" sheetId="17" r:id="rId17"/>
  </sheets>
  <definedNames>
    <definedName name="_xlnm.Print_Area" localSheetId="0">'１'!$A$1:$J$63</definedName>
    <definedName name="_xlnm.Print_Area" localSheetId="9">'１１'!$A$1:$G$73</definedName>
    <definedName name="_xlnm.Print_Area" localSheetId="10">'11-2'!$A$1:$J$37</definedName>
    <definedName name="_xlnm.Print_Area" localSheetId="11">'１２'!$A$1:$J$49</definedName>
    <definedName name="_xlnm.Print_Area" localSheetId="12">'13'!$A$1:$Z$75</definedName>
    <definedName name="_xlnm.Print_Area" localSheetId="13">'14'!$A$1:$AV$72</definedName>
    <definedName name="_xlnm.Print_Area" localSheetId="2">'３'!$A$1:$P$83</definedName>
    <definedName name="_xlnm.Print_Area" localSheetId="3">'４'!$A$1:$L$81</definedName>
    <definedName name="_xlnm.Print_Area" localSheetId="4">'５'!$A$1:$AG$21</definedName>
    <definedName name="_xlnm.Print_Area" localSheetId="5">'６ '!$A$1:$S$30</definedName>
    <definedName name="_xlnm.Print_Area" localSheetId="6">'７'!$A$1:$AE$19</definedName>
    <definedName name="_xlnm.Print_Area" localSheetId="7">'８'!$A$1:$R$30</definedName>
    <definedName name="_xlnm.Print_Area" localSheetId="8">'９、１０'!$A$1:$N$33</definedName>
    <definedName name="_xlnm.Print_Area" localSheetId="14">'感染看護室15,16'!$A$1:$K$34</definedName>
    <definedName name="_xlnm.Print_Area" localSheetId="15">'感染看護室17、18'!$A$1:$K$33</definedName>
  </definedNames>
  <calcPr calcMode="manual" fullCalcOnLoad="1"/>
</workbook>
</file>

<file path=xl/sharedStrings.xml><?xml version="1.0" encoding="utf-8"?>
<sst xmlns="http://schemas.openxmlformats.org/spreadsheetml/2006/main" count="5036" uniqueCount="751">
  <si>
    <t>５</t>
  </si>
  <si>
    <t>６</t>
  </si>
  <si>
    <t>７</t>
  </si>
  <si>
    <t>８</t>
  </si>
  <si>
    <t>９</t>
  </si>
  <si>
    <t>総数</t>
  </si>
  <si>
    <t>桑折町</t>
  </si>
  <si>
    <t>医師</t>
  </si>
  <si>
    <t>歯科医師</t>
  </si>
  <si>
    <t>薬剤師</t>
  </si>
  <si>
    <t>郡山市</t>
  </si>
  <si>
    <t>いわき市</t>
  </si>
  <si>
    <t>市町村</t>
  </si>
  <si>
    <t>病　　　　院</t>
  </si>
  <si>
    <t>一　般　診　療　所</t>
  </si>
  <si>
    <t>一般病院</t>
  </si>
  <si>
    <t>施設数</t>
  </si>
  <si>
    <t>病床数</t>
  </si>
  <si>
    <t>平成元年</t>
  </si>
  <si>
    <t>（注）１．昭和３０年から５８年までは、１２月３１日現在である。</t>
  </si>
  <si>
    <t>　　　２．昭和５９年からは、１０月１日現在である。</t>
  </si>
  <si>
    <t>　　　３．昭和６０年より、休止・休診中の施設は除く。</t>
  </si>
  <si>
    <t>　　　４．休診とは、１年以上休診中のものである。</t>
  </si>
  <si>
    <t>第２表　病院数・病床数、病院の種類・年次別</t>
  </si>
  <si>
    <t>年　　次</t>
  </si>
  <si>
    <t>病院数</t>
  </si>
  <si>
    <t>（注）１．昭和３０年から５８年までは、１２月３１日現在である。</t>
  </si>
  <si>
    <t>　　　２．昭和５９年からは、１０月１日現在である。</t>
  </si>
  <si>
    <t>20</t>
  </si>
  <si>
    <t>総　数</t>
  </si>
  <si>
    <t>-</t>
  </si>
  <si>
    <t>本宮市</t>
  </si>
  <si>
    <t>年次</t>
  </si>
  <si>
    <t>歯科診療所</t>
  </si>
  <si>
    <t>実数</t>
  </si>
  <si>
    <t>率・人口10万対</t>
  </si>
  <si>
    <t>精神科病院</t>
  </si>
  <si>
    <t>伝染病院</t>
  </si>
  <si>
    <t>結核療養所</t>
  </si>
  <si>
    <t>第１表　医療施設数・率（人口10万対）、病床数・年次別</t>
  </si>
  <si>
    <t>２</t>
  </si>
  <si>
    <r>
      <t>昭和</t>
    </r>
    <r>
      <rPr>
        <sz val="11"/>
        <rFont val="ＪＳ明朝"/>
        <family val="1"/>
      </rPr>
      <t>30</t>
    </r>
    <r>
      <rPr>
        <sz val="12"/>
        <rFont val="HGP教科書体"/>
        <family val="1"/>
      </rPr>
      <t>年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</si>
  <si>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</si>
  <si>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</si>
  <si>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</si>
  <si>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</si>
  <si>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</si>
  <si>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</si>
  <si>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</si>
  <si>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</si>
  <si>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</si>
  <si>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</si>
  <si>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35</t>
  </si>
  <si>
    <t>40</t>
  </si>
  <si>
    <t>45</t>
  </si>
  <si>
    <t>50</t>
  </si>
  <si>
    <t>55</t>
  </si>
  <si>
    <t>60</t>
  </si>
  <si>
    <t>61</t>
  </si>
  <si>
    <t>62</t>
  </si>
  <si>
    <t>63</t>
  </si>
  <si>
    <t>病床数</t>
  </si>
  <si>
    <t>精神科</t>
  </si>
  <si>
    <t>精　神</t>
  </si>
  <si>
    <t>感染症</t>
  </si>
  <si>
    <t>結　核</t>
  </si>
  <si>
    <t>療　養</t>
  </si>
  <si>
    <t>一　般</t>
  </si>
  <si>
    <t>第３表　病院数；病床数、病院-病床の種類・市町村別</t>
  </si>
  <si>
    <t>施設数</t>
  </si>
  <si>
    <t>地域医療　　　支援病院　　　　　　（再掲）</t>
  </si>
  <si>
    <t>救急告示　　　　　　　　　　病院　　　　　　　　（再掲）</t>
  </si>
  <si>
    <t>地域医療支援病院（再掲）</t>
  </si>
  <si>
    <t>療養病床　　　　　　　を有する　　　　　　　　　　病院　　　　　　　（再掲）</t>
  </si>
  <si>
    <t>福島県　</t>
  </si>
  <si>
    <t>県北　　　　　　　　</t>
  </si>
  <si>
    <t>福島市　　　　</t>
  </si>
  <si>
    <t>二本松市　　　</t>
  </si>
  <si>
    <t>伊達市　　　　</t>
  </si>
  <si>
    <t>国見町　　　　</t>
  </si>
  <si>
    <t>川俣町　　　　</t>
  </si>
  <si>
    <t>大玉村　　　</t>
  </si>
  <si>
    <t>県中　　　　　　　　</t>
  </si>
  <si>
    <t>須賀川市　　　</t>
  </si>
  <si>
    <t>田村市　　　　</t>
  </si>
  <si>
    <t>鏡石町　　　　</t>
  </si>
  <si>
    <t>天栄村　　　　</t>
  </si>
  <si>
    <t>石川町　　　　</t>
  </si>
  <si>
    <t>玉川村　　　　</t>
  </si>
  <si>
    <t>平田村　　　　</t>
  </si>
  <si>
    <t>浅川町　　　　</t>
  </si>
  <si>
    <t>古殿町　　　　</t>
  </si>
  <si>
    <t>三春町　　　　</t>
  </si>
  <si>
    <t>小野町　　　　</t>
  </si>
  <si>
    <t>県南　　　　　　　　</t>
  </si>
  <si>
    <t>白河市　　　　</t>
  </si>
  <si>
    <t>西郷村　　　　</t>
  </si>
  <si>
    <t>泉崎村　　　　</t>
  </si>
  <si>
    <t>中島村　　　　</t>
  </si>
  <si>
    <t>矢吹町　　　　</t>
  </si>
  <si>
    <t>棚倉町　　　　</t>
  </si>
  <si>
    <t>矢祭町　　　　</t>
  </si>
  <si>
    <t>塙町　　　　　</t>
  </si>
  <si>
    <t>鮫川村　　　　</t>
  </si>
  <si>
    <t>会津　　　　　　　　</t>
  </si>
  <si>
    <t>会津若松市　　</t>
  </si>
  <si>
    <t>喜多方市　　　</t>
  </si>
  <si>
    <t>北塩原村　　　</t>
  </si>
  <si>
    <t>西会津町　　　</t>
  </si>
  <si>
    <t>磐梯町　　　　</t>
  </si>
  <si>
    <t>猪苗代町　　　</t>
  </si>
  <si>
    <t>会津坂下町　　</t>
  </si>
  <si>
    <t>湯川村　　　　</t>
  </si>
  <si>
    <t>柳津町　　　　</t>
  </si>
  <si>
    <t>三島町　　　　</t>
  </si>
  <si>
    <t>金山町　　　　</t>
  </si>
  <si>
    <t>昭和村　　　　</t>
  </si>
  <si>
    <t>会津美里町　　</t>
  </si>
  <si>
    <t>南会津　　　　　　　</t>
  </si>
  <si>
    <t>下郷町　　　　</t>
  </si>
  <si>
    <t>檜枝岐村　　　</t>
  </si>
  <si>
    <t>只見町　　　　</t>
  </si>
  <si>
    <t>南会津町　　　</t>
  </si>
  <si>
    <t>相双　　　　　　　　</t>
  </si>
  <si>
    <t>相馬市　　　　</t>
  </si>
  <si>
    <t>南相馬市　　　</t>
  </si>
  <si>
    <t>広野町　　　　</t>
  </si>
  <si>
    <t>楢葉町　　　　</t>
  </si>
  <si>
    <t>富岡町　　　　</t>
  </si>
  <si>
    <t>川内村　　　　</t>
  </si>
  <si>
    <t>大熊町　　　　</t>
  </si>
  <si>
    <t>双葉町　　　　</t>
  </si>
  <si>
    <t>浪江町　　　　</t>
  </si>
  <si>
    <t>葛尾村　　　　</t>
  </si>
  <si>
    <t>新地町　　　　</t>
  </si>
  <si>
    <t>飯舘村　　　　</t>
  </si>
  <si>
    <t>郡山市　　　　</t>
  </si>
  <si>
    <t>いわき市　　　</t>
  </si>
  <si>
    <t>出典：医療施設調査</t>
  </si>
  <si>
    <t>　</t>
  </si>
  <si>
    <t>歯科診療所数</t>
  </si>
  <si>
    <t>有床</t>
  </si>
  <si>
    <t>無床</t>
  </si>
  <si>
    <t>一般診療所・病床数</t>
  </si>
  <si>
    <t>（再掲）             療養病床を         有する             一般診療所</t>
  </si>
  <si>
    <t>（再掲）                    療養病床</t>
  </si>
  <si>
    <t>福島県　</t>
  </si>
  <si>
    <t>県北　　　　　　　　</t>
  </si>
  <si>
    <t>福島市　　　　</t>
  </si>
  <si>
    <t>二本松市　　　</t>
  </si>
  <si>
    <t>伊達市　　　　</t>
  </si>
  <si>
    <t>国見町　　　　</t>
  </si>
  <si>
    <t>川俣町　　　　</t>
  </si>
  <si>
    <t>常勤換算</t>
  </si>
  <si>
    <t>実人員</t>
  </si>
  <si>
    <t>総数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</si>
  <si>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</si>
  <si>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</si>
  <si>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</si>
  <si>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</si>
  <si>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</si>
  <si>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</si>
  <si>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</si>
  <si>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看護業務補助者</t>
  </si>
  <si>
    <t>理学療法士（ＰＴ）</t>
  </si>
  <si>
    <t>作業療法士（ＯＴ）</t>
  </si>
  <si>
    <t>視能訓練士</t>
  </si>
  <si>
    <t>言語聴覚士</t>
  </si>
  <si>
    <t>義肢装具士</t>
  </si>
  <si>
    <t>常勤</t>
  </si>
  <si>
    <t>非常勤</t>
  </si>
  <si>
    <t>07　　福島県　　　　　　　</t>
  </si>
  <si>
    <t>0701　県北　　　　　　　　</t>
  </si>
  <si>
    <t>0702　県中　　　　　　　　</t>
  </si>
  <si>
    <t>0703　県南　　　　　　　　</t>
  </si>
  <si>
    <t>0704　会津　　　　　　　　</t>
  </si>
  <si>
    <t>0705　南会津　　　　　　　</t>
  </si>
  <si>
    <t>0706　相双　　　　　　　　</t>
  </si>
  <si>
    <t>0707　いわき　　　　　　　</t>
  </si>
  <si>
    <t>郡 山 市</t>
  </si>
  <si>
    <t>歯科衛生士</t>
  </si>
  <si>
    <t>歯科技工士</t>
  </si>
  <si>
    <t>診療放射線技師</t>
  </si>
  <si>
    <t>診療エツクス線技師</t>
  </si>
  <si>
    <t>臨床検査技師</t>
  </si>
  <si>
    <t>衛生検査技師</t>
  </si>
  <si>
    <t>臨床工学技士</t>
  </si>
  <si>
    <t>あん摩マツサージ指圧師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</si>
  <si>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</si>
  <si>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</si>
  <si>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</si>
  <si>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</si>
  <si>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</si>
  <si>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</si>
  <si>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</si>
  <si>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</si>
  <si>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</si>
  <si>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</si>
  <si>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平成２０年</t>
  </si>
  <si>
    <t>医療施設調査</t>
  </si>
  <si>
    <t>平成２０（２００８）年１０月１日</t>
  </si>
  <si>
    <t>閲覧　第</t>
  </si>
  <si>
    <t>３３表　一般診療所の従事者数（常勤換算），職種・二次医療圏別</t>
  </si>
  <si>
    <t>介輔</t>
  </si>
  <si>
    <t>看護業務</t>
  </si>
  <si>
    <t>理学療法</t>
  </si>
  <si>
    <t>作業療法</t>
  </si>
  <si>
    <t>視能</t>
  </si>
  <si>
    <t>義肢</t>
  </si>
  <si>
    <t>歯科</t>
  </si>
  <si>
    <t>社会</t>
  </si>
  <si>
    <t>介護</t>
  </si>
  <si>
    <t>言語</t>
  </si>
  <si>
    <t>精神保健</t>
  </si>
  <si>
    <t>診療放射</t>
  </si>
  <si>
    <t>診療ｴｯｸｽ</t>
  </si>
  <si>
    <t>臨床検査</t>
  </si>
  <si>
    <t>衛生検査</t>
  </si>
  <si>
    <t>臨床工学</t>
  </si>
  <si>
    <t>あん摩ﾏｯ</t>
  </si>
  <si>
    <t>柔道</t>
  </si>
  <si>
    <t>その他の</t>
  </si>
  <si>
    <t>医療社会</t>
  </si>
  <si>
    <t>補助者</t>
  </si>
  <si>
    <t>士(PT)</t>
  </si>
  <si>
    <t>士(OT)</t>
  </si>
  <si>
    <t>訓練士</t>
  </si>
  <si>
    <t>装具士</t>
  </si>
  <si>
    <t>衛生士</t>
  </si>
  <si>
    <t>技工士</t>
  </si>
  <si>
    <t>福祉士</t>
  </si>
  <si>
    <t>聴覚士</t>
  </si>
  <si>
    <t>線技師</t>
  </si>
  <si>
    <t>技師</t>
  </si>
  <si>
    <t>技士</t>
  </si>
  <si>
    <t>ｻｰｼﾞ指圧師</t>
  </si>
  <si>
    <t>整復師</t>
  </si>
  <si>
    <t>技術員</t>
  </si>
  <si>
    <t>事業従事者</t>
  </si>
  <si>
    <t>職員</t>
  </si>
  <si>
    <t>07　　福島県　</t>
  </si>
  <si>
    <t>　下巻　第　５０表　一般診療所の従事者数，職種・都道府県－１８大都市・中核市（再掲）・病床の有無別</t>
  </si>
  <si>
    <t>診療エックス線技師</t>
  </si>
  <si>
    <t>あん摩マッサージ指圧師</t>
  </si>
  <si>
    <t>　郡山市</t>
  </si>
  <si>
    <t>第５表　病院数・病床数、開設者・保健所別</t>
  </si>
  <si>
    <t>　　</t>
  </si>
  <si>
    <t>平成21年9月末現在</t>
  </si>
  <si>
    <t>開</t>
  </si>
  <si>
    <t>総数</t>
  </si>
  <si>
    <t>国</t>
  </si>
  <si>
    <t>県</t>
  </si>
  <si>
    <t>市町村</t>
  </si>
  <si>
    <t>日赤</t>
  </si>
  <si>
    <t>済生会</t>
  </si>
  <si>
    <t>厚生連</t>
  </si>
  <si>
    <t>全国社会保険協会連合会</t>
  </si>
  <si>
    <t>公益法人</t>
  </si>
  <si>
    <t>医療法人</t>
  </si>
  <si>
    <t>社会福祉法人及び医療生協</t>
  </si>
  <si>
    <t>会社</t>
  </si>
  <si>
    <t>その他の
法人</t>
  </si>
  <si>
    <t>個人</t>
  </si>
  <si>
    <t>設</t>
  </si>
  <si>
    <t>国立病院機構</t>
  </si>
  <si>
    <t>労働者健康福祉機構</t>
  </si>
  <si>
    <t>者</t>
  </si>
  <si>
    <t>保</t>
  </si>
  <si>
    <t>施</t>
  </si>
  <si>
    <t>病</t>
  </si>
  <si>
    <t>健</t>
  </si>
  <si>
    <t>床</t>
  </si>
  <si>
    <t>所</t>
  </si>
  <si>
    <t>数</t>
  </si>
  <si>
    <t>県北</t>
  </si>
  <si>
    <t>-</t>
  </si>
  <si>
    <t>県中</t>
  </si>
  <si>
    <t>県南</t>
  </si>
  <si>
    <t>会津</t>
  </si>
  <si>
    <t>南会津</t>
  </si>
  <si>
    <t>相双</t>
  </si>
  <si>
    <t>郡山市</t>
  </si>
  <si>
    <t>いわき市</t>
  </si>
  <si>
    <t>(注）休止・休診中を除く。</t>
  </si>
  <si>
    <t>保健所</t>
  </si>
  <si>
    <t>総　　数</t>
  </si>
  <si>
    <t>保健師</t>
  </si>
  <si>
    <t>助産師</t>
  </si>
  <si>
    <t>看護師</t>
  </si>
  <si>
    <t>准看護師</t>
  </si>
  <si>
    <t>看護業務</t>
  </si>
  <si>
    <t>理学療法士</t>
  </si>
  <si>
    <t>作業療法士</t>
  </si>
  <si>
    <t>視能訓練士</t>
  </si>
  <si>
    <t>言語</t>
  </si>
  <si>
    <t>義肢装具士</t>
  </si>
  <si>
    <t>常　勤</t>
  </si>
  <si>
    <t>非常勤</t>
  </si>
  <si>
    <t>補助者</t>
  </si>
  <si>
    <t>（ＰＴ）</t>
  </si>
  <si>
    <t>（ＯＴ）</t>
  </si>
  <si>
    <t>聴覚士</t>
  </si>
  <si>
    <t>総　　　数</t>
  </si>
  <si>
    <t>県　　　北</t>
  </si>
  <si>
    <t>県　　　中</t>
  </si>
  <si>
    <t>県　　　南</t>
  </si>
  <si>
    <t>会　　　津</t>
  </si>
  <si>
    <t>南　会　津</t>
  </si>
  <si>
    <t>相　　　双</t>
  </si>
  <si>
    <t>郡　山　市</t>
  </si>
  <si>
    <t>歯科衛生士</t>
  </si>
  <si>
    <t>歯科技工士</t>
  </si>
  <si>
    <t>診療放射線技師</t>
  </si>
  <si>
    <t>診療</t>
  </si>
  <si>
    <t>臨床検　　査技師</t>
  </si>
  <si>
    <t>衛生検　　査技師</t>
  </si>
  <si>
    <t>臨床工</t>
  </si>
  <si>
    <t>あん摩マッサージ指圧師</t>
  </si>
  <si>
    <t>柔道</t>
  </si>
  <si>
    <t>管理</t>
  </si>
  <si>
    <t>栄養士</t>
  </si>
  <si>
    <t>精神保健</t>
  </si>
  <si>
    <t>社会</t>
  </si>
  <si>
    <t>介護</t>
  </si>
  <si>
    <t>その他の</t>
  </si>
  <si>
    <t>医療社会事業従事者</t>
  </si>
  <si>
    <t>事務職員</t>
  </si>
  <si>
    <t>その他　　の職員</t>
  </si>
  <si>
    <t>Ｘ線技師</t>
  </si>
  <si>
    <t>学技士</t>
  </si>
  <si>
    <t>整復師</t>
  </si>
  <si>
    <t>福祉士</t>
  </si>
  <si>
    <t>技　術　員</t>
  </si>
  <si>
    <t>出典：病院報告</t>
  </si>
  <si>
    <t>第７表　一般診療所数・病床数、開設者・保健所別</t>
  </si>
  <si>
    <t>平成21年9月末現在</t>
  </si>
  <si>
    <t>開設者</t>
  </si>
  <si>
    <t>日赤</t>
  </si>
  <si>
    <t>済生会</t>
  </si>
  <si>
    <t>全国社会保険         協会連合会       及びその他の           連合会</t>
  </si>
  <si>
    <t>その他の法人</t>
  </si>
  <si>
    <t>個人</t>
  </si>
  <si>
    <t>施</t>
  </si>
  <si>
    <t>（注）休止・休診中を除く。</t>
  </si>
  <si>
    <t>　平成20年10月1日現在</t>
  </si>
  <si>
    <t>視能</t>
  </si>
  <si>
    <t>義肢</t>
  </si>
  <si>
    <t>歯科</t>
  </si>
  <si>
    <t>（Ｐ　　Ｔ）</t>
  </si>
  <si>
    <t>（Ｏ　　Ｔ）</t>
  </si>
  <si>
    <t>訓練士</t>
  </si>
  <si>
    <t>装具士</t>
  </si>
  <si>
    <t>衛生士</t>
  </si>
  <si>
    <t>技工士</t>
  </si>
  <si>
    <t>県北</t>
  </si>
  <si>
    <t>郡山市</t>
  </si>
  <si>
    <t>診療放射</t>
  </si>
  <si>
    <t>診療Ｘ</t>
  </si>
  <si>
    <t>臨床検査</t>
  </si>
  <si>
    <t>衛生検査</t>
  </si>
  <si>
    <t>臨床工学</t>
  </si>
  <si>
    <t>あん摩　　　　　　　マッサージ　　　　　　　　　　指圧士</t>
  </si>
  <si>
    <t>事務職員</t>
  </si>
  <si>
    <t>福祉士</t>
  </si>
  <si>
    <t>線技師</t>
  </si>
  <si>
    <t>技師</t>
  </si>
  <si>
    <t>技士</t>
  </si>
  <si>
    <t>整復師</t>
  </si>
  <si>
    <t>職員</t>
  </si>
  <si>
    <t>（注）休止・休診中を除く。</t>
  </si>
  <si>
    <t>県中圏域</t>
  </si>
  <si>
    <t>県中圏域(郡山市除く）</t>
  </si>
  <si>
    <t>第９表　歯科診療所数、開設者・保健所別</t>
  </si>
  <si>
    <t>会　　社</t>
  </si>
  <si>
    <t>その他の          法人</t>
  </si>
  <si>
    <t>個　　人</t>
  </si>
  <si>
    <t>保健所</t>
  </si>
  <si>
    <t>平成20年10月1日現在</t>
  </si>
  <si>
    <t>保　健　所</t>
  </si>
  <si>
    <t>医</t>
  </si>
  <si>
    <t>師</t>
  </si>
  <si>
    <t>歯　　科</t>
  </si>
  <si>
    <t>医　　師</t>
  </si>
  <si>
    <t>歯科衛生士</t>
  </si>
  <si>
    <t>歯科業務</t>
  </si>
  <si>
    <t>一般診療所数</t>
  </si>
  <si>
    <t>私立　　　　　　　　　　　　学校法人</t>
  </si>
  <si>
    <t>第６表　病院従事者数（常勤換算）、職種・保健所別</t>
  </si>
  <si>
    <t>私立学校法人</t>
  </si>
  <si>
    <t>私立　　　　　　　　　　　　　　　学校法人</t>
  </si>
  <si>
    <t>第８表　一般診療所従事者数(常勤換算)、職種・保健所別</t>
  </si>
  <si>
    <t>医療生協</t>
  </si>
  <si>
    <t>第10表　歯科診療所従事者数(常勤換算)、職種・保健所別</t>
  </si>
  <si>
    <t>第４表　診療所数（一般・歯科）；病床数、市町村別</t>
  </si>
  <si>
    <t>社会福祉                      法人</t>
  </si>
  <si>
    <t>全国社会                 保険協会                    連合会</t>
  </si>
  <si>
    <t>-</t>
  </si>
  <si>
    <t>21</t>
  </si>
  <si>
    <t>平成22年10月1日現在</t>
  </si>
  <si>
    <t>出典：医療施設基本ファイル</t>
  </si>
  <si>
    <t>閲覧　第３８表　従事者数，職種・二次医療圏別</t>
  </si>
  <si>
    <t>（単位：人）</t>
  </si>
  <si>
    <t>平成２２年１０月１日現在</t>
  </si>
  <si>
    <t>病院報告</t>
  </si>
  <si>
    <t>平成２２年</t>
  </si>
  <si>
    <t>平成22年10月1日</t>
  </si>
  <si>
    <t>　平成22年10月1日</t>
  </si>
  <si>
    <t>出典：医師・歯科医師・薬剤師調査</t>
  </si>
  <si>
    <t>（注）昭和57年から隔年調査</t>
  </si>
  <si>
    <t>22</t>
  </si>
  <si>
    <t>20</t>
  </si>
  <si>
    <t>18</t>
  </si>
  <si>
    <t>16</t>
  </si>
  <si>
    <t>14</t>
  </si>
  <si>
    <t>12</t>
  </si>
  <si>
    <t>10</t>
  </si>
  <si>
    <t>8</t>
  </si>
  <si>
    <t>6</t>
  </si>
  <si>
    <t>4</t>
  </si>
  <si>
    <t>平成 2年</t>
  </si>
  <si>
    <t>63</t>
  </si>
  <si>
    <t>61</t>
  </si>
  <si>
    <t>59</t>
  </si>
  <si>
    <t>55</t>
  </si>
  <si>
    <t>50</t>
  </si>
  <si>
    <t>45</t>
  </si>
  <si>
    <t>40</t>
  </si>
  <si>
    <t>昭和35年</t>
  </si>
  <si>
    <t>各年12月31日現在</t>
  </si>
  <si>
    <t>（３）薬剤師数</t>
  </si>
  <si>
    <t>57</t>
  </si>
  <si>
    <t>←H6年版から転記</t>
  </si>
  <si>
    <t>（２）歯科医師数</t>
  </si>
  <si>
    <t>平成2年</t>
  </si>
  <si>
    <t>当り人口</t>
  </si>
  <si>
    <t>医師１人</t>
  </si>
  <si>
    <t>人口10万人対率</t>
  </si>
  <si>
    <t>医師数</t>
  </si>
  <si>
    <t>医師１人</t>
  </si>
  <si>
    <t>人口10万人対率</t>
  </si>
  <si>
    <t>全国</t>
  </si>
  <si>
    <t>福島県</t>
  </si>
  <si>
    <t>（１）医師数</t>
  </si>
  <si>
    <t>出典：医師・歯科医師・薬剤師調査(隔年調査)</t>
  </si>
  <si>
    <r>
      <t>平成</t>
    </r>
    <r>
      <rPr>
        <sz val="10"/>
        <rFont val="ＪＳ明朝"/>
        <family val="1"/>
      </rPr>
      <t>４</t>
    </r>
    <r>
      <rPr>
        <sz val="11"/>
        <rFont val="HGP教科書体"/>
        <family val="1"/>
      </rPr>
      <t>年</t>
    </r>
  </si>
  <si>
    <r>
      <t>昭和</t>
    </r>
    <r>
      <rPr>
        <sz val="11"/>
        <rFont val="ＪＳ明朝"/>
        <family val="1"/>
      </rPr>
      <t>54</t>
    </r>
    <r>
      <rPr>
        <sz val="11"/>
        <rFont val="HGP教科書体"/>
        <family val="1"/>
      </rPr>
      <t>年</t>
    </r>
  </si>
  <si>
    <t>割合</t>
  </si>
  <si>
    <t>実数</t>
  </si>
  <si>
    <t>人口                  10万対</t>
  </si>
  <si>
    <t>その他</t>
  </si>
  <si>
    <t>診療所</t>
  </si>
  <si>
    <t>病院</t>
  </si>
  <si>
    <t>医療施設従事医師数</t>
  </si>
  <si>
    <t>（２）全国</t>
  </si>
  <si>
    <t>全国128,057,352人、福島県2,029,064人</t>
  </si>
  <si>
    <t>※　平成22年の人口10万対比率に用いた人口は、総務省統計局発表「平成22年国勢調査人口等基本集計」による。</t>
  </si>
  <si>
    <r>
      <t>平成</t>
    </r>
    <r>
      <rPr>
        <sz val="10"/>
        <rFont val="ＪＳ明朝"/>
        <family val="1"/>
      </rPr>
      <t>４</t>
    </r>
    <r>
      <rPr>
        <sz val="12"/>
        <rFont val="HGP教科書体"/>
        <family val="1"/>
      </rPr>
      <t>年</t>
    </r>
  </si>
  <si>
    <r>
      <t>昭和</t>
    </r>
    <r>
      <rPr>
        <sz val="11"/>
        <rFont val="ＪＳ明朝"/>
        <family val="1"/>
      </rPr>
      <t>54</t>
    </r>
    <r>
      <rPr>
        <sz val="12"/>
        <rFont val="HGP教科書体"/>
        <family val="1"/>
      </rPr>
      <t>年</t>
    </r>
  </si>
  <si>
    <t>人口               10万対</t>
  </si>
  <si>
    <t>（１）福島県</t>
  </si>
  <si>
    <t>第11表-2　医師数・率の年次推移、業務種別</t>
  </si>
  <si>
    <t>出典：医師・歯科医師・薬剤師調査</t>
  </si>
  <si>
    <t>（注）隔年調査</t>
  </si>
  <si>
    <t>いわき市保健所</t>
  </si>
  <si>
    <t>郡山市保健所</t>
  </si>
  <si>
    <t>鮫川村</t>
  </si>
  <si>
    <t>塙町</t>
  </si>
  <si>
    <t>矢祭町</t>
  </si>
  <si>
    <t>飯舘村</t>
  </si>
  <si>
    <t>棚倉町</t>
  </si>
  <si>
    <t>新地町</t>
  </si>
  <si>
    <t>矢吹町</t>
  </si>
  <si>
    <t>葛尾村</t>
  </si>
  <si>
    <t>中島村</t>
  </si>
  <si>
    <t>浪江町</t>
  </si>
  <si>
    <t>泉崎村</t>
  </si>
  <si>
    <t>双葉町</t>
  </si>
  <si>
    <t>西郷村</t>
  </si>
  <si>
    <t>大熊町</t>
  </si>
  <si>
    <t>白河市</t>
  </si>
  <si>
    <t>川内村</t>
  </si>
  <si>
    <t>県南保健所</t>
  </si>
  <si>
    <t>富岡町</t>
  </si>
  <si>
    <t>楢葉町</t>
  </si>
  <si>
    <t>広野町</t>
  </si>
  <si>
    <t>南相馬市</t>
  </si>
  <si>
    <t>小野町</t>
  </si>
  <si>
    <t>相馬市</t>
  </si>
  <si>
    <t>三春町</t>
  </si>
  <si>
    <t>相双保健所</t>
  </si>
  <si>
    <t>古殿町</t>
  </si>
  <si>
    <t>浅川町</t>
  </si>
  <si>
    <t>平田村</t>
  </si>
  <si>
    <t>南会津町</t>
  </si>
  <si>
    <t>玉川村</t>
  </si>
  <si>
    <t>只見町</t>
  </si>
  <si>
    <t>石川町</t>
  </si>
  <si>
    <t>-</t>
  </si>
  <si>
    <t>檜枝岐村</t>
  </si>
  <si>
    <t>天栄村</t>
  </si>
  <si>
    <t>下郷町</t>
  </si>
  <si>
    <t>鏡石町</t>
  </si>
  <si>
    <t>南会津保健所</t>
  </si>
  <si>
    <t>田村市</t>
  </si>
  <si>
    <t>須賀川市</t>
  </si>
  <si>
    <t>県中保健所</t>
  </si>
  <si>
    <t>会津美里町</t>
  </si>
  <si>
    <t>昭和村</t>
  </si>
  <si>
    <t>金山町</t>
  </si>
  <si>
    <t>三島町</t>
  </si>
  <si>
    <t>大玉村</t>
  </si>
  <si>
    <t>柳津町</t>
  </si>
  <si>
    <t>川俣町</t>
  </si>
  <si>
    <t>湯川村</t>
  </si>
  <si>
    <t>国見町</t>
  </si>
  <si>
    <t>会津坂下町</t>
  </si>
  <si>
    <t>猪苗代町</t>
  </si>
  <si>
    <t>磐梯町</t>
  </si>
  <si>
    <t>伊達市</t>
  </si>
  <si>
    <t>西会津町</t>
  </si>
  <si>
    <t>二本松市</t>
  </si>
  <si>
    <t>北塩原村</t>
  </si>
  <si>
    <t>福島市</t>
  </si>
  <si>
    <t>喜多方市</t>
  </si>
  <si>
    <t>県北保健所</t>
  </si>
  <si>
    <t>会津若松市</t>
  </si>
  <si>
    <t>会津保健所</t>
  </si>
  <si>
    <t>区分</t>
  </si>
  <si>
    <t>平成22年12月31日現在</t>
  </si>
  <si>
    <t>第12表　医師・歯科医師・薬剤師数（従業地別）、保健所・市町村別</t>
  </si>
  <si>
    <t>いわき市</t>
  </si>
  <si>
    <t>郡山市</t>
  </si>
  <si>
    <t>飯館村</t>
  </si>
  <si>
    <t>新地町</t>
  </si>
  <si>
    <t>葛尾村</t>
  </si>
  <si>
    <t>浪江町</t>
  </si>
  <si>
    <t>双葉町</t>
  </si>
  <si>
    <t>大熊町</t>
  </si>
  <si>
    <t>川内村</t>
  </si>
  <si>
    <t>富岡町</t>
  </si>
  <si>
    <t>楢葉町</t>
  </si>
  <si>
    <t>広野町</t>
  </si>
  <si>
    <t>南相馬市</t>
  </si>
  <si>
    <t>相馬市</t>
  </si>
  <si>
    <t>相双</t>
  </si>
  <si>
    <t>南会津町</t>
  </si>
  <si>
    <t>只見町</t>
  </si>
  <si>
    <t>檜枝岐村</t>
  </si>
  <si>
    <t>下郷町</t>
  </si>
  <si>
    <t>南会津</t>
  </si>
  <si>
    <t>会津美里町</t>
  </si>
  <si>
    <t>昭和村</t>
  </si>
  <si>
    <t>金山町</t>
  </si>
  <si>
    <t>三島町</t>
  </si>
  <si>
    <t>柳津町</t>
  </si>
  <si>
    <t>湯川村</t>
  </si>
  <si>
    <t>会津坂下町</t>
  </si>
  <si>
    <t>猪苗代町</t>
  </si>
  <si>
    <t>磐梯町</t>
  </si>
  <si>
    <t>西会津町</t>
  </si>
  <si>
    <t>北塩原村</t>
  </si>
  <si>
    <t>喜多方市</t>
  </si>
  <si>
    <t>会津若松市</t>
  </si>
  <si>
    <t>会津</t>
  </si>
  <si>
    <t>鮫川村</t>
  </si>
  <si>
    <t>塙町</t>
  </si>
  <si>
    <t>矢祭町</t>
  </si>
  <si>
    <t>棚倉町</t>
  </si>
  <si>
    <t>矢吹町</t>
  </si>
  <si>
    <t>中島村</t>
  </si>
  <si>
    <t>泉崎村</t>
  </si>
  <si>
    <t>西郷村</t>
  </si>
  <si>
    <t>白河市</t>
  </si>
  <si>
    <t>県南</t>
  </si>
  <si>
    <t>小野町</t>
  </si>
  <si>
    <t>三春町</t>
  </si>
  <si>
    <t>古殿町</t>
  </si>
  <si>
    <t>浅川町</t>
  </si>
  <si>
    <t>平田村</t>
  </si>
  <si>
    <t>玉川村</t>
  </si>
  <si>
    <t>石川町</t>
  </si>
  <si>
    <t>天栄村</t>
  </si>
  <si>
    <t>鏡石町</t>
  </si>
  <si>
    <t>田村市</t>
  </si>
  <si>
    <t>須賀川市</t>
  </si>
  <si>
    <t>県中</t>
  </si>
  <si>
    <t>大玉村</t>
  </si>
  <si>
    <t>川俣町</t>
  </si>
  <si>
    <t>国見町</t>
  </si>
  <si>
    <t>桑折町</t>
  </si>
  <si>
    <t>本宮市</t>
  </si>
  <si>
    <t>伊達市</t>
  </si>
  <si>
    <t>二本松市</t>
  </si>
  <si>
    <t>福島市</t>
  </si>
  <si>
    <t>県北</t>
  </si>
  <si>
    <t>福島県</t>
  </si>
  <si>
    <t>勤務者</t>
  </si>
  <si>
    <t>機関の</t>
  </si>
  <si>
    <t>大学院生</t>
  </si>
  <si>
    <t>又は研究</t>
  </si>
  <si>
    <t>務者又は</t>
  </si>
  <si>
    <t>教育機関</t>
  </si>
  <si>
    <t>以外の勤</t>
  </si>
  <si>
    <t>臨床系の教官又は教員以外の従事者</t>
  </si>
  <si>
    <t>臨床系の教官又は教員</t>
  </si>
  <si>
    <t>保健          衛生                 業務</t>
  </si>
  <si>
    <t>産業医</t>
  </si>
  <si>
    <t>行政         機関</t>
  </si>
  <si>
    <t>総　数</t>
  </si>
  <si>
    <t>以外の</t>
  </si>
  <si>
    <t>の臨床系</t>
  </si>
  <si>
    <t>開設者又は法人の代表者</t>
  </si>
  <si>
    <t>医育機関附属の病院の勤務者</t>
  </si>
  <si>
    <t>勤務者（医育機関附属の病院を除く　）</t>
  </si>
  <si>
    <t>病院開設者又は法人の代表者</t>
  </si>
  <si>
    <t>総　数</t>
  </si>
  <si>
    <t>行政機関・保健衛生業務の従事者</t>
  </si>
  <si>
    <t>医育機関</t>
  </si>
  <si>
    <t>勤務者</t>
  </si>
  <si>
    <t>開設者         又は           法人の               代表者</t>
  </si>
  <si>
    <t>診療所の従事者</t>
  </si>
  <si>
    <t>病院の従事者</t>
  </si>
  <si>
    <t>不　詳</t>
  </si>
  <si>
    <t>無職             の者</t>
  </si>
  <si>
    <t>その他の　　　　　業務の　　　　　　　　　　　従事者</t>
  </si>
  <si>
    <t>医療施設・介護老人保健施設以外の従事者</t>
  </si>
  <si>
    <t>介護老人保健施設の従事者</t>
  </si>
  <si>
    <t>医療施設の従事者</t>
  </si>
  <si>
    <t>平成22年12月31日現在　　（単位  人）</t>
  </si>
  <si>
    <t>第13表 医師数、業務の種類（従業地）・市町村別</t>
  </si>
  <si>
    <t>（注）複数の診療科に従事している場合の主として従事する診療科と、１診療科のみに従事している場合の診療科である。</t>
  </si>
  <si>
    <t>(胃腸外科)</t>
  </si>
  <si>
    <t>(代謝内科)</t>
  </si>
  <si>
    <t>(胃腸内科)</t>
  </si>
  <si>
    <t>外科</t>
  </si>
  <si>
    <t>内科</t>
  </si>
  <si>
    <t>その他</t>
  </si>
  <si>
    <t>全　科</t>
  </si>
  <si>
    <t>臨床　　　　　　　　研修医</t>
  </si>
  <si>
    <t>救急科</t>
  </si>
  <si>
    <t>臨床　　　　　　　　　　　　　検査科</t>
  </si>
  <si>
    <t>病理　　　　　　　　　　　　　　　診断科</t>
  </si>
  <si>
    <t>麻酔科</t>
  </si>
  <si>
    <t>放射線科</t>
  </si>
  <si>
    <t>リハビリテーション科</t>
  </si>
  <si>
    <t>婦人科</t>
  </si>
  <si>
    <t>産科</t>
  </si>
  <si>
    <t>産婦人科</t>
  </si>
  <si>
    <t>小児外科</t>
  </si>
  <si>
    <t>耳鼻　　　　　　　　　　　　いんこう科</t>
  </si>
  <si>
    <t>眼科</t>
  </si>
  <si>
    <t>美容外科</t>
  </si>
  <si>
    <t>形成外科</t>
  </si>
  <si>
    <t>整形外科</t>
  </si>
  <si>
    <t>脳神経
外科</t>
  </si>
  <si>
    <t>肛門外科</t>
  </si>
  <si>
    <t>泌尿器科</t>
  </si>
  <si>
    <t>消化器</t>
  </si>
  <si>
    <t>気管食道外科</t>
  </si>
  <si>
    <t>乳腺外科</t>
  </si>
  <si>
    <t>心臓血管外科</t>
  </si>
  <si>
    <t>呼吸器　　　　　　　　　　　　外科</t>
  </si>
  <si>
    <t>外　科</t>
  </si>
  <si>
    <t>心療内科</t>
  </si>
  <si>
    <t>小児科</t>
  </si>
  <si>
    <t>感染症　　　　　　　　　　　　　　内科</t>
  </si>
  <si>
    <t>リウマチ科</t>
  </si>
  <si>
    <t>アレルギー科</t>
  </si>
  <si>
    <t>皮膚科</t>
  </si>
  <si>
    <t>血液内科</t>
  </si>
  <si>
    <t>糖尿病</t>
  </si>
  <si>
    <t>神経内科</t>
  </si>
  <si>
    <t>腎臓内科</t>
  </si>
  <si>
    <t>循環器　　　　　　　　　　　内科</t>
  </si>
  <si>
    <t>呼吸器　　　　　　　　　　　　内科</t>
  </si>
  <si>
    <t>内　科</t>
  </si>
  <si>
    <t>平成22年12月31日現在</t>
  </si>
  <si>
    <t>第14表　医療施設従事医師数　主たる診療科名（従業地）・市町村別（4/4）</t>
  </si>
  <si>
    <t>第14表　医療施設従事医師数　主たる診療科名（従業地）・市町村別（3/4）</t>
  </si>
  <si>
    <t>第14表　医療施設従事医師数　主たる診療科名（従業地）・市町村別（2/4）</t>
  </si>
  <si>
    <t>第14表　医療施設従事医師数　主たる診療科名（従業地）・市町村別（1/4）</t>
  </si>
  <si>
    <t>そ　の　他</t>
  </si>
  <si>
    <t>病院・診療所</t>
  </si>
  <si>
    <t>技　工　所</t>
  </si>
  <si>
    <t>第20表　就業届出歯科技工士数、就業場所・保健所別</t>
  </si>
  <si>
    <t>その他</t>
  </si>
  <si>
    <t>学　　校</t>
  </si>
  <si>
    <t>事業所</t>
  </si>
  <si>
    <t>老健</t>
  </si>
  <si>
    <t>診療所</t>
  </si>
  <si>
    <t>病　　院</t>
  </si>
  <si>
    <t>平成22年12月31日現在</t>
  </si>
  <si>
    <t>第19表　就業届出歯科衛生士数、就業場所・保健所別</t>
  </si>
  <si>
    <t>研究機関</t>
  </si>
  <si>
    <t>又は</t>
  </si>
  <si>
    <t>出張のみ</t>
  </si>
  <si>
    <t>従事者</t>
  </si>
  <si>
    <t>小　　計</t>
  </si>
  <si>
    <t>養成所</t>
  </si>
  <si>
    <t>保健所　　　　　　　又は　　　　　　市町村</t>
  </si>
  <si>
    <t>助産所</t>
  </si>
  <si>
    <t>第16表　就業届出助産師数、就業場所・保健所別</t>
  </si>
  <si>
    <t>看護ステーション</t>
  </si>
  <si>
    <t>又は</t>
  </si>
  <si>
    <t>施設又は</t>
  </si>
  <si>
    <t>又は老人訪問</t>
  </si>
  <si>
    <t>社会福祉</t>
  </si>
  <si>
    <t>介護老人保健施設</t>
  </si>
  <si>
    <t>病院　　　　　　　　　　　　　又は　　　　　　　　　診療所</t>
  </si>
  <si>
    <t>第15表　就業届出保健師数、就業場所・保健所別</t>
  </si>
  <si>
    <t>助産所</t>
  </si>
  <si>
    <t>訪問看護        ステーション</t>
  </si>
  <si>
    <t>社会福祉施設又は事業所</t>
  </si>
  <si>
    <t>介護保険施設等</t>
  </si>
  <si>
    <t>第18表　就業届出准看護師数、就業場所・保健所別</t>
  </si>
  <si>
    <t>養成所　　　　　　　　又は　　　　　　　研究機関</t>
  </si>
  <si>
    <t>第17表　就業届出看護師数、就業場所・保健所別</t>
  </si>
  <si>
    <t>　出典：医療施設静態調査</t>
  </si>
  <si>
    <t>（注）３年おき実施。</t>
  </si>
  <si>
    <t>出典：医療施設静態調査</t>
  </si>
  <si>
    <t>出典　医師・歯科医師・薬剤師調査</t>
  </si>
  <si>
    <t>総務省統計局発表「平成22年国勢調査人口等基本集計結果」</t>
  </si>
  <si>
    <t>人口10万対比　計算使用人口</t>
  </si>
  <si>
    <t>一般
病院</t>
  </si>
  <si>
    <t>　下巻　第２７表　従事者数，職種・都道府県－２０大都市・中核市（再掲）・精神科病院－一般病院（再掲）別</t>
  </si>
  <si>
    <t>福　　島</t>
  </si>
  <si>
    <t>総務省統計局発表「平成22年国勢調査人口等基本集計」</t>
  </si>
  <si>
    <t>人口10万対比率の算出に用いた人口</t>
  </si>
  <si>
    <t>第11表-1　医師・歯科医師・薬剤師数（従業地別）、年次別</t>
  </si>
  <si>
    <t>平成22年10月1日現在</t>
  </si>
  <si>
    <t>出典：医療施設調査</t>
  </si>
  <si>
    <t>平成２２（２０１０）年１０月１日</t>
  </si>
  <si>
    <t>　下巻　第１９表　歯科診療所数，開設者・都道府県－２０大都市・中核市（再掲）・病床の有無別</t>
  </si>
  <si>
    <t>注：開設者別の総数で該当数値のない箇所については、表章から除いた。</t>
  </si>
  <si>
    <t>国</t>
  </si>
  <si>
    <t>社会保険関係団体</t>
  </si>
  <si>
    <t>公益法人</t>
  </si>
  <si>
    <t>医療法人</t>
  </si>
  <si>
    <t>社会福祉法人</t>
  </si>
  <si>
    <t>会社</t>
  </si>
  <si>
    <t>その他の法人</t>
  </si>
  <si>
    <t>個人</t>
  </si>
  <si>
    <t>都道府県</t>
  </si>
  <si>
    <t>市町村</t>
  </si>
  <si>
    <t>福　　　島</t>
  </si>
  <si>
    <t>出典：医療施設調査</t>
  </si>
  <si>
    <t>出典：医療施設調査</t>
  </si>
  <si>
    <t>(注）休止・休診中を除く。</t>
  </si>
  <si>
    <t>…</t>
  </si>
  <si>
    <t>　(注）東日本大震災の影響により、県北保健所、県中保健所、県南保健所、会津保健所、南会津保健所、相双保健所を掲載していない。</t>
  </si>
  <si>
    <t>　(注）休止・休診中を除く。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</si>
</sst>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);[Red]\(#,##0\)"/>
    <numFmt numFmtId="179" formatCode="_ * #,##0.0_ ;_ * \-#,##0.0_ ;_ * &quot;-&quot;?_ ;_ @_ "/>
    <numFmt numFmtId="180" formatCode="0.0_ "/>
    <numFmt numFmtId="181" formatCode="#,##0.00_ ;[Red]\-#,##0.00\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name val="HGP教科書体"/>
      <family val="1"/>
    </font>
    <font>
      <sz val="14"/>
      <name val="HGPｺﾞｼｯｸM"/>
      <family val="3"/>
    </font>
    <font>
      <sz val="11"/>
      <name val="HGPｺﾞｼｯｸM"/>
      <family val="3"/>
    </font>
    <font>
      <sz val="12"/>
      <name val="HGP教科書体"/>
      <family val="1"/>
    </font>
    <font>
      <sz val="12"/>
      <name val="HGPｺﾞｼｯｸM"/>
      <family val="3"/>
    </font>
    <font>
      <b/>
      <sz val="12"/>
      <name val="HGP教科書体"/>
      <family val="1"/>
    </font>
    <font>
      <sz val="11"/>
      <name val="ＪＳ明朝"/>
      <family val="1"/>
    </font>
    <font>
      <sz val="10"/>
      <name val="ＪＳ明朝"/>
      <family val="1"/>
    </font>
    <font>
      <sz val="14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i/>
      <sz val="12"/>
      <name val="HGP教科書体"/>
      <family val="1"/>
    </font>
    <font>
      <b/>
      <sz val="11"/>
      <name val="ＭＳ Ｐゴシック"/>
      <family val="3"/>
    </font>
    <font>
      <b/>
      <sz val="11"/>
      <name val="HGPｺﾞｼｯｸM"/>
      <family val="3"/>
    </font>
    <font>
      <b/>
      <i/>
      <sz val="11"/>
      <name val="HGPｺﾞｼｯｸM"/>
      <family val="3"/>
    </font>
    <font>
      <i/>
      <sz val="11"/>
      <name val="HGPｺﾞｼｯｸM"/>
      <family val="3"/>
    </font>
    <font>
      <i/>
      <sz val="11"/>
      <name val="HGP教科書体"/>
      <family val="1"/>
    </font>
    <font>
      <sz val="10"/>
      <name val="HGP教科書体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4"/>
      <name val="HGP教科書体"/>
      <family val="1"/>
    </font>
    <font>
      <sz val="8"/>
      <name val="ＭＳ 明朝"/>
      <family val="1"/>
    </font>
    <font>
      <sz val="12"/>
      <color indexed="53"/>
      <name val="HGPｺﾞｼｯｸM"/>
      <family val="3"/>
    </font>
    <font>
      <sz val="14"/>
      <color indexed="53"/>
      <name val="HGPｺﾞｼｯｸM"/>
      <family val="3"/>
    </font>
    <font>
      <sz val="9"/>
      <name val="ＪＳ明朝"/>
      <family val="1"/>
    </font>
    <font>
      <sz val="16"/>
      <name val="HGP教科書体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HGS創英ﾌﾟﾚｾﾞﾝｽEB"/>
      <family val="1"/>
    </font>
    <font>
      <sz val="10"/>
      <name val="HG丸ｺﾞｼｯｸM-PRO"/>
      <family val="3"/>
    </font>
    <font>
      <b/>
      <sz val="12"/>
      <name val="HGPｺﾞｼｯｸM"/>
      <family val="3"/>
    </font>
    <font>
      <sz val="10"/>
      <name val="HGPｺﾞｼｯｸM"/>
      <family val="3"/>
    </font>
    <font>
      <b/>
      <sz val="10"/>
      <name val="ＭＳ 明朝"/>
      <family val="1"/>
    </font>
    <font>
      <b/>
      <sz val="12"/>
      <name val="HG丸ｺﾞｼｯｸM-PRO"/>
      <family val="3"/>
    </font>
    <font>
      <sz val="13"/>
      <name val="HGP教科書体"/>
      <family val="1"/>
    </font>
    <font>
      <sz val="10"/>
      <name val="ＭＳ Ｐ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7FF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double"/>
      <top>
        <color indexed="63"/>
      </top>
      <bottom>
        <color indexed="63"/>
      </bottom>
    </border>
    <border>
      <left/>
      <right style="double"/>
      <top/>
      <bottom/>
    </border>
    <border>
      <left style="thin"/>
      <right style="double"/>
      <top>
        <color indexed="63"/>
      </top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 style="double"/>
      <top/>
      <bottom style="medium"/>
    </border>
    <border>
      <left style="medium"/>
      <right style="thin"/>
      <top/>
      <bottom/>
    </border>
    <border>
      <left style="hair"/>
      <right style="medium"/>
      <top/>
      <bottom/>
    </border>
    <border>
      <left style="thin"/>
      <right style="medium"/>
      <top/>
      <bottom/>
    </border>
    <border>
      <left style="medium"/>
      <right style="double"/>
      <top/>
      <bottom/>
    </border>
    <border>
      <left style="hair"/>
      <right/>
      <top/>
      <bottom/>
    </border>
    <border>
      <left style="hair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double"/>
      <top/>
      <bottom style="medium"/>
    </border>
    <border>
      <left style="hair"/>
      <right/>
      <top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double"/>
      <top style="thin"/>
      <bottom/>
    </border>
    <border>
      <left style="hair"/>
      <right style="hair"/>
      <top style="thin"/>
      <bottom/>
    </border>
    <border>
      <left/>
      <right style="double"/>
      <top style="thin"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hair"/>
      <top style="thin"/>
      <bottom/>
    </border>
    <border>
      <left style="medium"/>
      <right style="double"/>
      <top style="thin"/>
      <bottom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60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" borderId="0" applyNumberFormat="0" applyBorder="0" applyAlignment="0" applyProtection="0"/>
  </cellStyleXfs>
  <cellXfs count="9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Fill="1" applyAlignment="1">
      <alignment/>
    </xf>
    <xf numFmtId="0" fontId="8" fillId="0" borderId="0" xfId="0" applyNumberFormat="1" applyFont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distributed" wrapText="1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5" xfId="0" applyNumberFormat="1" applyFont="1" applyBorder="1" applyAlignment="1">
      <alignment horizontal="center" vertical="distributed" wrapText="1"/>
    </xf>
    <xf numFmtId="41" fontId="9" fillId="0" borderId="12" xfId="48" applyNumberFormat="1" applyFont="1" applyBorder="1" applyAlignment="1">
      <alignment horizontal="right"/>
    </xf>
    <xf numFmtId="41" fontId="9" fillId="0" borderId="0" xfId="48" applyNumberFormat="1" applyFont="1" applyAlignment="1">
      <alignment horizontal="right"/>
    </xf>
    <xf numFmtId="41" fontId="9" fillId="0" borderId="13" xfId="48" applyNumberFormat="1" applyFont="1" applyBorder="1" applyAlignment="1">
      <alignment horizontal="right"/>
    </xf>
    <xf numFmtId="41" fontId="9" fillId="0" borderId="0" xfId="48" applyNumberFormat="1" applyFont="1" applyBorder="1" applyAlignment="1">
      <alignment horizontal="right"/>
    </xf>
    <xf numFmtId="41" fontId="9" fillId="0" borderId="16" xfId="48" applyNumberFormat="1" applyFont="1" applyBorder="1" applyAlignment="1">
      <alignment horizontal="right"/>
    </xf>
    <xf numFmtId="41" fontId="9" fillId="0" borderId="17" xfId="48" applyNumberFormat="1" applyFont="1" applyFill="1" applyBorder="1" applyAlignment="1">
      <alignment horizontal="right"/>
    </xf>
    <xf numFmtId="41" fontId="9" fillId="0" borderId="14" xfId="48" applyNumberFormat="1" applyFont="1" applyFill="1" applyBorder="1" applyAlignment="1">
      <alignment horizontal="right"/>
    </xf>
    <xf numFmtId="41" fontId="9" fillId="0" borderId="10" xfId="48" applyNumberFormat="1" applyFont="1" applyFill="1" applyBorder="1" applyAlignment="1">
      <alignment horizontal="right"/>
    </xf>
    <xf numFmtId="179" fontId="9" fillId="0" borderId="12" xfId="48" applyNumberFormat="1" applyFont="1" applyBorder="1" applyAlignment="1">
      <alignment horizontal="right"/>
    </xf>
    <xf numFmtId="179" fontId="9" fillId="0" borderId="0" xfId="48" applyNumberFormat="1" applyFont="1" applyAlignment="1">
      <alignment horizontal="right"/>
    </xf>
    <xf numFmtId="179" fontId="9" fillId="0" borderId="13" xfId="48" applyNumberFormat="1" applyFont="1" applyBorder="1" applyAlignment="1">
      <alignment horizontal="right"/>
    </xf>
    <xf numFmtId="179" fontId="9" fillId="0" borderId="16" xfId="48" applyNumberFormat="1" applyFont="1" applyBorder="1" applyAlignment="1">
      <alignment horizontal="right"/>
    </xf>
    <xf numFmtId="179" fontId="9" fillId="0" borderId="0" xfId="48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1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2" xfId="0" applyNumberFormat="1" applyFont="1" applyBorder="1" applyAlignment="1" quotePrefix="1">
      <alignment horizontal="center"/>
    </xf>
    <xf numFmtId="0" fontId="12" fillId="0" borderId="1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3" fillId="0" borderId="17" xfId="0" applyNumberFormat="1" applyFont="1" applyBorder="1" applyAlignment="1" quotePrefix="1">
      <alignment horizontal="center"/>
    </xf>
    <xf numFmtId="41" fontId="9" fillId="0" borderId="17" xfId="48" applyNumberFormat="1" applyFont="1" applyFill="1" applyBorder="1" applyAlignment="1">
      <alignment/>
    </xf>
    <xf numFmtId="0" fontId="0" fillId="0" borderId="0" xfId="66">
      <alignment vertical="center"/>
      <protection/>
    </xf>
    <xf numFmtId="0" fontId="0" fillId="0" borderId="10" xfId="66" applyBorder="1">
      <alignment vertical="center"/>
      <protection/>
    </xf>
    <xf numFmtId="0" fontId="0" fillId="0" borderId="10" xfId="66" applyFill="1" applyBorder="1">
      <alignment vertical="center"/>
      <protection/>
    </xf>
    <xf numFmtId="0" fontId="31" fillId="0" borderId="10" xfId="66" applyFont="1" applyBorder="1" applyAlignment="1">
      <alignment horizontal="right" vertical="center"/>
      <protection/>
    </xf>
    <xf numFmtId="0" fontId="0" fillId="0" borderId="0" xfId="66" applyBorder="1">
      <alignment vertical="center"/>
      <protection/>
    </xf>
    <xf numFmtId="0" fontId="8" fillId="24" borderId="19" xfId="66" applyFont="1" applyFill="1" applyBorder="1" applyAlignment="1">
      <alignment horizontal="center" vertical="center"/>
      <protection/>
    </xf>
    <xf numFmtId="0" fontId="33" fillId="0" borderId="0" xfId="66" applyFont="1" applyBorder="1">
      <alignment vertical="center"/>
      <protection/>
    </xf>
    <xf numFmtId="0" fontId="10" fillId="0" borderId="0" xfId="66" applyFont="1" applyBorder="1" applyAlignment="1">
      <alignment horizontal="distributed" vertical="center"/>
      <protection/>
    </xf>
    <xf numFmtId="0" fontId="10" fillId="0" borderId="18" xfId="66" applyFont="1" applyBorder="1">
      <alignment vertical="center"/>
      <protection/>
    </xf>
    <xf numFmtId="41" fontId="34" fillId="0" borderId="20" xfId="48" applyNumberFormat="1" applyFont="1" applyFill="1" applyBorder="1" applyAlignment="1">
      <alignment horizontal="right" vertical="center" shrinkToFit="1"/>
    </xf>
    <xf numFmtId="41" fontId="35" fillId="0" borderId="0" xfId="48" applyNumberFormat="1" applyFont="1" applyFill="1" applyBorder="1" applyAlignment="1">
      <alignment horizontal="right" vertical="center" shrinkToFit="1"/>
    </xf>
    <xf numFmtId="41" fontId="35" fillId="0" borderId="12" xfId="48" applyNumberFormat="1" applyFont="1" applyFill="1" applyBorder="1" applyAlignment="1">
      <alignment horizontal="right" vertical="center" shrinkToFit="1"/>
    </xf>
    <xf numFmtId="41" fontId="34" fillId="0" borderId="0" xfId="48" applyNumberFormat="1" applyFont="1" applyBorder="1" applyAlignment="1">
      <alignment horizontal="right" vertical="center" shrinkToFit="1"/>
    </xf>
    <xf numFmtId="41" fontId="34" fillId="0" borderId="21" xfId="48" applyNumberFormat="1" applyFont="1" applyBorder="1" applyAlignment="1">
      <alignment horizontal="right" vertical="center" shrinkToFit="1"/>
    </xf>
    <xf numFmtId="41" fontId="34" fillId="0" borderId="13" xfId="48" applyNumberFormat="1" applyFont="1" applyBorder="1" applyAlignment="1">
      <alignment horizontal="right" vertical="center" shrinkToFit="1"/>
    </xf>
    <xf numFmtId="0" fontId="33" fillId="0" borderId="0" xfId="66" applyFont="1" applyBorder="1" applyAlignment="1">
      <alignment horizontal="right" vertical="center"/>
      <protection/>
    </xf>
    <xf numFmtId="0" fontId="33" fillId="0" borderId="0" xfId="66" applyFont="1">
      <alignment vertical="center"/>
      <protection/>
    </xf>
    <xf numFmtId="0" fontId="8" fillId="0" borderId="0" xfId="66" applyFont="1" applyBorder="1" applyAlignment="1">
      <alignment horizontal="distributed" vertical="center"/>
      <protection/>
    </xf>
    <xf numFmtId="0" fontId="8" fillId="0" borderId="13" xfId="66" applyFont="1" applyBorder="1">
      <alignment vertical="center"/>
      <protection/>
    </xf>
    <xf numFmtId="41" fontId="7" fillId="0" borderId="22" xfId="48" applyNumberFormat="1" applyFont="1" applyBorder="1" applyAlignment="1">
      <alignment horizontal="right" vertical="center" shrinkToFit="1"/>
    </xf>
    <xf numFmtId="41" fontId="7" fillId="0" borderId="20" xfId="48" applyNumberFormat="1" applyFont="1" applyFill="1" applyBorder="1" applyAlignment="1">
      <alignment horizontal="right" vertical="center" shrinkToFit="1"/>
    </xf>
    <xf numFmtId="41" fontId="7" fillId="0" borderId="21" xfId="48" applyNumberFormat="1" applyFont="1" applyFill="1" applyBorder="1" applyAlignment="1">
      <alignment horizontal="right" vertical="center" shrinkToFit="1"/>
    </xf>
    <xf numFmtId="41" fontId="36" fillId="0" borderId="0" xfId="48" applyNumberFormat="1" applyFont="1" applyFill="1" applyBorder="1" applyAlignment="1">
      <alignment horizontal="right" vertical="center" shrinkToFit="1"/>
    </xf>
    <xf numFmtId="41" fontId="36" fillId="0" borderId="12" xfId="48" applyNumberFormat="1" applyFont="1" applyFill="1" applyBorder="1" applyAlignment="1">
      <alignment horizontal="right" vertical="center" shrinkToFit="1"/>
    </xf>
    <xf numFmtId="41" fontId="7" fillId="0" borderId="23" xfId="48" applyNumberFormat="1" applyFont="1" applyBorder="1" applyAlignment="1">
      <alignment horizontal="right" vertical="center" shrinkToFit="1"/>
    </xf>
    <xf numFmtId="41" fontId="7" fillId="0" borderId="0" xfId="48" applyNumberFormat="1" applyFont="1" applyBorder="1" applyAlignment="1">
      <alignment horizontal="right" vertical="center" shrinkToFit="1"/>
    </xf>
    <xf numFmtId="41" fontId="7" fillId="0" borderId="21" xfId="48" applyNumberFormat="1" applyFont="1" applyBorder="1" applyAlignment="1">
      <alignment horizontal="right" vertical="center" shrinkToFit="1"/>
    </xf>
    <xf numFmtId="41" fontId="7" fillId="0" borderId="13" xfId="48" applyNumberFormat="1" applyFont="1" applyBorder="1" applyAlignment="1">
      <alignment horizontal="right" vertical="center" shrinkToFit="1"/>
    </xf>
    <xf numFmtId="0" fontId="0" fillId="0" borderId="0" xfId="66" applyBorder="1" applyAlignment="1">
      <alignment horizontal="right" vertical="center"/>
      <protection/>
    </xf>
    <xf numFmtId="0" fontId="10" fillId="0" borderId="13" xfId="66" applyFont="1" applyBorder="1">
      <alignment vertical="center"/>
      <protection/>
    </xf>
    <xf numFmtId="41" fontId="34" fillId="0" borderId="22" xfId="48" applyNumberFormat="1" applyFont="1" applyBorder="1" applyAlignment="1">
      <alignment horizontal="right" vertical="center" shrinkToFit="1"/>
    </xf>
    <xf numFmtId="41" fontId="34" fillId="0" borderId="21" xfId="48" applyNumberFormat="1" applyFont="1" applyFill="1" applyBorder="1" applyAlignment="1">
      <alignment horizontal="right" vertical="center" shrinkToFit="1"/>
    </xf>
    <xf numFmtId="41" fontId="34" fillId="0" borderId="23" xfId="48" applyNumberFormat="1" applyFont="1" applyBorder="1" applyAlignment="1">
      <alignment horizontal="right" vertical="center" shrinkToFit="1"/>
    </xf>
    <xf numFmtId="41" fontId="35" fillId="0" borderId="0" xfId="48" applyNumberFormat="1" applyFont="1" applyBorder="1" applyAlignment="1">
      <alignment horizontal="right" vertical="center" shrinkToFit="1"/>
    </xf>
    <xf numFmtId="41" fontId="36" fillId="0" borderId="0" xfId="48" applyNumberFormat="1" applyFont="1" applyBorder="1" applyAlignment="1">
      <alignment horizontal="right" vertical="center" shrinkToFit="1"/>
    </xf>
    <xf numFmtId="0" fontId="33" fillId="0" borderId="10" xfId="66" applyFont="1" applyBorder="1">
      <alignment vertical="center"/>
      <protection/>
    </xf>
    <xf numFmtId="0" fontId="10" fillId="0" borderId="10" xfId="66" applyFont="1" applyBorder="1" applyAlignment="1">
      <alignment horizontal="distributed" vertical="center"/>
      <protection/>
    </xf>
    <xf numFmtId="0" fontId="10" fillId="0" borderId="14" xfId="66" applyFont="1" applyBorder="1">
      <alignment vertical="center"/>
      <protection/>
    </xf>
    <xf numFmtId="41" fontId="34" fillId="0" borderId="24" xfId="48" applyNumberFormat="1" applyFont="1" applyBorder="1" applyAlignment="1">
      <alignment horizontal="right" vertical="center" shrinkToFit="1"/>
    </xf>
    <xf numFmtId="41" fontId="34" fillId="0" borderId="25" xfId="48" applyNumberFormat="1" applyFont="1" applyFill="1" applyBorder="1" applyAlignment="1">
      <alignment horizontal="right" vertical="center" shrinkToFit="1"/>
    </xf>
    <xf numFmtId="41" fontId="34" fillId="0" borderId="26" xfId="48" applyNumberFormat="1" applyFont="1" applyFill="1" applyBorder="1" applyAlignment="1">
      <alignment horizontal="right" vertical="center" shrinkToFit="1"/>
    </xf>
    <xf numFmtId="41" fontId="35" fillId="0" borderId="10" xfId="48" applyNumberFormat="1" applyFont="1" applyFill="1" applyBorder="1" applyAlignment="1">
      <alignment horizontal="right" vertical="center" shrinkToFit="1"/>
    </xf>
    <xf numFmtId="41" fontId="35" fillId="0" borderId="17" xfId="48" applyNumberFormat="1" applyFont="1" applyFill="1" applyBorder="1" applyAlignment="1">
      <alignment horizontal="right" vertical="center" shrinkToFit="1"/>
    </xf>
    <xf numFmtId="41" fontId="34" fillId="0" borderId="27" xfId="48" applyNumberFormat="1" applyFont="1" applyBorder="1" applyAlignment="1">
      <alignment horizontal="right" vertical="center" shrinkToFit="1"/>
    </xf>
    <xf numFmtId="41" fontId="34" fillId="0" borderId="10" xfId="48" applyNumberFormat="1" applyFont="1" applyBorder="1" applyAlignment="1">
      <alignment horizontal="right" vertical="center" shrinkToFit="1"/>
    </xf>
    <xf numFmtId="41" fontId="34" fillId="0" borderId="26" xfId="48" applyNumberFormat="1" applyFont="1" applyBorder="1" applyAlignment="1">
      <alignment horizontal="right" vertical="center" shrinkToFit="1"/>
    </xf>
    <xf numFmtId="41" fontId="34" fillId="0" borderId="14" xfId="48" applyNumberFormat="1" applyFont="1" applyBorder="1" applyAlignment="1">
      <alignment horizontal="right" vertical="center" shrinkToFit="1"/>
    </xf>
    <xf numFmtId="41" fontId="35" fillId="0" borderId="10" xfId="48" applyNumberFormat="1" applyFont="1" applyBorder="1" applyAlignment="1">
      <alignment horizontal="right" vertical="center" shrinkToFit="1"/>
    </xf>
    <xf numFmtId="0" fontId="0" fillId="0" borderId="0" xfId="66" applyFill="1">
      <alignment vertical="center"/>
      <protection/>
    </xf>
    <xf numFmtId="38" fontId="0" fillId="0" borderId="0" xfId="66" applyNumberFormat="1">
      <alignment vertical="center"/>
      <protection/>
    </xf>
    <xf numFmtId="0" fontId="0" fillId="0" borderId="0" xfId="67" applyFill="1">
      <alignment vertical="center"/>
      <protection/>
    </xf>
    <xf numFmtId="0" fontId="3" fillId="0" borderId="0" xfId="67" applyFont="1" applyFill="1">
      <alignment vertical="center"/>
      <protection/>
    </xf>
    <xf numFmtId="0" fontId="0" fillId="0" borderId="0" xfId="67" applyFill="1" applyBorder="1">
      <alignment vertical="center"/>
      <protection/>
    </xf>
    <xf numFmtId="0" fontId="33" fillId="0" borderId="0" xfId="67" applyFont="1" applyFill="1">
      <alignment vertical="center"/>
      <protection/>
    </xf>
    <xf numFmtId="0" fontId="10" fillId="0" borderId="0" xfId="67" applyFont="1" applyBorder="1" applyAlignment="1">
      <alignment horizontal="distributed" vertical="center"/>
      <protection/>
    </xf>
    <xf numFmtId="0" fontId="10" fillId="0" borderId="15" xfId="67" applyFont="1" applyBorder="1" applyAlignment="1">
      <alignment horizontal="distributed" vertical="center"/>
      <protection/>
    </xf>
    <xf numFmtId="41" fontId="34" fillId="0" borderId="28" xfId="48" applyNumberFormat="1" applyFont="1" applyFill="1" applyBorder="1" applyAlignment="1">
      <alignment horizontal="right" vertical="center"/>
    </xf>
    <xf numFmtId="0" fontId="33" fillId="0" borderId="0" xfId="67" applyFont="1" applyFill="1" applyBorder="1">
      <alignment vertical="center"/>
      <protection/>
    </xf>
    <xf numFmtId="0" fontId="8" fillId="0" borderId="0" xfId="67" applyFont="1" applyBorder="1" applyAlignment="1">
      <alignment horizontal="distributed" vertical="center"/>
      <protection/>
    </xf>
    <xf numFmtId="0" fontId="8" fillId="0" borderId="13" xfId="67" applyFont="1" applyBorder="1" applyAlignment="1">
      <alignment horizontal="distributed" vertical="center"/>
      <protection/>
    </xf>
    <xf numFmtId="41" fontId="7" fillId="0" borderId="22" xfId="67" applyNumberFormat="1" applyFont="1" applyFill="1" applyBorder="1" applyAlignment="1">
      <alignment horizontal="right" vertical="center"/>
      <protection/>
    </xf>
    <xf numFmtId="41" fontId="7" fillId="0" borderId="20" xfId="67" applyNumberFormat="1" applyFont="1" applyFill="1" applyBorder="1" applyAlignment="1">
      <alignment horizontal="right" vertical="center"/>
      <protection/>
    </xf>
    <xf numFmtId="41" fontId="36" fillId="0" borderId="21" xfId="67" applyNumberFormat="1" applyFont="1" applyFill="1" applyBorder="1" applyAlignment="1">
      <alignment horizontal="right" vertical="center"/>
      <protection/>
    </xf>
    <xf numFmtId="41" fontId="7" fillId="0" borderId="29" xfId="67" applyNumberFormat="1" applyFont="1" applyFill="1" applyBorder="1" applyAlignment="1">
      <alignment horizontal="right" vertical="center"/>
      <protection/>
    </xf>
    <xf numFmtId="41" fontId="7" fillId="0" borderId="28" xfId="48" applyNumberFormat="1" applyFont="1" applyFill="1" applyBorder="1" applyAlignment="1">
      <alignment horizontal="right" vertical="center"/>
    </xf>
    <xf numFmtId="41" fontId="36" fillId="0" borderId="30" xfId="67" applyNumberFormat="1" applyFont="1" applyFill="1" applyBorder="1" applyAlignment="1">
      <alignment horizontal="right" vertical="center"/>
      <protection/>
    </xf>
    <xf numFmtId="41" fontId="7" fillId="0" borderId="31" xfId="67" applyNumberFormat="1" applyFont="1" applyFill="1" applyBorder="1" applyAlignment="1">
      <alignment horizontal="right" vertical="center"/>
      <protection/>
    </xf>
    <xf numFmtId="41" fontId="7" fillId="0" borderId="32" xfId="67" applyNumberFormat="1" applyFont="1" applyFill="1" applyBorder="1" applyAlignment="1">
      <alignment horizontal="right" vertical="center"/>
      <protection/>
    </xf>
    <xf numFmtId="0" fontId="10" fillId="0" borderId="13" xfId="67" applyFont="1" applyBorder="1" applyAlignment="1">
      <alignment horizontal="distributed" vertical="center"/>
      <protection/>
    </xf>
    <xf numFmtId="41" fontId="7" fillId="0" borderId="28" xfId="67" applyNumberFormat="1" applyFont="1" applyFill="1" applyBorder="1" applyAlignment="1">
      <alignment horizontal="right" vertical="center"/>
      <protection/>
    </xf>
    <xf numFmtId="41" fontId="36" fillId="0" borderId="30" xfId="48" applyNumberFormat="1" applyFont="1" applyFill="1" applyBorder="1" applyAlignment="1">
      <alignment horizontal="right" vertical="center"/>
    </xf>
    <xf numFmtId="41" fontId="7" fillId="0" borderId="22" xfId="48" applyNumberFormat="1" applyFont="1" applyFill="1" applyBorder="1" applyAlignment="1">
      <alignment horizontal="right" vertical="center"/>
    </xf>
    <xf numFmtId="41" fontId="7" fillId="0" borderId="20" xfId="48" applyNumberFormat="1" applyFont="1" applyFill="1" applyBorder="1" applyAlignment="1">
      <alignment horizontal="right" vertical="center"/>
    </xf>
    <xf numFmtId="41" fontId="36" fillId="0" borderId="21" xfId="48" applyNumberFormat="1" applyFont="1" applyFill="1" applyBorder="1" applyAlignment="1">
      <alignment horizontal="right" vertical="center"/>
    </xf>
    <xf numFmtId="41" fontId="7" fillId="0" borderId="29" xfId="48" applyNumberFormat="1" applyFont="1" applyFill="1" applyBorder="1" applyAlignment="1">
      <alignment horizontal="right" vertical="center"/>
    </xf>
    <xf numFmtId="41" fontId="7" fillId="0" borderId="31" xfId="48" applyNumberFormat="1" applyFont="1" applyFill="1" applyBorder="1" applyAlignment="1">
      <alignment horizontal="right" vertical="center"/>
    </xf>
    <xf numFmtId="41" fontId="7" fillId="0" borderId="32" xfId="48" applyNumberFormat="1" applyFont="1" applyFill="1" applyBorder="1" applyAlignment="1">
      <alignment horizontal="right" vertical="center"/>
    </xf>
    <xf numFmtId="41" fontId="34" fillId="0" borderId="22" xfId="48" applyNumberFormat="1" applyFont="1" applyFill="1" applyBorder="1" applyAlignment="1">
      <alignment horizontal="right" vertical="center"/>
    </xf>
    <xf numFmtId="41" fontId="35" fillId="0" borderId="21" xfId="48" applyNumberFormat="1" applyFont="1" applyFill="1" applyBorder="1" applyAlignment="1">
      <alignment horizontal="right" vertical="center"/>
    </xf>
    <xf numFmtId="41" fontId="34" fillId="0" borderId="31" xfId="48" applyNumberFormat="1" applyFont="1" applyFill="1" applyBorder="1" applyAlignment="1">
      <alignment horizontal="right" vertical="center"/>
    </xf>
    <xf numFmtId="41" fontId="34" fillId="0" borderId="20" xfId="48" applyNumberFormat="1" applyFont="1" applyFill="1" applyBorder="1" applyAlignment="1">
      <alignment horizontal="right" vertical="center"/>
    </xf>
    <xf numFmtId="41" fontId="34" fillId="0" borderId="32" xfId="48" applyNumberFormat="1" applyFont="1" applyFill="1" applyBorder="1" applyAlignment="1">
      <alignment horizontal="right" vertical="center"/>
    </xf>
    <xf numFmtId="41" fontId="34" fillId="0" borderId="29" xfId="48" applyNumberFormat="1" applyFont="1" applyFill="1" applyBorder="1" applyAlignment="1">
      <alignment horizontal="right" vertical="center"/>
    </xf>
    <xf numFmtId="41" fontId="35" fillId="0" borderId="30" xfId="48" applyNumberFormat="1" applyFont="1" applyFill="1" applyBorder="1" applyAlignment="1">
      <alignment horizontal="right" vertical="center"/>
    </xf>
    <xf numFmtId="0" fontId="33" fillId="0" borderId="10" xfId="67" applyFont="1" applyFill="1" applyBorder="1">
      <alignment vertical="center"/>
      <protection/>
    </xf>
    <xf numFmtId="0" fontId="10" fillId="0" borderId="10" xfId="67" applyFont="1" applyBorder="1" applyAlignment="1">
      <alignment horizontal="distributed" vertical="center"/>
      <protection/>
    </xf>
    <xf numFmtId="0" fontId="10" fillId="0" borderId="14" xfId="67" applyFont="1" applyBorder="1" applyAlignment="1">
      <alignment horizontal="distributed" vertical="center"/>
      <protection/>
    </xf>
    <xf numFmtId="41" fontId="34" fillId="0" borderId="24" xfId="48" applyNumberFormat="1" applyFont="1" applyFill="1" applyBorder="1" applyAlignment="1">
      <alignment horizontal="right" vertical="center"/>
    </xf>
    <xf numFmtId="41" fontId="34" fillId="0" borderId="25" xfId="48" applyNumberFormat="1" applyFont="1" applyFill="1" applyBorder="1" applyAlignment="1">
      <alignment horizontal="right" vertical="center"/>
    </xf>
    <xf numFmtId="41" fontId="35" fillId="0" borderId="26" xfId="48" applyNumberFormat="1" applyFont="1" applyFill="1" applyBorder="1" applyAlignment="1">
      <alignment horizontal="right" vertical="center"/>
    </xf>
    <xf numFmtId="41" fontId="34" fillId="0" borderId="33" xfId="48" applyNumberFormat="1" applyFont="1" applyFill="1" applyBorder="1" applyAlignment="1">
      <alignment horizontal="right" vertical="center"/>
    </xf>
    <xf numFmtId="41" fontId="34" fillId="0" borderId="34" xfId="48" applyNumberFormat="1" applyFont="1" applyFill="1" applyBorder="1" applyAlignment="1">
      <alignment horizontal="right" vertical="center"/>
    </xf>
    <xf numFmtId="41" fontId="35" fillId="0" borderId="35" xfId="48" applyNumberFormat="1" applyFont="1" applyFill="1" applyBorder="1" applyAlignment="1">
      <alignment horizontal="right" vertical="center"/>
    </xf>
    <xf numFmtId="41" fontId="34" fillId="0" borderId="36" xfId="48" applyNumberFormat="1" applyFont="1" applyFill="1" applyBorder="1" applyAlignment="1">
      <alignment horizontal="right" vertical="center"/>
    </xf>
    <xf numFmtId="41" fontId="34" fillId="0" borderId="37" xfId="48" applyNumberFormat="1" applyFont="1" applyFill="1" applyBorder="1" applyAlignment="1">
      <alignment horizontal="right" vertical="center"/>
    </xf>
    <xf numFmtId="38" fontId="0" fillId="0" borderId="0" xfId="67" applyNumberFormat="1" applyFill="1">
      <alignment vertical="center"/>
      <protection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/>
    </xf>
    <xf numFmtId="0" fontId="5" fillId="24" borderId="39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distributed"/>
    </xf>
    <xf numFmtId="38" fontId="9" fillId="24" borderId="41" xfId="48" applyFont="1" applyFill="1" applyBorder="1" applyAlignment="1">
      <alignment shrinkToFit="1"/>
    </xf>
    <xf numFmtId="38" fontId="9" fillId="24" borderId="16" xfId="48" applyFont="1" applyFill="1" applyBorder="1" applyAlignment="1">
      <alignment shrinkToFit="1"/>
    </xf>
    <xf numFmtId="38" fontId="9" fillId="24" borderId="12" xfId="48" applyFont="1" applyFill="1" applyBorder="1" applyAlignment="1">
      <alignment shrinkToFit="1"/>
    </xf>
    <xf numFmtId="38" fontId="9" fillId="24" borderId="16" xfId="48" applyFont="1" applyFill="1" applyBorder="1" applyAlignment="1">
      <alignment horizontal="right" shrinkToFit="1"/>
    </xf>
    <xf numFmtId="38" fontId="9" fillId="24" borderId="12" xfId="48" applyFont="1" applyFill="1" applyBorder="1" applyAlignment="1">
      <alignment horizontal="right" shrinkToFit="1"/>
    </xf>
    <xf numFmtId="0" fontId="5" fillId="24" borderId="10" xfId="0" applyFont="1" applyFill="1" applyBorder="1" applyAlignment="1">
      <alignment shrinkToFit="1"/>
    </xf>
    <xf numFmtId="38" fontId="9" fillId="24" borderId="42" xfId="48" applyFont="1" applyFill="1" applyBorder="1" applyAlignment="1">
      <alignment shrinkToFit="1"/>
    </xf>
    <xf numFmtId="38" fontId="9" fillId="24" borderId="42" xfId="48" applyFont="1" applyFill="1" applyBorder="1" applyAlignment="1">
      <alignment horizontal="right" shrinkToFit="1"/>
    </xf>
    <xf numFmtId="38" fontId="9" fillId="24" borderId="17" xfId="48" applyFont="1" applyFill="1" applyBorder="1" applyAlignment="1">
      <alignment horizontal="right" shrinkToFit="1"/>
    </xf>
    <xf numFmtId="0" fontId="2" fillId="24" borderId="0" xfId="0" applyFont="1" applyFill="1" applyAlignment="1">
      <alignment/>
    </xf>
    <xf numFmtId="38" fontId="2" fillId="24" borderId="43" xfId="48" applyFont="1" applyFill="1" applyBorder="1" applyAlignment="1">
      <alignment horizontal="right"/>
    </xf>
    <xf numFmtId="0" fontId="2" fillId="24" borderId="43" xfId="0" applyFont="1" applyFill="1" applyBorder="1" applyAlignment="1">
      <alignment/>
    </xf>
    <xf numFmtId="38" fontId="2" fillId="24" borderId="43" xfId="48" applyFont="1" applyFill="1" applyBorder="1" applyAlignment="1">
      <alignment horizontal="center" vertical="center"/>
    </xf>
    <xf numFmtId="38" fontId="2" fillId="0" borderId="0" xfId="0" applyNumberFormat="1" applyFont="1" applyAlignment="1">
      <alignment/>
    </xf>
    <xf numFmtId="0" fontId="39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31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distributed" vertical="center"/>
    </xf>
    <xf numFmtId="0" fontId="8" fillId="0" borderId="3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31" fillId="0" borderId="0" xfId="0" applyFont="1" applyBorder="1" applyAlignment="1">
      <alignment horizontal="center" vertical="center"/>
    </xf>
    <xf numFmtId="179" fontId="7" fillId="0" borderId="12" xfId="48" applyNumberFormat="1" applyFont="1" applyBorder="1" applyAlignment="1">
      <alignment horizontal="right" shrinkToFit="1"/>
    </xf>
    <xf numFmtId="179" fontId="7" fillId="0" borderId="16" xfId="48" applyNumberFormat="1" applyFont="1" applyBorder="1" applyAlignment="1">
      <alignment horizontal="right" shrinkToFit="1"/>
    </xf>
    <xf numFmtId="0" fontId="31" fillId="0" borderId="0" xfId="0" applyFont="1" applyBorder="1" applyAlignment="1">
      <alignment/>
    </xf>
    <xf numFmtId="179" fontId="7" fillId="0" borderId="0" xfId="48" applyNumberFormat="1" applyFont="1" applyBorder="1" applyAlignment="1">
      <alignment horizontal="right" shrinkToFit="1"/>
    </xf>
    <xf numFmtId="0" fontId="8" fillId="0" borderId="10" xfId="0" applyFont="1" applyFill="1" applyBorder="1" applyAlignment="1">
      <alignment horizontal="distributed"/>
    </xf>
    <xf numFmtId="179" fontId="7" fillId="0" borderId="17" xfId="48" applyNumberFormat="1" applyFont="1" applyBorder="1" applyAlignment="1">
      <alignment horizontal="right" shrinkToFit="1"/>
    </xf>
    <xf numFmtId="179" fontId="7" fillId="0" borderId="10" xfId="48" applyNumberFormat="1" applyFont="1" applyBorder="1" applyAlignment="1">
      <alignment horizontal="right" shrinkToFit="1"/>
    </xf>
    <xf numFmtId="179" fontId="7" fillId="0" borderId="42" xfId="48" applyNumberFormat="1" applyFont="1" applyBorder="1" applyAlignment="1">
      <alignment horizontal="right" shrinkToFit="1"/>
    </xf>
    <xf numFmtId="0" fontId="31" fillId="0" borderId="0" xfId="0" applyFont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/>
    </xf>
    <xf numFmtId="49" fontId="2" fillId="0" borderId="10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8" fillId="0" borderId="43" xfId="0" applyFont="1" applyBorder="1" applyAlignment="1">
      <alignment horizontal="distributed" vertical="center"/>
    </xf>
    <xf numFmtId="0" fontId="40" fillId="0" borderId="0" xfId="0" applyFont="1" applyAlignment="1">
      <alignment horizontal="center" vertical="center"/>
    </xf>
    <xf numFmtId="179" fontId="9" fillId="0" borderId="16" xfId="48" applyNumberFormat="1" applyFont="1" applyBorder="1" applyAlignment="1">
      <alignment shrinkToFit="1"/>
    </xf>
    <xf numFmtId="176" fontId="40" fillId="0" borderId="0" xfId="48" applyNumberFormat="1" applyFont="1" applyBorder="1" applyAlignment="1">
      <alignment/>
    </xf>
    <xf numFmtId="179" fontId="9" fillId="0" borderId="16" xfId="48" applyNumberFormat="1" applyFont="1" applyBorder="1" applyAlignment="1">
      <alignment horizontal="right" shrinkToFit="1"/>
    </xf>
    <xf numFmtId="179" fontId="9" fillId="0" borderId="42" xfId="48" applyNumberFormat="1" applyFont="1" applyBorder="1" applyAlignment="1">
      <alignment horizontal="right" shrinkToFit="1"/>
    </xf>
    <xf numFmtId="0" fontId="40" fillId="0" borderId="0" xfId="0" applyFont="1" applyBorder="1" applyAlignment="1">
      <alignment/>
    </xf>
    <xf numFmtId="176" fontId="40" fillId="0" borderId="0" xfId="0" applyNumberFormat="1" applyFont="1" applyAlignment="1">
      <alignment/>
    </xf>
    <xf numFmtId="179" fontId="31" fillId="0" borderId="16" xfId="48" applyNumberFormat="1" applyFont="1" applyBorder="1" applyAlignment="1">
      <alignment horizontal="right"/>
    </xf>
    <xf numFmtId="179" fontId="31" fillId="0" borderId="16" xfId="48" applyNumberFormat="1" applyFont="1" applyBorder="1" applyAlignment="1">
      <alignment/>
    </xf>
    <xf numFmtId="179" fontId="31" fillId="0" borderId="12" xfId="48" applyNumberFormat="1" applyFont="1" applyBorder="1" applyAlignment="1">
      <alignment/>
    </xf>
    <xf numFmtId="179" fontId="31" fillId="0" borderId="12" xfId="48" applyNumberFormat="1" applyFont="1" applyBorder="1" applyAlignment="1">
      <alignment horizontal="right"/>
    </xf>
    <xf numFmtId="179" fontId="31" fillId="0" borderId="0" xfId="48" applyNumberFormat="1" applyFont="1" applyAlignment="1">
      <alignment/>
    </xf>
    <xf numFmtId="179" fontId="31" fillId="0" borderId="0" xfId="48" applyNumberFormat="1" applyFont="1" applyAlignment="1">
      <alignment horizontal="right"/>
    </xf>
    <xf numFmtId="0" fontId="0" fillId="0" borderId="0" xfId="0" applyAlignment="1">
      <alignment horizontal="left"/>
    </xf>
    <xf numFmtId="0" fontId="31" fillId="0" borderId="0" xfId="67" applyFont="1" applyFill="1" applyAlignment="1">
      <alignment horizontal="right" vertical="center"/>
      <protection/>
    </xf>
    <xf numFmtId="0" fontId="31" fillId="0" borderId="0" xfId="66" applyFont="1" applyAlignment="1">
      <alignment horizontal="right" vertical="center"/>
      <protection/>
    </xf>
    <xf numFmtId="179" fontId="43" fillId="0" borderId="16" xfId="48" applyNumberFormat="1" applyFont="1" applyBorder="1" applyAlignment="1">
      <alignment shrinkToFit="1"/>
    </xf>
    <xf numFmtId="179" fontId="2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/>
    </xf>
    <xf numFmtId="179" fontId="42" fillId="0" borderId="10" xfId="0" applyNumberFormat="1" applyFont="1" applyFill="1" applyBorder="1" applyAlignment="1">
      <alignment horizontal="right" wrapText="1"/>
    </xf>
    <xf numFmtId="179" fontId="40" fillId="0" borderId="0" xfId="48" applyNumberFormat="1" applyFont="1" applyBorder="1" applyAlignment="1">
      <alignment/>
    </xf>
    <xf numFmtId="179" fontId="40" fillId="0" borderId="0" xfId="0" applyNumberFormat="1" applyFont="1" applyAlignment="1">
      <alignment/>
    </xf>
    <xf numFmtId="0" fontId="8" fillId="0" borderId="0" xfId="67" applyFont="1" applyBorder="1" applyAlignment="1">
      <alignment vertical="center"/>
      <protection/>
    </xf>
    <xf numFmtId="0" fontId="45" fillId="0" borderId="13" xfId="0" applyNumberFormat="1" applyFont="1" applyBorder="1" applyAlignment="1">
      <alignment horizontal="center"/>
    </xf>
    <xf numFmtId="0" fontId="8" fillId="0" borderId="0" xfId="66" applyFont="1" applyBorder="1" applyAlignment="1">
      <alignment vertical="center"/>
      <protection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6" fillId="0" borderId="42" xfId="50" applyFont="1" applyFill="1" applyBorder="1" applyAlignment="1">
      <alignment/>
    </xf>
    <xf numFmtId="38" fontId="6" fillId="0" borderId="17" xfId="50" applyFont="1" applyFill="1" applyBorder="1" applyAlignment="1">
      <alignment/>
    </xf>
    <xf numFmtId="49" fontId="46" fillId="0" borderId="14" xfId="0" applyNumberFormat="1" applyFont="1" applyFill="1" applyBorder="1" applyAlignment="1">
      <alignment horizontal="center"/>
    </xf>
    <xf numFmtId="38" fontId="7" fillId="0" borderId="16" xfId="50" applyFont="1" applyFill="1" applyBorder="1" applyAlignment="1">
      <alignment/>
    </xf>
    <xf numFmtId="176" fontId="7" fillId="0" borderId="12" xfId="50" applyNumberFormat="1" applyFont="1" applyFill="1" applyBorder="1" applyAlignment="1">
      <alignment/>
    </xf>
    <xf numFmtId="38" fontId="7" fillId="0" borderId="12" xfId="5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38" fontId="7" fillId="0" borderId="16" xfId="50" applyFont="1" applyBorder="1" applyAlignment="1">
      <alignment/>
    </xf>
    <xf numFmtId="176" fontId="7" fillId="0" borderId="12" xfId="50" applyNumberFormat="1" applyFont="1" applyBorder="1" applyAlignment="1">
      <alignment/>
    </xf>
    <xf numFmtId="38" fontId="7" fillId="0" borderId="12" xfId="5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38" fontId="7" fillId="0" borderId="0" xfId="50" applyFont="1" applyBorder="1" applyAlignment="1">
      <alignment/>
    </xf>
    <xf numFmtId="176" fontId="7" fillId="0" borderId="0" xfId="5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76" fontId="7" fillId="0" borderId="0" xfId="50" applyNumberFormat="1" applyFont="1" applyBorder="1" applyAlignment="1">
      <alignment/>
    </xf>
    <xf numFmtId="0" fontId="5" fillId="0" borderId="47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68">
      <alignment vertical="center"/>
      <protection/>
    </xf>
    <xf numFmtId="0" fontId="47" fillId="0" borderId="0" xfId="68" applyFont="1" applyAlignment="1">
      <alignment horizontal="right" vertical="center"/>
      <protection/>
    </xf>
    <xf numFmtId="0" fontId="0" fillId="24" borderId="0" xfId="68" applyFill="1">
      <alignment vertical="center"/>
      <protection/>
    </xf>
    <xf numFmtId="0" fontId="0" fillId="24" borderId="0" xfId="68" applyFill="1" applyBorder="1">
      <alignment vertical="center"/>
      <protection/>
    </xf>
    <xf numFmtId="41" fontId="7" fillId="24" borderId="17" xfId="68" applyNumberFormat="1" applyFont="1" applyFill="1" applyBorder="1">
      <alignment vertical="center"/>
      <protection/>
    </xf>
    <xf numFmtId="3" fontId="7" fillId="24" borderId="14" xfId="68" applyNumberFormat="1" applyFont="1" applyFill="1" applyBorder="1">
      <alignment vertical="center"/>
      <protection/>
    </xf>
    <xf numFmtId="3" fontId="7" fillId="24" borderId="17" xfId="68" applyNumberFormat="1" applyFont="1" applyFill="1" applyBorder="1">
      <alignment vertical="center"/>
      <protection/>
    </xf>
    <xf numFmtId="41" fontId="7" fillId="24" borderId="17" xfId="68" applyNumberFormat="1" applyFont="1" applyFill="1" applyBorder="1" applyAlignment="1">
      <alignment vertical="center" shrinkToFit="1"/>
      <protection/>
    </xf>
    <xf numFmtId="3" fontId="7" fillId="24" borderId="10" xfId="68" applyNumberFormat="1" applyFont="1" applyFill="1" applyBorder="1">
      <alignment vertical="center"/>
      <protection/>
    </xf>
    <xf numFmtId="0" fontId="11" fillId="24" borderId="14" xfId="68" applyFont="1" applyFill="1" applyBorder="1" applyAlignment="1">
      <alignment horizontal="center" vertical="center"/>
      <protection/>
    </xf>
    <xf numFmtId="179" fontId="7" fillId="24" borderId="12" xfId="68" applyNumberFormat="1" applyFont="1" applyFill="1" applyBorder="1">
      <alignment vertical="center"/>
      <protection/>
    </xf>
    <xf numFmtId="41" fontId="7" fillId="24" borderId="12" xfId="68" applyNumberFormat="1" applyFont="1" applyFill="1" applyBorder="1">
      <alignment vertical="center"/>
      <protection/>
    </xf>
    <xf numFmtId="3" fontId="7" fillId="24" borderId="13" xfId="68" applyNumberFormat="1" applyFont="1" applyFill="1" applyBorder="1">
      <alignment vertical="center"/>
      <protection/>
    </xf>
    <xf numFmtId="3" fontId="7" fillId="24" borderId="12" xfId="68" applyNumberFormat="1" applyFont="1" applyFill="1" applyBorder="1">
      <alignment vertical="center"/>
      <protection/>
    </xf>
    <xf numFmtId="177" fontId="9" fillId="24" borderId="16" xfId="50" applyNumberFormat="1" applyFont="1" applyFill="1" applyBorder="1" applyAlignment="1">
      <alignment horizontal="right" vertical="center"/>
    </xf>
    <xf numFmtId="41" fontId="7" fillId="24" borderId="12" xfId="68" applyNumberFormat="1" applyFont="1" applyFill="1" applyBorder="1" applyAlignment="1">
      <alignment vertical="center" shrinkToFit="1"/>
      <protection/>
    </xf>
    <xf numFmtId="3" fontId="7" fillId="24" borderId="0" xfId="68" applyNumberFormat="1" applyFont="1" applyFill="1" applyBorder="1">
      <alignment vertical="center"/>
      <protection/>
    </xf>
    <xf numFmtId="0" fontId="11" fillId="24" borderId="13" xfId="68" applyFont="1" applyFill="1" applyBorder="1" applyAlignment="1">
      <alignment horizontal="center" vertical="center"/>
      <protection/>
    </xf>
    <xf numFmtId="0" fontId="5" fillId="24" borderId="13" xfId="68" applyFont="1" applyFill="1" applyBorder="1" applyAlignment="1">
      <alignment horizontal="center" vertical="center"/>
      <protection/>
    </xf>
    <xf numFmtId="179" fontId="7" fillId="24" borderId="11" xfId="68" applyNumberFormat="1" applyFont="1" applyFill="1" applyBorder="1">
      <alignment vertical="center"/>
      <protection/>
    </xf>
    <xf numFmtId="0" fontId="8" fillId="24" borderId="46" xfId="68" applyFont="1" applyFill="1" applyBorder="1" applyAlignment="1">
      <alignment horizontal="center" vertical="center"/>
      <protection/>
    </xf>
    <xf numFmtId="0" fontId="8" fillId="24" borderId="48" xfId="68" applyFont="1" applyFill="1" applyBorder="1" applyAlignment="1">
      <alignment horizontal="center" vertical="center"/>
      <protection/>
    </xf>
    <xf numFmtId="0" fontId="8" fillId="24" borderId="49" xfId="68" applyFont="1" applyFill="1" applyBorder="1" applyAlignment="1">
      <alignment horizontal="center" vertical="center" wrapText="1"/>
      <protection/>
    </xf>
    <xf numFmtId="0" fontId="8" fillId="24" borderId="50" xfId="68" applyFont="1" applyFill="1" applyBorder="1" applyAlignment="1">
      <alignment horizontal="center" vertical="center"/>
      <protection/>
    </xf>
    <xf numFmtId="0" fontId="31" fillId="24" borderId="0" xfId="68" applyFont="1" applyFill="1">
      <alignment vertical="center"/>
      <protection/>
    </xf>
    <xf numFmtId="0" fontId="48" fillId="24" borderId="0" xfId="68" applyFont="1" applyFill="1">
      <alignment vertical="center"/>
      <protection/>
    </xf>
    <xf numFmtId="0" fontId="0" fillId="24" borderId="0" xfId="68" applyFont="1" applyFill="1">
      <alignment vertical="center"/>
      <protection/>
    </xf>
    <xf numFmtId="0" fontId="7" fillId="24" borderId="17" xfId="68" applyFont="1" applyFill="1" applyBorder="1">
      <alignment vertical="center"/>
      <protection/>
    </xf>
    <xf numFmtId="0" fontId="7" fillId="24" borderId="12" xfId="68" applyFont="1" applyFill="1" applyBorder="1">
      <alignment vertical="center"/>
      <protection/>
    </xf>
    <xf numFmtId="0" fontId="8" fillId="24" borderId="13" xfId="68" applyFont="1" applyFill="1" applyBorder="1" applyAlignment="1">
      <alignment horizontal="center" vertical="center"/>
      <protection/>
    </xf>
    <xf numFmtId="0" fontId="8" fillId="24" borderId="51" xfId="68" applyFont="1" applyFill="1" applyBorder="1" applyAlignment="1">
      <alignment horizontal="center" vertical="center"/>
      <protection/>
    </xf>
    <xf numFmtId="0" fontId="3" fillId="24" borderId="0" xfId="68" applyFont="1" applyFill="1">
      <alignment vertical="center"/>
      <protection/>
    </xf>
    <xf numFmtId="38" fontId="2" fillId="0" borderId="0" xfId="50" applyFont="1" applyBorder="1" applyAlignment="1">
      <alignment/>
    </xf>
    <xf numFmtId="176" fontId="2" fillId="0" borderId="0" xfId="5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76" fontId="2" fillId="0" borderId="0" xfId="5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1" fontId="9" fillId="0" borderId="17" xfId="0" applyNumberFormat="1" applyFont="1" applyFill="1" applyBorder="1" applyAlignment="1">
      <alignment horizontal="right"/>
    </xf>
    <xf numFmtId="41" fontId="9" fillId="0" borderId="17" xfId="50" applyNumberFormat="1" applyFont="1" applyBorder="1" applyAlignment="1">
      <alignment horizontal="right"/>
    </xf>
    <xf numFmtId="176" fontId="8" fillId="0" borderId="14" xfId="50" applyNumberFormat="1" applyFont="1" applyBorder="1" applyAlignment="1">
      <alignment horizontal="distributed"/>
    </xf>
    <xf numFmtId="38" fontId="8" fillId="0" borderId="52" xfId="50" applyFont="1" applyBorder="1" applyAlignment="1">
      <alignment/>
    </xf>
    <xf numFmtId="0" fontId="49" fillId="0" borderId="24" xfId="0" applyFont="1" applyBorder="1" applyAlignment="1">
      <alignment horizontal="right"/>
    </xf>
    <xf numFmtId="0" fontId="49" fillId="0" borderId="17" xfId="0" applyFont="1" applyBorder="1" applyAlignment="1">
      <alignment horizontal="right"/>
    </xf>
    <xf numFmtId="0" fontId="50" fillId="0" borderId="10" xfId="0" applyFont="1" applyBorder="1" applyAlignment="1">
      <alignment/>
    </xf>
    <xf numFmtId="0" fontId="49" fillId="0" borderId="22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50" fillId="0" borderId="0" xfId="0" applyFont="1" applyBorder="1" applyAlignment="1">
      <alignment/>
    </xf>
    <xf numFmtId="41" fontId="9" fillId="0" borderId="12" xfId="0" applyNumberFormat="1" applyFont="1" applyBorder="1" applyAlignment="1">
      <alignment horizontal="right"/>
    </xf>
    <xf numFmtId="41" fontId="9" fillId="0" borderId="16" xfId="50" applyNumberFormat="1" applyFont="1" applyBorder="1" applyAlignment="1">
      <alignment horizontal="right"/>
    </xf>
    <xf numFmtId="176" fontId="8" fillId="0" borderId="13" xfId="50" applyNumberFormat="1" applyFont="1" applyBorder="1" applyAlignment="1">
      <alignment/>
    </xf>
    <xf numFmtId="38" fontId="8" fillId="0" borderId="53" xfId="50" applyFont="1" applyBorder="1" applyAlignment="1">
      <alignment/>
    </xf>
    <xf numFmtId="0" fontId="8" fillId="0" borderId="0" xfId="0" applyFont="1" applyBorder="1" applyAlignment="1">
      <alignment/>
    </xf>
    <xf numFmtId="41" fontId="9" fillId="0" borderId="12" xfId="0" applyNumberFormat="1" applyFont="1" applyFill="1" applyBorder="1" applyAlignment="1">
      <alignment horizontal="right"/>
    </xf>
    <xf numFmtId="176" fontId="8" fillId="0" borderId="13" xfId="50" applyNumberFormat="1" applyFont="1" applyBorder="1" applyAlignment="1">
      <alignment horizontal="distributed"/>
    </xf>
    <xf numFmtId="0" fontId="9" fillId="0" borderId="2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41" fontId="7" fillId="0" borderId="12" xfId="0" applyNumberFormat="1" applyFont="1" applyBorder="1" applyAlignment="1">
      <alignment horizontal="right"/>
    </xf>
    <xf numFmtId="41" fontId="7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distributed"/>
    </xf>
    <xf numFmtId="41" fontId="9" fillId="0" borderId="16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53" xfId="0" applyFont="1" applyBorder="1" applyAlignment="1">
      <alignment/>
    </xf>
    <xf numFmtId="41" fontId="7" fillId="0" borderId="0" xfId="0" applyNumberFormat="1" applyFont="1" applyBorder="1" applyAlignment="1">
      <alignment/>
    </xf>
    <xf numFmtId="41" fontId="9" fillId="0" borderId="12" xfId="50" applyNumberFormat="1" applyFont="1" applyBorder="1" applyAlignment="1">
      <alignment horizontal="right"/>
    </xf>
    <xf numFmtId="176" fontId="8" fillId="0" borderId="13" xfId="50" applyNumberFormat="1" applyFont="1" applyFill="1" applyBorder="1" applyAlignment="1">
      <alignment horizontal="distributed"/>
    </xf>
    <xf numFmtId="49" fontId="8" fillId="0" borderId="0" xfId="0" applyNumberFormat="1" applyFont="1" applyBorder="1" applyAlignment="1">
      <alignment horizontal="distributed"/>
    </xf>
    <xf numFmtId="41" fontId="7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distributed"/>
    </xf>
    <xf numFmtId="0" fontId="8" fillId="0" borderId="53" xfId="0" applyFont="1" applyBorder="1" applyAlignment="1">
      <alignment horizontal="center"/>
    </xf>
    <xf numFmtId="41" fontId="52" fillId="0" borderId="12" xfId="0" applyNumberFormat="1" applyFont="1" applyBorder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8" fillId="0" borderId="18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50" fillId="0" borderId="16" xfId="0" applyFont="1" applyBorder="1" applyAlignment="1">
      <alignment horizontal="distributed" vertical="center"/>
    </xf>
    <xf numFmtId="0" fontId="50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69">
      <alignment vertical="center"/>
      <protection/>
    </xf>
    <xf numFmtId="0" fontId="0" fillId="0" borderId="0" xfId="69" applyAlignment="1">
      <alignment horizontal="left" vertical="center"/>
      <protection/>
    </xf>
    <xf numFmtId="0" fontId="0" fillId="0" borderId="0" xfId="69" applyFill="1" applyBorder="1">
      <alignment vertical="center"/>
      <protection/>
    </xf>
    <xf numFmtId="0" fontId="31" fillId="0" borderId="0" xfId="69" applyFont="1" applyAlignment="1">
      <alignment horizontal="right" vertical="center"/>
      <protection/>
    </xf>
    <xf numFmtId="0" fontId="0" fillId="0" borderId="0" xfId="69" applyBorder="1">
      <alignment vertical="center"/>
      <protection/>
    </xf>
    <xf numFmtId="0" fontId="0" fillId="25" borderId="0" xfId="69" applyFill="1" applyAlignment="1">
      <alignment vertical="center" shrinkToFit="1"/>
      <protection/>
    </xf>
    <xf numFmtId="0" fontId="0" fillId="0" borderId="0" xfId="69" applyFill="1" applyBorder="1" applyAlignment="1">
      <alignment vertical="center" shrinkToFit="1"/>
      <protection/>
    </xf>
    <xf numFmtId="0" fontId="8" fillId="24" borderId="55" xfId="69" applyFont="1" applyFill="1" applyBorder="1" applyAlignment="1">
      <alignment horizontal="distributed" vertical="center" shrinkToFit="1"/>
      <protection/>
    </xf>
    <xf numFmtId="41" fontId="7" fillId="24" borderId="56" xfId="69" applyNumberFormat="1" applyFont="1" applyFill="1" applyBorder="1" applyAlignment="1">
      <alignment horizontal="right" vertical="center" shrinkToFit="1"/>
      <protection/>
    </xf>
    <xf numFmtId="41" fontId="7" fillId="24" borderId="57" xfId="69" applyNumberFormat="1" applyFont="1" applyFill="1" applyBorder="1" applyAlignment="1">
      <alignment horizontal="right" vertical="center" shrinkToFit="1"/>
      <protection/>
    </xf>
    <xf numFmtId="41" fontId="7" fillId="24" borderId="55" xfId="69" applyNumberFormat="1" applyFont="1" applyFill="1" applyBorder="1" applyAlignment="1">
      <alignment horizontal="right" vertical="center" shrinkToFit="1"/>
      <protection/>
    </xf>
    <xf numFmtId="0" fontId="8" fillId="24" borderId="57" xfId="69" applyFont="1" applyFill="1" applyBorder="1" applyAlignment="1">
      <alignment horizontal="distributed" vertical="center" shrinkToFit="1"/>
      <protection/>
    </xf>
    <xf numFmtId="0" fontId="8" fillId="24" borderId="49" xfId="69" applyFont="1" applyFill="1" applyBorder="1" applyAlignment="1">
      <alignment horizontal="distributed" vertical="center" shrinkToFit="1"/>
      <protection/>
    </xf>
    <xf numFmtId="41" fontId="7" fillId="24" borderId="46" xfId="69" applyNumberFormat="1" applyFont="1" applyFill="1" applyBorder="1" applyAlignment="1">
      <alignment horizontal="right" vertical="center" shrinkToFit="1"/>
      <protection/>
    </xf>
    <xf numFmtId="41" fontId="7" fillId="24" borderId="48" xfId="69" applyNumberFormat="1" applyFont="1" applyFill="1" applyBorder="1" applyAlignment="1">
      <alignment horizontal="right" vertical="center" shrinkToFit="1"/>
      <protection/>
    </xf>
    <xf numFmtId="41" fontId="7" fillId="24" borderId="49" xfId="69" applyNumberFormat="1" applyFont="1" applyFill="1" applyBorder="1" applyAlignment="1">
      <alignment horizontal="right" vertical="center" shrinkToFit="1"/>
      <protection/>
    </xf>
    <xf numFmtId="0" fontId="8" fillId="24" borderId="48" xfId="69" applyFont="1" applyFill="1" applyBorder="1" applyAlignment="1">
      <alignment horizontal="distributed" vertical="center" shrinkToFit="1"/>
      <protection/>
    </xf>
    <xf numFmtId="0" fontId="0" fillId="0" borderId="0" xfId="69" applyAlignment="1">
      <alignment vertical="center" shrinkToFit="1"/>
      <protection/>
    </xf>
    <xf numFmtId="0" fontId="8" fillId="24" borderId="47" xfId="69" applyFont="1" applyFill="1" applyBorder="1" applyAlignment="1">
      <alignment horizontal="distributed" vertical="center" shrinkToFit="1"/>
      <protection/>
    </xf>
    <xf numFmtId="41" fontId="7" fillId="24" borderId="39" xfId="69" applyNumberFormat="1" applyFont="1" applyFill="1" applyBorder="1" applyAlignment="1">
      <alignment horizontal="right" vertical="center" shrinkToFit="1"/>
      <protection/>
    </xf>
    <xf numFmtId="41" fontId="7" fillId="24" borderId="40" xfId="69" applyNumberFormat="1" applyFont="1" applyFill="1" applyBorder="1" applyAlignment="1">
      <alignment horizontal="right" vertical="center" shrinkToFit="1"/>
      <protection/>
    </xf>
    <xf numFmtId="41" fontId="7" fillId="24" borderId="47" xfId="69" applyNumberFormat="1" applyFont="1" applyFill="1" applyBorder="1" applyAlignment="1">
      <alignment horizontal="right" vertical="center" shrinkToFit="1"/>
      <protection/>
    </xf>
    <xf numFmtId="0" fontId="8" fillId="24" borderId="40" xfId="69" applyFont="1" applyFill="1" applyBorder="1" applyAlignment="1">
      <alignment horizontal="distributed" vertical="center" shrinkToFit="1"/>
      <protection/>
    </xf>
    <xf numFmtId="0" fontId="8" fillId="24" borderId="16" xfId="69" applyFont="1" applyFill="1" applyBorder="1" applyAlignment="1">
      <alignment horizontal="distributed" vertical="center" shrinkToFit="1"/>
      <protection/>
    </xf>
    <xf numFmtId="41" fontId="7" fillId="24" borderId="12" xfId="69" applyNumberFormat="1" applyFont="1" applyFill="1" applyBorder="1" applyAlignment="1">
      <alignment horizontal="right" vertical="center" shrinkToFit="1"/>
      <protection/>
    </xf>
    <xf numFmtId="41" fontId="7" fillId="24" borderId="13" xfId="69" applyNumberFormat="1" applyFont="1" applyFill="1" applyBorder="1" applyAlignment="1">
      <alignment horizontal="right" vertical="center" shrinkToFit="1"/>
      <protection/>
    </xf>
    <xf numFmtId="41" fontId="7" fillId="24" borderId="16" xfId="69" applyNumberFormat="1" applyFont="1" applyFill="1" applyBorder="1" applyAlignment="1">
      <alignment horizontal="right" vertical="center" shrinkToFit="1"/>
      <protection/>
    </xf>
    <xf numFmtId="0" fontId="8" fillId="24" borderId="13" xfId="69" applyFont="1" applyFill="1" applyBorder="1" applyAlignment="1">
      <alignment horizontal="distributed" vertical="center" shrinkToFit="1"/>
      <protection/>
    </xf>
    <xf numFmtId="0" fontId="8" fillId="24" borderId="41" xfId="69" applyFont="1" applyFill="1" applyBorder="1" applyAlignment="1">
      <alignment horizontal="distributed" vertical="center" shrinkToFit="1"/>
      <protection/>
    </xf>
    <xf numFmtId="41" fontId="7" fillId="24" borderId="11" xfId="69" applyNumberFormat="1" applyFont="1" applyFill="1" applyBorder="1" applyAlignment="1">
      <alignment horizontal="right" vertical="center" shrinkToFit="1"/>
      <protection/>
    </xf>
    <xf numFmtId="41" fontId="7" fillId="24" borderId="18" xfId="69" applyNumberFormat="1" applyFont="1" applyFill="1" applyBorder="1" applyAlignment="1">
      <alignment horizontal="right" vertical="center" shrinkToFit="1"/>
      <protection/>
    </xf>
    <xf numFmtId="41" fontId="7" fillId="24" borderId="41" xfId="69" applyNumberFormat="1" applyFont="1" applyFill="1" applyBorder="1" applyAlignment="1">
      <alignment horizontal="right" vertical="center" shrinkToFit="1"/>
      <protection/>
    </xf>
    <xf numFmtId="0" fontId="8" fillId="24" borderId="18" xfId="69" applyFont="1" applyFill="1" applyBorder="1" applyAlignment="1">
      <alignment horizontal="distributed" vertical="center" shrinkToFit="1"/>
      <protection/>
    </xf>
    <xf numFmtId="0" fontId="8" fillId="24" borderId="39" xfId="69" applyFont="1" applyFill="1" applyBorder="1" applyAlignment="1">
      <alignment horizontal="center" vertical="center" shrinkToFit="1"/>
      <protection/>
    </xf>
    <xf numFmtId="0" fontId="8" fillId="24" borderId="12" xfId="69" applyFont="1" applyFill="1" applyBorder="1" applyAlignment="1">
      <alignment horizontal="center" vertical="center" shrinkToFit="1"/>
      <protection/>
    </xf>
    <xf numFmtId="0" fontId="8" fillId="24" borderId="11" xfId="69" applyFont="1" applyFill="1" applyBorder="1" applyAlignment="1">
      <alignment horizontal="center" vertical="center" shrinkToFit="1"/>
      <protection/>
    </xf>
    <xf numFmtId="0" fontId="47" fillId="24" borderId="0" xfId="69" applyFont="1" applyFill="1" applyAlignment="1">
      <alignment horizontal="right"/>
      <protection/>
    </xf>
    <xf numFmtId="0" fontId="0" fillId="24" borderId="0" xfId="69" applyFill="1">
      <alignment vertical="center"/>
      <protection/>
    </xf>
    <xf numFmtId="0" fontId="0" fillId="24" borderId="0" xfId="69" applyFill="1" applyBorder="1">
      <alignment vertical="center"/>
      <protection/>
    </xf>
    <xf numFmtId="0" fontId="39" fillId="24" borderId="0" xfId="69" applyFont="1" applyFill="1" applyAlignment="1">
      <alignment horizontal="left" vertical="center"/>
      <protection/>
    </xf>
    <xf numFmtId="0" fontId="0" fillId="0" borderId="0" xfId="65">
      <alignment vertical="center"/>
      <protection/>
    </xf>
    <xf numFmtId="0" fontId="0" fillId="0" borderId="0" xfId="65" applyBorder="1">
      <alignment vertical="center"/>
      <protection/>
    </xf>
    <xf numFmtId="0" fontId="48" fillId="0" borderId="0" xfId="65" applyFont="1" applyAlignment="1">
      <alignment horizontal="left" vertical="center"/>
      <protection/>
    </xf>
    <xf numFmtId="0" fontId="0" fillId="0" borderId="0" xfId="65" applyFill="1">
      <alignment vertical="center"/>
      <protection/>
    </xf>
    <xf numFmtId="0" fontId="0" fillId="0" borderId="0" xfId="65" applyFill="1" applyBorder="1">
      <alignment vertical="center"/>
      <protection/>
    </xf>
    <xf numFmtId="0" fontId="48" fillId="0" borderId="0" xfId="65" applyFont="1" applyFill="1" applyAlignment="1">
      <alignment horizontal="left" vertical="center"/>
      <protection/>
    </xf>
    <xf numFmtId="0" fontId="0" fillId="0" borderId="0" xfId="65" applyFont="1" applyFill="1">
      <alignment vertical="center"/>
      <protection/>
    </xf>
    <xf numFmtId="0" fontId="47" fillId="0" borderId="0" xfId="65" applyFont="1" applyFill="1" applyAlignment="1">
      <alignment horizontal="left" vertical="center"/>
      <protection/>
    </xf>
    <xf numFmtId="0" fontId="0" fillId="0" borderId="0" xfId="65" applyFill="1" applyAlignment="1">
      <alignment vertical="center" shrinkToFit="1"/>
      <protection/>
    </xf>
    <xf numFmtId="0" fontId="0" fillId="0" borderId="0" xfId="65" applyFill="1" applyBorder="1" applyAlignment="1">
      <alignment vertical="center" shrinkToFit="1"/>
      <protection/>
    </xf>
    <xf numFmtId="41" fontId="7" fillId="0" borderId="55" xfId="65" applyNumberFormat="1" applyFont="1" applyFill="1" applyBorder="1" applyAlignment="1">
      <alignment horizontal="right" vertical="center" shrinkToFit="1"/>
      <protection/>
    </xf>
    <xf numFmtId="41" fontId="7" fillId="0" borderId="56" xfId="65" applyNumberFormat="1" applyFont="1" applyFill="1" applyBorder="1" applyAlignment="1">
      <alignment horizontal="right" vertical="center" shrinkToFit="1"/>
      <protection/>
    </xf>
    <xf numFmtId="41" fontId="7" fillId="0" borderId="57" xfId="65" applyNumberFormat="1" applyFont="1" applyFill="1" applyBorder="1" applyAlignment="1">
      <alignment horizontal="right" vertical="center" shrinkToFit="1"/>
      <protection/>
    </xf>
    <xf numFmtId="0" fontId="8" fillId="0" borderId="57" xfId="65" applyFont="1" applyFill="1" applyBorder="1" applyAlignment="1">
      <alignment horizontal="distributed" vertical="distributed" shrinkToFit="1"/>
      <protection/>
    </xf>
    <xf numFmtId="41" fontId="7" fillId="0" borderId="47" xfId="65" applyNumberFormat="1" applyFont="1" applyFill="1" applyBorder="1" applyAlignment="1">
      <alignment horizontal="right" vertical="center" shrinkToFit="1"/>
      <protection/>
    </xf>
    <xf numFmtId="41" fontId="7" fillId="0" borderId="39" xfId="65" applyNumberFormat="1" applyFont="1" applyFill="1" applyBorder="1" applyAlignment="1">
      <alignment horizontal="right" vertical="center" shrinkToFit="1"/>
      <protection/>
    </xf>
    <xf numFmtId="41" fontId="7" fillId="0" borderId="46" xfId="65" applyNumberFormat="1" applyFont="1" applyFill="1" applyBorder="1" applyAlignment="1">
      <alignment horizontal="right" vertical="center" shrinkToFit="1"/>
      <protection/>
    </xf>
    <xf numFmtId="41" fontId="7" fillId="0" borderId="48" xfId="65" applyNumberFormat="1" applyFont="1" applyFill="1" applyBorder="1" applyAlignment="1">
      <alignment horizontal="right" vertical="center" shrinkToFit="1"/>
      <protection/>
    </xf>
    <xf numFmtId="0" fontId="8" fillId="0" borderId="48" xfId="65" applyFont="1" applyFill="1" applyBorder="1" applyAlignment="1">
      <alignment horizontal="distributed" vertical="distributed" shrinkToFit="1"/>
      <protection/>
    </xf>
    <xf numFmtId="41" fontId="7" fillId="0" borderId="49" xfId="65" applyNumberFormat="1" applyFont="1" applyFill="1" applyBorder="1" applyAlignment="1">
      <alignment horizontal="right" vertical="center" shrinkToFit="1"/>
      <protection/>
    </xf>
    <xf numFmtId="41" fontId="7" fillId="0" borderId="38" xfId="65" applyNumberFormat="1" applyFont="1" applyFill="1" applyBorder="1" applyAlignment="1">
      <alignment horizontal="right" vertical="center" shrinkToFit="1"/>
      <protection/>
    </xf>
    <xf numFmtId="41" fontId="7" fillId="0" borderId="40" xfId="65" applyNumberFormat="1" applyFont="1" applyFill="1" applyBorder="1" applyAlignment="1">
      <alignment horizontal="right" vertical="center" shrinkToFit="1"/>
      <protection/>
    </xf>
    <xf numFmtId="0" fontId="8" fillId="0" borderId="40" xfId="65" applyFont="1" applyFill="1" applyBorder="1" applyAlignment="1">
      <alignment horizontal="distributed" vertical="distributed" shrinkToFit="1"/>
      <protection/>
    </xf>
    <xf numFmtId="41" fontId="7" fillId="0" borderId="0" xfId="65" applyNumberFormat="1" applyFont="1" applyFill="1" applyBorder="1" applyAlignment="1">
      <alignment horizontal="right" vertical="center" shrinkToFit="1"/>
      <protection/>
    </xf>
    <xf numFmtId="41" fontId="7" fillId="0" borderId="12" xfId="65" applyNumberFormat="1" applyFont="1" applyFill="1" applyBorder="1" applyAlignment="1">
      <alignment horizontal="right" vertical="center" shrinkToFit="1"/>
      <protection/>
    </xf>
    <xf numFmtId="41" fontId="7" fillId="0" borderId="13" xfId="65" applyNumberFormat="1" applyFont="1" applyFill="1" applyBorder="1" applyAlignment="1">
      <alignment horizontal="right" vertical="center" shrinkToFit="1"/>
      <protection/>
    </xf>
    <xf numFmtId="0" fontId="8" fillId="0" borderId="13" xfId="65" applyFont="1" applyFill="1" applyBorder="1" applyAlignment="1">
      <alignment horizontal="distributed" vertical="distributed" shrinkToFit="1"/>
      <protection/>
    </xf>
    <xf numFmtId="41" fontId="7" fillId="0" borderId="16" xfId="65" applyNumberFormat="1" applyFont="1" applyFill="1" applyBorder="1" applyAlignment="1">
      <alignment horizontal="right" vertical="center" shrinkToFit="1"/>
      <protection/>
    </xf>
    <xf numFmtId="41" fontId="7" fillId="0" borderId="11" xfId="65" applyNumberFormat="1" applyFont="1" applyFill="1" applyBorder="1" applyAlignment="1">
      <alignment horizontal="right" vertical="center" shrinkToFit="1"/>
      <protection/>
    </xf>
    <xf numFmtId="41" fontId="7" fillId="0" borderId="18" xfId="65" applyNumberFormat="1" applyFont="1" applyFill="1" applyBorder="1" applyAlignment="1">
      <alignment horizontal="right" vertical="center" shrinkToFit="1"/>
      <protection/>
    </xf>
    <xf numFmtId="0" fontId="8" fillId="0" borderId="18" xfId="65" applyFont="1" applyFill="1" applyBorder="1" applyAlignment="1">
      <alignment horizontal="distributed" vertical="distributed" shrinkToFit="1"/>
      <protection/>
    </xf>
    <xf numFmtId="41" fontId="7" fillId="0" borderId="41" xfId="65" applyNumberFormat="1" applyFont="1" applyFill="1" applyBorder="1" applyAlignment="1">
      <alignment horizontal="right" vertical="center" shrinkToFit="1"/>
      <protection/>
    </xf>
    <xf numFmtId="0" fontId="0" fillId="0" borderId="12" xfId="65" applyFill="1" applyBorder="1" applyAlignment="1">
      <alignment vertical="center" shrinkToFit="1"/>
      <protection/>
    </xf>
    <xf numFmtId="0" fontId="48" fillId="0" borderId="0" xfId="65" applyFont="1" applyFill="1" applyAlignment="1">
      <alignment vertical="center" shrinkToFit="1"/>
      <protection/>
    </xf>
    <xf numFmtId="0" fontId="48" fillId="0" borderId="0" xfId="65" applyFont="1" applyFill="1" applyBorder="1" applyAlignment="1">
      <alignment vertical="center" shrinkToFit="1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5" fillId="0" borderId="12" xfId="65" applyFont="1" applyFill="1" applyBorder="1" applyAlignment="1">
      <alignment horizontal="right" vertical="center" shrinkToFit="1"/>
      <protection/>
    </xf>
    <xf numFmtId="0" fontId="8" fillId="0" borderId="12" xfId="65" applyFont="1" applyFill="1" applyBorder="1" applyAlignment="1">
      <alignment horizontal="distributed" vertical="center" wrapText="1" shrinkToFit="1"/>
      <protection/>
    </xf>
    <xf numFmtId="0" fontId="8" fillId="0" borderId="44" xfId="65" applyFont="1" applyFill="1" applyBorder="1" applyAlignment="1">
      <alignment horizontal="distributed" vertical="center" wrapText="1" shrinkToFit="1"/>
      <protection/>
    </xf>
    <xf numFmtId="0" fontId="2" fillId="0" borderId="10" xfId="65" applyFont="1" applyBorder="1" applyAlignment="1">
      <alignment horizontal="right"/>
      <protection/>
    </xf>
    <xf numFmtId="0" fontId="3" fillId="0" borderId="0" xfId="65" applyFont="1" applyAlignment="1">
      <alignment horizontal="left" vertical="center"/>
      <protection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1" fontId="9" fillId="26" borderId="42" xfId="0" applyNumberFormat="1" applyFont="1" applyFill="1" applyBorder="1" applyAlignment="1">
      <alignment/>
    </xf>
    <xf numFmtId="41" fontId="9" fillId="26" borderId="17" xfId="0" applyNumberFormat="1" applyFont="1" applyFill="1" applyBorder="1" applyAlignment="1">
      <alignment/>
    </xf>
    <xf numFmtId="0" fontId="55" fillId="0" borderId="14" xfId="0" applyFont="1" applyBorder="1" applyAlignment="1">
      <alignment horizontal="distributed"/>
    </xf>
    <xf numFmtId="41" fontId="9" fillId="26" borderId="16" xfId="0" applyNumberFormat="1" applyFont="1" applyFill="1" applyBorder="1" applyAlignment="1">
      <alignment/>
    </xf>
    <xf numFmtId="41" fontId="9" fillId="26" borderId="12" xfId="0" applyNumberFormat="1" applyFont="1" applyFill="1" applyBorder="1" applyAlignment="1">
      <alignment/>
    </xf>
    <xf numFmtId="0" fontId="55" fillId="0" borderId="0" xfId="0" applyFont="1" applyBorder="1" applyAlignment="1">
      <alignment horizontal="distributed"/>
    </xf>
    <xf numFmtId="41" fontId="9" fillId="0" borderId="16" xfId="0" applyNumberFormat="1" applyFont="1" applyBorder="1" applyAlignment="1">
      <alignment/>
    </xf>
    <xf numFmtId="41" fontId="9" fillId="0" borderId="12" xfId="0" applyNumberFormat="1" applyFont="1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57" fillId="0" borderId="0" xfId="0" applyFont="1" applyAlignment="1">
      <alignment/>
    </xf>
    <xf numFmtId="0" fontId="8" fillId="0" borderId="14" xfId="0" applyFont="1" applyBorder="1" applyAlignment="1">
      <alignment horizontal="distributed"/>
    </xf>
    <xf numFmtId="0" fontId="8" fillId="0" borderId="6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1" fontId="9" fillId="0" borderId="16" xfId="50" applyNumberFormat="1" applyFont="1" applyBorder="1" applyAlignment="1">
      <alignment/>
    </xf>
    <xf numFmtId="41" fontId="9" fillId="0" borderId="12" xfId="50" applyNumberFormat="1" applyFont="1" applyBorder="1" applyAlignment="1">
      <alignment/>
    </xf>
    <xf numFmtId="38" fontId="47" fillId="0" borderId="0" xfId="0" applyNumberFormat="1" applyFont="1" applyAlignment="1">
      <alignment/>
    </xf>
    <xf numFmtId="0" fontId="0" fillId="27" borderId="0" xfId="65" applyFill="1" applyBorder="1">
      <alignment vertical="center"/>
      <protection/>
    </xf>
    <xf numFmtId="0" fontId="0" fillId="27" borderId="0" xfId="65" applyFill="1" applyBorder="1" applyAlignment="1">
      <alignment vertical="center" shrinkToFit="1"/>
      <protection/>
    </xf>
    <xf numFmtId="0" fontId="0" fillId="27" borderId="0" xfId="65" applyFill="1" applyAlignment="1">
      <alignment vertical="center" shrinkToFit="1"/>
      <protection/>
    </xf>
    <xf numFmtId="0" fontId="0" fillId="27" borderId="0" xfId="69" applyFill="1" applyBorder="1" applyAlignment="1">
      <alignment vertical="center" shrinkToFit="1"/>
      <protection/>
    </xf>
    <xf numFmtId="0" fontId="0" fillId="27" borderId="0" xfId="69" applyFill="1" applyAlignment="1">
      <alignment vertical="center" shrinkToFit="1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8" fillId="0" borderId="44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41" fillId="0" borderId="0" xfId="0" applyFont="1" applyFill="1" applyBorder="1" applyAlignment="1">
      <alignment horizontal="distributed"/>
    </xf>
    <xf numFmtId="179" fontId="9" fillId="0" borderId="12" xfId="48" applyNumberFormat="1" applyFont="1" applyFill="1" applyBorder="1" applyAlignment="1">
      <alignment shrinkToFit="1"/>
    </xf>
    <xf numFmtId="179" fontId="43" fillId="0" borderId="12" xfId="48" applyNumberFormat="1" applyFont="1" applyFill="1" applyBorder="1" applyAlignment="1">
      <alignment shrinkToFit="1"/>
    </xf>
    <xf numFmtId="179" fontId="43" fillId="0" borderId="0" xfId="48" applyNumberFormat="1" applyFont="1" applyFill="1" applyBorder="1" applyAlignment="1">
      <alignment shrinkToFit="1"/>
    </xf>
    <xf numFmtId="179" fontId="43" fillId="0" borderId="16" xfId="48" applyNumberFormat="1" applyFont="1" applyFill="1" applyBorder="1" applyAlignment="1">
      <alignment shrinkToFit="1"/>
    </xf>
    <xf numFmtId="179" fontId="9" fillId="0" borderId="0" xfId="48" applyNumberFormat="1" applyFont="1" applyFill="1" applyBorder="1" applyAlignment="1">
      <alignment shrinkToFit="1"/>
    </xf>
    <xf numFmtId="179" fontId="9" fillId="0" borderId="16" xfId="48" applyNumberFormat="1" applyFont="1" applyFill="1" applyBorder="1" applyAlignment="1">
      <alignment shrinkToFit="1"/>
    </xf>
    <xf numFmtId="179" fontId="9" fillId="0" borderId="0" xfId="48" applyNumberFormat="1" applyFont="1" applyFill="1" applyBorder="1" applyAlignment="1">
      <alignment horizontal="right" shrinkToFit="1"/>
    </xf>
    <xf numFmtId="179" fontId="9" fillId="0" borderId="12" xfId="48" applyNumberFormat="1" applyFont="1" applyFill="1" applyBorder="1" applyAlignment="1">
      <alignment horizontal="right" shrinkToFit="1"/>
    </xf>
    <xf numFmtId="0" fontId="41" fillId="0" borderId="13" xfId="0" applyFont="1" applyFill="1" applyBorder="1" applyAlignment="1">
      <alignment horizontal="distributed"/>
    </xf>
    <xf numFmtId="179" fontId="9" fillId="0" borderId="16" xfId="48" applyNumberFormat="1" applyFont="1" applyFill="1" applyBorder="1" applyAlignment="1">
      <alignment horizontal="right" shrinkToFit="1"/>
    </xf>
    <xf numFmtId="0" fontId="8" fillId="0" borderId="14" xfId="0" applyFont="1" applyFill="1" applyBorder="1" applyAlignment="1">
      <alignment horizontal="distributed"/>
    </xf>
    <xf numFmtId="179" fontId="9" fillId="0" borderId="17" xfId="48" applyNumberFormat="1" applyFont="1" applyFill="1" applyBorder="1" applyAlignment="1">
      <alignment shrinkToFit="1"/>
    </xf>
    <xf numFmtId="179" fontId="9" fillId="0" borderId="10" xfId="48" applyNumberFormat="1" applyFont="1" applyFill="1" applyBorder="1" applyAlignment="1">
      <alignment shrinkToFit="1"/>
    </xf>
    <xf numFmtId="179" fontId="9" fillId="0" borderId="10" xfId="48" applyNumberFormat="1" applyFont="1" applyFill="1" applyBorder="1" applyAlignment="1">
      <alignment horizontal="right" shrinkToFit="1"/>
    </xf>
    <xf numFmtId="179" fontId="9" fillId="0" borderId="42" xfId="48" applyNumberFormat="1" applyFont="1" applyFill="1" applyBorder="1" applyAlignment="1">
      <alignment shrinkToFit="1"/>
    </xf>
    <xf numFmtId="179" fontId="9" fillId="0" borderId="17" xfId="48" applyNumberFormat="1" applyFont="1" applyFill="1" applyBorder="1" applyAlignment="1">
      <alignment horizontal="right" shrinkToFit="1"/>
    </xf>
    <xf numFmtId="179" fontId="2" fillId="0" borderId="10" xfId="0" applyNumberFormat="1" applyFont="1" applyFill="1" applyBorder="1" applyAlignment="1">
      <alignment horizontal="right"/>
    </xf>
    <xf numFmtId="179" fontId="43" fillId="0" borderId="16" xfId="48" applyNumberFormat="1" applyFont="1" applyFill="1" applyBorder="1" applyAlignment="1">
      <alignment horizontal="right" shrinkToFit="1"/>
    </xf>
    <xf numFmtId="179" fontId="9" fillId="0" borderId="13" xfId="48" applyNumberFormat="1" applyFont="1" applyFill="1" applyBorder="1" applyAlignment="1">
      <alignment horizontal="right" shrinkToFit="1"/>
    </xf>
    <xf numFmtId="179" fontId="9" fillId="0" borderId="42" xfId="48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1" fontId="9" fillId="0" borderId="16" xfId="48" applyNumberFormat="1" applyFont="1" applyFill="1" applyBorder="1" applyAlignment="1">
      <alignment shrinkToFit="1"/>
    </xf>
    <xf numFmtId="41" fontId="9" fillId="28" borderId="12" xfId="0" applyNumberFormat="1" applyFont="1" applyFill="1" applyBorder="1" applyAlignment="1">
      <alignment/>
    </xf>
    <xf numFmtId="41" fontId="9" fillId="28" borderId="16" xfId="0" applyNumberFormat="1" applyFont="1" applyFill="1" applyBorder="1" applyAlignment="1">
      <alignment/>
    </xf>
    <xf numFmtId="41" fontId="9" fillId="28" borderId="17" xfId="0" applyNumberFormat="1" applyFont="1" applyFill="1" applyBorder="1" applyAlignment="1">
      <alignment/>
    </xf>
    <xf numFmtId="41" fontId="9" fillId="28" borderId="42" xfId="0" applyNumberFormat="1" applyFont="1" applyFill="1" applyBorder="1" applyAlignment="1">
      <alignment/>
    </xf>
    <xf numFmtId="41" fontId="9" fillId="28" borderId="12" xfId="50" applyNumberFormat="1" applyFont="1" applyFill="1" applyBorder="1" applyAlignment="1">
      <alignment/>
    </xf>
    <xf numFmtId="41" fontId="9" fillId="28" borderId="16" xfId="50" applyNumberFormat="1" applyFont="1" applyFill="1" applyBorder="1" applyAlignment="1">
      <alignment/>
    </xf>
    <xf numFmtId="41" fontId="9" fillId="28" borderId="17" xfId="50" applyNumberFormat="1" applyFont="1" applyFill="1" applyBorder="1" applyAlignment="1">
      <alignment/>
    </xf>
    <xf numFmtId="41" fontId="9" fillId="28" borderId="42" xfId="5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1" fontId="7" fillId="0" borderId="12" xfId="48" applyNumberFormat="1" applyFont="1" applyBorder="1" applyAlignment="1">
      <alignment/>
    </xf>
    <xf numFmtId="41" fontId="7" fillId="0" borderId="0" xfId="48" applyNumberFormat="1" applyFont="1" applyAlignment="1">
      <alignment/>
    </xf>
    <xf numFmtId="41" fontId="7" fillId="0" borderId="16" xfId="48" applyNumberFormat="1" applyFont="1" applyBorder="1" applyAlignment="1">
      <alignment/>
    </xf>
    <xf numFmtId="41" fontId="7" fillId="0" borderId="11" xfId="48" applyNumberFormat="1" applyFont="1" applyBorder="1" applyAlignment="1">
      <alignment/>
    </xf>
    <xf numFmtId="41" fontId="7" fillId="0" borderId="41" xfId="48" applyNumberFormat="1" applyFont="1" applyBorder="1" applyAlignment="1">
      <alignment/>
    </xf>
    <xf numFmtId="41" fontId="7" fillId="0" borderId="0" xfId="48" applyNumberFormat="1" applyFont="1" applyBorder="1" applyAlignment="1">
      <alignment/>
    </xf>
    <xf numFmtId="41" fontId="7" fillId="0" borderId="12" xfId="48" applyNumberFormat="1" applyFont="1" applyBorder="1" applyAlignment="1">
      <alignment horizontal="right"/>
    </xf>
    <xf numFmtId="41" fontId="9" fillId="0" borderId="17" xfId="48" applyNumberFormat="1" applyFont="1" applyBorder="1" applyAlignment="1">
      <alignment/>
    </xf>
    <xf numFmtId="41" fontId="9" fillId="0" borderId="42" xfId="48" applyNumberFormat="1" applyFont="1" applyFill="1" applyBorder="1" applyAlignment="1">
      <alignment/>
    </xf>
    <xf numFmtId="0" fontId="33" fillId="29" borderId="0" xfId="67" applyFont="1" applyFill="1" applyBorder="1">
      <alignment vertical="center"/>
      <protection/>
    </xf>
    <xf numFmtId="38" fontId="2" fillId="0" borderId="0" xfId="48" applyFont="1" applyAlignment="1">
      <alignment/>
    </xf>
    <xf numFmtId="41" fontId="9" fillId="0" borderId="16" xfId="48" applyNumberFormat="1" applyFont="1" applyFill="1" applyBorder="1" applyAlignment="1">
      <alignment horizontal="right" shrinkToFit="1"/>
    </xf>
    <xf numFmtId="41" fontId="9" fillId="0" borderId="12" xfId="48" applyNumberFormat="1" applyFont="1" applyFill="1" applyBorder="1" applyAlignment="1">
      <alignment shrinkToFit="1"/>
    </xf>
    <xf numFmtId="41" fontId="9" fillId="0" borderId="12" xfId="48" applyNumberFormat="1" applyFont="1" applyFill="1" applyBorder="1" applyAlignment="1">
      <alignment horizontal="right" shrinkToFit="1"/>
    </xf>
    <xf numFmtId="0" fontId="3" fillId="30" borderId="0" xfId="0" applyFont="1" applyFill="1" applyAlignment="1">
      <alignment/>
    </xf>
    <xf numFmtId="0" fontId="2" fillId="30" borderId="10" xfId="0" applyFont="1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8" fillId="30" borderId="0" xfId="0" applyFont="1" applyFill="1" applyAlignment="1">
      <alignment horizontal="right"/>
    </xf>
    <xf numFmtId="0" fontId="8" fillId="30" borderId="0" xfId="0" applyFont="1" applyFill="1" applyBorder="1" applyAlignment="1">
      <alignment horizontal="center"/>
    </xf>
    <xf numFmtId="0" fontId="8" fillId="30" borderId="0" xfId="0" applyFont="1" applyFill="1" applyAlignment="1">
      <alignment horizontal="left"/>
    </xf>
    <xf numFmtId="0" fontId="5" fillId="30" borderId="16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8" fillId="30" borderId="38" xfId="0" applyFont="1" applyFill="1" applyBorder="1" applyAlignment="1">
      <alignment horizontal="left"/>
    </xf>
    <xf numFmtId="0" fontId="5" fillId="30" borderId="47" xfId="0" applyFont="1" applyFill="1" applyBorder="1" applyAlignment="1">
      <alignment horizontal="center" vertical="center"/>
    </xf>
    <xf numFmtId="0" fontId="5" fillId="30" borderId="39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distributed"/>
    </xf>
    <xf numFmtId="41" fontId="9" fillId="30" borderId="16" xfId="48" applyNumberFormat="1" applyFont="1" applyFill="1" applyBorder="1" applyAlignment="1">
      <alignment shrinkToFit="1"/>
    </xf>
    <xf numFmtId="41" fontId="43" fillId="30" borderId="16" xfId="48" applyNumberFormat="1" applyFont="1" applyFill="1" applyBorder="1" applyAlignment="1">
      <alignment shrinkToFit="1"/>
    </xf>
    <xf numFmtId="41" fontId="9" fillId="30" borderId="12" xfId="48" applyNumberFormat="1" applyFont="1" applyFill="1" applyBorder="1" applyAlignment="1">
      <alignment shrinkToFit="1"/>
    </xf>
    <xf numFmtId="41" fontId="9" fillId="30" borderId="16" xfId="48" applyNumberFormat="1" applyFont="1" applyFill="1" applyBorder="1" applyAlignment="1">
      <alignment horizontal="right" shrinkToFit="1"/>
    </xf>
    <xf numFmtId="41" fontId="9" fillId="30" borderId="12" xfId="48" applyNumberFormat="1" applyFont="1" applyFill="1" applyBorder="1" applyAlignment="1">
      <alignment horizontal="right" shrinkToFit="1"/>
    </xf>
    <xf numFmtId="0" fontId="8" fillId="30" borderId="10" xfId="0" applyFont="1" applyFill="1" applyBorder="1" applyAlignment="1">
      <alignment horizontal="distributed"/>
    </xf>
    <xf numFmtId="41" fontId="9" fillId="30" borderId="42" xfId="48" applyNumberFormat="1" applyFont="1" applyFill="1" applyBorder="1" applyAlignment="1">
      <alignment horizontal="right" shrinkToFit="1"/>
    </xf>
    <xf numFmtId="41" fontId="9" fillId="30" borderId="42" xfId="48" applyNumberFormat="1" applyFont="1" applyFill="1" applyBorder="1" applyAlignment="1">
      <alignment shrinkToFit="1"/>
    </xf>
    <xf numFmtId="41" fontId="9" fillId="30" borderId="17" xfId="48" applyNumberFormat="1" applyFont="1" applyFill="1" applyBorder="1" applyAlignment="1">
      <alignment shrinkToFit="1"/>
    </xf>
    <xf numFmtId="0" fontId="2" fillId="30" borderId="0" xfId="0" applyFont="1" applyFill="1" applyAlignment="1">
      <alignment/>
    </xf>
    <xf numFmtId="0" fontId="2" fillId="30" borderId="0" xfId="0" applyFont="1" applyFill="1" applyBorder="1" applyAlignment="1">
      <alignment/>
    </xf>
    <xf numFmtId="38" fontId="2" fillId="30" borderId="43" xfId="48" applyFont="1" applyFill="1" applyBorder="1" applyAlignment="1">
      <alignment horizontal="right"/>
    </xf>
    <xf numFmtId="38" fontId="2" fillId="30" borderId="0" xfId="0" applyNumberFormat="1" applyFont="1" applyFill="1" applyAlignment="1">
      <alignment/>
    </xf>
    <xf numFmtId="38" fontId="43" fillId="30" borderId="16" xfId="48" applyFont="1" applyFill="1" applyBorder="1" applyAlignment="1">
      <alignment/>
    </xf>
    <xf numFmtId="38" fontId="9" fillId="30" borderId="16" xfId="48" applyFont="1" applyFill="1" applyBorder="1" applyAlignment="1">
      <alignment/>
    </xf>
    <xf numFmtId="38" fontId="9" fillId="30" borderId="12" xfId="48" applyFont="1" applyFill="1" applyBorder="1" applyAlignment="1">
      <alignment/>
    </xf>
    <xf numFmtId="38" fontId="9" fillId="30" borderId="16" xfId="48" applyFont="1" applyFill="1" applyBorder="1" applyAlignment="1">
      <alignment horizontal="right"/>
    </xf>
    <xf numFmtId="38" fontId="9" fillId="30" borderId="12" xfId="48" applyFont="1" applyFill="1" applyBorder="1" applyAlignment="1">
      <alignment horizontal="right"/>
    </xf>
    <xf numFmtId="38" fontId="9" fillId="30" borderId="42" xfId="48" applyFont="1" applyFill="1" applyBorder="1" applyAlignment="1">
      <alignment horizontal="right"/>
    </xf>
    <xf numFmtId="38" fontId="9" fillId="30" borderId="42" xfId="48" applyFont="1" applyFill="1" applyBorder="1" applyAlignment="1">
      <alignment/>
    </xf>
    <xf numFmtId="38" fontId="9" fillId="30" borderId="17" xfId="48" applyFont="1" applyFill="1" applyBorder="1" applyAlignment="1">
      <alignment/>
    </xf>
    <xf numFmtId="0" fontId="61" fillId="30" borderId="0" xfId="0" applyFont="1" applyFill="1" applyAlignment="1">
      <alignment horizontal="right"/>
    </xf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9" fillId="0" borderId="41" xfId="48" applyNumberFormat="1" applyFont="1" applyFill="1" applyBorder="1" applyAlignment="1">
      <alignment shrinkToFit="1"/>
    </xf>
    <xf numFmtId="41" fontId="9" fillId="0" borderId="42" xfId="48" applyNumberFormat="1" applyFont="1" applyFill="1" applyBorder="1" applyAlignment="1">
      <alignment shrinkToFit="1"/>
    </xf>
    <xf numFmtId="41" fontId="9" fillId="0" borderId="42" xfId="48" applyNumberFormat="1" applyFont="1" applyFill="1" applyBorder="1" applyAlignment="1">
      <alignment horizontal="right" shrinkToFit="1"/>
    </xf>
    <xf numFmtId="41" fontId="9" fillId="0" borderId="17" xfId="48" applyNumberFormat="1" applyFont="1" applyFill="1" applyBorder="1" applyAlignment="1">
      <alignment horizontal="right" shrinkToFit="1"/>
    </xf>
    <xf numFmtId="0" fontId="2" fillId="30" borderId="43" xfId="0" applyFont="1" applyFill="1" applyBorder="1" applyAlignment="1">
      <alignment/>
    </xf>
    <xf numFmtId="38" fontId="2" fillId="30" borderId="43" xfId="48" applyFont="1" applyFill="1" applyBorder="1" applyAlignment="1">
      <alignment horizontal="center" vertical="center"/>
    </xf>
    <xf numFmtId="38" fontId="2" fillId="30" borderId="0" xfId="0" applyNumberFormat="1" applyFont="1" applyFill="1" applyBorder="1" applyAlignment="1">
      <alignment/>
    </xf>
    <xf numFmtId="38" fontId="2" fillId="0" borderId="0" xfId="0" applyNumberFormat="1" applyFont="1" applyBorder="1" applyAlignment="1">
      <alignment/>
    </xf>
    <xf numFmtId="0" fontId="2" fillId="30" borderId="0" xfId="0" applyFont="1" applyFill="1" applyAlignment="1">
      <alignment vertical="center"/>
    </xf>
    <xf numFmtId="41" fontId="7" fillId="0" borderId="16" xfId="48" applyNumberFormat="1" applyFont="1" applyFill="1" applyBorder="1" applyAlignment="1">
      <alignment horizontal="right" shrinkToFit="1"/>
    </xf>
    <xf numFmtId="41" fontId="7" fillId="0" borderId="12" xfId="48" applyNumberFormat="1" applyFont="1" applyFill="1" applyBorder="1" applyAlignment="1">
      <alignment horizontal="right" shrinkToFit="1"/>
    </xf>
    <xf numFmtId="0" fontId="2" fillId="30" borderId="0" xfId="0" applyFont="1" applyFill="1" applyAlignment="1">
      <alignment horizontal="center"/>
    </xf>
    <xf numFmtId="0" fontId="2" fillId="30" borderId="0" xfId="0" applyFont="1" applyFill="1" applyBorder="1" applyAlignment="1">
      <alignment vertical="center"/>
    </xf>
    <xf numFmtId="38" fontId="2" fillId="30" borderId="43" xfId="48" applyFont="1" applyFill="1" applyBorder="1" applyAlignment="1">
      <alignment horizontal="right" vertical="center"/>
    </xf>
    <xf numFmtId="38" fontId="2" fillId="30" borderId="0" xfId="0" applyNumberFormat="1" applyFont="1" applyFill="1" applyAlignment="1">
      <alignment vertical="center"/>
    </xf>
    <xf numFmtId="0" fontId="2" fillId="30" borderId="0" xfId="0" applyFont="1" applyFill="1" applyAlignment="1">
      <alignment horizontal="right" vertical="center"/>
    </xf>
    <xf numFmtId="41" fontId="9" fillId="30" borderId="16" xfId="48" applyNumberFormat="1" applyFont="1" applyFill="1" applyBorder="1" applyAlignment="1">
      <alignment horizontal="right" vertical="center" shrinkToFit="1"/>
    </xf>
    <xf numFmtId="41" fontId="9" fillId="30" borderId="12" xfId="48" applyNumberFormat="1" applyFont="1" applyFill="1" applyBorder="1" applyAlignment="1">
      <alignment horizontal="right" vertical="center" shrinkToFit="1"/>
    </xf>
    <xf numFmtId="0" fontId="31" fillId="30" borderId="10" xfId="0" applyFont="1" applyFill="1" applyBorder="1" applyAlignment="1">
      <alignment horizontal="right"/>
    </xf>
    <xf numFmtId="0" fontId="8" fillId="30" borderId="15" xfId="0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/>
    </xf>
    <xf numFmtId="0" fontId="8" fillId="30" borderId="40" xfId="0" applyFont="1" applyFill="1" applyBorder="1" applyAlignment="1">
      <alignment/>
    </xf>
    <xf numFmtId="0" fontId="41" fillId="30" borderId="13" xfId="0" applyFont="1" applyFill="1" applyBorder="1" applyAlignment="1">
      <alignment horizontal="distributed"/>
    </xf>
    <xf numFmtId="41" fontId="6" fillId="30" borderId="16" xfId="48" applyNumberFormat="1" applyFont="1" applyFill="1" applyBorder="1" applyAlignment="1">
      <alignment/>
    </xf>
    <xf numFmtId="41" fontId="6" fillId="30" borderId="16" xfId="48" applyNumberFormat="1" applyFont="1" applyFill="1" applyBorder="1" applyAlignment="1">
      <alignment horizontal="right"/>
    </xf>
    <xf numFmtId="41" fontId="44" fillId="30" borderId="16" xfId="48" applyNumberFormat="1" applyFont="1" applyFill="1" applyBorder="1" applyAlignment="1">
      <alignment/>
    </xf>
    <xf numFmtId="0" fontId="41" fillId="30" borderId="14" xfId="0" applyFont="1" applyFill="1" applyBorder="1" applyAlignment="1">
      <alignment horizontal="distributed"/>
    </xf>
    <xf numFmtId="41" fontId="6" fillId="30" borderId="42" xfId="48" applyNumberFormat="1" applyFont="1" applyFill="1" applyBorder="1" applyAlignment="1">
      <alignment/>
    </xf>
    <xf numFmtId="41" fontId="6" fillId="30" borderId="42" xfId="48" applyNumberFormat="1" applyFont="1" applyFill="1" applyBorder="1" applyAlignment="1">
      <alignment horizontal="right"/>
    </xf>
    <xf numFmtId="0" fontId="31" fillId="30" borderId="0" xfId="0" applyFont="1" applyFill="1" applyAlignment="1">
      <alignment/>
    </xf>
    <xf numFmtId="0" fontId="40" fillId="30" borderId="0" xfId="0" applyFont="1" applyFill="1" applyAlignment="1">
      <alignment/>
    </xf>
    <xf numFmtId="0" fontId="40" fillId="30" borderId="0" xfId="0" applyFont="1" applyFill="1" applyBorder="1" applyAlignment="1">
      <alignment/>
    </xf>
    <xf numFmtId="0" fontId="31" fillId="30" borderId="0" xfId="0" applyFont="1" applyFill="1" applyAlignment="1">
      <alignment horizontal="right"/>
    </xf>
    <xf numFmtId="176" fontId="40" fillId="30" borderId="0" xfId="0" applyNumberFormat="1" applyFont="1" applyFill="1" applyAlignment="1">
      <alignment/>
    </xf>
    <xf numFmtId="176" fontId="40" fillId="30" borderId="0" xfId="0" applyNumberFormat="1" applyFont="1" applyFill="1" applyBorder="1" applyAlignment="1">
      <alignment/>
    </xf>
    <xf numFmtId="0" fontId="3" fillId="30" borderId="0" xfId="0" applyFont="1" applyFill="1" applyBorder="1" applyAlignment="1">
      <alignment/>
    </xf>
    <xf numFmtId="49" fontId="2" fillId="30" borderId="10" xfId="0" applyNumberFormat="1" applyFont="1" applyFill="1" applyBorder="1" applyAlignment="1">
      <alignment horizontal="right" vertical="center"/>
    </xf>
    <xf numFmtId="0" fontId="41" fillId="30" borderId="58" xfId="0" applyFont="1" applyFill="1" applyBorder="1" applyAlignment="1">
      <alignment horizontal="center" vertical="center"/>
    </xf>
    <xf numFmtId="0" fontId="41" fillId="30" borderId="50" xfId="0" applyFont="1" applyFill="1" applyBorder="1" applyAlignment="1">
      <alignment horizontal="center" vertical="center"/>
    </xf>
    <xf numFmtId="0" fontId="41" fillId="30" borderId="45" xfId="0" applyFont="1" applyFill="1" applyBorder="1" applyAlignment="1">
      <alignment horizontal="distributed" vertical="center"/>
    </xf>
    <xf numFmtId="0" fontId="41" fillId="30" borderId="43" xfId="0" applyFont="1" applyFill="1" applyBorder="1" applyAlignment="1">
      <alignment horizontal="distributed" vertical="center"/>
    </xf>
    <xf numFmtId="0" fontId="41" fillId="30" borderId="0" xfId="0" applyFont="1" applyFill="1" applyAlignment="1">
      <alignment horizontal="center"/>
    </xf>
    <xf numFmtId="0" fontId="41" fillId="30" borderId="38" xfId="0" applyFont="1" applyFill="1" applyBorder="1" applyAlignment="1">
      <alignment horizontal="center" vertical="center"/>
    </xf>
    <xf numFmtId="0" fontId="41" fillId="30" borderId="46" xfId="0" applyFont="1" applyFill="1" applyBorder="1" applyAlignment="1">
      <alignment horizontal="center" vertical="center"/>
    </xf>
    <xf numFmtId="0" fontId="41" fillId="30" borderId="47" xfId="0" applyFont="1" applyFill="1" applyBorder="1" applyAlignment="1">
      <alignment horizontal="distributed" vertical="center"/>
    </xf>
    <xf numFmtId="0" fontId="41" fillId="30" borderId="0" xfId="0" applyFont="1" applyFill="1" applyBorder="1" applyAlignment="1">
      <alignment horizontal="distributed"/>
    </xf>
    <xf numFmtId="179" fontId="6" fillId="30" borderId="12" xfId="48" applyNumberFormat="1" applyFont="1" applyFill="1" applyBorder="1" applyAlignment="1">
      <alignment/>
    </xf>
    <xf numFmtId="179" fontId="6" fillId="30" borderId="0" xfId="48" applyNumberFormat="1" applyFont="1" applyFill="1" applyBorder="1" applyAlignment="1">
      <alignment horizontal="right"/>
    </xf>
    <xf numFmtId="179" fontId="6" fillId="30" borderId="12" xfId="48" applyNumberFormat="1" applyFont="1" applyFill="1" applyBorder="1" applyAlignment="1">
      <alignment horizontal="right"/>
    </xf>
    <xf numFmtId="179" fontId="44" fillId="30" borderId="12" xfId="48" applyNumberFormat="1" applyFont="1" applyFill="1" applyBorder="1" applyAlignment="1">
      <alignment/>
    </xf>
    <xf numFmtId="179" fontId="6" fillId="30" borderId="0" xfId="48" applyNumberFormat="1" applyFont="1" applyFill="1" applyBorder="1" applyAlignment="1">
      <alignment/>
    </xf>
    <xf numFmtId="179" fontId="6" fillId="30" borderId="13" xfId="48" applyNumberFormat="1" applyFont="1" applyFill="1" applyBorder="1" applyAlignment="1">
      <alignment/>
    </xf>
    <xf numFmtId="179" fontId="6" fillId="30" borderId="16" xfId="48" applyNumberFormat="1" applyFont="1" applyFill="1" applyBorder="1" applyAlignment="1">
      <alignment/>
    </xf>
    <xf numFmtId="179" fontId="6" fillId="30" borderId="16" xfId="48" applyNumberFormat="1" applyFont="1" applyFill="1" applyBorder="1" applyAlignment="1">
      <alignment horizontal="right"/>
    </xf>
    <xf numFmtId="0" fontId="41" fillId="30" borderId="10" xfId="0" applyFont="1" applyFill="1" applyBorder="1" applyAlignment="1">
      <alignment horizontal="distributed"/>
    </xf>
    <xf numFmtId="179" fontId="6" fillId="30" borderId="17" xfId="48" applyNumberFormat="1" applyFont="1" applyFill="1" applyBorder="1" applyAlignment="1">
      <alignment/>
    </xf>
    <xf numFmtId="179" fontId="6" fillId="30" borderId="10" xfId="48" applyNumberFormat="1" applyFont="1" applyFill="1" applyBorder="1" applyAlignment="1">
      <alignment horizontal="right"/>
    </xf>
    <xf numFmtId="179" fontId="6" fillId="30" borderId="17" xfId="48" applyNumberFormat="1" applyFont="1" applyFill="1" applyBorder="1" applyAlignment="1">
      <alignment horizontal="right"/>
    </xf>
    <xf numFmtId="179" fontId="6" fillId="30" borderId="10" xfId="48" applyNumberFormat="1" applyFont="1" applyFill="1" applyBorder="1" applyAlignment="1">
      <alignment/>
    </xf>
    <xf numFmtId="179" fontId="6" fillId="30" borderId="14" xfId="48" applyNumberFormat="1" applyFont="1" applyFill="1" applyBorder="1" applyAlignment="1">
      <alignment/>
    </xf>
    <xf numFmtId="179" fontId="6" fillId="30" borderId="42" xfId="48" applyNumberFormat="1" applyFont="1" applyFill="1" applyBorder="1" applyAlignment="1">
      <alignment/>
    </xf>
    <xf numFmtId="0" fontId="31" fillId="30" borderId="0" xfId="0" applyFont="1" applyFill="1" applyAlignment="1">
      <alignment vertical="center"/>
    </xf>
    <xf numFmtId="0" fontId="0" fillId="30" borderId="0" xfId="0" applyFill="1" applyAlignment="1">
      <alignment vertical="center"/>
    </xf>
    <xf numFmtId="41" fontId="6" fillId="30" borderId="16" xfId="48" applyNumberFormat="1" applyFont="1" applyFill="1" applyBorder="1" applyAlignment="1">
      <alignment horizontal="right" vertical="center"/>
    </xf>
    <xf numFmtId="41" fontId="9" fillId="31" borderId="17" xfId="48" applyNumberFormat="1" applyFont="1" applyFill="1" applyBorder="1" applyAlignment="1">
      <alignment horizontal="right"/>
    </xf>
    <xf numFmtId="179" fontId="9" fillId="31" borderId="17" xfId="48" applyNumberFormat="1" applyFont="1" applyFill="1" applyBorder="1" applyAlignment="1">
      <alignment horizontal="right"/>
    </xf>
    <xf numFmtId="41" fontId="34" fillId="31" borderId="61" xfId="48" applyNumberFormat="1" applyFont="1" applyFill="1" applyBorder="1" applyAlignment="1">
      <alignment horizontal="right" vertical="center" shrinkToFit="1"/>
    </xf>
    <xf numFmtId="41" fontId="34" fillId="31" borderId="20" xfId="48" applyNumberFormat="1" applyFont="1" applyFill="1" applyBorder="1" applyAlignment="1">
      <alignment horizontal="right" vertical="center" shrinkToFit="1"/>
    </xf>
    <xf numFmtId="41" fontId="34" fillId="31" borderId="62" xfId="48" applyNumberFormat="1" applyFont="1" applyFill="1" applyBorder="1" applyAlignment="1">
      <alignment horizontal="right" vertical="center" shrinkToFit="1"/>
    </xf>
    <xf numFmtId="41" fontId="35" fillId="31" borderId="0" xfId="48" applyNumberFormat="1" applyFont="1" applyFill="1" applyBorder="1" applyAlignment="1">
      <alignment horizontal="right" vertical="center" shrinkToFit="1"/>
    </xf>
    <xf numFmtId="41" fontId="35" fillId="31" borderId="12" xfId="48" applyNumberFormat="1" applyFont="1" applyFill="1" applyBorder="1" applyAlignment="1">
      <alignment horizontal="right" vertical="center" shrinkToFit="1"/>
    </xf>
    <xf numFmtId="41" fontId="34" fillId="31" borderId="63" xfId="48" applyNumberFormat="1" applyFont="1" applyFill="1" applyBorder="1" applyAlignment="1">
      <alignment horizontal="right" vertical="center" shrinkToFit="1"/>
    </xf>
    <xf numFmtId="41" fontId="34" fillId="31" borderId="0" xfId="48" applyNumberFormat="1" applyFont="1" applyFill="1" applyBorder="1" applyAlignment="1">
      <alignment horizontal="right" vertical="center" shrinkToFit="1"/>
    </xf>
    <xf numFmtId="41" fontId="34" fillId="31" borderId="21" xfId="48" applyNumberFormat="1" applyFont="1" applyFill="1" applyBorder="1" applyAlignment="1">
      <alignment horizontal="right" vertical="center" shrinkToFit="1"/>
    </xf>
    <xf numFmtId="41" fontId="34" fillId="31" borderId="13" xfId="48" applyNumberFormat="1" applyFont="1" applyFill="1" applyBorder="1" applyAlignment="1">
      <alignment horizontal="right" vertical="center" shrinkToFit="1"/>
    </xf>
    <xf numFmtId="41" fontId="34" fillId="31" borderId="22" xfId="48" applyNumberFormat="1" applyFont="1" applyFill="1" applyBorder="1" applyAlignment="1">
      <alignment horizontal="right" vertical="center" shrinkToFit="1"/>
    </xf>
    <xf numFmtId="41" fontId="34" fillId="31" borderId="23" xfId="48" applyNumberFormat="1" applyFont="1" applyFill="1" applyBorder="1" applyAlignment="1">
      <alignment horizontal="right" vertical="center" shrinkToFit="1"/>
    </xf>
    <xf numFmtId="41" fontId="34" fillId="31" borderId="64" xfId="48" applyNumberFormat="1" applyFont="1" applyFill="1" applyBorder="1" applyAlignment="1">
      <alignment horizontal="right" vertical="center" shrinkToFit="1"/>
    </xf>
    <xf numFmtId="41" fontId="34" fillId="31" borderId="22" xfId="67" applyNumberFormat="1" applyFont="1" applyFill="1" applyBorder="1" applyAlignment="1">
      <alignment horizontal="right" vertical="center"/>
      <protection/>
    </xf>
    <xf numFmtId="41" fontId="34" fillId="31" borderId="20" xfId="67" applyNumberFormat="1" applyFont="1" applyFill="1" applyBorder="1" applyAlignment="1">
      <alignment horizontal="right" vertical="center"/>
      <protection/>
    </xf>
    <xf numFmtId="41" fontId="35" fillId="31" borderId="21" xfId="67" applyNumberFormat="1" applyFont="1" applyFill="1" applyBorder="1" applyAlignment="1">
      <alignment horizontal="right" vertical="center"/>
      <protection/>
    </xf>
    <xf numFmtId="41" fontId="34" fillId="31" borderId="29" xfId="67" applyNumberFormat="1" applyFont="1" applyFill="1" applyBorder="1" applyAlignment="1">
      <alignment horizontal="right" vertical="center"/>
      <protection/>
    </xf>
    <xf numFmtId="41" fontId="34" fillId="31" borderId="28" xfId="48" applyNumberFormat="1" applyFont="1" applyFill="1" applyBorder="1" applyAlignment="1">
      <alignment horizontal="right" vertical="center"/>
    </xf>
    <xf numFmtId="41" fontId="35" fillId="31" borderId="30" xfId="67" applyNumberFormat="1" applyFont="1" applyFill="1" applyBorder="1" applyAlignment="1">
      <alignment horizontal="right" vertical="center"/>
      <protection/>
    </xf>
    <xf numFmtId="41" fontId="34" fillId="31" borderId="31" xfId="67" applyNumberFormat="1" applyFont="1" applyFill="1" applyBorder="1" applyAlignment="1">
      <alignment horizontal="right" vertical="center"/>
      <protection/>
    </xf>
    <xf numFmtId="41" fontId="34" fillId="31" borderId="32" xfId="67" applyNumberFormat="1" applyFont="1" applyFill="1" applyBorder="1" applyAlignment="1">
      <alignment horizontal="right" vertical="center"/>
      <protection/>
    </xf>
    <xf numFmtId="41" fontId="34" fillId="31" borderId="28" xfId="67" applyNumberFormat="1" applyFont="1" applyFill="1" applyBorder="1" applyAlignment="1">
      <alignment horizontal="right" vertical="center"/>
      <protection/>
    </xf>
    <xf numFmtId="41" fontId="34" fillId="31" borderId="22" xfId="48" applyNumberFormat="1" applyFont="1" applyFill="1" applyBorder="1" applyAlignment="1">
      <alignment horizontal="right" vertical="center"/>
    </xf>
    <xf numFmtId="41" fontId="34" fillId="31" borderId="0" xfId="48" applyNumberFormat="1" applyFont="1" applyFill="1" applyBorder="1" applyAlignment="1">
      <alignment horizontal="right" vertical="center"/>
    </xf>
    <xf numFmtId="41" fontId="35" fillId="31" borderId="21" xfId="48" applyNumberFormat="1" applyFont="1" applyFill="1" applyBorder="1" applyAlignment="1">
      <alignment horizontal="right" vertical="center"/>
    </xf>
    <xf numFmtId="41" fontId="35" fillId="31" borderId="0" xfId="48" applyNumberFormat="1" applyFont="1" applyFill="1" applyBorder="1" applyAlignment="1">
      <alignment horizontal="right" vertical="center"/>
    </xf>
    <xf numFmtId="41" fontId="34" fillId="31" borderId="31" xfId="48" applyNumberFormat="1" applyFont="1" applyFill="1" applyBorder="1" applyAlignment="1">
      <alignment horizontal="right" vertical="center"/>
    </xf>
    <xf numFmtId="41" fontId="34" fillId="31" borderId="20" xfId="48" applyNumberFormat="1" applyFont="1" applyFill="1" applyBorder="1" applyAlignment="1">
      <alignment horizontal="right" vertical="center"/>
    </xf>
    <xf numFmtId="41" fontId="34" fillId="31" borderId="32" xfId="48" applyNumberFormat="1" applyFont="1" applyFill="1" applyBorder="1" applyAlignment="1">
      <alignment horizontal="right" vertical="center"/>
    </xf>
    <xf numFmtId="41" fontId="34" fillId="31" borderId="29" xfId="48" applyNumberFormat="1" applyFont="1" applyFill="1" applyBorder="1" applyAlignment="1">
      <alignment horizontal="right" vertical="center"/>
    </xf>
    <xf numFmtId="41" fontId="35" fillId="31" borderId="30" xfId="48" applyNumberFormat="1" applyFont="1" applyFill="1" applyBorder="1" applyAlignment="1">
      <alignment horizontal="right" vertical="center"/>
    </xf>
    <xf numFmtId="41" fontId="9" fillId="31" borderId="41" xfId="48" applyNumberFormat="1" applyFont="1" applyFill="1" applyBorder="1" applyAlignment="1">
      <alignment shrinkToFit="1"/>
    </xf>
    <xf numFmtId="41" fontId="9" fillId="31" borderId="16" xfId="48" applyNumberFormat="1" applyFont="1" applyFill="1" applyBorder="1" applyAlignment="1">
      <alignment shrinkToFit="1"/>
    </xf>
    <xf numFmtId="41" fontId="9" fillId="31" borderId="42" xfId="48" applyNumberFormat="1" applyFont="1" applyFill="1" applyBorder="1" applyAlignment="1">
      <alignment shrinkToFit="1"/>
    </xf>
    <xf numFmtId="179" fontId="7" fillId="31" borderId="12" xfId="48" applyNumberFormat="1" applyFont="1" applyFill="1" applyBorder="1" applyAlignment="1">
      <alignment horizontal="right" shrinkToFit="1"/>
    </xf>
    <xf numFmtId="179" fontId="7" fillId="31" borderId="16" xfId="48" applyNumberFormat="1" applyFont="1" applyFill="1" applyBorder="1" applyAlignment="1">
      <alignment horizontal="right" shrinkToFit="1"/>
    </xf>
    <xf numFmtId="41" fontId="7" fillId="0" borderId="12" xfId="51" applyNumberFormat="1" applyFont="1" applyBorder="1" applyAlignment="1">
      <alignment horizontal="right"/>
    </xf>
    <xf numFmtId="179" fontId="9" fillId="31" borderId="12" xfId="48" applyNumberFormat="1" applyFont="1" applyFill="1" applyBorder="1" applyAlignment="1">
      <alignment shrinkToFit="1"/>
    </xf>
    <xf numFmtId="179" fontId="9" fillId="31" borderId="16" xfId="48" applyNumberFormat="1" applyFont="1" applyFill="1" applyBorder="1" applyAlignment="1">
      <alignment shrinkToFit="1"/>
    </xf>
    <xf numFmtId="41" fontId="6" fillId="31" borderId="16" xfId="48" applyNumberFormat="1" applyFont="1" applyFill="1" applyBorder="1" applyAlignment="1">
      <alignment/>
    </xf>
    <xf numFmtId="41" fontId="6" fillId="31" borderId="42" xfId="48" applyNumberFormat="1" applyFont="1" applyFill="1" applyBorder="1" applyAlignment="1">
      <alignment/>
    </xf>
    <xf numFmtId="179" fontId="6" fillId="31" borderId="12" xfId="48" applyNumberFormat="1" applyFont="1" applyFill="1" applyBorder="1" applyAlignment="1">
      <alignment/>
    </xf>
    <xf numFmtId="179" fontId="6" fillId="31" borderId="0" xfId="48" applyNumberFormat="1" applyFont="1" applyFill="1" applyBorder="1" applyAlignment="1">
      <alignment horizontal="right"/>
    </xf>
    <xf numFmtId="179" fontId="6" fillId="31" borderId="12" xfId="48" applyNumberFormat="1" applyFont="1" applyFill="1" applyBorder="1" applyAlignment="1">
      <alignment horizontal="right"/>
    </xf>
    <xf numFmtId="179" fontId="6" fillId="31" borderId="11" xfId="48" applyNumberFormat="1" applyFont="1" applyFill="1" applyBorder="1" applyAlignment="1">
      <alignment/>
    </xf>
    <xf numFmtId="179" fontId="6" fillId="31" borderId="18" xfId="48" applyNumberFormat="1" applyFont="1" applyFill="1" applyBorder="1" applyAlignment="1">
      <alignment/>
    </xf>
    <xf numFmtId="179" fontId="6" fillId="31" borderId="41" xfId="48" applyNumberFormat="1" applyFont="1" applyFill="1" applyBorder="1" applyAlignment="1">
      <alignment/>
    </xf>
    <xf numFmtId="179" fontId="6" fillId="31" borderId="17" xfId="48" applyNumberFormat="1" applyFont="1" applyFill="1" applyBorder="1" applyAlignment="1">
      <alignment/>
    </xf>
    <xf numFmtId="176" fontId="6" fillId="31" borderId="17" xfId="50" applyNumberFormat="1" applyFont="1" applyFill="1" applyBorder="1" applyAlignment="1">
      <alignment/>
    </xf>
    <xf numFmtId="38" fontId="6" fillId="31" borderId="17" xfId="50" applyFont="1" applyFill="1" applyBorder="1" applyAlignment="1">
      <alignment/>
    </xf>
    <xf numFmtId="38" fontId="6" fillId="31" borderId="42" xfId="50" applyFont="1" applyFill="1" applyBorder="1" applyAlignment="1">
      <alignment/>
    </xf>
    <xf numFmtId="177" fontId="9" fillId="31" borderId="42" xfId="50" applyNumberFormat="1" applyFont="1" applyFill="1" applyBorder="1" applyAlignment="1">
      <alignment horizontal="right" vertical="center"/>
    </xf>
    <xf numFmtId="179" fontId="7" fillId="31" borderId="17" xfId="68" applyNumberFormat="1" applyFont="1" applyFill="1" applyBorder="1">
      <alignment vertical="center"/>
      <protection/>
    </xf>
    <xf numFmtId="41" fontId="51" fillId="31" borderId="12" xfId="0" applyNumberFormat="1" applyFont="1" applyFill="1" applyBorder="1" applyAlignment="1">
      <alignment horizontal="right"/>
    </xf>
    <xf numFmtId="41" fontId="51" fillId="31" borderId="13" xfId="50" applyNumberFormat="1" applyFont="1" applyFill="1" applyBorder="1" applyAlignment="1">
      <alignment horizontal="right"/>
    </xf>
    <xf numFmtId="41" fontId="51" fillId="31" borderId="12" xfId="50" applyNumberFormat="1" applyFont="1" applyFill="1" applyBorder="1" applyAlignment="1">
      <alignment horizontal="right"/>
    </xf>
    <xf numFmtId="41" fontId="51" fillId="31" borderId="16" xfId="0" applyNumberFormat="1" applyFont="1" applyFill="1" applyBorder="1" applyAlignment="1">
      <alignment horizontal="right"/>
    </xf>
    <xf numFmtId="41" fontId="51" fillId="31" borderId="16" xfId="50" applyNumberFormat="1" applyFont="1" applyFill="1" applyBorder="1" applyAlignment="1">
      <alignment horizontal="right"/>
    </xf>
    <xf numFmtId="0" fontId="8" fillId="31" borderId="48" xfId="69" applyFont="1" applyFill="1" applyBorder="1" applyAlignment="1">
      <alignment horizontal="distributed" vertical="center" shrinkToFit="1"/>
      <protection/>
    </xf>
    <xf numFmtId="41" fontId="7" fillId="31" borderId="46" xfId="69" applyNumberFormat="1" applyFont="1" applyFill="1" applyBorder="1" applyAlignment="1">
      <alignment horizontal="right" vertical="center" shrinkToFit="1"/>
      <protection/>
    </xf>
    <xf numFmtId="41" fontId="7" fillId="31" borderId="49" xfId="69" applyNumberFormat="1" applyFont="1" applyFill="1" applyBorder="1" applyAlignment="1">
      <alignment horizontal="right" vertical="center" shrinkToFit="1"/>
      <protection/>
    </xf>
    <xf numFmtId="41" fontId="7" fillId="31" borderId="48" xfId="69" applyNumberFormat="1" applyFont="1" applyFill="1" applyBorder="1" applyAlignment="1">
      <alignment horizontal="right" vertical="center" shrinkToFit="1"/>
      <protection/>
    </xf>
    <xf numFmtId="0" fontId="8" fillId="31" borderId="49" xfId="69" applyFont="1" applyFill="1" applyBorder="1" applyAlignment="1">
      <alignment horizontal="distributed" vertical="center" shrinkToFit="1"/>
      <protection/>
    </xf>
    <xf numFmtId="41" fontId="7" fillId="31" borderId="11" xfId="69" applyNumberFormat="1" applyFont="1" applyFill="1" applyBorder="1" applyAlignment="1">
      <alignment horizontal="right" vertical="center" shrinkToFit="1"/>
      <protection/>
    </xf>
    <xf numFmtId="41" fontId="7" fillId="31" borderId="12" xfId="69" applyNumberFormat="1" applyFont="1" applyFill="1" applyBorder="1" applyAlignment="1">
      <alignment horizontal="right" vertical="center" shrinkToFit="1"/>
      <protection/>
    </xf>
    <xf numFmtId="41" fontId="7" fillId="31" borderId="39" xfId="69" applyNumberFormat="1" applyFont="1" applyFill="1" applyBorder="1" applyAlignment="1">
      <alignment horizontal="right" vertical="center" shrinkToFit="1"/>
      <protection/>
    </xf>
    <xf numFmtId="41" fontId="7" fillId="31" borderId="56" xfId="69" applyNumberFormat="1" applyFont="1" applyFill="1" applyBorder="1" applyAlignment="1">
      <alignment horizontal="right" vertical="center" shrinkToFit="1"/>
      <protection/>
    </xf>
    <xf numFmtId="0" fontId="8" fillId="31" borderId="48" xfId="65" applyFont="1" applyFill="1" applyBorder="1" applyAlignment="1">
      <alignment horizontal="distributed" vertical="distributed" shrinkToFit="1"/>
      <protection/>
    </xf>
    <xf numFmtId="41" fontId="7" fillId="31" borderId="46" xfId="65" applyNumberFormat="1" applyFont="1" applyFill="1" applyBorder="1" applyAlignment="1">
      <alignment horizontal="right" vertical="center" shrinkToFit="1"/>
      <protection/>
    </xf>
    <xf numFmtId="41" fontId="7" fillId="31" borderId="49" xfId="65" applyNumberFormat="1" applyFont="1" applyFill="1" applyBorder="1" applyAlignment="1">
      <alignment horizontal="right" vertical="center" shrinkToFit="1"/>
      <protection/>
    </xf>
    <xf numFmtId="41" fontId="7" fillId="31" borderId="48" xfId="65" applyNumberFormat="1" applyFont="1" applyFill="1" applyBorder="1" applyAlignment="1">
      <alignment horizontal="right" vertical="center" shrinkToFit="1"/>
      <protection/>
    </xf>
    <xf numFmtId="41" fontId="7" fillId="31" borderId="11" xfId="65" applyNumberFormat="1" applyFont="1" applyFill="1" applyBorder="1" applyAlignment="1">
      <alignment horizontal="right" vertical="center" shrinkToFit="1"/>
      <protection/>
    </xf>
    <xf numFmtId="41" fontId="7" fillId="31" borderId="12" xfId="65" applyNumberFormat="1" applyFont="1" applyFill="1" applyBorder="1" applyAlignment="1">
      <alignment horizontal="right" vertical="center" shrinkToFit="1"/>
      <protection/>
    </xf>
    <xf numFmtId="41" fontId="7" fillId="31" borderId="39" xfId="65" applyNumberFormat="1" applyFont="1" applyFill="1" applyBorder="1" applyAlignment="1">
      <alignment horizontal="right" vertical="center" shrinkToFit="1"/>
      <protection/>
    </xf>
    <xf numFmtId="41" fontId="7" fillId="31" borderId="56" xfId="65" applyNumberFormat="1" applyFont="1" applyFill="1" applyBorder="1" applyAlignment="1">
      <alignment horizontal="right" vertical="center" shrinkToFit="1"/>
      <protection/>
    </xf>
    <xf numFmtId="41" fontId="7" fillId="31" borderId="51" xfId="65" applyNumberFormat="1" applyFont="1" applyFill="1" applyBorder="1" applyAlignment="1">
      <alignment horizontal="right" vertical="center" shrinkToFit="1"/>
      <protection/>
    </xf>
    <xf numFmtId="41" fontId="9" fillId="31" borderId="12" xfId="0" applyNumberFormat="1" applyFont="1" applyFill="1" applyBorder="1" applyAlignment="1">
      <alignment/>
    </xf>
    <xf numFmtId="41" fontId="9" fillId="31" borderId="16" xfId="0" applyNumberFormat="1" applyFont="1" applyFill="1" applyBorder="1" applyAlignment="1">
      <alignment/>
    </xf>
    <xf numFmtId="41" fontId="9" fillId="31" borderId="17" xfId="0" applyNumberFormat="1" applyFont="1" applyFill="1" applyBorder="1" applyAlignment="1">
      <alignment/>
    </xf>
    <xf numFmtId="41" fontId="9" fillId="31" borderId="12" xfId="50" applyNumberFormat="1" applyFont="1" applyFill="1" applyBorder="1" applyAlignment="1">
      <alignment/>
    </xf>
    <xf numFmtId="41" fontId="9" fillId="31" borderId="16" xfId="50" applyNumberFormat="1" applyFont="1" applyFill="1" applyBorder="1" applyAlignment="1">
      <alignment/>
    </xf>
    <xf numFmtId="41" fontId="9" fillId="31" borderId="17" xfId="50" applyNumberFormat="1" applyFont="1" applyFill="1" applyBorder="1" applyAlignment="1">
      <alignment/>
    </xf>
    <xf numFmtId="41" fontId="9" fillId="31" borderId="41" xfId="0" applyNumberFormat="1" applyFont="1" applyFill="1" applyBorder="1" applyAlignment="1">
      <alignment/>
    </xf>
    <xf numFmtId="0" fontId="8" fillId="24" borderId="49" xfId="68" applyFont="1" applyFill="1" applyBorder="1" applyAlignment="1">
      <alignment horizontal="center" vertical="center"/>
      <protection/>
    </xf>
    <xf numFmtId="179" fontId="7" fillId="24" borderId="16" xfId="68" applyNumberFormat="1" applyFont="1" applyFill="1" applyBorder="1">
      <alignment vertical="center"/>
      <protection/>
    </xf>
    <xf numFmtId="179" fontId="7" fillId="31" borderId="42" xfId="68" applyNumberFormat="1" applyFont="1" applyFill="1" applyBorder="1">
      <alignment vertical="center"/>
      <protection/>
    </xf>
    <xf numFmtId="41" fontId="9" fillId="0" borderId="42" xfId="0" applyNumberFormat="1" applyFont="1" applyBorder="1" applyAlignment="1">
      <alignment horizontal="right"/>
    </xf>
    <xf numFmtId="0" fontId="5" fillId="0" borderId="58" xfId="0" applyNumberFormat="1" applyFont="1" applyBorder="1" applyAlignment="1">
      <alignment horizontal="distributed" vertical="center"/>
    </xf>
    <xf numFmtId="0" fontId="5" fillId="0" borderId="50" xfId="0" applyNumberFormat="1" applyFont="1" applyBorder="1" applyAlignment="1">
      <alignment horizontal="distributed" vertical="center"/>
    </xf>
    <xf numFmtId="0" fontId="8" fillId="0" borderId="13" xfId="0" applyNumberFormat="1" applyFont="1" applyBorder="1" applyAlignment="1">
      <alignment horizontal="center" vertical="distributed" wrapText="1"/>
    </xf>
    <xf numFmtId="0" fontId="5" fillId="0" borderId="11" xfId="0" applyNumberFormat="1" applyFont="1" applyBorder="1" applyAlignment="1">
      <alignment horizontal="distributed" vertical="center"/>
    </xf>
    <xf numFmtId="0" fontId="5" fillId="0" borderId="39" xfId="0" applyNumberFormat="1" applyFont="1" applyBorder="1" applyAlignment="1">
      <alignment horizontal="distributed" vertical="center"/>
    </xf>
    <xf numFmtId="0" fontId="2" fillId="0" borderId="10" xfId="0" applyNumberFormat="1" applyFont="1" applyFill="1" applyBorder="1" applyAlignment="1">
      <alignment horizontal="right"/>
    </xf>
    <xf numFmtId="0" fontId="5" fillId="0" borderId="43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38" xfId="0" applyNumberFormat="1" applyFont="1" applyBorder="1" applyAlignment="1">
      <alignment horizontal="distributed" vertical="center"/>
    </xf>
    <xf numFmtId="0" fontId="5" fillId="0" borderId="40" xfId="0" applyNumberFormat="1" applyFont="1" applyBorder="1" applyAlignment="1">
      <alignment horizontal="distributed" vertical="center"/>
    </xf>
    <xf numFmtId="0" fontId="5" fillId="0" borderId="60" xfId="0" applyNumberFormat="1" applyFont="1" applyBorder="1" applyAlignment="1">
      <alignment horizontal="distributed" vertical="center"/>
    </xf>
    <xf numFmtId="0" fontId="5" fillId="0" borderId="41" xfId="0" applyNumberFormat="1" applyFont="1" applyBorder="1" applyAlignment="1">
      <alignment horizontal="distributed" vertical="center"/>
    </xf>
    <xf numFmtId="0" fontId="5" fillId="0" borderId="47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9" xfId="0" applyNumberFormat="1" applyFont="1" applyBorder="1" applyAlignment="1">
      <alignment horizontal="distributed" vertical="center"/>
    </xf>
    <xf numFmtId="0" fontId="8" fillId="0" borderId="41" xfId="0" applyNumberFormat="1" applyFont="1" applyBorder="1" applyAlignment="1">
      <alignment horizontal="distributed" vertical="center"/>
    </xf>
    <xf numFmtId="0" fontId="8" fillId="0" borderId="47" xfId="0" applyNumberFormat="1" applyFont="1" applyBorder="1" applyAlignment="1">
      <alignment horizontal="distributed" vertical="center"/>
    </xf>
    <xf numFmtId="0" fontId="8" fillId="0" borderId="58" xfId="0" applyNumberFormat="1" applyFont="1" applyBorder="1" applyAlignment="1">
      <alignment horizontal="distributed" vertical="center"/>
    </xf>
    <xf numFmtId="0" fontId="8" fillId="0" borderId="60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distributed" vertical="center"/>
    </xf>
    <xf numFmtId="0" fontId="8" fillId="0" borderId="13" xfId="0" applyNumberFormat="1" applyFont="1" applyBorder="1" applyAlignment="1">
      <alignment horizontal="distributed" vertical="center"/>
    </xf>
    <xf numFmtId="0" fontId="8" fillId="0" borderId="40" xfId="0" applyNumberFormat="1" applyFont="1" applyBorder="1" applyAlignment="1">
      <alignment horizontal="distributed" vertical="center"/>
    </xf>
    <xf numFmtId="0" fontId="8" fillId="0" borderId="50" xfId="0" applyNumberFormat="1" applyFont="1" applyBorder="1" applyAlignment="1">
      <alignment horizontal="distributed" vertical="center"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6" xfId="66" applyFont="1" applyBorder="1" applyAlignment="1">
      <alignment horizontal="center" vertical="center" wrapText="1"/>
      <protection/>
    </xf>
    <xf numFmtId="0" fontId="32" fillId="0" borderId="47" xfId="66" applyFont="1" applyBorder="1" applyAlignment="1">
      <alignment horizontal="center" vertical="center" wrapText="1"/>
      <protection/>
    </xf>
    <xf numFmtId="0" fontId="3" fillId="0" borderId="0" xfId="66" applyFont="1">
      <alignment vertical="center"/>
      <protection/>
    </xf>
    <xf numFmtId="0" fontId="8" fillId="0" borderId="58" xfId="66" applyFont="1" applyBorder="1" applyAlignment="1">
      <alignment horizontal="distributed" vertical="center"/>
      <protection/>
    </xf>
    <xf numFmtId="0" fontId="8" fillId="0" borderId="60" xfId="66" applyFont="1" applyBorder="1" applyAlignment="1">
      <alignment horizontal="distributed" vertical="center"/>
      <protection/>
    </xf>
    <xf numFmtId="0" fontId="8" fillId="0" borderId="50" xfId="66" applyFont="1" applyBorder="1" applyAlignment="1">
      <alignment horizontal="distributed"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8" fillId="0" borderId="38" xfId="66" applyFont="1" applyBorder="1" applyAlignment="1">
      <alignment horizontal="center" vertical="center"/>
      <protection/>
    </xf>
    <xf numFmtId="0" fontId="8" fillId="0" borderId="21" xfId="66" applyFont="1" applyBorder="1" applyAlignment="1">
      <alignment horizontal="center" vertical="center"/>
      <protection/>
    </xf>
    <xf numFmtId="0" fontId="8" fillId="0" borderId="65" xfId="66" applyFont="1" applyBorder="1" applyAlignment="1">
      <alignment horizontal="center" vertical="center"/>
      <protection/>
    </xf>
    <xf numFmtId="0" fontId="8" fillId="0" borderId="13" xfId="66" applyFont="1" applyBorder="1" applyAlignment="1">
      <alignment horizontal="center" vertical="center"/>
      <protection/>
    </xf>
    <xf numFmtId="0" fontId="8" fillId="0" borderId="40" xfId="66" applyFont="1" applyBorder="1" applyAlignment="1">
      <alignment horizontal="center" vertical="center"/>
      <protection/>
    </xf>
    <xf numFmtId="0" fontId="8" fillId="0" borderId="43" xfId="66" applyFont="1" applyBorder="1" applyAlignment="1">
      <alignment horizontal="distributed" vertical="center"/>
      <protection/>
    </xf>
    <xf numFmtId="0" fontId="8" fillId="0" borderId="15" xfId="66" applyFont="1" applyBorder="1" applyAlignment="1">
      <alignment horizontal="distributed" vertical="center"/>
      <protection/>
    </xf>
    <xf numFmtId="0" fontId="8" fillId="0" borderId="0" xfId="66" applyFont="1" applyBorder="1" applyAlignment="1">
      <alignment horizontal="distributed" vertical="center"/>
      <protection/>
    </xf>
    <xf numFmtId="0" fontId="8" fillId="0" borderId="13" xfId="66" applyFont="1" applyBorder="1" applyAlignment="1">
      <alignment horizontal="distributed" vertical="center"/>
      <protection/>
    </xf>
    <xf numFmtId="0" fontId="8" fillId="0" borderId="38" xfId="66" applyFont="1" applyBorder="1" applyAlignment="1">
      <alignment horizontal="distributed" vertical="center"/>
      <protection/>
    </xf>
    <xf numFmtId="0" fontId="8" fillId="0" borderId="40" xfId="66" applyFont="1" applyBorder="1" applyAlignment="1">
      <alignment horizontal="distributed" vertical="center"/>
      <protection/>
    </xf>
    <xf numFmtId="0" fontId="32" fillId="0" borderId="11" xfId="66" applyFont="1" applyFill="1" applyBorder="1" applyAlignment="1">
      <alignment horizontal="center" vertical="center" wrapText="1"/>
      <protection/>
    </xf>
    <xf numFmtId="0" fontId="32" fillId="0" borderId="12" xfId="66" applyFont="1" applyFill="1" applyBorder="1" applyAlignment="1">
      <alignment horizontal="center" vertical="center" wrapText="1"/>
      <protection/>
    </xf>
    <xf numFmtId="0" fontId="32" fillId="0" borderId="39" xfId="66" applyFont="1" applyFill="1" applyBorder="1" applyAlignment="1">
      <alignment horizontal="center" vertical="center" wrapText="1"/>
      <protection/>
    </xf>
    <xf numFmtId="0" fontId="8" fillId="0" borderId="23" xfId="66" applyFont="1" applyBorder="1" applyAlignment="1">
      <alignment horizontal="center" vertical="center"/>
      <protection/>
    </xf>
    <xf numFmtId="0" fontId="8" fillId="0" borderId="66" xfId="66" applyFont="1" applyBorder="1" applyAlignment="1">
      <alignment horizontal="center" vertical="center"/>
      <protection/>
    </xf>
    <xf numFmtId="0" fontId="8" fillId="0" borderId="22" xfId="66" applyFont="1" applyBorder="1" applyAlignment="1">
      <alignment horizontal="center" vertical="center"/>
      <protection/>
    </xf>
    <xf numFmtId="0" fontId="8" fillId="0" borderId="67" xfId="66" applyFont="1" applyBorder="1" applyAlignment="1">
      <alignment horizontal="center"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38" xfId="66" applyFont="1" applyFill="1" applyBorder="1" applyAlignment="1">
      <alignment horizontal="center" vertical="center"/>
      <protection/>
    </xf>
    <xf numFmtId="0" fontId="8" fillId="24" borderId="68" xfId="66" applyFont="1" applyFill="1" applyBorder="1" applyAlignment="1">
      <alignment horizontal="center" vertical="center" wrapText="1"/>
      <protection/>
    </xf>
    <xf numFmtId="0" fontId="8" fillId="24" borderId="32" xfId="66" applyFont="1" applyFill="1" applyBorder="1" applyAlignment="1">
      <alignment horizontal="center" vertical="center" wrapText="1"/>
      <protection/>
    </xf>
    <xf numFmtId="0" fontId="8" fillId="24" borderId="69" xfId="66" applyFont="1" applyFill="1" applyBorder="1" applyAlignment="1">
      <alignment horizontal="center" vertical="center" wrapText="1"/>
      <protection/>
    </xf>
    <xf numFmtId="0" fontId="32" fillId="24" borderId="70" xfId="66" applyFont="1" applyFill="1" applyBorder="1" applyAlignment="1">
      <alignment horizontal="center" vertical="center" wrapText="1"/>
      <protection/>
    </xf>
    <xf numFmtId="0" fontId="32" fillId="24" borderId="32" xfId="66" applyFont="1" applyFill="1" applyBorder="1" applyAlignment="1">
      <alignment horizontal="center" vertical="center" wrapText="1"/>
      <protection/>
    </xf>
    <xf numFmtId="0" fontId="32" fillId="24" borderId="69" xfId="66" applyFont="1" applyFill="1" applyBorder="1" applyAlignment="1">
      <alignment horizontal="center" vertical="center" wrapText="1"/>
      <protection/>
    </xf>
    <xf numFmtId="0" fontId="8" fillId="0" borderId="43" xfId="67" applyFont="1" applyFill="1" applyBorder="1" applyAlignment="1">
      <alignment horizontal="distributed" vertical="center"/>
      <protection/>
    </xf>
    <xf numFmtId="0" fontId="8" fillId="0" borderId="15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3" xfId="67" applyFont="1" applyFill="1" applyBorder="1" applyAlignment="1">
      <alignment horizontal="distributed" vertical="center"/>
      <protection/>
    </xf>
    <xf numFmtId="0" fontId="8" fillId="0" borderId="10" xfId="67" applyFont="1" applyFill="1" applyBorder="1" applyAlignment="1">
      <alignment horizontal="distributed" vertical="center"/>
      <protection/>
    </xf>
    <xf numFmtId="0" fontId="8" fillId="0" borderId="14" xfId="67" applyFont="1" applyFill="1" applyBorder="1" applyAlignment="1">
      <alignment horizontal="distributed" vertical="center"/>
      <protection/>
    </xf>
    <xf numFmtId="0" fontId="8" fillId="0" borderId="58" xfId="67" applyFont="1" applyFill="1" applyBorder="1" applyAlignment="1">
      <alignment horizontal="distributed" vertical="center"/>
      <protection/>
    </xf>
    <xf numFmtId="0" fontId="8" fillId="0" borderId="60" xfId="67" applyFont="1" applyFill="1" applyBorder="1" applyAlignment="1">
      <alignment horizontal="distributed" vertical="center"/>
      <protection/>
    </xf>
    <xf numFmtId="0" fontId="8" fillId="0" borderId="71" xfId="67" applyFont="1" applyFill="1" applyBorder="1" applyAlignment="1">
      <alignment horizontal="distributed" vertical="center"/>
      <protection/>
    </xf>
    <xf numFmtId="0" fontId="8" fillId="0" borderId="22" xfId="67" applyFont="1" applyFill="1" applyBorder="1" applyAlignment="1">
      <alignment horizontal="distributed" vertical="center"/>
      <protection/>
    </xf>
    <xf numFmtId="0" fontId="8" fillId="0" borderId="24" xfId="67" applyFont="1" applyFill="1" applyBorder="1" applyAlignment="1">
      <alignment horizontal="distributed" vertical="center"/>
      <protection/>
    </xf>
    <xf numFmtId="0" fontId="8" fillId="0" borderId="29" xfId="67" applyFont="1" applyFill="1" applyBorder="1" applyAlignment="1">
      <alignment horizontal="distributed" vertical="center"/>
      <protection/>
    </xf>
    <xf numFmtId="0" fontId="8" fillId="0" borderId="33" xfId="67" applyFont="1" applyFill="1" applyBorder="1" applyAlignment="1">
      <alignment horizontal="distributed" vertical="center"/>
      <protection/>
    </xf>
    <xf numFmtId="0" fontId="37" fillId="0" borderId="21" xfId="67" applyFont="1" applyFill="1" applyBorder="1" applyAlignment="1">
      <alignment horizontal="center" vertical="center" wrapText="1"/>
      <protection/>
    </xf>
    <xf numFmtId="0" fontId="37" fillId="0" borderId="26" xfId="67" applyFont="1" applyFill="1" applyBorder="1" applyAlignment="1">
      <alignment horizontal="center" vertical="center" wrapText="1"/>
      <protection/>
    </xf>
    <xf numFmtId="0" fontId="8" fillId="0" borderId="72" xfId="67" applyFont="1" applyFill="1" applyBorder="1" applyAlignment="1">
      <alignment horizontal="distributed" vertical="center"/>
      <protection/>
    </xf>
    <xf numFmtId="0" fontId="8" fillId="0" borderId="73" xfId="67" applyFont="1" applyFill="1" applyBorder="1" applyAlignment="1">
      <alignment horizontal="distributed" vertical="center"/>
      <protection/>
    </xf>
    <xf numFmtId="0" fontId="8" fillId="0" borderId="68" xfId="67" applyFont="1" applyFill="1" applyBorder="1" applyAlignment="1">
      <alignment horizontal="distributed" vertical="center"/>
      <protection/>
    </xf>
    <xf numFmtId="0" fontId="8" fillId="0" borderId="32" xfId="67" applyFont="1" applyFill="1" applyBorder="1" applyAlignment="1">
      <alignment horizontal="distributed" vertical="center"/>
      <protection/>
    </xf>
    <xf numFmtId="0" fontId="8" fillId="0" borderId="37" xfId="67" applyFont="1" applyFill="1" applyBorder="1" applyAlignment="1">
      <alignment horizontal="distributed" vertical="center"/>
      <protection/>
    </xf>
    <xf numFmtId="0" fontId="8" fillId="0" borderId="74" xfId="67" applyFont="1" applyFill="1" applyBorder="1" applyAlignment="1">
      <alignment horizontal="distributed" vertical="center"/>
      <protection/>
    </xf>
    <xf numFmtId="0" fontId="8" fillId="0" borderId="20" xfId="67" applyFont="1" applyFill="1" applyBorder="1" applyAlignment="1">
      <alignment horizontal="distributed" vertical="center"/>
      <protection/>
    </xf>
    <xf numFmtId="0" fontId="8" fillId="0" borderId="25" xfId="67" applyFont="1" applyFill="1" applyBorder="1" applyAlignment="1">
      <alignment horizontal="distributed" vertical="center"/>
      <protection/>
    </xf>
    <xf numFmtId="0" fontId="8" fillId="0" borderId="75" xfId="67" applyFont="1" applyFill="1" applyBorder="1" applyAlignment="1">
      <alignment horizontal="distributed" vertical="center"/>
      <protection/>
    </xf>
    <xf numFmtId="0" fontId="8" fillId="0" borderId="31" xfId="67" applyFont="1" applyFill="1" applyBorder="1" applyAlignment="1">
      <alignment horizontal="distributed" vertical="center"/>
      <protection/>
    </xf>
    <xf numFmtId="0" fontId="8" fillId="0" borderId="36" xfId="67" applyFont="1" applyFill="1" applyBorder="1" applyAlignment="1">
      <alignment horizontal="distributed" vertical="center"/>
      <protection/>
    </xf>
    <xf numFmtId="0" fontId="32" fillId="0" borderId="30" xfId="67" applyFont="1" applyFill="1" applyBorder="1" applyAlignment="1">
      <alignment horizontal="distributed" vertical="center" wrapText="1"/>
      <protection/>
    </xf>
    <xf numFmtId="0" fontId="32" fillId="0" borderId="35" xfId="67" applyFont="1" applyFill="1" applyBorder="1" applyAlignment="1">
      <alignment horizontal="distributed" vertical="center" wrapText="1"/>
      <protection/>
    </xf>
    <xf numFmtId="0" fontId="8" fillId="0" borderId="28" xfId="67" applyFont="1" applyFill="1" applyBorder="1" applyAlignment="1">
      <alignment horizontal="distributed" vertical="center"/>
      <protection/>
    </xf>
    <xf numFmtId="0" fontId="8" fillId="0" borderId="34" xfId="67" applyFont="1" applyFill="1" applyBorder="1" applyAlignment="1">
      <alignment horizontal="distributed" vertical="center"/>
      <protection/>
    </xf>
    <xf numFmtId="0" fontId="2" fillId="30" borderId="0" xfId="0" applyFont="1" applyFill="1" applyBorder="1" applyAlignment="1">
      <alignment horizontal="right"/>
    </xf>
    <xf numFmtId="0" fontId="5" fillId="24" borderId="45" xfId="0" applyFont="1" applyFill="1" applyBorder="1" applyAlignment="1">
      <alignment horizontal="distributed" vertical="center"/>
    </xf>
    <xf numFmtId="0" fontId="5" fillId="24" borderId="15" xfId="0" applyFont="1" applyFill="1" applyBorder="1" applyAlignment="1">
      <alignment horizontal="distributed" vertical="center"/>
    </xf>
    <xf numFmtId="0" fontId="5" fillId="24" borderId="16" xfId="0" applyFont="1" applyFill="1" applyBorder="1" applyAlignment="1">
      <alignment horizontal="distributed" vertical="center"/>
    </xf>
    <xf numFmtId="0" fontId="5" fillId="24" borderId="13" xfId="0" applyFont="1" applyFill="1" applyBorder="1" applyAlignment="1">
      <alignment horizontal="distributed" vertical="center"/>
    </xf>
    <xf numFmtId="0" fontId="5" fillId="24" borderId="47" xfId="0" applyFont="1" applyFill="1" applyBorder="1" applyAlignment="1">
      <alignment horizontal="distributed" vertical="center"/>
    </xf>
    <xf numFmtId="0" fontId="5" fillId="24" borderId="40" xfId="0" applyFont="1" applyFill="1" applyBorder="1" applyAlignment="1">
      <alignment horizontal="distributed" vertical="center"/>
    </xf>
    <xf numFmtId="0" fontId="2" fillId="30" borderId="43" xfId="0" applyFont="1" applyFill="1" applyBorder="1" applyAlignment="1">
      <alignment horizontal="center"/>
    </xf>
    <xf numFmtId="0" fontId="5" fillId="24" borderId="41" xfId="0" applyFont="1" applyFill="1" applyBorder="1" applyAlignment="1">
      <alignment horizontal="distributed" vertical="center" wrapText="1"/>
    </xf>
    <xf numFmtId="0" fontId="5" fillId="24" borderId="18" xfId="0" applyFont="1" applyFill="1" applyBorder="1" applyAlignment="1">
      <alignment horizontal="distributed" vertical="center" wrapText="1"/>
    </xf>
    <xf numFmtId="0" fontId="5" fillId="24" borderId="47" xfId="0" applyFont="1" applyFill="1" applyBorder="1" applyAlignment="1">
      <alignment horizontal="distributed" vertical="center" wrapText="1"/>
    </xf>
    <xf numFmtId="0" fontId="5" fillId="24" borderId="40" xfId="0" applyFont="1" applyFill="1" applyBorder="1" applyAlignment="1">
      <alignment horizontal="distributed" vertical="center" wrapText="1"/>
    </xf>
    <xf numFmtId="0" fontId="38" fillId="24" borderId="41" xfId="0" applyFont="1" applyFill="1" applyBorder="1" applyAlignment="1">
      <alignment horizontal="distributed" vertical="center" wrapText="1"/>
    </xf>
    <xf numFmtId="0" fontId="38" fillId="24" borderId="18" xfId="0" applyFont="1" applyFill="1" applyBorder="1" applyAlignment="1">
      <alignment horizontal="distributed" vertical="center" wrapText="1"/>
    </xf>
    <xf numFmtId="0" fontId="38" fillId="24" borderId="47" xfId="0" applyFont="1" applyFill="1" applyBorder="1" applyAlignment="1">
      <alignment horizontal="distributed" vertical="center" wrapText="1"/>
    </xf>
    <xf numFmtId="0" fontId="38" fillId="24" borderId="40" xfId="0" applyFont="1" applyFill="1" applyBorder="1" applyAlignment="1">
      <alignment horizontal="distributed" vertical="center" wrapText="1"/>
    </xf>
    <xf numFmtId="0" fontId="5" fillId="24" borderId="45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distributed" vertical="center" wrapText="1"/>
    </xf>
    <xf numFmtId="0" fontId="5" fillId="24" borderId="16" xfId="0" applyFont="1" applyFill="1" applyBorder="1" applyAlignment="1">
      <alignment horizontal="distributed" vertical="center" wrapText="1"/>
    </xf>
    <xf numFmtId="0" fontId="5" fillId="24" borderId="13" xfId="0" applyFont="1" applyFill="1" applyBorder="1" applyAlignment="1">
      <alignment horizontal="distributed" vertical="center" wrapText="1"/>
    </xf>
    <xf numFmtId="0" fontId="5" fillId="24" borderId="43" xfId="0" applyFont="1" applyFill="1" applyBorder="1" applyAlignment="1">
      <alignment horizontal="distributed" vertical="center"/>
    </xf>
    <xf numFmtId="0" fontId="5" fillId="24" borderId="0" xfId="0" applyFont="1" applyFill="1" applyBorder="1" applyAlignment="1">
      <alignment horizontal="distributed" vertical="center"/>
    </xf>
    <xf numFmtId="0" fontId="5" fillId="24" borderId="38" xfId="0" applyFont="1" applyFill="1" applyBorder="1" applyAlignment="1">
      <alignment horizontal="distributed" vertical="center"/>
    </xf>
    <xf numFmtId="0" fontId="5" fillId="24" borderId="58" xfId="0" applyFont="1" applyFill="1" applyBorder="1" applyAlignment="1">
      <alignment horizontal="distributed" vertical="center"/>
    </xf>
    <xf numFmtId="0" fontId="5" fillId="24" borderId="60" xfId="0" applyFont="1" applyFill="1" applyBorder="1" applyAlignment="1">
      <alignment horizontal="distributed" vertical="center"/>
    </xf>
    <xf numFmtId="0" fontId="5" fillId="24" borderId="50" xfId="0" applyFont="1" applyFill="1" applyBorder="1" applyAlignment="1">
      <alignment horizontal="distributed" vertical="center"/>
    </xf>
    <xf numFmtId="0" fontId="2" fillId="24" borderId="43" xfId="0" applyFont="1" applyFill="1" applyBorder="1" applyAlignment="1">
      <alignment/>
    </xf>
    <xf numFmtId="0" fontId="2" fillId="24" borderId="43" xfId="0" applyFont="1" applyFill="1" applyBorder="1" applyAlignment="1">
      <alignment horizontal="right"/>
    </xf>
    <xf numFmtId="49" fontId="31" fillId="0" borderId="10" xfId="0" applyNumberFormat="1" applyFont="1" applyBorder="1" applyAlignment="1">
      <alignment horizontal="right"/>
    </xf>
    <xf numFmtId="0" fontId="8" fillId="0" borderId="44" xfId="0" applyFont="1" applyBorder="1" applyAlignment="1">
      <alignment horizontal="distributed" vertical="center" wrapText="1"/>
    </xf>
    <xf numFmtId="0" fontId="8" fillId="0" borderId="39" xfId="0" applyFont="1" applyBorder="1" applyAlignment="1">
      <alignment horizontal="distributed" vertical="center" wrapText="1"/>
    </xf>
    <xf numFmtId="0" fontId="8" fillId="0" borderId="45" xfId="0" applyFont="1" applyBorder="1" applyAlignment="1">
      <alignment horizontal="distributed" vertical="center" wrapText="1"/>
    </xf>
    <xf numFmtId="0" fontId="8" fillId="0" borderId="47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8" fillId="0" borderId="58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31" fillId="0" borderId="43" xfId="0" applyFont="1" applyFill="1" applyBorder="1" applyAlignment="1">
      <alignment horizontal="right"/>
    </xf>
    <xf numFmtId="0" fontId="31" fillId="0" borderId="43" xfId="0" applyFont="1" applyBorder="1" applyAlignment="1">
      <alignment horizontal="right"/>
    </xf>
    <xf numFmtId="0" fontId="2" fillId="30" borderId="43" xfId="0" applyFont="1" applyFill="1" applyBorder="1" applyAlignment="1">
      <alignment horizontal="left" vertical="center"/>
    </xf>
    <xf numFmtId="0" fontId="5" fillId="30" borderId="45" xfId="0" applyFont="1" applyFill="1" applyBorder="1" applyAlignment="1">
      <alignment horizontal="distributed" vertical="center" wrapText="1"/>
    </xf>
    <xf numFmtId="0" fontId="5" fillId="30" borderId="15" xfId="0" applyFont="1" applyFill="1" applyBorder="1" applyAlignment="1">
      <alignment horizontal="distributed" vertical="center" wrapText="1"/>
    </xf>
    <xf numFmtId="0" fontId="5" fillId="30" borderId="47" xfId="0" applyFont="1" applyFill="1" applyBorder="1" applyAlignment="1">
      <alignment horizontal="distributed" vertical="center" wrapText="1"/>
    </xf>
    <xf numFmtId="0" fontId="5" fillId="30" borderId="40" xfId="0" applyFont="1" applyFill="1" applyBorder="1" applyAlignment="1">
      <alignment horizontal="distributed" vertical="center" wrapText="1"/>
    </xf>
    <xf numFmtId="0" fontId="5" fillId="30" borderId="43" xfId="0" applyFont="1" applyFill="1" applyBorder="1" applyAlignment="1">
      <alignment horizontal="distributed" vertical="center" wrapText="1"/>
    </xf>
    <xf numFmtId="0" fontId="5" fillId="30" borderId="38" xfId="0" applyFont="1" applyFill="1" applyBorder="1" applyAlignment="1">
      <alignment horizontal="distributed" vertical="center" wrapText="1"/>
    </xf>
    <xf numFmtId="0" fontId="2" fillId="30" borderId="43" xfId="0" applyFont="1" applyFill="1" applyBorder="1" applyAlignment="1">
      <alignment/>
    </xf>
    <xf numFmtId="0" fontId="8" fillId="0" borderId="44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/>
    </xf>
    <xf numFmtId="0" fontId="41" fillId="0" borderId="40" xfId="0" applyFont="1" applyFill="1" applyBorder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 wrapText="1"/>
    </xf>
    <xf numFmtId="0" fontId="41" fillId="0" borderId="40" xfId="0" applyFont="1" applyFill="1" applyBorder="1" applyAlignment="1">
      <alignment horizontal="distributed" vertical="center" wrapText="1"/>
    </xf>
    <xf numFmtId="0" fontId="8" fillId="0" borderId="58" xfId="0" applyFont="1" applyFill="1" applyBorder="1" applyAlignment="1">
      <alignment horizontal="distributed" vertical="center"/>
    </xf>
    <xf numFmtId="0" fontId="8" fillId="0" borderId="50" xfId="0" applyFont="1" applyFill="1" applyBorder="1" applyAlignment="1">
      <alignment horizontal="distributed" vertical="center"/>
    </xf>
    <xf numFmtId="0" fontId="41" fillId="30" borderId="44" xfId="0" applyFont="1" applyFill="1" applyBorder="1" applyAlignment="1">
      <alignment horizontal="distributed" vertical="center" wrapText="1"/>
    </xf>
    <xf numFmtId="0" fontId="41" fillId="30" borderId="39" xfId="0" applyFont="1" applyFill="1" applyBorder="1" applyAlignment="1">
      <alignment horizontal="distributed" vertical="center" wrapText="1"/>
    </xf>
    <xf numFmtId="0" fontId="8" fillId="30" borderId="44" xfId="0" applyFont="1" applyFill="1" applyBorder="1" applyAlignment="1">
      <alignment horizontal="distributed" vertical="center"/>
    </xf>
    <xf numFmtId="0" fontId="8" fillId="30" borderId="39" xfId="0" applyFont="1" applyFill="1" applyBorder="1" applyAlignment="1">
      <alignment horizontal="distributed" vertical="center"/>
    </xf>
    <xf numFmtId="0" fontId="41" fillId="30" borderId="15" xfId="0" applyFont="1" applyFill="1" applyBorder="1" applyAlignment="1">
      <alignment horizontal="distributed" vertical="center"/>
    </xf>
    <xf numFmtId="0" fontId="41" fillId="30" borderId="40" xfId="0" applyFont="1" applyFill="1" applyBorder="1" applyAlignment="1">
      <alignment horizontal="distributed" vertical="center"/>
    </xf>
    <xf numFmtId="0" fontId="41" fillId="30" borderId="44" xfId="0" applyFont="1" applyFill="1" applyBorder="1" applyAlignment="1">
      <alignment horizontal="distributed" vertical="center"/>
    </xf>
    <xf numFmtId="0" fontId="41" fillId="30" borderId="39" xfId="0" applyFont="1" applyFill="1" applyBorder="1" applyAlignment="1">
      <alignment horizontal="distributed" vertical="center"/>
    </xf>
    <xf numFmtId="0" fontId="41" fillId="30" borderId="45" xfId="0" applyFont="1" applyFill="1" applyBorder="1" applyAlignment="1">
      <alignment horizontal="distributed" vertical="center" wrapText="1"/>
    </xf>
    <xf numFmtId="0" fontId="41" fillId="30" borderId="47" xfId="0" applyFont="1" applyFill="1" applyBorder="1" applyAlignment="1">
      <alignment horizontal="distributed" vertical="center" wrapText="1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58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0" fontId="8" fillId="24" borderId="50" xfId="68" applyFont="1" applyFill="1" applyBorder="1" applyAlignment="1">
      <alignment horizontal="center" vertical="center"/>
      <protection/>
    </xf>
    <xf numFmtId="0" fontId="8" fillId="24" borderId="48" xfId="68" applyFont="1" applyFill="1" applyBorder="1" applyAlignment="1">
      <alignment horizontal="center" vertical="center"/>
      <protection/>
    </xf>
    <xf numFmtId="0" fontId="8" fillId="24" borderId="58" xfId="68" applyFont="1" applyFill="1" applyBorder="1" applyAlignment="1">
      <alignment horizontal="center" vertical="center" shrinkToFit="1"/>
      <protection/>
    </xf>
    <xf numFmtId="0" fontId="8" fillId="24" borderId="60" xfId="68" applyFont="1" applyFill="1" applyBorder="1" applyAlignment="1">
      <alignment horizontal="center" vertical="center" shrinkToFit="1"/>
      <protection/>
    </xf>
    <xf numFmtId="0" fontId="8" fillId="24" borderId="59" xfId="68" applyFont="1" applyFill="1" applyBorder="1" applyAlignment="1">
      <alignment horizontal="center" vertical="center"/>
      <protection/>
    </xf>
    <xf numFmtId="0" fontId="8" fillId="24" borderId="58" xfId="68" applyFont="1" applyFill="1" applyBorder="1" applyAlignment="1">
      <alignment horizontal="center" vertical="center"/>
      <protection/>
    </xf>
    <xf numFmtId="0" fontId="56" fillId="24" borderId="43" xfId="68" applyFont="1" applyFill="1" applyBorder="1" applyAlignment="1">
      <alignment horizontal="left" vertical="center" shrinkToFit="1"/>
      <protection/>
    </xf>
    <xf numFmtId="0" fontId="8" fillId="24" borderId="44" xfId="68" applyFont="1" applyFill="1" applyBorder="1" applyAlignment="1">
      <alignment horizontal="center" vertical="center"/>
      <protection/>
    </xf>
    <xf numFmtId="0" fontId="8" fillId="24" borderId="39" xfId="68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38" fontId="10" fillId="0" borderId="53" xfId="50" applyFont="1" applyBorder="1" applyAlignment="1">
      <alignment horizontal="distributed"/>
    </xf>
    <xf numFmtId="0" fontId="5" fillId="0" borderId="45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10" fillId="0" borderId="53" xfId="0" applyFont="1" applyBorder="1" applyAlignment="1">
      <alignment horizontal="distributed"/>
    </xf>
    <xf numFmtId="38" fontId="10" fillId="0" borderId="13" xfId="50" applyFont="1" applyBorder="1" applyAlignment="1">
      <alignment horizontal="distributed"/>
    </xf>
    <xf numFmtId="0" fontId="8" fillId="0" borderId="76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77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3" xfId="0" applyFont="1" applyBorder="1" applyAlignment="1">
      <alignment horizontal="distributed"/>
    </xf>
    <xf numFmtId="0" fontId="5" fillId="0" borderId="4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8" fillId="0" borderId="43" xfId="0" applyFont="1" applyBorder="1" applyAlignment="1">
      <alignment horizontal="right" vertical="top"/>
    </xf>
    <xf numFmtId="0" fontId="8" fillId="0" borderId="43" xfId="0" applyFont="1" applyBorder="1" applyAlignment="1">
      <alignment/>
    </xf>
    <xf numFmtId="0" fontId="8" fillId="0" borderId="38" xfId="0" applyFont="1" applyBorder="1" applyAlignment="1">
      <alignment/>
    </xf>
    <xf numFmtId="0" fontId="8" fillId="24" borderId="12" xfId="69" applyFont="1" applyFill="1" applyBorder="1" applyAlignment="1">
      <alignment horizontal="center" vertical="center" shrinkToFit="1"/>
      <protection/>
    </xf>
    <xf numFmtId="0" fontId="8" fillId="24" borderId="39" xfId="69" applyFont="1" applyFill="1" applyBorder="1" applyAlignment="1">
      <alignment horizontal="center" vertical="center" shrinkToFit="1"/>
      <protection/>
    </xf>
    <xf numFmtId="0" fontId="8" fillId="24" borderId="41" xfId="69" applyFont="1" applyFill="1" applyBorder="1" applyAlignment="1">
      <alignment horizontal="distributed" vertical="center" shrinkToFit="1"/>
      <protection/>
    </xf>
    <xf numFmtId="0" fontId="8" fillId="24" borderId="78" xfId="69" applyFont="1" applyFill="1" applyBorder="1" applyAlignment="1">
      <alignment horizontal="distributed" vertical="center" shrinkToFit="1"/>
      <protection/>
    </xf>
    <xf numFmtId="0" fontId="8" fillId="24" borderId="18" xfId="69" applyFont="1" applyFill="1" applyBorder="1" applyAlignment="1">
      <alignment horizontal="distributed" vertical="center" shrinkToFit="1"/>
      <protection/>
    </xf>
    <xf numFmtId="0" fontId="8" fillId="24" borderId="15" xfId="69" applyFont="1" applyFill="1" applyBorder="1" applyAlignment="1">
      <alignment horizontal="center" vertical="center" shrinkToFit="1"/>
      <protection/>
    </xf>
    <xf numFmtId="0" fontId="8" fillId="24" borderId="13" xfId="69" applyFont="1" applyFill="1" applyBorder="1" applyAlignment="1">
      <alignment horizontal="center" vertical="center" shrinkToFit="1"/>
      <protection/>
    </xf>
    <xf numFmtId="0" fontId="8" fillId="24" borderId="40" xfId="69" applyFont="1" applyFill="1" applyBorder="1" applyAlignment="1">
      <alignment horizontal="center" vertical="center" shrinkToFit="1"/>
      <protection/>
    </xf>
    <xf numFmtId="0" fontId="8" fillId="24" borderId="44" xfId="69" applyFont="1" applyFill="1" applyBorder="1" applyAlignment="1">
      <alignment horizontal="center" vertical="center" shrinkToFit="1"/>
      <protection/>
    </xf>
    <xf numFmtId="0" fontId="8" fillId="24" borderId="78" xfId="69" applyFont="1" applyFill="1" applyBorder="1" applyAlignment="1">
      <alignment horizontal="center" vertical="center" wrapText="1" shrinkToFit="1"/>
      <protection/>
    </xf>
    <xf numFmtId="0" fontId="8" fillId="24" borderId="0" xfId="69" applyFont="1" applyFill="1" applyBorder="1" applyAlignment="1">
      <alignment horizontal="center" vertical="center" wrapText="1" shrinkToFit="1"/>
      <protection/>
    </xf>
    <xf numFmtId="0" fontId="8" fillId="24" borderId="38" xfId="69" applyFont="1" applyFill="1" applyBorder="1" applyAlignment="1">
      <alignment horizontal="center" vertical="center" wrapText="1" shrinkToFit="1"/>
      <protection/>
    </xf>
    <xf numFmtId="0" fontId="8" fillId="24" borderId="11" xfId="69" applyFont="1" applyFill="1" applyBorder="1" applyAlignment="1">
      <alignment horizontal="center" vertical="center" wrapText="1" shrinkToFit="1"/>
      <protection/>
    </xf>
    <xf numFmtId="0" fontId="8" fillId="24" borderId="12" xfId="69" applyFont="1" applyFill="1" applyBorder="1" applyAlignment="1">
      <alignment horizontal="center" vertical="center" wrapText="1" shrinkToFit="1"/>
      <protection/>
    </xf>
    <xf numFmtId="0" fontId="8" fillId="24" borderId="39" xfId="69" applyFont="1" applyFill="1" applyBorder="1" applyAlignment="1">
      <alignment horizontal="center" vertical="center" wrapText="1" shrinkToFit="1"/>
      <protection/>
    </xf>
    <xf numFmtId="0" fontId="8" fillId="24" borderId="45" xfId="69" applyFont="1" applyFill="1" applyBorder="1" applyAlignment="1">
      <alignment horizontal="center" vertical="center" shrinkToFit="1"/>
      <protection/>
    </xf>
    <xf numFmtId="0" fontId="8" fillId="24" borderId="16" xfId="69" applyFont="1" applyFill="1" applyBorder="1" applyAlignment="1">
      <alignment horizontal="center" vertical="center" shrinkToFit="1"/>
      <protection/>
    </xf>
    <xf numFmtId="0" fontId="8" fillId="24" borderId="47" xfId="69" applyFont="1" applyFill="1" applyBorder="1" applyAlignment="1">
      <alignment horizontal="center" vertical="center" shrinkToFit="1"/>
      <protection/>
    </xf>
    <xf numFmtId="0" fontId="8" fillId="24" borderId="60" xfId="69" applyNumberFormat="1" applyFont="1" applyFill="1" applyBorder="1" applyAlignment="1">
      <alignment horizontal="distributed" vertical="center" shrinkToFit="1"/>
      <protection/>
    </xf>
    <xf numFmtId="0" fontId="8" fillId="24" borderId="41" xfId="69" applyFont="1" applyFill="1" applyBorder="1" applyAlignment="1">
      <alignment horizontal="center" vertical="center" shrinkToFit="1"/>
      <protection/>
    </xf>
    <xf numFmtId="0" fontId="8" fillId="24" borderId="41" xfId="69" applyFont="1" applyFill="1" applyBorder="1" applyAlignment="1">
      <alignment horizontal="center" vertical="center" wrapText="1" shrinkToFit="1"/>
      <protection/>
    </xf>
    <xf numFmtId="0" fontId="8" fillId="24" borderId="51" xfId="69" applyFont="1" applyFill="1" applyBorder="1" applyAlignment="1">
      <alignment horizontal="center" vertical="center" wrapText="1" shrinkToFit="1"/>
      <protection/>
    </xf>
    <xf numFmtId="0" fontId="8" fillId="24" borderId="48" xfId="69" applyFont="1" applyFill="1" applyBorder="1" applyAlignment="1">
      <alignment horizontal="center" vertical="center" wrapText="1" shrinkToFit="1"/>
      <protection/>
    </xf>
    <xf numFmtId="0" fontId="8" fillId="24" borderId="16" xfId="69" applyFont="1" applyFill="1" applyBorder="1" applyAlignment="1">
      <alignment horizontal="center" vertical="center" wrapText="1" shrinkToFit="1"/>
      <protection/>
    </xf>
    <xf numFmtId="0" fontId="8" fillId="24" borderId="47" xfId="69" applyFont="1" applyFill="1" applyBorder="1" applyAlignment="1">
      <alignment horizontal="center" vertical="center" wrapText="1" shrinkToFit="1"/>
      <protection/>
    </xf>
    <xf numFmtId="0" fontId="8" fillId="24" borderId="44" xfId="69" applyFont="1" applyFill="1" applyBorder="1" applyAlignment="1">
      <alignment horizontal="center" vertical="center" wrapText="1" shrinkToFit="1"/>
      <protection/>
    </xf>
    <xf numFmtId="0" fontId="8" fillId="24" borderId="78" xfId="69" applyFont="1" applyFill="1" applyBorder="1" applyAlignment="1">
      <alignment horizontal="center" vertical="center" shrinkToFit="1"/>
      <protection/>
    </xf>
    <xf numFmtId="0" fontId="8" fillId="24" borderId="18" xfId="69" applyFont="1" applyFill="1" applyBorder="1" applyAlignment="1">
      <alignment horizontal="center" vertical="center" shrinkToFit="1"/>
      <protection/>
    </xf>
    <xf numFmtId="0" fontId="8" fillId="24" borderId="43" xfId="69" applyNumberFormat="1" applyFont="1" applyFill="1" applyBorder="1" applyAlignment="1">
      <alignment horizontal="center" vertical="center" shrinkToFit="1"/>
      <protection/>
    </xf>
    <xf numFmtId="0" fontId="8" fillId="24" borderId="15" xfId="69" applyNumberFormat="1" applyFont="1" applyFill="1" applyBorder="1" applyAlignment="1">
      <alignment horizontal="center" vertical="center" shrinkToFit="1"/>
      <protection/>
    </xf>
    <xf numFmtId="0" fontId="8" fillId="24" borderId="45" xfId="69" applyFont="1" applyFill="1" applyBorder="1" applyAlignment="1">
      <alignment horizontal="distributed" vertical="center" shrinkToFit="1"/>
      <protection/>
    </xf>
    <xf numFmtId="0" fontId="8" fillId="24" borderId="43" xfId="69" applyFont="1" applyFill="1" applyBorder="1" applyAlignment="1">
      <alignment horizontal="distributed" vertical="center" shrinkToFit="1"/>
      <protection/>
    </xf>
    <xf numFmtId="0" fontId="8" fillId="24" borderId="15" xfId="69" applyFont="1" applyFill="1" applyBorder="1" applyAlignment="1">
      <alignment horizontal="distributed" vertical="center" shrinkToFit="1"/>
      <protection/>
    </xf>
    <xf numFmtId="0" fontId="8" fillId="0" borderId="44" xfId="65" applyFont="1" applyFill="1" applyBorder="1" applyAlignment="1">
      <alignment horizontal="distributed" vertical="center" wrapText="1" shrinkToFit="1"/>
      <protection/>
    </xf>
    <xf numFmtId="0" fontId="8" fillId="0" borderId="12" xfId="65" applyFont="1" applyFill="1" applyBorder="1" applyAlignment="1">
      <alignment horizontal="distributed" vertical="center" wrapText="1" shrinkToFit="1"/>
      <protection/>
    </xf>
    <xf numFmtId="0" fontId="8" fillId="0" borderId="39" xfId="65" applyFont="1" applyFill="1" applyBorder="1" applyAlignment="1">
      <alignment horizontal="distributed" vertical="center" wrapText="1" shrinkToFit="1"/>
      <protection/>
    </xf>
    <xf numFmtId="38" fontId="8" fillId="0" borderId="44" xfId="50" applyFont="1" applyFill="1" applyBorder="1" applyAlignment="1">
      <alignment horizontal="distributed" vertical="center" wrapText="1" shrinkToFit="1"/>
    </xf>
    <xf numFmtId="38" fontId="8" fillId="0" borderId="12" xfId="50" applyFont="1" applyFill="1" applyBorder="1" applyAlignment="1">
      <alignment horizontal="distributed" vertical="center" wrapText="1" shrinkToFit="1"/>
    </xf>
    <xf numFmtId="38" fontId="8" fillId="0" borderId="39" xfId="50" applyFont="1" applyFill="1" applyBorder="1" applyAlignment="1">
      <alignment horizontal="distributed" vertical="center" wrapText="1" shrinkToFit="1"/>
    </xf>
    <xf numFmtId="0" fontId="8" fillId="0" borderId="45" xfId="65" applyFont="1" applyFill="1" applyBorder="1" applyAlignment="1">
      <alignment horizontal="distributed" vertical="center" wrapText="1" shrinkToFit="1"/>
      <protection/>
    </xf>
    <xf numFmtId="0" fontId="8" fillId="0" borderId="16" xfId="65" applyFont="1" applyFill="1" applyBorder="1" applyAlignment="1">
      <alignment horizontal="distributed" vertical="center" wrapText="1" shrinkToFit="1"/>
      <protection/>
    </xf>
    <xf numFmtId="0" fontId="8" fillId="0" borderId="47" xfId="65" applyFont="1" applyFill="1" applyBorder="1" applyAlignment="1">
      <alignment horizontal="distributed" vertical="center" wrapText="1" shrinkToFit="1"/>
      <protection/>
    </xf>
    <xf numFmtId="0" fontId="2" fillId="0" borderId="10" xfId="65" applyFont="1" applyBorder="1" applyAlignment="1">
      <alignment horizontal="right"/>
      <protection/>
    </xf>
    <xf numFmtId="0" fontId="8" fillId="0" borderId="15" xfId="65" applyFont="1" applyFill="1" applyBorder="1" applyAlignment="1">
      <alignment horizontal="distributed" vertical="center" wrapText="1" shrinkToFit="1"/>
      <protection/>
    </xf>
    <xf numFmtId="0" fontId="8" fillId="0" borderId="13" xfId="65" applyFont="1" applyFill="1" applyBorder="1" applyAlignment="1">
      <alignment horizontal="distributed" vertical="center" wrapText="1" shrinkToFit="1"/>
      <protection/>
    </xf>
    <xf numFmtId="0" fontId="8" fillId="0" borderId="40" xfId="65" applyFont="1" applyFill="1" applyBorder="1" applyAlignment="1">
      <alignment horizontal="distributed" vertical="center" wrapText="1" shrinkToFit="1"/>
      <protection/>
    </xf>
    <xf numFmtId="0" fontId="8" fillId="0" borderId="15" xfId="65" applyFont="1" applyFill="1" applyBorder="1" applyAlignment="1">
      <alignment horizontal="distributed" vertical="distributed" shrinkToFit="1"/>
      <protection/>
    </xf>
    <xf numFmtId="0" fontId="8" fillId="0" borderId="13" xfId="65" applyFont="1" applyFill="1" applyBorder="1" applyAlignment="1">
      <alignment horizontal="distributed" vertical="distributed" shrinkToFit="1"/>
      <protection/>
    </xf>
    <xf numFmtId="0" fontId="8" fillId="0" borderId="40" xfId="65" applyFont="1" applyFill="1" applyBorder="1" applyAlignment="1">
      <alignment horizontal="distributed" vertical="distributed" shrinkToFit="1"/>
      <protection/>
    </xf>
    <xf numFmtId="0" fontId="8" fillId="0" borderId="13" xfId="0" applyFont="1" applyBorder="1" applyAlignment="1">
      <alignment horizontal="distributed" vertical="center"/>
    </xf>
    <xf numFmtId="0" fontId="8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distributed" vertical="center"/>
    </xf>
    <xf numFmtId="0" fontId="8" fillId="0" borderId="4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第10章　第14表2" xfId="65"/>
    <cellStyle name="標準_第10章　第３表2" xfId="66"/>
    <cellStyle name="標準_第10章　第４表2" xfId="67"/>
    <cellStyle name="標準_第10章-11-22" xfId="68"/>
    <cellStyle name="標準_第10表　13表2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1</xdr:col>
      <xdr:colOff>0</xdr:colOff>
      <xdr:row>8</xdr:row>
      <xdr:rowOff>38100</xdr:rowOff>
    </xdr:to>
    <xdr:sp>
      <xdr:nvSpPr>
        <xdr:cNvPr id="1" name="Line 1"/>
        <xdr:cNvSpPr>
          <a:spLocks/>
        </xdr:cNvSpPr>
      </xdr:nvSpPr>
      <xdr:spPr>
        <a:xfrm>
          <a:off x="47625" y="514350"/>
          <a:ext cx="4667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19050</xdr:rowOff>
    </xdr:from>
    <xdr:to>
      <xdr:col>1</xdr:col>
      <xdr:colOff>0</xdr:colOff>
      <xdr:row>29</xdr:row>
      <xdr:rowOff>38100</xdr:rowOff>
    </xdr:to>
    <xdr:sp>
      <xdr:nvSpPr>
        <xdr:cNvPr id="2" name="Line 1"/>
        <xdr:cNvSpPr>
          <a:spLocks/>
        </xdr:cNvSpPr>
      </xdr:nvSpPr>
      <xdr:spPr>
        <a:xfrm>
          <a:off x="47625" y="7086600"/>
          <a:ext cx="4667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790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1</xdr:col>
      <xdr:colOff>9525</xdr:colOff>
      <xdr:row>28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" y="7343775"/>
          <a:ext cx="790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238125</xdr:rowOff>
    </xdr:from>
    <xdr:to>
      <xdr:col>1</xdr:col>
      <xdr:colOff>9525</xdr:colOff>
      <xdr:row>3</xdr:row>
      <xdr:rowOff>323850</xdr:rowOff>
    </xdr:to>
    <xdr:sp>
      <xdr:nvSpPr>
        <xdr:cNvPr id="1" name="Line 1"/>
        <xdr:cNvSpPr>
          <a:spLocks/>
        </xdr:cNvSpPr>
      </xdr:nvSpPr>
      <xdr:spPr>
        <a:xfrm>
          <a:off x="38100" y="571500"/>
          <a:ext cx="1181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533400"/>
          <a:ext cx="1419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7</xdr:col>
      <xdr:colOff>0</xdr:colOff>
      <xdr:row>3</xdr:row>
      <xdr:rowOff>257175</xdr:rowOff>
    </xdr:to>
    <xdr:sp>
      <xdr:nvSpPr>
        <xdr:cNvPr id="2" name="Line 6"/>
        <xdr:cNvSpPr>
          <a:spLocks/>
        </xdr:cNvSpPr>
      </xdr:nvSpPr>
      <xdr:spPr>
        <a:xfrm>
          <a:off x="3619500" y="533400"/>
          <a:ext cx="1447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46">
      <selection activeCell="E48" sqref="E48"/>
    </sheetView>
  </sheetViews>
  <sheetFormatPr defaultColWidth="9.00390625" defaultRowHeight="13.5"/>
  <cols>
    <col min="1" max="1" width="3.25390625" style="8" customWidth="1"/>
    <col min="2" max="2" width="11.875" style="4" customWidth="1"/>
    <col min="3" max="3" width="10.125" style="4" customWidth="1"/>
    <col min="4" max="4" width="11.25390625" style="4" customWidth="1"/>
    <col min="5" max="5" width="10.125" style="4" customWidth="1"/>
    <col min="6" max="6" width="11.75390625" style="4" customWidth="1"/>
    <col min="7" max="10" width="10.125" style="4" customWidth="1"/>
    <col min="11" max="16384" width="9.00390625" style="4" customWidth="1"/>
  </cols>
  <sheetData>
    <row r="1" s="11" customFormat="1" ht="16.5" customHeight="1">
      <c r="A1" s="37" t="s">
        <v>39</v>
      </c>
    </row>
    <row r="2" spans="1:11" ht="15" customHeight="1" thickBot="1">
      <c r="A2" s="5"/>
      <c r="B2" s="6"/>
      <c r="C2" s="6"/>
      <c r="D2" s="6"/>
      <c r="E2" s="6"/>
      <c r="F2" s="6"/>
      <c r="G2" s="6"/>
      <c r="H2" s="710"/>
      <c r="I2" s="710"/>
      <c r="J2" s="710"/>
      <c r="K2" s="7"/>
    </row>
    <row r="3" spans="1:11" s="8" customFormat="1" ht="15.75" customHeight="1">
      <c r="A3" s="711" t="s">
        <v>32</v>
      </c>
      <c r="B3" s="712"/>
      <c r="C3" s="705" t="s">
        <v>5</v>
      </c>
      <c r="D3" s="706"/>
      <c r="E3" s="705" t="s">
        <v>13</v>
      </c>
      <c r="F3" s="706"/>
      <c r="G3" s="705" t="s">
        <v>14</v>
      </c>
      <c r="H3" s="706"/>
      <c r="I3" s="705" t="s">
        <v>33</v>
      </c>
      <c r="J3" s="717"/>
      <c r="K3" s="9"/>
    </row>
    <row r="4" spans="1:11" s="8" customFormat="1" ht="15.75" customHeight="1">
      <c r="A4" s="713"/>
      <c r="B4" s="714"/>
      <c r="C4" s="708" t="s">
        <v>16</v>
      </c>
      <c r="D4" s="708" t="s">
        <v>17</v>
      </c>
      <c r="E4" s="708" t="s">
        <v>16</v>
      </c>
      <c r="F4" s="708" t="s">
        <v>17</v>
      </c>
      <c r="G4" s="708" t="s">
        <v>16</v>
      </c>
      <c r="H4" s="708" t="s">
        <v>17</v>
      </c>
      <c r="I4" s="708" t="s">
        <v>16</v>
      </c>
      <c r="J4" s="718" t="s">
        <v>17</v>
      </c>
      <c r="K4" s="9"/>
    </row>
    <row r="5" spans="1:11" s="8" customFormat="1" ht="15.75" customHeight="1">
      <c r="A5" s="715"/>
      <c r="B5" s="716"/>
      <c r="C5" s="709"/>
      <c r="D5" s="709"/>
      <c r="E5" s="709"/>
      <c r="F5" s="709"/>
      <c r="G5" s="709"/>
      <c r="H5" s="709"/>
      <c r="I5" s="709"/>
      <c r="J5" s="719"/>
      <c r="K5" s="9"/>
    </row>
    <row r="6" spans="1:10" ht="15.75" customHeight="1">
      <c r="A6" s="16"/>
      <c r="B6" s="17" t="s">
        <v>41</v>
      </c>
      <c r="C6" s="23">
        <v>1350</v>
      </c>
      <c r="D6" s="24">
        <v>12320</v>
      </c>
      <c r="E6" s="23">
        <v>92</v>
      </c>
      <c r="F6" s="25">
        <v>9162</v>
      </c>
      <c r="G6" s="24">
        <v>840</v>
      </c>
      <c r="H6" s="23">
        <v>3158</v>
      </c>
      <c r="I6" s="23">
        <v>418</v>
      </c>
      <c r="J6" s="24">
        <v>0</v>
      </c>
    </row>
    <row r="7" spans="1:10" ht="15.75" customHeight="1">
      <c r="A7" s="16"/>
      <c r="B7" s="38">
        <v>35</v>
      </c>
      <c r="C7" s="23">
        <v>1496</v>
      </c>
      <c r="D7" s="24">
        <v>16843</v>
      </c>
      <c r="E7" s="23">
        <v>111</v>
      </c>
      <c r="F7" s="25">
        <v>12438</v>
      </c>
      <c r="G7" s="24">
        <v>945</v>
      </c>
      <c r="H7" s="23">
        <v>4405</v>
      </c>
      <c r="I7" s="23">
        <v>440</v>
      </c>
      <c r="J7" s="24">
        <v>0</v>
      </c>
    </row>
    <row r="8" spans="1:10" ht="15.75" customHeight="1">
      <c r="A8" s="19"/>
      <c r="B8" s="38">
        <v>40</v>
      </c>
      <c r="C8" s="23">
        <v>1557</v>
      </c>
      <c r="D8" s="24">
        <v>22000</v>
      </c>
      <c r="E8" s="23">
        <v>128</v>
      </c>
      <c r="F8" s="25">
        <v>16778</v>
      </c>
      <c r="G8" s="24">
        <v>992</v>
      </c>
      <c r="H8" s="23">
        <v>5222</v>
      </c>
      <c r="I8" s="23">
        <v>437</v>
      </c>
      <c r="J8" s="24">
        <v>0</v>
      </c>
    </row>
    <row r="9" spans="1:10" ht="15.75" customHeight="1">
      <c r="A9" s="19"/>
      <c r="B9" s="38">
        <v>45</v>
      </c>
      <c r="C9" s="23">
        <v>1642</v>
      </c>
      <c r="D9" s="24">
        <v>27645</v>
      </c>
      <c r="E9" s="23">
        <v>133</v>
      </c>
      <c r="F9" s="25">
        <v>21225</v>
      </c>
      <c r="G9" s="24">
        <v>1071</v>
      </c>
      <c r="H9" s="23">
        <v>6420</v>
      </c>
      <c r="I9" s="23">
        <v>438</v>
      </c>
      <c r="J9" s="24">
        <v>0</v>
      </c>
    </row>
    <row r="10" spans="1:10" ht="15.75" customHeight="1">
      <c r="A10" s="19"/>
      <c r="B10" s="38">
        <v>50</v>
      </c>
      <c r="C10" s="23">
        <v>1683</v>
      </c>
      <c r="D10" s="24">
        <v>30955</v>
      </c>
      <c r="E10" s="23">
        <v>139</v>
      </c>
      <c r="F10" s="25">
        <v>24233</v>
      </c>
      <c r="G10" s="24">
        <v>1118</v>
      </c>
      <c r="H10" s="23">
        <v>6722</v>
      </c>
      <c r="I10" s="23">
        <v>426</v>
      </c>
      <c r="J10" s="24">
        <v>0</v>
      </c>
    </row>
    <row r="11" spans="1:10" ht="15.75" customHeight="1">
      <c r="A11" s="707" t="s">
        <v>34</v>
      </c>
      <c r="B11" s="38">
        <v>55</v>
      </c>
      <c r="C11" s="23">
        <v>1842</v>
      </c>
      <c r="D11" s="24">
        <v>34133</v>
      </c>
      <c r="E11" s="23">
        <v>154</v>
      </c>
      <c r="F11" s="25">
        <v>26993</v>
      </c>
      <c r="G11" s="24">
        <v>1202</v>
      </c>
      <c r="H11" s="23">
        <v>7140</v>
      </c>
      <c r="I11" s="23">
        <v>486</v>
      </c>
      <c r="J11" s="24">
        <v>0</v>
      </c>
    </row>
    <row r="12" spans="1:10" ht="15.75" customHeight="1">
      <c r="A12" s="707"/>
      <c r="B12" s="38">
        <v>60</v>
      </c>
      <c r="C12" s="23">
        <v>1942</v>
      </c>
      <c r="D12" s="24">
        <v>37020</v>
      </c>
      <c r="E12" s="23">
        <v>164</v>
      </c>
      <c r="F12" s="25">
        <v>30275</v>
      </c>
      <c r="G12" s="24">
        <v>1199</v>
      </c>
      <c r="H12" s="23">
        <v>6745</v>
      </c>
      <c r="I12" s="23">
        <v>579</v>
      </c>
      <c r="J12" s="24">
        <v>0</v>
      </c>
    </row>
    <row r="13" spans="1:10" ht="15.75" customHeight="1">
      <c r="A13" s="707"/>
      <c r="B13" s="18" t="s">
        <v>18</v>
      </c>
      <c r="C13" s="23">
        <v>2066</v>
      </c>
      <c r="D13" s="24">
        <v>39807</v>
      </c>
      <c r="E13" s="23">
        <v>169</v>
      </c>
      <c r="F13" s="25">
        <v>33531</v>
      </c>
      <c r="G13" s="24">
        <v>1217</v>
      </c>
      <c r="H13" s="23">
        <v>6276</v>
      </c>
      <c r="I13" s="23">
        <v>680</v>
      </c>
      <c r="J13" s="24">
        <v>0</v>
      </c>
    </row>
    <row r="14" spans="1:10" ht="15.75" customHeight="1">
      <c r="A14" s="707"/>
      <c r="B14" s="42" t="s">
        <v>40</v>
      </c>
      <c r="C14" s="23">
        <v>2061</v>
      </c>
      <c r="D14" s="24">
        <v>39952</v>
      </c>
      <c r="E14" s="23">
        <v>173</v>
      </c>
      <c r="F14" s="25">
        <v>33989</v>
      </c>
      <c r="G14" s="24">
        <v>1199</v>
      </c>
      <c r="H14" s="23">
        <v>5963</v>
      </c>
      <c r="I14" s="23">
        <v>689</v>
      </c>
      <c r="J14" s="24">
        <v>0</v>
      </c>
    </row>
    <row r="15" spans="1:10" ht="15.75" customHeight="1">
      <c r="A15" s="707"/>
      <c r="B15" s="42" t="s">
        <v>0</v>
      </c>
      <c r="C15" s="23">
        <v>2133</v>
      </c>
      <c r="D15" s="24">
        <v>39265</v>
      </c>
      <c r="E15" s="23">
        <v>168</v>
      </c>
      <c r="F15" s="25">
        <v>33753</v>
      </c>
      <c r="G15" s="24">
        <v>1228</v>
      </c>
      <c r="H15" s="23">
        <v>5512</v>
      </c>
      <c r="I15" s="23">
        <v>737</v>
      </c>
      <c r="J15" s="24">
        <v>0</v>
      </c>
    </row>
    <row r="16" spans="1:10" ht="15.75" customHeight="1">
      <c r="A16" s="707"/>
      <c r="B16" s="42" t="s">
        <v>1</v>
      </c>
      <c r="C16" s="23">
        <v>2179</v>
      </c>
      <c r="D16" s="24">
        <v>39058</v>
      </c>
      <c r="E16" s="23">
        <v>168</v>
      </c>
      <c r="F16" s="25">
        <v>33737</v>
      </c>
      <c r="G16" s="24">
        <v>1253</v>
      </c>
      <c r="H16" s="23">
        <v>5321</v>
      </c>
      <c r="I16" s="23">
        <v>758</v>
      </c>
      <c r="J16" s="24">
        <v>0</v>
      </c>
    </row>
    <row r="17" spans="1:10" ht="15.75" customHeight="1">
      <c r="A17" s="707"/>
      <c r="B17" s="42" t="s">
        <v>2</v>
      </c>
      <c r="C17" s="23">
        <v>2214</v>
      </c>
      <c r="D17" s="24">
        <v>38561</v>
      </c>
      <c r="E17" s="23">
        <v>166</v>
      </c>
      <c r="F17" s="25">
        <v>33419</v>
      </c>
      <c r="G17" s="24">
        <v>1268</v>
      </c>
      <c r="H17" s="23">
        <v>5142</v>
      </c>
      <c r="I17" s="23">
        <v>780</v>
      </c>
      <c r="J17" s="24">
        <v>0</v>
      </c>
    </row>
    <row r="18" spans="1:10" ht="15.75" customHeight="1">
      <c r="A18" s="707"/>
      <c r="B18" s="42" t="s">
        <v>3</v>
      </c>
      <c r="C18" s="23">
        <v>2218</v>
      </c>
      <c r="D18" s="24">
        <v>37999</v>
      </c>
      <c r="E18" s="23">
        <v>165</v>
      </c>
      <c r="F18" s="25">
        <v>33319</v>
      </c>
      <c r="G18" s="24">
        <v>1264</v>
      </c>
      <c r="H18" s="23">
        <v>4680</v>
      </c>
      <c r="I18" s="23">
        <v>789</v>
      </c>
      <c r="J18" s="24">
        <v>0</v>
      </c>
    </row>
    <row r="19" spans="1:10" ht="15.75" customHeight="1">
      <c r="A19" s="707"/>
      <c r="B19" s="42" t="s">
        <v>4</v>
      </c>
      <c r="C19" s="23">
        <v>2259</v>
      </c>
      <c r="D19" s="24">
        <v>37703</v>
      </c>
      <c r="E19" s="23">
        <v>161</v>
      </c>
      <c r="F19" s="25">
        <v>33095</v>
      </c>
      <c r="G19" s="24">
        <v>1293</v>
      </c>
      <c r="H19" s="23">
        <v>4608</v>
      </c>
      <c r="I19" s="23">
        <v>805</v>
      </c>
      <c r="J19" s="24">
        <v>0</v>
      </c>
    </row>
    <row r="20" spans="1:10" ht="15.75" customHeight="1">
      <c r="A20" s="707"/>
      <c r="B20" s="38">
        <v>10</v>
      </c>
      <c r="C20" s="23">
        <v>2293</v>
      </c>
      <c r="D20" s="24">
        <v>37368</v>
      </c>
      <c r="E20" s="23">
        <v>157</v>
      </c>
      <c r="F20" s="25">
        <v>32787</v>
      </c>
      <c r="G20" s="24">
        <v>1310</v>
      </c>
      <c r="H20" s="23">
        <v>4581</v>
      </c>
      <c r="I20" s="23">
        <v>826</v>
      </c>
      <c r="J20" s="24">
        <v>0</v>
      </c>
    </row>
    <row r="21" spans="1:10" ht="15.75" customHeight="1">
      <c r="A21" s="707"/>
      <c r="B21" s="40">
        <v>11</v>
      </c>
      <c r="C21" s="26">
        <v>2335</v>
      </c>
      <c r="D21" s="23">
        <v>36666</v>
      </c>
      <c r="E21" s="23">
        <v>156</v>
      </c>
      <c r="F21" s="23">
        <v>32432</v>
      </c>
      <c r="G21" s="25">
        <v>1341</v>
      </c>
      <c r="H21" s="25">
        <v>4234</v>
      </c>
      <c r="I21" s="23">
        <v>838</v>
      </c>
      <c r="J21" s="27">
        <v>0</v>
      </c>
    </row>
    <row r="22" spans="1:10" ht="15.75" customHeight="1">
      <c r="A22" s="707"/>
      <c r="B22" s="40">
        <v>12</v>
      </c>
      <c r="C22" s="23">
        <v>2368</v>
      </c>
      <c r="D22" s="26">
        <v>36007</v>
      </c>
      <c r="E22" s="23">
        <v>157</v>
      </c>
      <c r="F22" s="25">
        <v>31915</v>
      </c>
      <c r="G22" s="26">
        <v>1363</v>
      </c>
      <c r="H22" s="23">
        <v>4092</v>
      </c>
      <c r="I22" s="23">
        <v>848</v>
      </c>
      <c r="J22" s="26">
        <v>0</v>
      </c>
    </row>
    <row r="23" spans="1:11" ht="15.75" customHeight="1">
      <c r="A23" s="707"/>
      <c r="B23" s="40">
        <v>13</v>
      </c>
      <c r="C23" s="23">
        <v>2389</v>
      </c>
      <c r="D23" s="26">
        <v>35312</v>
      </c>
      <c r="E23" s="23">
        <v>156</v>
      </c>
      <c r="F23" s="25">
        <v>31452</v>
      </c>
      <c r="G23" s="26">
        <v>1378</v>
      </c>
      <c r="H23" s="23">
        <v>3860</v>
      </c>
      <c r="I23" s="23">
        <v>855</v>
      </c>
      <c r="J23" s="26">
        <v>0</v>
      </c>
      <c r="K23" s="7"/>
    </row>
    <row r="24" spans="1:10" ht="15.75" customHeight="1">
      <c r="A24" s="707"/>
      <c r="B24" s="40">
        <v>14</v>
      </c>
      <c r="C24" s="23">
        <v>2425</v>
      </c>
      <c r="D24" s="26">
        <v>34878</v>
      </c>
      <c r="E24" s="23">
        <v>152</v>
      </c>
      <c r="F24" s="25">
        <v>31270</v>
      </c>
      <c r="G24" s="26">
        <v>1401</v>
      </c>
      <c r="H24" s="23">
        <v>3608</v>
      </c>
      <c r="I24" s="23">
        <v>872</v>
      </c>
      <c r="J24" s="26">
        <v>0</v>
      </c>
    </row>
    <row r="25" spans="1:10" ht="15.75" customHeight="1">
      <c r="A25" s="19"/>
      <c r="B25" s="40">
        <v>15</v>
      </c>
      <c r="C25" s="23">
        <v>2452</v>
      </c>
      <c r="D25" s="26">
        <v>33769</v>
      </c>
      <c r="E25" s="23">
        <v>152</v>
      </c>
      <c r="F25" s="25">
        <v>30378</v>
      </c>
      <c r="G25" s="26">
        <v>1418</v>
      </c>
      <c r="H25" s="23">
        <v>3391</v>
      </c>
      <c r="I25" s="23">
        <v>882</v>
      </c>
      <c r="J25" s="27">
        <v>0</v>
      </c>
    </row>
    <row r="26" spans="1:10" ht="15.75" customHeight="1">
      <c r="A26" s="19"/>
      <c r="B26" s="40">
        <v>16</v>
      </c>
      <c r="C26" s="23">
        <v>2472</v>
      </c>
      <c r="D26" s="26">
        <v>33350</v>
      </c>
      <c r="E26" s="23">
        <v>149</v>
      </c>
      <c r="F26" s="25">
        <v>29995</v>
      </c>
      <c r="G26" s="26">
        <v>1438</v>
      </c>
      <c r="H26" s="23">
        <v>3355</v>
      </c>
      <c r="I26" s="23">
        <v>885</v>
      </c>
      <c r="J26" s="26">
        <v>0</v>
      </c>
    </row>
    <row r="27" spans="1:10" ht="15.75" customHeight="1">
      <c r="A27" s="19"/>
      <c r="B27" s="38">
        <v>17</v>
      </c>
      <c r="C27" s="23">
        <v>2468</v>
      </c>
      <c r="D27" s="26">
        <v>32667</v>
      </c>
      <c r="E27" s="23">
        <v>147</v>
      </c>
      <c r="F27" s="25">
        <v>29781</v>
      </c>
      <c r="G27" s="26">
        <v>1434</v>
      </c>
      <c r="H27" s="23">
        <v>2886</v>
      </c>
      <c r="I27" s="23">
        <v>887</v>
      </c>
      <c r="J27" s="26">
        <v>0</v>
      </c>
    </row>
    <row r="28" spans="1:10" ht="15.75" customHeight="1">
      <c r="A28" s="19"/>
      <c r="B28" s="38">
        <v>18</v>
      </c>
      <c r="C28" s="23">
        <v>2513</v>
      </c>
      <c r="D28" s="26">
        <v>32556</v>
      </c>
      <c r="E28" s="23">
        <v>147</v>
      </c>
      <c r="F28" s="25">
        <v>29742</v>
      </c>
      <c r="G28" s="26">
        <v>1463</v>
      </c>
      <c r="H28" s="23">
        <v>2814</v>
      </c>
      <c r="I28" s="23">
        <v>903</v>
      </c>
      <c r="J28" s="26">
        <v>0</v>
      </c>
    </row>
    <row r="29" spans="1:10" ht="15.75" customHeight="1">
      <c r="A29" s="19"/>
      <c r="B29" s="41">
        <v>19</v>
      </c>
      <c r="C29" s="23">
        <v>2530</v>
      </c>
      <c r="D29" s="26">
        <v>32105</v>
      </c>
      <c r="E29" s="23">
        <v>145</v>
      </c>
      <c r="F29" s="25">
        <v>29397</v>
      </c>
      <c r="G29" s="26">
        <v>1470</v>
      </c>
      <c r="H29" s="23">
        <v>2708</v>
      </c>
      <c r="I29" s="23">
        <v>915</v>
      </c>
      <c r="J29" s="26">
        <v>0</v>
      </c>
    </row>
    <row r="30" spans="1:10" ht="15.75" customHeight="1">
      <c r="A30" s="20"/>
      <c r="B30" s="41">
        <v>20</v>
      </c>
      <c r="C30" s="23">
        <f aca="true" t="shared" si="0" ref="C30:D32">E30+G30+I30</f>
        <v>2519</v>
      </c>
      <c r="D30" s="26">
        <f t="shared" si="0"/>
        <v>31728</v>
      </c>
      <c r="E30" s="23">
        <v>145</v>
      </c>
      <c r="F30" s="25">
        <v>29139</v>
      </c>
      <c r="G30" s="26">
        <v>1468</v>
      </c>
      <c r="H30" s="23">
        <v>2589</v>
      </c>
      <c r="I30" s="23">
        <v>906</v>
      </c>
      <c r="J30" s="26">
        <v>0</v>
      </c>
    </row>
    <row r="31" spans="1:10" ht="15.75" customHeight="1">
      <c r="A31" s="20"/>
      <c r="B31" s="41">
        <v>21</v>
      </c>
      <c r="C31" s="23">
        <f t="shared" si="0"/>
        <v>2529</v>
      </c>
      <c r="D31" s="26">
        <f t="shared" si="0"/>
        <v>30978</v>
      </c>
      <c r="E31" s="23">
        <v>142</v>
      </c>
      <c r="F31" s="25">
        <v>28554</v>
      </c>
      <c r="G31" s="26">
        <v>1476</v>
      </c>
      <c r="H31" s="23">
        <v>2424</v>
      </c>
      <c r="I31" s="23">
        <v>911</v>
      </c>
      <c r="J31" s="26">
        <v>0</v>
      </c>
    </row>
    <row r="32" spans="1:10" s="15" customFormat="1" ht="25.5" customHeight="1" thickBot="1">
      <c r="A32" s="21"/>
      <c r="B32" s="45">
        <v>22</v>
      </c>
      <c r="C32" s="617">
        <f t="shared" si="0"/>
        <v>2512</v>
      </c>
      <c r="D32" s="617">
        <f t="shared" si="0"/>
        <v>30255</v>
      </c>
      <c r="E32" s="28">
        <v>140</v>
      </c>
      <c r="F32" s="29">
        <v>27987</v>
      </c>
      <c r="G32" s="30">
        <v>1457</v>
      </c>
      <c r="H32" s="28">
        <v>2268</v>
      </c>
      <c r="I32" s="28">
        <v>915</v>
      </c>
      <c r="J32" s="30">
        <v>0</v>
      </c>
    </row>
    <row r="33" spans="1:10" ht="15.75" customHeight="1">
      <c r="A33" s="22"/>
      <c r="B33" s="18" t="s">
        <v>41</v>
      </c>
      <c r="C33" s="31">
        <v>64.4</v>
      </c>
      <c r="D33" s="32">
        <v>588</v>
      </c>
      <c r="E33" s="31">
        <v>4.4</v>
      </c>
      <c r="F33" s="33">
        <v>437.3</v>
      </c>
      <c r="G33" s="32">
        <v>40.1</v>
      </c>
      <c r="H33" s="31">
        <v>150.7</v>
      </c>
      <c r="I33" s="31">
        <v>20</v>
      </c>
      <c r="J33" s="24">
        <v>0</v>
      </c>
    </row>
    <row r="34" spans="1:10" ht="15.75" customHeight="1">
      <c r="A34" s="19"/>
      <c r="B34" s="38">
        <v>35</v>
      </c>
      <c r="C34" s="31">
        <v>72.9</v>
      </c>
      <c r="D34" s="32">
        <v>821.1</v>
      </c>
      <c r="E34" s="31">
        <v>5.4</v>
      </c>
      <c r="F34" s="33">
        <v>606.4</v>
      </c>
      <c r="G34" s="32">
        <v>46.1</v>
      </c>
      <c r="H34" s="31">
        <v>214.8</v>
      </c>
      <c r="I34" s="31">
        <v>21.5</v>
      </c>
      <c r="J34" s="24">
        <v>0</v>
      </c>
    </row>
    <row r="35" spans="1:10" ht="15.75" customHeight="1">
      <c r="A35" s="19"/>
      <c r="B35" s="38">
        <v>40</v>
      </c>
      <c r="C35" s="31">
        <v>78.5</v>
      </c>
      <c r="D35" s="32">
        <v>1109</v>
      </c>
      <c r="E35" s="31">
        <v>6.5</v>
      </c>
      <c r="F35" s="33">
        <v>845.8</v>
      </c>
      <c r="G35" s="32">
        <v>50</v>
      </c>
      <c r="H35" s="31">
        <v>263.3</v>
      </c>
      <c r="I35" s="31">
        <v>22</v>
      </c>
      <c r="J35" s="24">
        <v>0</v>
      </c>
    </row>
    <row r="36" spans="1:10" ht="15.75" customHeight="1">
      <c r="A36" s="19"/>
      <c r="B36" s="38">
        <v>45</v>
      </c>
      <c r="C36" s="31">
        <v>84.4</v>
      </c>
      <c r="D36" s="32">
        <v>1420.6</v>
      </c>
      <c r="E36" s="31">
        <v>6.8</v>
      </c>
      <c r="F36" s="33">
        <v>1090.7</v>
      </c>
      <c r="G36" s="32">
        <v>55</v>
      </c>
      <c r="H36" s="31">
        <v>329.9</v>
      </c>
      <c r="I36" s="31">
        <v>22.5</v>
      </c>
      <c r="J36" s="24">
        <v>0</v>
      </c>
    </row>
    <row r="37" spans="1:10" ht="15.75" customHeight="1">
      <c r="A37" s="707" t="s">
        <v>35</v>
      </c>
      <c r="B37" s="38">
        <v>50</v>
      </c>
      <c r="C37" s="31">
        <v>85.4</v>
      </c>
      <c r="D37" s="32">
        <v>1570.5</v>
      </c>
      <c r="E37" s="31">
        <v>7.1</v>
      </c>
      <c r="F37" s="33">
        <v>1229.5</v>
      </c>
      <c r="G37" s="32">
        <v>56.7</v>
      </c>
      <c r="H37" s="31">
        <v>341</v>
      </c>
      <c r="I37" s="31">
        <v>21.6</v>
      </c>
      <c r="J37" s="24">
        <v>0</v>
      </c>
    </row>
    <row r="38" spans="1:10" ht="15.75" customHeight="1">
      <c r="A38" s="707"/>
      <c r="B38" s="38">
        <v>55</v>
      </c>
      <c r="C38" s="31">
        <v>90.9</v>
      </c>
      <c r="D38" s="32">
        <v>1684.6</v>
      </c>
      <c r="E38" s="31">
        <v>7.6</v>
      </c>
      <c r="F38" s="33">
        <v>1332.2</v>
      </c>
      <c r="G38" s="32">
        <v>59.3</v>
      </c>
      <c r="H38" s="31">
        <v>352.4</v>
      </c>
      <c r="I38" s="31">
        <v>24</v>
      </c>
      <c r="J38" s="24">
        <v>0</v>
      </c>
    </row>
    <row r="39" spans="1:10" ht="15.75" customHeight="1">
      <c r="A39" s="707"/>
      <c r="B39" s="38">
        <v>60</v>
      </c>
      <c r="C39" s="31">
        <v>94.5</v>
      </c>
      <c r="D39" s="32">
        <v>1802.3</v>
      </c>
      <c r="E39" s="31">
        <v>8</v>
      </c>
      <c r="F39" s="33">
        <v>1474</v>
      </c>
      <c r="G39" s="32">
        <v>58.4</v>
      </c>
      <c r="H39" s="31">
        <v>328.4</v>
      </c>
      <c r="I39" s="31">
        <v>28.2</v>
      </c>
      <c r="J39" s="24">
        <v>0</v>
      </c>
    </row>
    <row r="40" spans="1:10" ht="15.75" customHeight="1">
      <c r="A40" s="707"/>
      <c r="B40" s="39" t="s">
        <v>18</v>
      </c>
      <c r="C40" s="31">
        <v>98.4</v>
      </c>
      <c r="D40" s="32">
        <v>1896.5</v>
      </c>
      <c r="E40" s="31">
        <v>8.1</v>
      </c>
      <c r="F40" s="33">
        <v>1597.5</v>
      </c>
      <c r="G40" s="32">
        <v>58</v>
      </c>
      <c r="H40" s="31">
        <v>299</v>
      </c>
      <c r="I40" s="31">
        <v>32.4</v>
      </c>
      <c r="J40" s="24">
        <v>0</v>
      </c>
    </row>
    <row r="41" spans="1:10" ht="15.75" customHeight="1">
      <c r="A41" s="707"/>
      <c r="B41" s="42" t="s">
        <v>40</v>
      </c>
      <c r="C41" s="31">
        <v>98</v>
      </c>
      <c r="D41" s="32">
        <v>1898.9</v>
      </c>
      <c r="E41" s="31">
        <v>8.2</v>
      </c>
      <c r="F41" s="33">
        <v>1615.4</v>
      </c>
      <c r="G41" s="32">
        <v>57</v>
      </c>
      <c r="H41" s="31">
        <v>283.4</v>
      </c>
      <c r="I41" s="31">
        <v>32.7</v>
      </c>
      <c r="J41" s="24">
        <v>0</v>
      </c>
    </row>
    <row r="42" spans="1:10" ht="15.75" customHeight="1">
      <c r="A42" s="707"/>
      <c r="B42" s="42" t="s">
        <v>0</v>
      </c>
      <c r="C42" s="31">
        <v>100.5</v>
      </c>
      <c r="D42" s="32">
        <v>1850.4</v>
      </c>
      <c r="E42" s="31">
        <v>7.9</v>
      </c>
      <c r="F42" s="33">
        <v>1590.6</v>
      </c>
      <c r="G42" s="32">
        <v>57.9</v>
      </c>
      <c r="H42" s="31">
        <v>259.8</v>
      </c>
      <c r="I42" s="31">
        <v>34.7</v>
      </c>
      <c r="J42" s="24">
        <v>0</v>
      </c>
    </row>
    <row r="43" spans="1:10" ht="15.75" customHeight="1">
      <c r="A43" s="707"/>
      <c r="B43" s="42" t="s">
        <v>1</v>
      </c>
      <c r="C43" s="31">
        <v>102.5</v>
      </c>
      <c r="D43" s="32">
        <v>1837.2</v>
      </c>
      <c r="E43" s="31">
        <v>7.9</v>
      </c>
      <c r="F43" s="33">
        <v>1586.9</v>
      </c>
      <c r="G43" s="32">
        <v>58.9</v>
      </c>
      <c r="H43" s="31">
        <v>250.3</v>
      </c>
      <c r="I43" s="31">
        <v>35.7</v>
      </c>
      <c r="J43" s="24">
        <v>0</v>
      </c>
    </row>
    <row r="44" spans="1:10" ht="15.75" customHeight="1">
      <c r="A44" s="707"/>
      <c r="B44" s="42" t="s">
        <v>2</v>
      </c>
      <c r="C44" s="31">
        <v>103.8</v>
      </c>
      <c r="D44" s="32">
        <v>1807.4</v>
      </c>
      <c r="E44" s="31">
        <v>7.8</v>
      </c>
      <c r="F44" s="33">
        <v>1566.4</v>
      </c>
      <c r="G44" s="32">
        <v>59.4</v>
      </c>
      <c r="H44" s="31">
        <v>241</v>
      </c>
      <c r="I44" s="31">
        <v>36.6</v>
      </c>
      <c r="J44" s="24">
        <v>0</v>
      </c>
    </row>
    <row r="45" spans="1:10" ht="15.75" customHeight="1">
      <c r="A45" s="707"/>
      <c r="B45" s="42" t="s">
        <v>3</v>
      </c>
      <c r="C45" s="31">
        <v>103.8</v>
      </c>
      <c r="D45" s="32">
        <v>1779</v>
      </c>
      <c r="E45" s="31">
        <v>7.7</v>
      </c>
      <c r="F45" s="33">
        <v>1559.9</v>
      </c>
      <c r="G45" s="32">
        <v>59.2</v>
      </c>
      <c r="H45" s="31">
        <v>219.1</v>
      </c>
      <c r="I45" s="31">
        <v>36.9</v>
      </c>
      <c r="J45" s="24">
        <v>0</v>
      </c>
    </row>
    <row r="46" spans="1:10" ht="15.75" customHeight="1">
      <c r="A46" s="707"/>
      <c r="B46" s="42" t="s">
        <v>4</v>
      </c>
      <c r="C46" s="31">
        <v>106.1</v>
      </c>
      <c r="D46" s="32">
        <v>1770.1</v>
      </c>
      <c r="E46" s="31">
        <v>7.6</v>
      </c>
      <c r="F46" s="33">
        <v>1553.8</v>
      </c>
      <c r="G46" s="32">
        <v>60.7</v>
      </c>
      <c r="H46" s="31">
        <v>216.3</v>
      </c>
      <c r="I46" s="31">
        <v>37.8</v>
      </c>
      <c r="J46" s="24">
        <v>0</v>
      </c>
    </row>
    <row r="47" spans="1:10" ht="15.75" customHeight="1">
      <c r="A47" s="707"/>
      <c r="B47" s="38">
        <v>10</v>
      </c>
      <c r="C47" s="31">
        <v>107.3</v>
      </c>
      <c r="D47" s="32">
        <v>1748.6</v>
      </c>
      <c r="E47" s="31">
        <v>7.3</v>
      </c>
      <c r="F47" s="33">
        <v>1534.3</v>
      </c>
      <c r="G47" s="32">
        <v>61.3</v>
      </c>
      <c r="H47" s="31">
        <v>214.4</v>
      </c>
      <c r="I47" s="31">
        <v>38.7</v>
      </c>
      <c r="J47" s="24">
        <v>0</v>
      </c>
    </row>
    <row r="48" spans="1:11" ht="15.75" customHeight="1">
      <c r="A48" s="707"/>
      <c r="B48" s="38">
        <v>11</v>
      </c>
      <c r="C48" s="31">
        <v>109.4</v>
      </c>
      <c r="D48" s="31">
        <v>1717.4</v>
      </c>
      <c r="E48" s="31">
        <v>7.3</v>
      </c>
      <c r="F48" s="31">
        <v>1519.1</v>
      </c>
      <c r="G48" s="33">
        <v>62.8</v>
      </c>
      <c r="H48" s="31">
        <v>198.3</v>
      </c>
      <c r="I48" s="31">
        <v>39.3</v>
      </c>
      <c r="J48" s="24">
        <v>0</v>
      </c>
      <c r="K48" s="7"/>
    </row>
    <row r="49" spans="1:11" ht="15.75" customHeight="1">
      <c r="A49" s="707"/>
      <c r="B49" s="38">
        <v>12</v>
      </c>
      <c r="C49" s="31">
        <v>111.4</v>
      </c>
      <c r="D49" s="31">
        <v>1692.9</v>
      </c>
      <c r="E49" s="31">
        <v>7.4</v>
      </c>
      <c r="F49" s="31">
        <v>1500.5</v>
      </c>
      <c r="G49" s="33">
        <v>64.1</v>
      </c>
      <c r="H49" s="31">
        <v>192.4</v>
      </c>
      <c r="I49" s="31">
        <v>39.9</v>
      </c>
      <c r="J49" s="24">
        <v>0</v>
      </c>
      <c r="K49" s="7"/>
    </row>
    <row r="50" spans="1:10" ht="15.75" customHeight="1">
      <c r="A50" s="707"/>
      <c r="B50" s="38">
        <v>13</v>
      </c>
      <c r="C50" s="34">
        <v>112.3</v>
      </c>
      <c r="D50" s="34">
        <v>1661.7</v>
      </c>
      <c r="E50" s="34">
        <v>7.3</v>
      </c>
      <c r="F50" s="31">
        <v>1480.1</v>
      </c>
      <c r="G50" s="35">
        <v>64.8</v>
      </c>
      <c r="H50" s="34">
        <v>181.6</v>
      </c>
      <c r="I50" s="34">
        <v>40.2</v>
      </c>
      <c r="J50" s="27">
        <v>0</v>
      </c>
    </row>
    <row r="51" spans="1:11" ht="15.75" customHeight="1">
      <c r="A51" s="707"/>
      <c r="B51" s="38">
        <v>14</v>
      </c>
      <c r="C51" s="34">
        <v>114.4</v>
      </c>
      <c r="D51" s="34">
        <v>1645.2</v>
      </c>
      <c r="E51" s="34">
        <v>7.2</v>
      </c>
      <c r="F51" s="31">
        <v>1475</v>
      </c>
      <c r="G51" s="35">
        <v>66.1</v>
      </c>
      <c r="H51" s="34">
        <v>170.2</v>
      </c>
      <c r="I51" s="31">
        <v>41.1</v>
      </c>
      <c r="J51" s="24">
        <v>0</v>
      </c>
      <c r="K51" s="7"/>
    </row>
    <row r="52" spans="1:10" ht="15.75" customHeight="1">
      <c r="A52" s="707"/>
      <c r="B52" s="38">
        <v>15</v>
      </c>
      <c r="C52" s="34">
        <v>116</v>
      </c>
      <c r="D52" s="34">
        <v>1598.2</v>
      </c>
      <c r="E52" s="34">
        <v>7.2</v>
      </c>
      <c r="F52" s="31">
        <v>1437.7</v>
      </c>
      <c r="G52" s="35">
        <v>67.1</v>
      </c>
      <c r="H52" s="34">
        <v>160.5</v>
      </c>
      <c r="I52" s="34">
        <v>41.7</v>
      </c>
      <c r="J52" s="27">
        <v>0</v>
      </c>
    </row>
    <row r="53" spans="1:10" ht="15.75" customHeight="1">
      <c r="A53" s="707"/>
      <c r="B53" s="38">
        <v>16</v>
      </c>
      <c r="C53" s="31">
        <v>117.4</v>
      </c>
      <c r="D53" s="31">
        <v>1583.6</v>
      </c>
      <c r="E53" s="31">
        <v>7.1</v>
      </c>
      <c r="F53" s="31">
        <v>1424.3</v>
      </c>
      <c r="G53" s="31">
        <v>68.3</v>
      </c>
      <c r="H53" s="31">
        <v>159.3</v>
      </c>
      <c r="I53" s="31">
        <v>42</v>
      </c>
      <c r="J53" s="26">
        <v>0</v>
      </c>
    </row>
    <row r="54" spans="1:10" ht="15.75" customHeight="1">
      <c r="A54" s="19"/>
      <c r="B54" s="38">
        <v>17</v>
      </c>
      <c r="C54" s="31">
        <v>118</v>
      </c>
      <c r="D54" s="31">
        <v>1562</v>
      </c>
      <c r="E54" s="31">
        <v>7</v>
      </c>
      <c r="F54" s="31">
        <v>1424</v>
      </c>
      <c r="G54" s="31">
        <v>68.6</v>
      </c>
      <c r="H54" s="31">
        <v>138</v>
      </c>
      <c r="I54" s="31">
        <v>42.4</v>
      </c>
      <c r="J54" s="26">
        <v>0</v>
      </c>
    </row>
    <row r="55" spans="1:10" ht="15.75" customHeight="1">
      <c r="A55" s="19"/>
      <c r="B55" s="38">
        <v>18</v>
      </c>
      <c r="C55" s="31">
        <v>120.8</v>
      </c>
      <c r="D55" s="31">
        <v>1565.1</v>
      </c>
      <c r="E55" s="31">
        <v>7.1</v>
      </c>
      <c r="F55" s="31">
        <v>1429.8</v>
      </c>
      <c r="G55" s="31">
        <v>70.3</v>
      </c>
      <c r="H55" s="31">
        <v>135.3</v>
      </c>
      <c r="I55" s="31">
        <v>43.4</v>
      </c>
      <c r="J55" s="26">
        <v>0</v>
      </c>
    </row>
    <row r="56" spans="1:10" ht="15.75" customHeight="1">
      <c r="A56" s="19"/>
      <c r="B56" s="41">
        <v>19</v>
      </c>
      <c r="C56" s="31">
        <v>122.31960517358746</v>
      </c>
      <c r="D56" s="31">
        <v>1552.2019462838048</v>
      </c>
      <c r="E56" s="31">
        <v>7.010412154217464</v>
      </c>
      <c r="F56" s="31">
        <v>1422.2</v>
      </c>
      <c r="G56" s="31">
        <v>71.07107494275635</v>
      </c>
      <c r="H56" s="31">
        <v>131</v>
      </c>
      <c r="I56" s="31">
        <v>44.3</v>
      </c>
      <c r="J56" s="26">
        <v>0</v>
      </c>
    </row>
    <row r="57" spans="1:10" ht="15.75" customHeight="1">
      <c r="A57" s="20"/>
      <c r="B57" s="41">
        <v>20</v>
      </c>
      <c r="C57" s="31">
        <v>122.5494965691979</v>
      </c>
      <c r="D57" s="31">
        <v>1543.5690461085792</v>
      </c>
      <c r="E57" s="31">
        <v>7.1</v>
      </c>
      <c r="F57" s="31">
        <v>1420</v>
      </c>
      <c r="G57" s="31">
        <v>71.5</v>
      </c>
      <c r="H57" s="31">
        <v>126.2</v>
      </c>
      <c r="I57" s="31">
        <v>44.2</v>
      </c>
      <c r="J57" s="26">
        <v>0</v>
      </c>
    </row>
    <row r="58" spans="1:10" ht="15.75" customHeight="1">
      <c r="A58" s="20"/>
      <c r="B58" s="41">
        <v>21</v>
      </c>
      <c r="C58" s="31">
        <v>123.13725490196079</v>
      </c>
      <c r="D58" s="31">
        <v>1483.0882352941176</v>
      </c>
      <c r="E58" s="31">
        <v>7</v>
      </c>
      <c r="F58" s="31">
        <v>1399.7</v>
      </c>
      <c r="G58" s="31">
        <v>72.4</v>
      </c>
      <c r="H58" s="31">
        <v>118.8</v>
      </c>
      <c r="I58" s="31">
        <v>44.7</v>
      </c>
      <c r="J58" s="26">
        <v>0</v>
      </c>
    </row>
    <row r="59" spans="1:10" s="15" customFormat="1" ht="25.5" customHeight="1" thickBot="1">
      <c r="A59" s="21"/>
      <c r="B59" s="45">
        <v>22</v>
      </c>
      <c r="C59" s="618">
        <f>C32/B67*100000</f>
        <v>123.80092495850303</v>
      </c>
      <c r="D59" s="618">
        <f>D32/B67*100000</f>
        <v>1491.081602157448</v>
      </c>
      <c r="E59" s="618">
        <f>E32/B67*100000</f>
        <v>6.899733078897462</v>
      </c>
      <c r="F59" s="618">
        <f>F32/B67*100000</f>
        <v>1379.305926279309</v>
      </c>
      <c r="G59" s="618">
        <f>G32/B67*100000</f>
        <v>71.80650782824002</v>
      </c>
      <c r="H59" s="618">
        <f>H32/B67*100000</f>
        <v>111.77567587813887</v>
      </c>
      <c r="I59" s="618">
        <f>I32/B67*100000</f>
        <v>45.094684051365554</v>
      </c>
      <c r="J59" s="30" t="s">
        <v>396</v>
      </c>
    </row>
    <row r="60" spans="2:3" ht="13.5" customHeight="1">
      <c r="B60" s="552" t="s">
        <v>19</v>
      </c>
      <c r="C60" s="552"/>
    </row>
    <row r="61" spans="2:3" ht="13.5" customHeight="1">
      <c r="B61" s="552" t="s">
        <v>20</v>
      </c>
      <c r="C61" s="552"/>
    </row>
    <row r="62" spans="2:3" ht="13.5" customHeight="1">
      <c r="B62" s="552" t="s">
        <v>21</v>
      </c>
      <c r="C62" s="552"/>
    </row>
    <row r="63" spans="2:10" ht="15.75" customHeight="1">
      <c r="B63" s="552" t="s">
        <v>22</v>
      </c>
      <c r="C63" s="552"/>
      <c r="J63" s="551" t="s">
        <v>745</v>
      </c>
    </row>
    <row r="64" ht="15.75" customHeight="1"/>
    <row r="65" ht="15.75" customHeight="1">
      <c r="B65" s="4" t="s">
        <v>722</v>
      </c>
    </row>
    <row r="66" ht="15.75" customHeight="1">
      <c r="B66" s="4" t="s">
        <v>721</v>
      </c>
    </row>
    <row r="67" spans="1:2" ht="12">
      <c r="A67" s="8" t="s">
        <v>251</v>
      </c>
      <c r="B67" s="4">
        <v>2029064</v>
      </c>
    </row>
    <row r="71" ht="12">
      <c r="I71" s="7"/>
    </row>
  </sheetData>
  <sheetProtection/>
  <mergeCells count="16">
    <mergeCell ref="H2:J2"/>
    <mergeCell ref="A3:B5"/>
    <mergeCell ref="C3:D3"/>
    <mergeCell ref="I3:J3"/>
    <mergeCell ref="C4:C5"/>
    <mergeCell ref="D4:D5"/>
    <mergeCell ref="E4:E5"/>
    <mergeCell ref="F4:F5"/>
    <mergeCell ref="I4:I5"/>
    <mergeCell ref="J4:J5"/>
    <mergeCell ref="E3:F3"/>
    <mergeCell ref="G3:H3"/>
    <mergeCell ref="A11:A24"/>
    <mergeCell ref="A37:A53"/>
    <mergeCell ref="G4:G5"/>
    <mergeCell ref="H4:H5"/>
  </mergeCells>
  <printOptions/>
  <pageMargins left="0.75" right="0.85" top="0.56" bottom="0.35" header="0.512" footer="0.512"/>
  <pageSetup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SheetLayoutView="100" zoomScalePageLayoutView="0" workbookViewId="0" topLeftCell="A23">
      <selection activeCell="D20" sqref="D20"/>
    </sheetView>
  </sheetViews>
  <sheetFormatPr defaultColWidth="9.00390625" defaultRowHeight="13.5"/>
  <cols>
    <col min="1" max="1" width="11.75390625" style="1" customWidth="1"/>
    <col min="2" max="7" width="14.00390625" style="1" customWidth="1"/>
    <col min="8" max="16384" width="9.00390625" style="1" customWidth="1"/>
  </cols>
  <sheetData>
    <row r="1" spans="1:5" s="12" customFormat="1" ht="19.5" customHeight="1">
      <c r="A1" s="253" t="s">
        <v>728</v>
      </c>
      <c r="E1" s="1"/>
    </row>
    <row r="2" ht="16.5" customHeight="1">
      <c r="A2" s="10"/>
    </row>
    <row r="3" ht="6.75" customHeight="1">
      <c r="A3" s="10"/>
    </row>
    <row r="4" spans="1:7" ht="12.75" thickBot="1">
      <c r="A4" s="2" t="s">
        <v>442</v>
      </c>
      <c r="B4" s="2"/>
      <c r="C4" s="2"/>
      <c r="D4" s="2"/>
      <c r="E4" s="2"/>
      <c r="F4" s="2"/>
      <c r="G4" s="247" t="s">
        <v>428</v>
      </c>
    </row>
    <row r="5" spans="1:8" s="13" customFormat="1" ht="17.25" customHeight="1">
      <c r="A5" s="868"/>
      <c r="B5" s="871" t="s">
        <v>441</v>
      </c>
      <c r="C5" s="872"/>
      <c r="D5" s="873"/>
      <c r="E5" s="871" t="s">
        <v>440</v>
      </c>
      <c r="F5" s="872"/>
      <c r="G5" s="872"/>
      <c r="H5" s="14"/>
    </row>
    <row r="6" spans="1:8" ht="14.25" customHeight="1">
      <c r="A6" s="869"/>
      <c r="B6" s="874" t="s">
        <v>437</v>
      </c>
      <c r="C6" s="874" t="s">
        <v>439</v>
      </c>
      <c r="D6" s="252" t="s">
        <v>438</v>
      </c>
      <c r="E6" s="874" t="s">
        <v>437</v>
      </c>
      <c r="F6" s="874" t="s">
        <v>436</v>
      </c>
      <c r="G6" s="251" t="s">
        <v>435</v>
      </c>
      <c r="H6" s="10"/>
    </row>
    <row r="7" spans="1:8" ht="14.25" customHeight="1">
      <c r="A7" s="870"/>
      <c r="B7" s="875"/>
      <c r="C7" s="875"/>
      <c r="D7" s="250" t="s">
        <v>434</v>
      </c>
      <c r="E7" s="875"/>
      <c r="F7" s="875"/>
      <c r="G7" s="249" t="s">
        <v>434</v>
      </c>
      <c r="H7" s="10"/>
    </row>
    <row r="8" spans="1:8" ht="14.25" customHeight="1">
      <c r="A8" s="246" t="s">
        <v>427</v>
      </c>
      <c r="B8" s="241">
        <v>1676</v>
      </c>
      <c r="C8" s="244">
        <v>81.7</v>
      </c>
      <c r="D8" s="241">
        <v>1224</v>
      </c>
      <c r="E8" s="241">
        <v>103131</v>
      </c>
      <c r="F8" s="244">
        <v>110.4</v>
      </c>
      <c r="G8" s="239">
        <v>906</v>
      </c>
      <c r="H8" s="10"/>
    </row>
    <row r="9" spans="1:8" ht="14.25" customHeight="1">
      <c r="A9" s="245" t="s">
        <v>426</v>
      </c>
      <c r="B9" s="241">
        <v>1773</v>
      </c>
      <c r="C9" s="244">
        <v>89.4</v>
      </c>
      <c r="D9" s="241">
        <v>1119</v>
      </c>
      <c r="E9" s="241">
        <v>109396</v>
      </c>
      <c r="F9" s="244">
        <v>111.3</v>
      </c>
      <c r="G9" s="239">
        <v>899</v>
      </c>
      <c r="H9" s="10"/>
    </row>
    <row r="10" spans="1:8" ht="14.25" customHeight="1">
      <c r="A10" s="245" t="s">
        <v>425</v>
      </c>
      <c r="B10" s="241">
        <v>1935</v>
      </c>
      <c r="C10" s="244">
        <v>99.4</v>
      </c>
      <c r="D10" s="241">
        <v>1006</v>
      </c>
      <c r="E10" s="241">
        <v>118990</v>
      </c>
      <c r="F10" s="244">
        <v>114.7</v>
      </c>
      <c r="G10" s="239">
        <v>857</v>
      </c>
      <c r="H10" s="10"/>
    </row>
    <row r="11" spans="1:8" ht="14.25" customHeight="1">
      <c r="A11" s="245" t="s">
        <v>424</v>
      </c>
      <c r="B11" s="241">
        <v>2139</v>
      </c>
      <c r="C11" s="244">
        <v>108.5</v>
      </c>
      <c r="D11" s="241">
        <v>921</v>
      </c>
      <c r="E11" s="241">
        <v>132479</v>
      </c>
      <c r="F11" s="244">
        <v>118.3</v>
      </c>
      <c r="G11" s="239">
        <v>845</v>
      </c>
      <c r="H11" s="10"/>
    </row>
    <row r="12" spans="1:8" ht="14.25" customHeight="1">
      <c r="A12" s="245" t="s">
        <v>423</v>
      </c>
      <c r="B12" s="241">
        <v>2353</v>
      </c>
      <c r="C12" s="244">
        <v>115.6</v>
      </c>
      <c r="D12" s="241">
        <v>865</v>
      </c>
      <c r="E12" s="241">
        <v>156235</v>
      </c>
      <c r="F12" s="244">
        <v>133.5</v>
      </c>
      <c r="G12" s="239">
        <v>748</v>
      </c>
      <c r="H12" s="10"/>
    </row>
    <row r="13" spans="1:8" ht="14.25" customHeight="1" hidden="1">
      <c r="A13" s="245" t="s">
        <v>422</v>
      </c>
      <c r="B13" s="241">
        <v>2713</v>
      </c>
      <c r="C13" s="244">
        <v>131.2</v>
      </c>
      <c r="D13" s="241">
        <v>762</v>
      </c>
      <c r="E13" s="241">
        <v>181101</v>
      </c>
      <c r="F13" s="244">
        <v>150.6</v>
      </c>
      <c r="G13" s="239">
        <v>664</v>
      </c>
      <c r="H13" s="10"/>
    </row>
    <row r="14" spans="1:8" ht="14.25" customHeight="1">
      <c r="A14" s="245" t="s">
        <v>421</v>
      </c>
      <c r="B14" s="241">
        <v>2852</v>
      </c>
      <c r="C14" s="244">
        <v>136.8</v>
      </c>
      <c r="D14" s="241">
        <v>731</v>
      </c>
      <c r="E14" s="241">
        <v>191346</v>
      </c>
      <c r="F14" s="244">
        <v>157.3</v>
      </c>
      <c r="G14" s="239">
        <v>636</v>
      </c>
      <c r="H14" s="10"/>
    </row>
    <row r="15" spans="1:8" ht="14.25" customHeight="1">
      <c r="A15" s="245" t="s">
        <v>420</v>
      </c>
      <c r="B15" s="241">
        <v>3025</v>
      </c>
      <c r="C15" s="244">
        <v>144.4</v>
      </c>
      <c r="D15" s="241">
        <v>693</v>
      </c>
      <c r="E15" s="241">
        <v>201658</v>
      </c>
      <c r="F15" s="244">
        <v>164.2</v>
      </c>
      <c r="G15" s="239">
        <v>609</v>
      </c>
      <c r="H15" s="10"/>
    </row>
    <row r="16" spans="1:8" ht="14.25" customHeight="1">
      <c r="A16" s="246" t="s">
        <v>433</v>
      </c>
      <c r="B16" s="241">
        <v>3190</v>
      </c>
      <c r="C16" s="244">
        <v>151.6</v>
      </c>
      <c r="D16" s="241">
        <v>660</v>
      </c>
      <c r="E16" s="241">
        <v>211797</v>
      </c>
      <c r="F16" s="244">
        <v>171.3</v>
      </c>
      <c r="G16" s="239">
        <v>584</v>
      </c>
      <c r="H16" s="10"/>
    </row>
    <row r="17" spans="1:8" ht="14.25" customHeight="1">
      <c r="A17" s="245" t="s">
        <v>418</v>
      </c>
      <c r="B17" s="241">
        <v>3295</v>
      </c>
      <c r="C17" s="244">
        <v>155.8</v>
      </c>
      <c r="D17" s="241">
        <v>642</v>
      </c>
      <c r="E17" s="241">
        <v>219704</v>
      </c>
      <c r="F17" s="244">
        <v>176.5</v>
      </c>
      <c r="G17" s="239">
        <v>566</v>
      </c>
      <c r="H17" s="10"/>
    </row>
    <row r="18" spans="1:8" ht="14.25" customHeight="1">
      <c r="A18" s="245" t="s">
        <v>417</v>
      </c>
      <c r="B18" s="241">
        <v>3455</v>
      </c>
      <c r="C18" s="244">
        <v>162.5</v>
      </c>
      <c r="D18" s="241">
        <v>615</v>
      </c>
      <c r="E18" s="241">
        <v>230519</v>
      </c>
      <c r="F18" s="244">
        <v>184.4</v>
      </c>
      <c r="G18" s="239">
        <v>542</v>
      </c>
      <c r="H18" s="10"/>
    </row>
    <row r="19" spans="1:8" ht="14.25" customHeight="1">
      <c r="A19" s="245" t="s">
        <v>416</v>
      </c>
      <c r="B19" s="241">
        <v>3531</v>
      </c>
      <c r="C19" s="244">
        <v>165.3</v>
      </c>
      <c r="D19" s="241">
        <v>605</v>
      </c>
      <c r="E19" s="241">
        <v>240908</v>
      </c>
      <c r="F19" s="244">
        <v>191.4</v>
      </c>
      <c r="G19" s="239">
        <v>522</v>
      </c>
      <c r="H19" s="10"/>
    </row>
    <row r="20" spans="1:8" ht="14.25" customHeight="1">
      <c r="A20" s="245" t="s">
        <v>415</v>
      </c>
      <c r="B20" s="241">
        <v>3580</v>
      </c>
      <c r="C20" s="248">
        <v>167.5</v>
      </c>
      <c r="D20" s="241">
        <v>597</v>
      </c>
      <c r="E20" s="243">
        <v>248611</v>
      </c>
      <c r="F20" s="240">
        <v>196.6</v>
      </c>
      <c r="G20" s="243">
        <v>509</v>
      </c>
      <c r="H20" s="10"/>
    </row>
    <row r="21" spans="1:8" ht="14.25" customHeight="1">
      <c r="A21" s="245" t="s">
        <v>414</v>
      </c>
      <c r="B21" s="241">
        <v>3686</v>
      </c>
      <c r="C21" s="248">
        <v>173.3</v>
      </c>
      <c r="D21" s="241">
        <v>577</v>
      </c>
      <c r="E21" s="241">
        <v>255792</v>
      </c>
      <c r="F21" s="248">
        <v>201.5</v>
      </c>
      <c r="G21" s="239">
        <v>496</v>
      </c>
      <c r="H21" s="10"/>
    </row>
    <row r="22" spans="1:8" ht="14.25" customHeight="1">
      <c r="A22" s="245" t="s">
        <v>413</v>
      </c>
      <c r="B22" s="241">
        <v>3768</v>
      </c>
      <c r="C22" s="248">
        <v>177.7</v>
      </c>
      <c r="D22" s="241">
        <v>563</v>
      </c>
      <c r="E22" s="241">
        <v>262687</v>
      </c>
      <c r="F22" s="248">
        <v>206.1</v>
      </c>
      <c r="G22" s="239">
        <v>485</v>
      </c>
      <c r="H22" s="10"/>
    </row>
    <row r="23" spans="1:8" ht="14.25" customHeight="1">
      <c r="A23" s="242" t="s">
        <v>412</v>
      </c>
      <c r="B23" s="241">
        <v>3750</v>
      </c>
      <c r="C23" s="240">
        <v>178.1</v>
      </c>
      <c r="D23" s="241">
        <v>561</v>
      </c>
      <c r="E23" s="241">
        <v>270371</v>
      </c>
      <c r="F23" s="240">
        <v>211.7</v>
      </c>
      <c r="G23" s="239">
        <v>472</v>
      </c>
      <c r="H23" s="10"/>
    </row>
    <row r="24" spans="1:8" ht="14.25" customHeight="1">
      <c r="A24" s="242" t="s">
        <v>411</v>
      </c>
      <c r="B24" s="241">
        <v>3816</v>
      </c>
      <c r="C24" s="240">
        <v>183.44513423318875</v>
      </c>
      <c r="D24" s="241">
        <v>545.1221174004193</v>
      </c>
      <c r="E24" s="241">
        <v>277927</v>
      </c>
      <c r="F24" s="240">
        <v>217.5</v>
      </c>
      <c r="G24" s="239">
        <v>459.72503571081614</v>
      </c>
      <c r="H24" s="10"/>
    </row>
    <row r="25" spans="1:8" ht="14.25" customHeight="1">
      <c r="A25" s="238" t="s">
        <v>410</v>
      </c>
      <c r="B25" s="237">
        <v>3905</v>
      </c>
      <c r="C25" s="236">
        <f>B25/2052000*100000</f>
        <v>190.30214424951268</v>
      </c>
      <c r="D25" s="237">
        <f>2052000/B25</f>
        <v>525.4801536491677</v>
      </c>
      <c r="E25" s="237">
        <v>286699</v>
      </c>
      <c r="F25" s="236">
        <v>224.5</v>
      </c>
      <c r="G25" s="235">
        <v>445</v>
      </c>
      <c r="H25" s="10"/>
    </row>
    <row r="26" spans="1:8" ht="22.5" customHeight="1" thickBot="1">
      <c r="A26" s="234" t="s">
        <v>409</v>
      </c>
      <c r="B26" s="233">
        <v>3880</v>
      </c>
      <c r="C26" s="666">
        <f>B26/2029064*100000</f>
        <v>191.22117390087251</v>
      </c>
      <c r="D26" s="667">
        <f>2029064/B26</f>
        <v>522.9546391752577</v>
      </c>
      <c r="E26" s="233">
        <v>295049</v>
      </c>
      <c r="F26" s="666">
        <f>E26/128057352*100000</f>
        <v>230.40379594917752</v>
      </c>
      <c r="G26" s="232">
        <f>128057352/E26</f>
        <v>434.02062708228124</v>
      </c>
      <c r="H26" s="10"/>
    </row>
    <row r="27" ht="14.25" customHeight="1">
      <c r="A27" s="10" t="s">
        <v>408</v>
      </c>
    </row>
    <row r="28" ht="9" customHeight="1">
      <c r="A28" s="10"/>
    </row>
    <row r="29" spans="1:7" ht="14.25" customHeight="1" thickBot="1">
      <c r="A29" s="2" t="s">
        <v>432</v>
      </c>
      <c r="B29" s="2"/>
      <c r="C29" s="2"/>
      <c r="D29" s="2"/>
      <c r="E29" s="2"/>
      <c r="F29" s="2"/>
      <c r="G29" s="247" t="s">
        <v>428</v>
      </c>
    </row>
    <row r="30" spans="1:8" ht="14.25" customHeight="1">
      <c r="A30" s="246" t="s">
        <v>427</v>
      </c>
      <c r="B30" s="241">
        <v>526</v>
      </c>
      <c r="C30" s="244">
        <v>25.6</v>
      </c>
      <c r="D30" s="241">
        <v>3900</v>
      </c>
      <c r="E30" s="241">
        <v>33177</v>
      </c>
      <c r="F30" s="244">
        <v>35.5</v>
      </c>
      <c r="G30" s="239">
        <v>2816</v>
      </c>
      <c r="H30" s="10"/>
    </row>
    <row r="31" spans="1:8" ht="14.25" customHeight="1">
      <c r="A31" s="245" t="s">
        <v>426</v>
      </c>
      <c r="B31" s="241">
        <v>541</v>
      </c>
      <c r="C31" s="244">
        <v>27.3</v>
      </c>
      <c r="D31" s="241">
        <v>3667</v>
      </c>
      <c r="E31" s="241">
        <v>35558</v>
      </c>
      <c r="F31" s="244">
        <v>36.1</v>
      </c>
      <c r="G31" s="239">
        <v>2764</v>
      </c>
      <c r="H31" s="10"/>
    </row>
    <row r="32" spans="1:8" ht="14.25" customHeight="1">
      <c r="A32" s="245" t="s">
        <v>425</v>
      </c>
      <c r="B32" s="241">
        <v>555</v>
      </c>
      <c r="C32" s="244">
        <v>28.5</v>
      </c>
      <c r="D32" s="241">
        <v>3506</v>
      </c>
      <c r="E32" s="241">
        <v>37859</v>
      </c>
      <c r="F32" s="244">
        <v>36.5</v>
      </c>
      <c r="G32" s="239">
        <v>2740</v>
      </c>
      <c r="H32" s="10"/>
    </row>
    <row r="33" spans="1:8" ht="14.25" customHeight="1">
      <c r="A33" s="245" t="s">
        <v>424</v>
      </c>
      <c r="B33" s="241">
        <v>606</v>
      </c>
      <c r="C33" s="244">
        <v>30.8</v>
      </c>
      <c r="D33" s="241">
        <v>3252</v>
      </c>
      <c r="E33" s="241">
        <v>43586</v>
      </c>
      <c r="F33" s="244">
        <v>38.9</v>
      </c>
      <c r="G33" s="239">
        <v>2568</v>
      </c>
      <c r="H33" s="10"/>
    </row>
    <row r="34" spans="1:8" ht="14.25" customHeight="1">
      <c r="A34" s="245" t="s">
        <v>423</v>
      </c>
      <c r="B34" s="241">
        <v>751</v>
      </c>
      <c r="C34" s="244">
        <v>36.9</v>
      </c>
      <c r="D34" s="241">
        <v>2710</v>
      </c>
      <c r="E34" s="241">
        <v>53602</v>
      </c>
      <c r="F34" s="244">
        <v>45.8</v>
      </c>
      <c r="G34" s="239">
        <v>2181</v>
      </c>
      <c r="H34" s="10" t="s">
        <v>431</v>
      </c>
    </row>
    <row r="35" spans="1:8" ht="14.25" customHeight="1" hidden="1">
      <c r="A35" s="245" t="s">
        <v>430</v>
      </c>
      <c r="B35" s="241">
        <v>838</v>
      </c>
      <c r="C35" s="244">
        <v>40.9</v>
      </c>
      <c r="D35" s="241">
        <v>2447</v>
      </c>
      <c r="E35" s="241">
        <v>58362</v>
      </c>
      <c r="F35" s="244">
        <v>49.2</v>
      </c>
      <c r="G35" s="239">
        <v>2034</v>
      </c>
      <c r="H35" s="10"/>
    </row>
    <row r="36" spans="1:8" ht="14.25" customHeight="1" hidden="1">
      <c r="A36" s="245" t="s">
        <v>422</v>
      </c>
      <c r="B36" s="241">
        <v>875</v>
      </c>
      <c r="C36" s="244">
        <v>42.3</v>
      </c>
      <c r="D36" s="241">
        <v>2363</v>
      </c>
      <c r="E36" s="241">
        <v>63145</v>
      </c>
      <c r="F36" s="244">
        <v>52.5</v>
      </c>
      <c r="G36" s="239">
        <v>1904</v>
      </c>
      <c r="H36" s="10"/>
    </row>
    <row r="37" spans="1:8" ht="14.25" customHeight="1">
      <c r="A37" s="245" t="s">
        <v>421</v>
      </c>
      <c r="B37" s="241">
        <v>932</v>
      </c>
      <c r="C37" s="244">
        <v>44.7</v>
      </c>
      <c r="D37" s="241">
        <v>2237</v>
      </c>
      <c r="E37" s="241">
        <v>66797</v>
      </c>
      <c r="F37" s="244">
        <v>54.9</v>
      </c>
      <c r="G37" s="239">
        <v>1822</v>
      </c>
      <c r="H37" s="10"/>
    </row>
    <row r="38" spans="1:8" ht="14.25" customHeight="1">
      <c r="A38" s="245" t="s">
        <v>420</v>
      </c>
      <c r="B38" s="241">
        <v>1013</v>
      </c>
      <c r="C38" s="244">
        <v>48.4</v>
      </c>
      <c r="D38" s="241">
        <v>2068</v>
      </c>
      <c r="E38" s="241">
        <v>70572</v>
      </c>
      <c r="F38" s="244">
        <v>57.5</v>
      </c>
      <c r="G38" s="239">
        <v>1740</v>
      </c>
      <c r="H38" s="10"/>
    </row>
    <row r="39" spans="1:8" ht="14.25" customHeight="1">
      <c r="A39" s="246" t="s">
        <v>419</v>
      </c>
      <c r="B39" s="241">
        <v>1034</v>
      </c>
      <c r="C39" s="244">
        <v>49.1</v>
      </c>
      <c r="D39" s="241">
        <v>2035</v>
      </c>
      <c r="E39" s="241">
        <v>74028</v>
      </c>
      <c r="F39" s="244">
        <v>59.9</v>
      </c>
      <c r="G39" s="239">
        <v>1670</v>
      </c>
      <c r="H39" s="10"/>
    </row>
    <row r="40" spans="1:8" ht="14.25" customHeight="1">
      <c r="A40" s="245" t="s">
        <v>418</v>
      </c>
      <c r="B40" s="241">
        <v>1066</v>
      </c>
      <c r="C40" s="244">
        <v>50.4</v>
      </c>
      <c r="D40" s="241">
        <v>1984</v>
      </c>
      <c r="E40" s="241">
        <v>77416</v>
      </c>
      <c r="F40" s="244">
        <v>62.2</v>
      </c>
      <c r="G40" s="239">
        <v>1608</v>
      </c>
      <c r="H40" s="10"/>
    </row>
    <row r="41" spans="1:8" ht="14.25" customHeight="1">
      <c r="A41" s="245" t="s">
        <v>417</v>
      </c>
      <c r="B41" s="241">
        <v>1120</v>
      </c>
      <c r="C41" s="244">
        <v>52.7</v>
      </c>
      <c r="D41" s="241">
        <v>1898</v>
      </c>
      <c r="E41" s="241">
        <v>81055</v>
      </c>
      <c r="F41" s="244">
        <v>64.8</v>
      </c>
      <c r="G41" s="239">
        <v>1543</v>
      </c>
      <c r="H41" s="10"/>
    </row>
    <row r="42" spans="1:8" ht="14.25" customHeight="1">
      <c r="A42" s="245" t="s">
        <v>416</v>
      </c>
      <c r="B42" s="241">
        <v>1180</v>
      </c>
      <c r="C42" s="244">
        <v>55.2</v>
      </c>
      <c r="D42" s="241">
        <v>1810</v>
      </c>
      <c r="E42" s="241">
        <v>85518</v>
      </c>
      <c r="F42" s="244">
        <v>67.9</v>
      </c>
      <c r="G42" s="239">
        <v>1472</v>
      </c>
      <c r="H42" s="10"/>
    </row>
    <row r="43" spans="1:8" ht="14.25" customHeight="1">
      <c r="A43" s="245" t="s">
        <v>415</v>
      </c>
      <c r="B43" s="241">
        <v>1243</v>
      </c>
      <c r="C43" s="248">
        <v>58.2</v>
      </c>
      <c r="D43" s="241">
        <v>1719</v>
      </c>
      <c r="E43" s="243">
        <v>88061</v>
      </c>
      <c r="F43" s="240">
        <v>69.6</v>
      </c>
      <c r="G43" s="243">
        <v>1436</v>
      </c>
      <c r="H43" s="10"/>
    </row>
    <row r="44" spans="1:8" ht="14.25" customHeight="1">
      <c r="A44" s="245" t="s">
        <v>414</v>
      </c>
      <c r="B44" s="241">
        <v>1314</v>
      </c>
      <c r="C44" s="248">
        <v>61.8</v>
      </c>
      <c r="D44" s="241">
        <v>1619</v>
      </c>
      <c r="E44" s="241">
        <v>90857</v>
      </c>
      <c r="F44" s="248">
        <v>71.6</v>
      </c>
      <c r="G44" s="239">
        <v>1397</v>
      </c>
      <c r="H44" s="10"/>
    </row>
    <row r="45" spans="1:8" ht="14.25" customHeight="1">
      <c r="A45" s="245" t="s">
        <v>413</v>
      </c>
      <c r="B45" s="241">
        <v>1299</v>
      </c>
      <c r="C45" s="248">
        <v>61.3</v>
      </c>
      <c r="D45" s="241">
        <v>1632</v>
      </c>
      <c r="E45" s="241">
        <v>92874</v>
      </c>
      <c r="F45" s="248">
        <v>72.9</v>
      </c>
      <c r="G45" s="239">
        <v>1372</v>
      </c>
      <c r="H45" s="10"/>
    </row>
    <row r="46" spans="1:8" ht="14.25" customHeight="1">
      <c r="A46" s="242" t="s">
        <v>412</v>
      </c>
      <c r="B46" s="241">
        <v>1337</v>
      </c>
      <c r="C46" s="240">
        <v>63.5</v>
      </c>
      <c r="D46" s="241">
        <v>1574</v>
      </c>
      <c r="E46" s="241">
        <v>95197</v>
      </c>
      <c r="F46" s="240">
        <v>74.6</v>
      </c>
      <c r="G46" s="239">
        <v>1342</v>
      </c>
      <c r="H46" s="10"/>
    </row>
    <row r="47" spans="1:8" ht="14.25" customHeight="1">
      <c r="A47" s="242" t="s">
        <v>411</v>
      </c>
      <c r="B47" s="241">
        <v>1423</v>
      </c>
      <c r="C47" s="240">
        <v>68.40734434324622</v>
      </c>
      <c r="D47" s="241">
        <v>1461.8313422347153</v>
      </c>
      <c r="E47" s="241">
        <v>97198</v>
      </c>
      <c r="F47" s="240">
        <v>76.1</v>
      </c>
      <c r="G47" s="239">
        <v>1314.5332208481657</v>
      </c>
      <c r="H47" s="10"/>
    </row>
    <row r="48" spans="1:8" s="230" customFormat="1" ht="14.25" customHeight="1">
      <c r="A48" s="238" t="s">
        <v>410</v>
      </c>
      <c r="B48" s="237">
        <v>1423</v>
      </c>
      <c r="C48" s="236">
        <f>B48/2052000*100000</f>
        <v>69.34697855750487</v>
      </c>
      <c r="D48" s="237">
        <f>2052000/B48</f>
        <v>1442.0238931834153</v>
      </c>
      <c r="E48" s="237">
        <v>99426</v>
      </c>
      <c r="F48" s="236">
        <v>77.9</v>
      </c>
      <c r="G48" s="235">
        <v>1284</v>
      </c>
      <c r="H48" s="231"/>
    </row>
    <row r="49" spans="1:8" s="230" customFormat="1" ht="22.5" customHeight="1" thickBot="1">
      <c r="A49" s="234" t="s">
        <v>409</v>
      </c>
      <c r="B49" s="233">
        <v>1433</v>
      </c>
      <c r="C49" s="666">
        <f>B49/2029064*100000</f>
        <v>70.62369644328616</v>
      </c>
      <c r="D49" s="667">
        <f>2029064/B49</f>
        <v>1415.9553384508024</v>
      </c>
      <c r="E49" s="233">
        <v>101576</v>
      </c>
      <c r="F49" s="666">
        <f>E49/128057352*100000</f>
        <v>79.32070936466029</v>
      </c>
      <c r="G49" s="668">
        <f>128057352/E49</f>
        <v>1260.7048121603527</v>
      </c>
      <c r="H49" s="231"/>
    </row>
    <row r="50" ht="14.25" customHeight="1">
      <c r="A50" s="10" t="s">
        <v>408</v>
      </c>
    </row>
    <row r="51" ht="7.5" customHeight="1">
      <c r="A51" s="10"/>
    </row>
    <row r="52" spans="1:7" ht="14.25" customHeight="1" thickBot="1">
      <c r="A52" s="2" t="s">
        <v>429</v>
      </c>
      <c r="B52" s="2"/>
      <c r="C52" s="2"/>
      <c r="D52" s="2"/>
      <c r="E52" s="2"/>
      <c r="F52" s="2"/>
      <c r="G52" s="247" t="s">
        <v>428</v>
      </c>
    </row>
    <row r="53" spans="1:8" ht="14.25" customHeight="1">
      <c r="A53" s="246" t="s">
        <v>427</v>
      </c>
      <c r="B53" s="241">
        <v>662</v>
      </c>
      <c r="C53" s="244">
        <v>32.3</v>
      </c>
      <c r="D53" s="241">
        <v>3098</v>
      </c>
      <c r="E53" s="241">
        <v>60257</v>
      </c>
      <c r="F53" s="244">
        <v>64.5</v>
      </c>
      <c r="G53" s="239">
        <v>1550</v>
      </c>
      <c r="H53" s="10"/>
    </row>
    <row r="54" spans="1:8" ht="14.25" customHeight="1">
      <c r="A54" s="245" t="s">
        <v>426</v>
      </c>
      <c r="B54" s="241">
        <v>752</v>
      </c>
      <c r="C54" s="244">
        <v>37.9</v>
      </c>
      <c r="D54" s="241">
        <v>2638</v>
      </c>
      <c r="E54" s="241">
        <v>68674</v>
      </c>
      <c r="F54" s="244">
        <v>69.9</v>
      </c>
      <c r="G54" s="239">
        <v>1431</v>
      </c>
      <c r="H54" s="10"/>
    </row>
    <row r="55" spans="1:8" ht="14.25" customHeight="1">
      <c r="A55" s="245" t="s">
        <v>425</v>
      </c>
      <c r="B55" s="241">
        <v>908</v>
      </c>
      <c r="C55" s="244">
        <v>46.7</v>
      </c>
      <c r="D55" s="241">
        <v>2143</v>
      </c>
      <c r="E55" s="241">
        <v>79393</v>
      </c>
      <c r="F55" s="244">
        <v>76.5</v>
      </c>
      <c r="G55" s="239">
        <v>1306</v>
      </c>
      <c r="H55" s="10"/>
    </row>
    <row r="56" spans="1:8" ht="14.25" customHeight="1">
      <c r="A56" s="245" t="s">
        <v>424</v>
      </c>
      <c r="B56" s="241">
        <v>1229</v>
      </c>
      <c r="C56" s="244">
        <v>62.4</v>
      </c>
      <c r="D56" s="241">
        <v>1603</v>
      </c>
      <c r="E56" s="241">
        <v>94362</v>
      </c>
      <c r="F56" s="244">
        <v>84.3</v>
      </c>
      <c r="G56" s="239">
        <v>1186</v>
      </c>
      <c r="H56" s="10"/>
    </row>
    <row r="57" spans="1:8" ht="14.25" customHeight="1">
      <c r="A57" s="245" t="s">
        <v>423</v>
      </c>
      <c r="B57" s="241">
        <v>1636</v>
      </c>
      <c r="C57" s="244">
        <v>80.4</v>
      </c>
      <c r="D57" s="241">
        <v>1244</v>
      </c>
      <c r="E57" s="241">
        <v>116056</v>
      </c>
      <c r="F57" s="244">
        <v>99.1</v>
      </c>
      <c r="G57" s="239">
        <v>1007</v>
      </c>
      <c r="H57" s="10"/>
    </row>
    <row r="58" spans="1:8" ht="14.25" customHeight="1" hidden="1">
      <c r="A58" s="245" t="s">
        <v>422</v>
      </c>
      <c r="B58" s="241">
        <v>1918</v>
      </c>
      <c r="C58" s="244">
        <v>92.8</v>
      </c>
      <c r="D58" s="241">
        <v>1078</v>
      </c>
      <c r="E58" s="241">
        <v>129700</v>
      </c>
      <c r="F58" s="244">
        <v>107.9</v>
      </c>
      <c r="G58" s="239">
        <v>927</v>
      </c>
      <c r="H58" s="10"/>
    </row>
    <row r="59" spans="1:8" ht="13.5" customHeight="1">
      <c r="A59" s="245" t="s">
        <v>421</v>
      </c>
      <c r="B59" s="241">
        <v>2028</v>
      </c>
      <c r="C59" s="244">
        <v>97.3</v>
      </c>
      <c r="D59" s="241">
        <v>1028</v>
      </c>
      <c r="E59" s="241">
        <v>135990</v>
      </c>
      <c r="F59" s="244">
        <v>111.8</v>
      </c>
      <c r="G59" s="239">
        <v>895</v>
      </c>
      <c r="H59" s="10"/>
    </row>
    <row r="60" spans="1:8" ht="13.5" customHeight="1">
      <c r="A60" s="245" t="s">
        <v>420</v>
      </c>
      <c r="B60" s="241">
        <v>2100</v>
      </c>
      <c r="C60" s="244">
        <v>100.2</v>
      </c>
      <c r="D60" s="241">
        <v>998</v>
      </c>
      <c r="E60" s="241">
        <v>143429</v>
      </c>
      <c r="F60" s="244">
        <v>116.8</v>
      </c>
      <c r="G60" s="239">
        <v>856</v>
      </c>
      <c r="H60" s="10"/>
    </row>
    <row r="61" spans="1:8" ht="13.5" customHeight="1">
      <c r="A61" s="246" t="s">
        <v>419</v>
      </c>
      <c r="B61" s="241">
        <v>2131</v>
      </c>
      <c r="C61" s="244">
        <v>101.3</v>
      </c>
      <c r="D61" s="241">
        <v>987</v>
      </c>
      <c r="E61" s="241">
        <v>150627</v>
      </c>
      <c r="F61" s="244">
        <v>121.9</v>
      </c>
      <c r="G61" s="239">
        <v>821</v>
      </c>
      <c r="H61" s="10"/>
    </row>
    <row r="62" spans="1:8" ht="14.25" customHeight="1">
      <c r="A62" s="245" t="s">
        <v>418</v>
      </c>
      <c r="B62" s="241">
        <v>2217</v>
      </c>
      <c r="C62" s="244">
        <v>104.8</v>
      </c>
      <c r="D62" s="241">
        <v>954</v>
      </c>
      <c r="E62" s="241">
        <v>162021</v>
      </c>
      <c r="F62" s="244">
        <v>130.2</v>
      </c>
      <c r="G62" s="239">
        <v>768</v>
      </c>
      <c r="H62" s="10"/>
    </row>
    <row r="63" spans="1:8" ht="14.25" customHeight="1">
      <c r="A63" s="245" t="s">
        <v>417</v>
      </c>
      <c r="B63" s="241">
        <v>2424</v>
      </c>
      <c r="C63" s="244">
        <v>114</v>
      </c>
      <c r="D63" s="241">
        <v>877</v>
      </c>
      <c r="E63" s="241">
        <v>176871</v>
      </c>
      <c r="F63" s="240">
        <v>141.5</v>
      </c>
      <c r="G63" s="243">
        <v>707</v>
      </c>
      <c r="H63" s="10"/>
    </row>
    <row r="64" spans="1:8" ht="14.25" customHeight="1">
      <c r="A64" s="242" t="s">
        <v>416</v>
      </c>
      <c r="B64" s="243">
        <v>2506</v>
      </c>
      <c r="C64" s="240">
        <v>117.3</v>
      </c>
      <c r="D64" s="243">
        <v>852</v>
      </c>
      <c r="E64" s="241">
        <v>194300</v>
      </c>
      <c r="F64" s="240">
        <v>154.4</v>
      </c>
      <c r="G64" s="243">
        <v>648</v>
      </c>
      <c r="H64" s="10"/>
    </row>
    <row r="65" spans="1:8" ht="14.25" customHeight="1">
      <c r="A65" s="242" t="s">
        <v>415</v>
      </c>
      <c r="B65" s="243">
        <v>2804</v>
      </c>
      <c r="C65" s="240">
        <v>131.2</v>
      </c>
      <c r="D65" s="243">
        <v>762</v>
      </c>
      <c r="E65" s="241">
        <v>205953</v>
      </c>
      <c r="F65" s="240">
        <v>162.8</v>
      </c>
      <c r="G65" s="243">
        <v>614</v>
      </c>
      <c r="H65" s="10"/>
    </row>
    <row r="66" spans="1:8" ht="14.25" customHeight="1">
      <c r="A66" s="242" t="s">
        <v>414</v>
      </c>
      <c r="B66" s="243">
        <v>2983</v>
      </c>
      <c r="C66" s="240">
        <v>140.2</v>
      </c>
      <c r="D66" s="243">
        <v>713</v>
      </c>
      <c r="E66" s="241">
        <v>217477</v>
      </c>
      <c r="F66" s="240">
        <v>171.3</v>
      </c>
      <c r="G66" s="243">
        <v>584</v>
      </c>
      <c r="H66" s="10"/>
    </row>
    <row r="67" spans="1:8" ht="14.25" customHeight="1">
      <c r="A67" s="242" t="s">
        <v>413</v>
      </c>
      <c r="B67" s="243">
        <v>2983</v>
      </c>
      <c r="C67" s="240">
        <v>140.7</v>
      </c>
      <c r="D67" s="243">
        <v>711</v>
      </c>
      <c r="E67" s="241">
        <v>229744</v>
      </c>
      <c r="F67" s="240">
        <v>180.3</v>
      </c>
      <c r="G67" s="243">
        <v>555</v>
      </c>
      <c r="H67" s="10"/>
    </row>
    <row r="68" spans="1:8" ht="14.25" customHeight="1">
      <c r="A68" s="242" t="s">
        <v>412</v>
      </c>
      <c r="B68" s="241">
        <v>3057</v>
      </c>
      <c r="C68" s="240">
        <v>145.2</v>
      </c>
      <c r="D68" s="241">
        <v>689</v>
      </c>
      <c r="E68" s="241">
        <v>241369</v>
      </c>
      <c r="F68" s="240">
        <v>189</v>
      </c>
      <c r="G68" s="239">
        <v>529</v>
      </c>
      <c r="H68" s="10"/>
    </row>
    <row r="69" spans="1:8" ht="14.25" customHeight="1">
      <c r="A69" s="242" t="s">
        <v>411</v>
      </c>
      <c r="B69" s="241">
        <v>3163</v>
      </c>
      <c r="C69" s="240">
        <v>152.0537105816499</v>
      </c>
      <c r="D69" s="241">
        <v>657.6623458741701</v>
      </c>
      <c r="E69" s="241">
        <v>252533</v>
      </c>
      <c r="F69" s="240">
        <v>197.6</v>
      </c>
      <c r="G69" s="239">
        <v>505.9536773411792</v>
      </c>
      <c r="H69" s="10"/>
    </row>
    <row r="70" spans="1:8" s="230" customFormat="1" ht="14.25" customHeight="1">
      <c r="A70" s="238" t="s">
        <v>410</v>
      </c>
      <c r="B70" s="237">
        <v>3365</v>
      </c>
      <c r="C70" s="236">
        <f>B70/2052000*100000</f>
        <v>163.98635477582846</v>
      </c>
      <c r="D70" s="237">
        <f>2052000/B70</f>
        <v>609.8068350668648</v>
      </c>
      <c r="E70" s="237">
        <v>267751</v>
      </c>
      <c r="F70" s="236">
        <v>209.7</v>
      </c>
      <c r="G70" s="235">
        <f>127770000/E70</f>
        <v>477.1970973030913</v>
      </c>
      <c r="H70" s="231"/>
    </row>
    <row r="71" spans="1:8" s="230" customFormat="1" ht="22.5" customHeight="1" thickBot="1">
      <c r="A71" s="234" t="s">
        <v>409</v>
      </c>
      <c r="B71" s="233">
        <v>3461</v>
      </c>
      <c r="C71" s="666">
        <f>B71/2029064*100000</f>
        <v>170.57125847188655</v>
      </c>
      <c r="D71" s="667">
        <f>2029064/B71</f>
        <v>586.2652412597515</v>
      </c>
      <c r="E71" s="233">
        <v>276517</v>
      </c>
      <c r="F71" s="666">
        <f>E71/128057352*100000</f>
        <v>215.93215514873367</v>
      </c>
      <c r="G71" s="668">
        <f>128057352/E71</f>
        <v>463.1084237135511</v>
      </c>
      <c r="H71" s="231"/>
    </row>
    <row r="72" spans="1:7" ht="14.25" customHeight="1">
      <c r="A72" s="10" t="s">
        <v>408</v>
      </c>
      <c r="G72" s="229"/>
    </row>
    <row r="73" ht="12">
      <c r="G73" s="229" t="s">
        <v>407</v>
      </c>
    </row>
    <row r="76" ht="12">
      <c r="A76" s="1" t="s">
        <v>727</v>
      </c>
    </row>
    <row r="77" ht="12">
      <c r="A77" s="1" t="s">
        <v>726</v>
      </c>
    </row>
    <row r="78" ht="12">
      <c r="C78" s="512">
        <v>2029064</v>
      </c>
    </row>
    <row r="80" spans="1:2" ht="12">
      <c r="A80" s="1" t="s">
        <v>440</v>
      </c>
      <c r="B80" s="512">
        <v>128057352</v>
      </c>
    </row>
  </sheetData>
  <sheetProtection/>
  <mergeCells count="7">
    <mergeCell ref="A5:A7"/>
    <mergeCell ref="B5:D5"/>
    <mergeCell ref="E5:G5"/>
    <mergeCell ref="B6:B7"/>
    <mergeCell ref="C6:C7"/>
    <mergeCell ref="E6:E7"/>
    <mergeCell ref="F6:F7"/>
  </mergeCells>
  <printOptions/>
  <pageMargins left="0.89" right="0.2" top="0.52" bottom="0.17" header="0.3" footer="0.28"/>
  <pageSetup horizontalDpi="300" verticalDpi="3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75" zoomScaleSheetLayoutView="75" zoomScalePageLayoutView="0" workbookViewId="0" topLeftCell="A1">
      <selection activeCell="N21" sqref="N21"/>
    </sheetView>
  </sheetViews>
  <sheetFormatPr defaultColWidth="9.00390625" defaultRowHeight="13.5"/>
  <cols>
    <col min="1" max="2" width="9.125" style="254" bestFit="1" customWidth="1"/>
    <col min="3" max="3" width="10.375" style="254" bestFit="1" customWidth="1"/>
    <col min="4" max="4" width="10.375" style="254" customWidth="1"/>
    <col min="5" max="10" width="9.125" style="254" bestFit="1" customWidth="1"/>
    <col min="11" max="16384" width="9.00390625" style="254" customWidth="1"/>
  </cols>
  <sheetData>
    <row r="1" spans="1:11" ht="19.5" customHeight="1">
      <c r="A1" s="285" t="s">
        <v>460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9.5" customHeight="1">
      <c r="A2" s="285"/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9.5" customHeight="1" thickBot="1">
      <c r="A3" s="278" t="s">
        <v>459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9.5" customHeight="1">
      <c r="A4" s="876" t="s">
        <v>32</v>
      </c>
      <c r="B4" s="277" t="s">
        <v>29</v>
      </c>
      <c r="C4" s="878" t="s">
        <v>452</v>
      </c>
      <c r="D4" s="879"/>
      <c r="E4" s="880" t="s">
        <v>451</v>
      </c>
      <c r="F4" s="880"/>
      <c r="G4" s="880" t="s">
        <v>450</v>
      </c>
      <c r="H4" s="880"/>
      <c r="I4" s="880" t="s">
        <v>449</v>
      </c>
      <c r="J4" s="881"/>
      <c r="K4" s="256"/>
    </row>
    <row r="5" spans="1:11" ht="42.75" customHeight="1">
      <c r="A5" s="877"/>
      <c r="B5" s="284" t="s">
        <v>447</v>
      </c>
      <c r="C5" s="274" t="s">
        <v>447</v>
      </c>
      <c r="D5" s="276" t="s">
        <v>458</v>
      </c>
      <c r="E5" s="274" t="s">
        <v>447</v>
      </c>
      <c r="F5" s="275" t="s">
        <v>446</v>
      </c>
      <c r="G5" s="274" t="s">
        <v>447</v>
      </c>
      <c r="H5" s="274" t="s">
        <v>446</v>
      </c>
      <c r="I5" s="274" t="s">
        <v>447</v>
      </c>
      <c r="J5" s="701" t="s">
        <v>446</v>
      </c>
      <c r="K5" s="256"/>
    </row>
    <row r="6" spans="1:11" ht="19.5" customHeight="1">
      <c r="A6" s="283" t="s">
        <v>457</v>
      </c>
      <c r="B6" s="270">
        <v>2297</v>
      </c>
      <c r="C6" s="265">
        <v>2183</v>
      </c>
      <c r="D6" s="268">
        <v>108.3</v>
      </c>
      <c r="E6" s="267">
        <v>1169</v>
      </c>
      <c r="F6" s="273">
        <f aca="true" t="shared" si="0" ref="F6:F16">E6/B6*100</f>
        <v>50.89246843709185</v>
      </c>
      <c r="G6" s="266">
        <v>1014</v>
      </c>
      <c r="H6" s="264">
        <f aca="true" t="shared" si="1" ref="H6:H16">G6/B6*100</f>
        <v>44.14453635176317</v>
      </c>
      <c r="I6" s="282">
        <v>114</v>
      </c>
      <c r="J6" s="702">
        <f aca="true" t="shared" si="2" ref="J6:J16">I6/B6*100</f>
        <v>4.962995211144971</v>
      </c>
      <c r="K6" s="256"/>
    </row>
    <row r="7" spans="1:11" ht="19.5" customHeight="1">
      <c r="A7" s="271">
        <v>59</v>
      </c>
      <c r="B7" s="270">
        <v>2713</v>
      </c>
      <c r="C7" s="265">
        <v>2583</v>
      </c>
      <c r="D7" s="268">
        <v>124.9</v>
      </c>
      <c r="E7" s="267">
        <v>1537</v>
      </c>
      <c r="F7" s="264">
        <f t="shared" si="0"/>
        <v>56.653151492812384</v>
      </c>
      <c r="G7" s="266">
        <v>1046</v>
      </c>
      <c r="H7" s="264">
        <f t="shared" si="1"/>
        <v>38.555105049760414</v>
      </c>
      <c r="I7" s="282">
        <v>130</v>
      </c>
      <c r="J7" s="702">
        <f t="shared" si="2"/>
        <v>4.791743457427202</v>
      </c>
      <c r="K7" s="256"/>
    </row>
    <row r="8" spans="1:11" ht="19.5" customHeight="1">
      <c r="A8" s="283" t="s">
        <v>456</v>
      </c>
      <c r="B8" s="270">
        <v>3295</v>
      </c>
      <c r="C8" s="265">
        <v>3192</v>
      </c>
      <c r="D8" s="268">
        <v>150.9</v>
      </c>
      <c r="E8" s="267">
        <v>2118</v>
      </c>
      <c r="F8" s="264">
        <f t="shared" si="0"/>
        <v>64.27921092564492</v>
      </c>
      <c r="G8" s="266">
        <v>1074</v>
      </c>
      <c r="H8" s="264">
        <f t="shared" si="1"/>
        <v>32.5948406676783</v>
      </c>
      <c r="I8" s="282">
        <v>103</v>
      </c>
      <c r="J8" s="702">
        <f t="shared" si="2"/>
        <v>3.125948406676783</v>
      </c>
      <c r="K8" s="256"/>
    </row>
    <row r="9" spans="1:11" ht="19.5" customHeight="1">
      <c r="A9" s="271">
        <v>6</v>
      </c>
      <c r="B9" s="270">
        <v>3455</v>
      </c>
      <c r="C9" s="265">
        <v>3346</v>
      </c>
      <c r="D9" s="268">
        <v>157.4</v>
      </c>
      <c r="E9" s="267">
        <v>2183</v>
      </c>
      <c r="F9" s="264">
        <f t="shared" si="0"/>
        <v>63.18379160636758</v>
      </c>
      <c r="G9" s="266">
        <v>1163</v>
      </c>
      <c r="H9" s="264">
        <f t="shared" si="1"/>
        <v>33.66136034732272</v>
      </c>
      <c r="I9" s="282">
        <v>109</v>
      </c>
      <c r="J9" s="702">
        <f t="shared" si="2"/>
        <v>3.154848046309696</v>
      </c>
      <c r="K9" s="256"/>
    </row>
    <row r="10" spans="1:11" ht="19.5" customHeight="1">
      <c r="A10" s="271">
        <v>8</v>
      </c>
      <c r="B10" s="270">
        <v>3531</v>
      </c>
      <c r="C10" s="265">
        <v>3407</v>
      </c>
      <c r="D10" s="268">
        <v>159.5</v>
      </c>
      <c r="E10" s="267">
        <v>2214</v>
      </c>
      <c r="F10" s="264">
        <f t="shared" si="0"/>
        <v>62.7017841971113</v>
      </c>
      <c r="G10" s="266">
        <v>1193</v>
      </c>
      <c r="H10" s="264">
        <f t="shared" si="1"/>
        <v>33.78646275842537</v>
      </c>
      <c r="I10" s="282">
        <v>124</v>
      </c>
      <c r="J10" s="702">
        <f t="shared" si="2"/>
        <v>3.5117530444633247</v>
      </c>
      <c r="K10" s="256"/>
    </row>
    <row r="11" spans="1:11" ht="19.5" customHeight="1">
      <c r="A11" s="271">
        <v>10</v>
      </c>
      <c r="B11" s="270">
        <v>3580</v>
      </c>
      <c r="C11" s="265">
        <v>3441</v>
      </c>
      <c r="D11" s="268">
        <v>161</v>
      </c>
      <c r="E11" s="267">
        <v>2232</v>
      </c>
      <c r="F11" s="264">
        <f t="shared" si="0"/>
        <v>62.3463687150838</v>
      </c>
      <c r="G11" s="266">
        <v>1209</v>
      </c>
      <c r="H11" s="264">
        <f t="shared" si="1"/>
        <v>33.77094972067039</v>
      </c>
      <c r="I11" s="282">
        <v>139</v>
      </c>
      <c r="J11" s="702">
        <f t="shared" si="2"/>
        <v>3.88268156424581</v>
      </c>
      <c r="K11" s="256"/>
    </row>
    <row r="12" spans="1:11" ht="19.5" customHeight="1">
      <c r="A12" s="271">
        <v>12</v>
      </c>
      <c r="B12" s="270">
        <v>3686</v>
      </c>
      <c r="C12" s="265">
        <v>3549</v>
      </c>
      <c r="D12" s="268">
        <v>166.9</v>
      </c>
      <c r="E12" s="267">
        <v>2263</v>
      </c>
      <c r="F12" s="264">
        <f t="shared" si="0"/>
        <v>61.394465545306566</v>
      </c>
      <c r="G12" s="266">
        <v>1286</v>
      </c>
      <c r="H12" s="264">
        <f t="shared" si="1"/>
        <v>34.88876831253391</v>
      </c>
      <c r="I12" s="282">
        <v>137</v>
      </c>
      <c r="J12" s="702">
        <f t="shared" si="2"/>
        <v>3.716766142159523</v>
      </c>
      <c r="K12" s="256"/>
    </row>
    <row r="13" spans="1:11" ht="19.5" customHeight="1">
      <c r="A13" s="271">
        <v>14</v>
      </c>
      <c r="B13" s="270">
        <v>3768</v>
      </c>
      <c r="C13" s="265">
        <v>3613</v>
      </c>
      <c r="D13" s="268">
        <v>170.4</v>
      </c>
      <c r="E13" s="267">
        <v>2264</v>
      </c>
      <c r="F13" s="264">
        <f t="shared" si="0"/>
        <v>60.08492569002123</v>
      </c>
      <c r="G13" s="266">
        <v>1349</v>
      </c>
      <c r="H13" s="264">
        <f t="shared" si="1"/>
        <v>35.80148619957537</v>
      </c>
      <c r="I13" s="282">
        <v>155</v>
      </c>
      <c r="J13" s="702">
        <f t="shared" si="2"/>
        <v>4.113588110403397</v>
      </c>
      <c r="K13" s="256"/>
    </row>
    <row r="14" spans="1:11" ht="19.5" customHeight="1">
      <c r="A14" s="271">
        <v>16</v>
      </c>
      <c r="B14" s="270">
        <v>3750</v>
      </c>
      <c r="C14" s="265">
        <v>3601</v>
      </c>
      <c r="D14" s="268">
        <v>171</v>
      </c>
      <c r="E14" s="267">
        <v>2263</v>
      </c>
      <c r="F14" s="264">
        <f t="shared" si="0"/>
        <v>60.34666666666667</v>
      </c>
      <c r="G14" s="266">
        <v>1338</v>
      </c>
      <c r="H14" s="264">
        <f t="shared" si="1"/>
        <v>35.68</v>
      </c>
      <c r="I14" s="282">
        <v>149</v>
      </c>
      <c r="J14" s="702">
        <f t="shared" si="2"/>
        <v>3.9733333333333336</v>
      </c>
      <c r="K14" s="256"/>
    </row>
    <row r="15" spans="1:11" ht="19.5" customHeight="1">
      <c r="A15" s="271">
        <v>18</v>
      </c>
      <c r="B15" s="270">
        <v>3816</v>
      </c>
      <c r="C15" s="265">
        <v>3663</v>
      </c>
      <c r="D15" s="268">
        <v>176.1</v>
      </c>
      <c r="E15" s="267">
        <v>2255</v>
      </c>
      <c r="F15" s="264">
        <f t="shared" si="0"/>
        <v>59.09329140461216</v>
      </c>
      <c r="G15" s="266">
        <v>1408</v>
      </c>
      <c r="H15" s="264">
        <f t="shared" si="1"/>
        <v>36.897274633123686</v>
      </c>
      <c r="I15" s="282">
        <v>153</v>
      </c>
      <c r="J15" s="702">
        <f t="shared" si="2"/>
        <v>4.009433962264151</v>
      </c>
      <c r="K15" s="256"/>
    </row>
    <row r="16" spans="1:11" ht="19.5" customHeight="1">
      <c r="A16" s="271">
        <v>20</v>
      </c>
      <c r="B16" s="270">
        <v>3905</v>
      </c>
      <c r="C16" s="265">
        <v>3760</v>
      </c>
      <c r="D16" s="268">
        <v>183.2</v>
      </c>
      <c r="E16" s="267">
        <v>2298</v>
      </c>
      <c r="F16" s="264">
        <f t="shared" si="0"/>
        <v>58.84763124199745</v>
      </c>
      <c r="G16" s="266">
        <v>1462</v>
      </c>
      <c r="H16" s="264">
        <f t="shared" si="1"/>
        <v>37.43918053777209</v>
      </c>
      <c r="I16" s="282">
        <v>145</v>
      </c>
      <c r="J16" s="702">
        <f t="shared" si="2"/>
        <v>3.713188220230474</v>
      </c>
      <c r="K16" s="279"/>
    </row>
    <row r="17" spans="1:11" ht="19.5" customHeight="1" thickBot="1">
      <c r="A17" s="263">
        <v>22</v>
      </c>
      <c r="B17" s="262">
        <v>3880</v>
      </c>
      <c r="C17" s="258">
        <v>3705</v>
      </c>
      <c r="D17" s="669">
        <f>C17/2029064*100000</f>
        <v>182.5965075522507</v>
      </c>
      <c r="E17" s="260">
        <v>2285</v>
      </c>
      <c r="F17" s="670">
        <f>E17/B17*100</f>
        <v>58.891752577319586</v>
      </c>
      <c r="G17" s="259">
        <v>1420</v>
      </c>
      <c r="H17" s="670">
        <f>G17/B17*100</f>
        <v>36.597938144329895</v>
      </c>
      <c r="I17" s="281">
        <v>175</v>
      </c>
      <c r="J17" s="703">
        <f>I17/B17*100</f>
        <v>4.510309278350515</v>
      </c>
      <c r="K17" s="279"/>
    </row>
    <row r="18" spans="1:11" ht="19.5" customHeight="1">
      <c r="A18" s="882" t="s">
        <v>455</v>
      </c>
      <c r="B18" s="882"/>
      <c r="C18" s="882"/>
      <c r="D18" s="882"/>
      <c r="E18" s="882"/>
      <c r="F18" s="882"/>
      <c r="G18" s="882"/>
      <c r="H18" s="882"/>
      <c r="I18" s="882"/>
      <c r="J18" s="882"/>
      <c r="K18" s="280" t="s">
        <v>454</v>
      </c>
    </row>
    <row r="19" spans="1:11" ht="19.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19.5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</row>
    <row r="21" spans="1:11" ht="19.5" customHeight="1" thickBot="1">
      <c r="A21" s="278" t="s">
        <v>453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</row>
    <row r="22" spans="1:11" ht="19.5" customHeight="1">
      <c r="A22" s="876" t="s">
        <v>32</v>
      </c>
      <c r="B22" s="883" t="s">
        <v>29</v>
      </c>
      <c r="C22" s="878" t="s">
        <v>452</v>
      </c>
      <c r="D22" s="879"/>
      <c r="E22" s="880" t="s">
        <v>451</v>
      </c>
      <c r="F22" s="880"/>
      <c r="G22" s="880" t="s">
        <v>450</v>
      </c>
      <c r="H22" s="880"/>
      <c r="I22" s="880" t="s">
        <v>449</v>
      </c>
      <c r="J22" s="881"/>
      <c r="K22" s="257"/>
    </row>
    <row r="23" spans="1:11" ht="42.75" customHeight="1">
      <c r="A23" s="877"/>
      <c r="B23" s="884"/>
      <c r="C23" s="274" t="s">
        <v>447</v>
      </c>
      <c r="D23" s="276" t="s">
        <v>448</v>
      </c>
      <c r="E23" s="274" t="s">
        <v>447</v>
      </c>
      <c r="F23" s="275" t="s">
        <v>446</v>
      </c>
      <c r="G23" s="274" t="s">
        <v>447</v>
      </c>
      <c r="H23" s="274" t="s">
        <v>446</v>
      </c>
      <c r="I23" s="274" t="s">
        <v>447</v>
      </c>
      <c r="J23" s="701" t="s">
        <v>446</v>
      </c>
      <c r="K23" s="257"/>
    </row>
    <row r="24" spans="1:11" ht="19.5" customHeight="1">
      <c r="A24" s="272" t="s">
        <v>445</v>
      </c>
      <c r="B24" s="270">
        <v>150229</v>
      </c>
      <c r="C24" s="269">
        <v>143125</v>
      </c>
      <c r="D24" s="268">
        <v>123.2</v>
      </c>
      <c r="E24" s="267">
        <v>73175</v>
      </c>
      <c r="F24" s="273">
        <f aca="true" t="shared" si="3" ref="F24:F34">E24/B24*100</f>
        <v>48.708970970984296</v>
      </c>
      <c r="G24" s="266">
        <v>69950</v>
      </c>
      <c r="H24" s="264">
        <f aca="true" t="shared" si="4" ref="H24:H34">G24/B24*100</f>
        <v>46.56224830092725</v>
      </c>
      <c r="I24" s="265">
        <v>7104</v>
      </c>
      <c r="J24" s="702">
        <f aca="true" t="shared" si="5" ref="J24:J35">100-F24-H24</f>
        <v>4.728780728088452</v>
      </c>
      <c r="K24" s="257"/>
    </row>
    <row r="25" spans="1:11" ht="19.5" customHeight="1">
      <c r="A25" s="271">
        <v>59</v>
      </c>
      <c r="B25" s="270">
        <v>181101</v>
      </c>
      <c r="C25" s="269">
        <v>173452</v>
      </c>
      <c r="D25" s="268">
        <v>144.3</v>
      </c>
      <c r="E25" s="267">
        <v>101631</v>
      </c>
      <c r="F25" s="264">
        <f t="shared" si="3"/>
        <v>56.11840906455514</v>
      </c>
      <c r="G25" s="266">
        <v>71821</v>
      </c>
      <c r="H25" s="264">
        <f t="shared" si="4"/>
        <v>39.657980905682464</v>
      </c>
      <c r="I25" s="265">
        <v>7649</v>
      </c>
      <c r="J25" s="702">
        <f t="shared" si="5"/>
        <v>4.223610029762398</v>
      </c>
      <c r="K25" s="257"/>
    </row>
    <row r="26" spans="1:11" ht="19.5" customHeight="1">
      <c r="A26" s="272" t="s">
        <v>444</v>
      </c>
      <c r="B26" s="270">
        <v>219704</v>
      </c>
      <c r="C26" s="269">
        <v>211498</v>
      </c>
      <c r="D26" s="268">
        <v>169.9</v>
      </c>
      <c r="E26" s="267">
        <v>135845</v>
      </c>
      <c r="F26" s="264">
        <f t="shared" si="3"/>
        <v>61.83091796234934</v>
      </c>
      <c r="G26" s="266">
        <v>75653</v>
      </c>
      <c r="H26" s="264">
        <f t="shared" si="4"/>
        <v>34.43405673087427</v>
      </c>
      <c r="I26" s="265">
        <v>8206</v>
      </c>
      <c r="J26" s="702">
        <f t="shared" si="5"/>
        <v>3.735025306776393</v>
      </c>
      <c r="K26" s="257"/>
    </row>
    <row r="27" spans="1:11" ht="19.5" customHeight="1">
      <c r="A27" s="271">
        <v>6</v>
      </c>
      <c r="B27" s="270">
        <v>230519</v>
      </c>
      <c r="C27" s="269">
        <v>220853</v>
      </c>
      <c r="D27" s="268">
        <v>176.6</v>
      </c>
      <c r="E27" s="267">
        <v>143412</v>
      </c>
      <c r="F27" s="264">
        <f t="shared" si="3"/>
        <v>62.21265926019114</v>
      </c>
      <c r="G27" s="266">
        <v>77441</v>
      </c>
      <c r="H27" s="264">
        <f t="shared" si="4"/>
        <v>33.59419397099588</v>
      </c>
      <c r="I27" s="265">
        <v>9666</v>
      </c>
      <c r="J27" s="702">
        <f t="shared" si="5"/>
        <v>4.19314676881298</v>
      </c>
      <c r="K27" s="257"/>
    </row>
    <row r="28" spans="1:11" ht="19.5" customHeight="1">
      <c r="A28" s="271">
        <v>8</v>
      </c>
      <c r="B28" s="270">
        <v>240908</v>
      </c>
      <c r="C28" s="269">
        <v>230297</v>
      </c>
      <c r="D28" s="268">
        <v>183</v>
      </c>
      <c r="E28" s="267">
        <v>148199</v>
      </c>
      <c r="F28" s="264">
        <f t="shared" si="3"/>
        <v>61.51684460457935</v>
      </c>
      <c r="G28" s="266">
        <v>82098</v>
      </c>
      <c r="H28" s="264">
        <f t="shared" si="4"/>
        <v>34.07856941238979</v>
      </c>
      <c r="I28" s="265">
        <v>10611</v>
      </c>
      <c r="J28" s="702">
        <f t="shared" si="5"/>
        <v>4.404585983030863</v>
      </c>
      <c r="K28" s="257"/>
    </row>
    <row r="29" spans="1:11" ht="19.5" customHeight="1">
      <c r="A29" s="271">
        <v>10</v>
      </c>
      <c r="B29" s="270">
        <v>248611</v>
      </c>
      <c r="C29" s="269">
        <v>236933</v>
      </c>
      <c r="D29" s="268">
        <v>187.3</v>
      </c>
      <c r="E29" s="267">
        <v>153100</v>
      </c>
      <c r="F29" s="264">
        <f t="shared" si="3"/>
        <v>61.582150427776725</v>
      </c>
      <c r="G29" s="266">
        <v>83833</v>
      </c>
      <c r="H29" s="264">
        <f t="shared" si="4"/>
        <v>33.72055138348665</v>
      </c>
      <c r="I29" s="265">
        <v>11678</v>
      </c>
      <c r="J29" s="702">
        <f t="shared" si="5"/>
        <v>4.6972981887366245</v>
      </c>
      <c r="K29" s="257"/>
    </row>
    <row r="30" spans="1:11" ht="19.5" customHeight="1">
      <c r="A30" s="271">
        <v>12</v>
      </c>
      <c r="B30" s="270">
        <v>255792</v>
      </c>
      <c r="C30" s="269">
        <v>243201</v>
      </c>
      <c r="D30" s="268">
        <v>191.6</v>
      </c>
      <c r="E30" s="267">
        <v>154588</v>
      </c>
      <c r="F30" s="264">
        <f t="shared" si="3"/>
        <v>60.43504097078877</v>
      </c>
      <c r="G30" s="266">
        <v>88613</v>
      </c>
      <c r="H30" s="264">
        <f t="shared" si="4"/>
        <v>34.64260023769313</v>
      </c>
      <c r="I30" s="265">
        <v>12591</v>
      </c>
      <c r="J30" s="702">
        <f t="shared" si="5"/>
        <v>4.9223587915181</v>
      </c>
      <c r="K30" s="257"/>
    </row>
    <row r="31" spans="1:11" ht="19.5" customHeight="1">
      <c r="A31" s="271">
        <v>14</v>
      </c>
      <c r="B31" s="270">
        <v>262687</v>
      </c>
      <c r="C31" s="269">
        <v>249574</v>
      </c>
      <c r="D31" s="268">
        <v>195.8</v>
      </c>
      <c r="E31" s="267">
        <v>159131</v>
      </c>
      <c r="F31" s="264">
        <f t="shared" si="3"/>
        <v>60.57817859277391</v>
      </c>
      <c r="G31" s="266">
        <v>90443</v>
      </c>
      <c r="H31" s="264">
        <f t="shared" si="4"/>
        <v>34.429948950652296</v>
      </c>
      <c r="I31" s="265">
        <v>13113</v>
      </c>
      <c r="J31" s="702">
        <f t="shared" si="5"/>
        <v>4.991872456573795</v>
      </c>
      <c r="K31" s="257"/>
    </row>
    <row r="32" spans="1:11" ht="19.5" customHeight="1">
      <c r="A32" s="271">
        <v>16</v>
      </c>
      <c r="B32" s="270">
        <v>270371</v>
      </c>
      <c r="C32" s="269">
        <v>256668</v>
      </c>
      <c r="D32" s="268">
        <v>201</v>
      </c>
      <c r="E32" s="267">
        <v>163683</v>
      </c>
      <c r="F32" s="264">
        <f t="shared" si="3"/>
        <v>60.54014668732963</v>
      </c>
      <c r="G32" s="266">
        <v>92985</v>
      </c>
      <c r="H32" s="264">
        <f t="shared" si="4"/>
        <v>34.39163223866465</v>
      </c>
      <c r="I32" s="265">
        <v>13703</v>
      </c>
      <c r="J32" s="702">
        <f t="shared" si="5"/>
        <v>5.06822107400572</v>
      </c>
      <c r="K32" s="257"/>
    </row>
    <row r="33" spans="1:11" ht="19.5" customHeight="1">
      <c r="A33" s="271">
        <v>18</v>
      </c>
      <c r="B33" s="270">
        <v>277927</v>
      </c>
      <c r="C33" s="269">
        <v>263540</v>
      </c>
      <c r="D33" s="268">
        <v>206.3</v>
      </c>
      <c r="E33" s="267">
        <v>168327</v>
      </c>
      <c r="F33" s="264">
        <f t="shared" si="3"/>
        <v>60.565184382949475</v>
      </c>
      <c r="G33" s="266">
        <v>95213</v>
      </c>
      <c r="H33" s="264">
        <f t="shared" si="4"/>
        <v>34.25827645388897</v>
      </c>
      <c r="I33" s="265">
        <v>14387</v>
      </c>
      <c r="J33" s="702">
        <f t="shared" si="5"/>
        <v>5.176539163161557</v>
      </c>
      <c r="K33" s="257"/>
    </row>
    <row r="34" spans="1:11" ht="19.5" customHeight="1">
      <c r="A34" s="271">
        <v>20</v>
      </c>
      <c r="B34" s="270">
        <v>286699</v>
      </c>
      <c r="C34" s="269">
        <v>271897</v>
      </c>
      <c r="D34" s="268">
        <v>212.9</v>
      </c>
      <c r="E34" s="267">
        <v>174266</v>
      </c>
      <c r="F34" s="264">
        <f t="shared" si="3"/>
        <v>60.78360929058002</v>
      </c>
      <c r="G34" s="266">
        <v>97631</v>
      </c>
      <c r="H34" s="264">
        <f t="shared" si="4"/>
        <v>34.05348466510173</v>
      </c>
      <c r="I34" s="265">
        <v>14802</v>
      </c>
      <c r="J34" s="702">
        <f t="shared" si="5"/>
        <v>5.162906044318255</v>
      </c>
      <c r="K34" s="257"/>
    </row>
    <row r="35" spans="1:11" ht="19.5" customHeight="1" thickBot="1">
      <c r="A35" s="263">
        <v>22</v>
      </c>
      <c r="B35" s="262">
        <v>295049</v>
      </c>
      <c r="C35" s="261">
        <v>280431</v>
      </c>
      <c r="D35" s="669">
        <f>C35/128057352*100000</f>
        <v>218.9885981712319</v>
      </c>
      <c r="E35" s="260">
        <v>180966</v>
      </c>
      <c r="F35" s="670">
        <f>E35/B35*100</f>
        <v>61.334219061918525</v>
      </c>
      <c r="G35" s="259">
        <v>99465</v>
      </c>
      <c r="H35" s="670">
        <f>G35/B35*100</f>
        <v>33.71134964022925</v>
      </c>
      <c r="I35" s="258">
        <v>14618</v>
      </c>
      <c r="J35" s="703">
        <f t="shared" si="5"/>
        <v>4.954431297852224</v>
      </c>
      <c r="K35" s="257"/>
    </row>
    <row r="36" spans="1:11" ht="19.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</row>
    <row r="37" ht="19.5" customHeight="1">
      <c r="J37" s="255" t="s">
        <v>443</v>
      </c>
    </row>
  </sheetData>
  <sheetProtection/>
  <mergeCells count="12">
    <mergeCell ref="A22:A23"/>
    <mergeCell ref="B22:B23"/>
    <mergeCell ref="A4:A5"/>
    <mergeCell ref="C4:D4"/>
    <mergeCell ref="E22:F22"/>
    <mergeCell ref="G22:H22"/>
    <mergeCell ref="I22:J22"/>
    <mergeCell ref="C22:D22"/>
    <mergeCell ref="E4:F4"/>
    <mergeCell ref="G4:H4"/>
    <mergeCell ref="I4:J4"/>
    <mergeCell ref="A18:J18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SheetLayoutView="100" zoomScalePageLayoutView="0" workbookViewId="0" topLeftCell="A37">
      <selection activeCell="H49" sqref="H49"/>
    </sheetView>
  </sheetViews>
  <sheetFormatPr defaultColWidth="9.00390625" defaultRowHeight="13.5"/>
  <cols>
    <col min="1" max="1" width="4.00390625" style="1" customWidth="1"/>
    <col min="2" max="2" width="15.00390625" style="1" customWidth="1"/>
    <col min="3" max="5" width="9.50390625" style="1" customWidth="1"/>
    <col min="6" max="6" width="4.00390625" style="1" customWidth="1"/>
    <col min="7" max="7" width="15.00390625" style="1" customWidth="1"/>
    <col min="8" max="10" width="9.50390625" style="1" customWidth="1"/>
    <col min="11" max="16384" width="9.00390625" style="1" customWidth="1"/>
  </cols>
  <sheetData>
    <row r="1" spans="1:10" s="12" customFormat="1" ht="18" customHeight="1">
      <c r="A1" s="12" t="s">
        <v>529</v>
      </c>
      <c r="J1" s="334"/>
    </row>
    <row r="2" spans="1:10" ht="23.25" customHeight="1" thickBot="1">
      <c r="A2" s="10"/>
      <c r="J2" s="229" t="s">
        <v>528</v>
      </c>
    </row>
    <row r="3" spans="1:10" ht="17.25" customHeight="1">
      <c r="A3" s="902" t="s">
        <v>527</v>
      </c>
      <c r="B3" s="903"/>
      <c r="C3" s="899" t="s">
        <v>7</v>
      </c>
      <c r="D3" s="899" t="s">
        <v>8</v>
      </c>
      <c r="E3" s="888" t="s">
        <v>9</v>
      </c>
      <c r="F3" s="892" t="s">
        <v>527</v>
      </c>
      <c r="G3" s="893"/>
      <c r="H3" s="899" t="s">
        <v>7</v>
      </c>
      <c r="I3" s="899" t="s">
        <v>8</v>
      </c>
      <c r="J3" s="897" t="s">
        <v>9</v>
      </c>
    </row>
    <row r="4" spans="1:10" ht="21" customHeight="1">
      <c r="A4" s="904" t="s">
        <v>12</v>
      </c>
      <c r="B4" s="904"/>
      <c r="C4" s="900"/>
      <c r="D4" s="900"/>
      <c r="E4" s="889"/>
      <c r="F4" s="894" t="s">
        <v>12</v>
      </c>
      <c r="G4" s="895"/>
      <c r="H4" s="900"/>
      <c r="I4" s="900"/>
      <c r="J4" s="898"/>
    </row>
    <row r="5" spans="1:10" ht="18" customHeight="1">
      <c r="A5" s="333"/>
      <c r="B5" s="333"/>
      <c r="C5" s="332"/>
      <c r="D5" s="332"/>
      <c r="E5" s="331"/>
      <c r="F5" s="330"/>
      <c r="G5" s="329"/>
      <c r="H5" s="328"/>
      <c r="I5" s="328"/>
      <c r="J5" s="327"/>
    </row>
    <row r="6" spans="1:10" s="326" customFormat="1" ht="18" customHeight="1">
      <c r="A6" s="901" t="s">
        <v>5</v>
      </c>
      <c r="B6" s="885"/>
      <c r="C6" s="671">
        <f>C8+C20+C35+H6+H22+H29+H44+H47</f>
        <v>3880</v>
      </c>
      <c r="D6" s="671">
        <f>D8+D20+D35+I6+I22+I29+I44+I47</f>
        <v>1433</v>
      </c>
      <c r="E6" s="671">
        <f>E8+E20+E35+J6+J22+J29+J44+J47</f>
        <v>3461</v>
      </c>
      <c r="F6" s="890" t="s">
        <v>526</v>
      </c>
      <c r="G6" s="886"/>
      <c r="H6" s="674">
        <f>SUM(H7:H19)</f>
        <v>464</v>
      </c>
      <c r="I6" s="671">
        <f>SUM(I7:I19)</f>
        <v>162</v>
      </c>
      <c r="J6" s="674">
        <f>SUM(J7:J19)</f>
        <v>373</v>
      </c>
    </row>
    <row r="7" spans="1:10" ht="18" customHeight="1">
      <c r="A7" s="305"/>
      <c r="B7" s="305"/>
      <c r="C7" s="301"/>
      <c r="D7" s="325"/>
      <c r="E7" s="301"/>
      <c r="F7" s="324"/>
      <c r="G7" s="311" t="s">
        <v>525</v>
      </c>
      <c r="H7" s="318">
        <v>329</v>
      </c>
      <c r="I7" s="301">
        <v>92</v>
      </c>
      <c r="J7" s="315">
        <v>266</v>
      </c>
    </row>
    <row r="8" spans="1:10" ht="18" customHeight="1">
      <c r="A8" s="885" t="s">
        <v>524</v>
      </c>
      <c r="B8" s="886"/>
      <c r="C8" s="672">
        <f>SUM(C9:C16)</f>
        <v>1307</v>
      </c>
      <c r="D8" s="673">
        <f>SUM(D9:D16)</f>
        <v>299</v>
      </c>
      <c r="E8" s="673">
        <f>SUM(E9:E16)</f>
        <v>917</v>
      </c>
      <c r="F8" s="304"/>
      <c r="G8" s="307" t="s">
        <v>523</v>
      </c>
      <c r="H8" s="318">
        <v>64</v>
      </c>
      <c r="I8" s="301">
        <v>34</v>
      </c>
      <c r="J8" s="315">
        <v>67</v>
      </c>
    </row>
    <row r="9" spans="1:10" ht="18" customHeight="1">
      <c r="A9" s="305"/>
      <c r="B9" s="314" t="s">
        <v>522</v>
      </c>
      <c r="C9" s="313">
        <v>1046</v>
      </c>
      <c r="D9" s="313">
        <v>193</v>
      </c>
      <c r="E9" s="319">
        <v>647</v>
      </c>
      <c r="F9" s="304"/>
      <c r="G9" s="307" t="s">
        <v>521</v>
      </c>
      <c r="H9" s="315" t="s">
        <v>30</v>
      </c>
      <c r="I9" s="301" t="s">
        <v>30</v>
      </c>
      <c r="J9" s="315" t="s">
        <v>30</v>
      </c>
    </row>
    <row r="10" spans="1:10" ht="18" customHeight="1">
      <c r="A10" s="305"/>
      <c r="B10" s="314" t="s">
        <v>520</v>
      </c>
      <c r="C10" s="313">
        <v>76</v>
      </c>
      <c r="D10" s="313">
        <v>30</v>
      </c>
      <c r="E10" s="319">
        <v>70</v>
      </c>
      <c r="F10" s="304"/>
      <c r="G10" s="307" t="s">
        <v>519</v>
      </c>
      <c r="H10" s="318">
        <v>3</v>
      </c>
      <c r="I10" s="301">
        <v>3</v>
      </c>
      <c r="J10" s="315">
        <v>2</v>
      </c>
    </row>
    <row r="11" spans="1:10" ht="18" customHeight="1">
      <c r="A11" s="305"/>
      <c r="B11" s="314" t="s">
        <v>518</v>
      </c>
      <c r="C11" s="313">
        <v>97</v>
      </c>
      <c r="D11" s="313">
        <v>35</v>
      </c>
      <c r="E11" s="319">
        <v>97</v>
      </c>
      <c r="F11" s="304"/>
      <c r="G11" s="307" t="s">
        <v>517</v>
      </c>
      <c r="H11" s="318">
        <v>4</v>
      </c>
      <c r="I11" s="301">
        <v>1</v>
      </c>
      <c r="J11" s="315">
        <v>4</v>
      </c>
    </row>
    <row r="12" spans="1:10" ht="18" customHeight="1">
      <c r="A12" s="305"/>
      <c r="B12" s="314" t="s">
        <v>31</v>
      </c>
      <c r="C12" s="313">
        <v>27</v>
      </c>
      <c r="D12" s="313">
        <v>17</v>
      </c>
      <c r="E12" s="319">
        <v>48</v>
      </c>
      <c r="F12" s="304"/>
      <c r="G12" s="307" t="s">
        <v>516</v>
      </c>
      <c r="H12" s="318">
        <v>15</v>
      </c>
      <c r="I12" s="306">
        <v>7</v>
      </c>
      <c r="J12" s="315">
        <v>8</v>
      </c>
    </row>
    <row r="13" spans="1:10" ht="18" customHeight="1">
      <c r="A13" s="305"/>
      <c r="B13" s="314" t="s">
        <v>6</v>
      </c>
      <c r="C13" s="313">
        <v>5</v>
      </c>
      <c r="D13" s="313">
        <v>9</v>
      </c>
      <c r="E13" s="319">
        <v>9</v>
      </c>
      <c r="F13" s="304"/>
      <c r="G13" s="307" t="s">
        <v>515</v>
      </c>
      <c r="H13" s="318">
        <v>27</v>
      </c>
      <c r="I13" s="306">
        <v>10</v>
      </c>
      <c r="J13" s="315">
        <v>9</v>
      </c>
    </row>
    <row r="14" spans="1:10" ht="18" customHeight="1">
      <c r="A14" s="305"/>
      <c r="B14" s="314" t="s">
        <v>514</v>
      </c>
      <c r="C14" s="313">
        <v>42</v>
      </c>
      <c r="D14" s="313">
        <v>5</v>
      </c>
      <c r="E14" s="319">
        <v>24</v>
      </c>
      <c r="F14" s="304"/>
      <c r="G14" s="307" t="s">
        <v>513</v>
      </c>
      <c r="H14" s="315" t="s">
        <v>30</v>
      </c>
      <c r="I14" s="306" t="s">
        <v>30</v>
      </c>
      <c r="J14" s="315" t="s">
        <v>30</v>
      </c>
    </row>
    <row r="15" spans="1:10" ht="18" customHeight="1">
      <c r="A15" s="305"/>
      <c r="B15" s="311" t="s">
        <v>512</v>
      </c>
      <c r="C15" s="313">
        <v>14</v>
      </c>
      <c r="D15" s="313">
        <v>8</v>
      </c>
      <c r="E15" s="301">
        <v>21</v>
      </c>
      <c r="F15" s="304"/>
      <c r="G15" s="307" t="s">
        <v>511</v>
      </c>
      <c r="H15" s="318">
        <v>1</v>
      </c>
      <c r="I15" s="301">
        <v>1</v>
      </c>
      <c r="J15" s="315" t="s">
        <v>30</v>
      </c>
    </row>
    <row r="16" spans="1:10" ht="18" customHeight="1">
      <c r="A16" s="305"/>
      <c r="B16" s="311" t="s">
        <v>510</v>
      </c>
      <c r="C16" s="301" t="s">
        <v>30</v>
      </c>
      <c r="D16" s="313">
        <v>2</v>
      </c>
      <c r="E16" s="301">
        <v>1</v>
      </c>
      <c r="F16" s="304"/>
      <c r="G16" s="320" t="s">
        <v>509</v>
      </c>
      <c r="H16" s="318">
        <v>5</v>
      </c>
      <c r="I16" s="306">
        <v>1</v>
      </c>
      <c r="J16" s="315">
        <v>4</v>
      </c>
    </row>
    <row r="17" spans="1:10" ht="18" customHeight="1">
      <c r="A17" s="305"/>
      <c r="B17" s="321"/>
      <c r="C17" s="319"/>
      <c r="D17" s="319"/>
      <c r="E17" s="319"/>
      <c r="F17" s="304"/>
      <c r="G17" s="320" t="s">
        <v>508</v>
      </c>
      <c r="H17" s="318">
        <v>1</v>
      </c>
      <c r="I17" s="306">
        <v>1</v>
      </c>
      <c r="J17" s="315">
        <v>2</v>
      </c>
    </row>
    <row r="18" spans="1:10" ht="18" customHeight="1">
      <c r="A18" s="305"/>
      <c r="B18" s="323"/>
      <c r="C18" s="319"/>
      <c r="D18" s="319"/>
      <c r="E18" s="319"/>
      <c r="F18" s="304"/>
      <c r="G18" s="320" t="s">
        <v>507</v>
      </c>
      <c r="H18" s="318">
        <v>1</v>
      </c>
      <c r="I18" s="306">
        <v>1</v>
      </c>
      <c r="J18" s="315">
        <v>1</v>
      </c>
    </row>
    <row r="19" spans="1:10" ht="18" customHeight="1">
      <c r="A19" s="305"/>
      <c r="B19" s="323"/>
      <c r="C19" s="319"/>
      <c r="D19" s="319"/>
      <c r="E19" s="319"/>
      <c r="F19" s="304"/>
      <c r="G19" s="311" t="s">
        <v>506</v>
      </c>
      <c r="H19" s="318">
        <v>14</v>
      </c>
      <c r="I19" s="301">
        <v>11</v>
      </c>
      <c r="J19" s="315">
        <v>10</v>
      </c>
    </row>
    <row r="20" spans="1:10" ht="18" customHeight="1">
      <c r="A20" s="885" t="s">
        <v>505</v>
      </c>
      <c r="B20" s="886"/>
      <c r="C20" s="673">
        <f>SUM(C21:C31)</f>
        <v>215</v>
      </c>
      <c r="D20" s="673">
        <f>SUM(D21:D31)</f>
        <v>102</v>
      </c>
      <c r="E20" s="673">
        <f>SUM(E21:E31)</f>
        <v>234</v>
      </c>
      <c r="F20" s="317"/>
      <c r="G20" s="316"/>
      <c r="H20" s="302"/>
      <c r="I20" s="306"/>
      <c r="J20" s="315"/>
    </row>
    <row r="21" spans="1:10" ht="18" customHeight="1">
      <c r="A21" s="305"/>
      <c r="B21" s="314" t="s">
        <v>504</v>
      </c>
      <c r="C21" s="313">
        <v>121</v>
      </c>
      <c r="D21" s="313">
        <v>45</v>
      </c>
      <c r="E21" s="313">
        <v>116</v>
      </c>
      <c r="F21" s="304"/>
      <c r="G21" s="303"/>
      <c r="H21" s="302"/>
      <c r="I21" s="301"/>
      <c r="J21" s="315"/>
    </row>
    <row r="22" spans="1:10" ht="18" customHeight="1">
      <c r="A22" s="305"/>
      <c r="B22" s="314" t="s">
        <v>503</v>
      </c>
      <c r="C22" s="313">
        <v>27</v>
      </c>
      <c r="D22" s="313">
        <v>17</v>
      </c>
      <c r="E22" s="313">
        <v>36</v>
      </c>
      <c r="F22" s="887" t="s">
        <v>502</v>
      </c>
      <c r="G22" s="891"/>
      <c r="H22" s="675">
        <f>SUM(H23:H26)</f>
        <v>33</v>
      </c>
      <c r="I22" s="673">
        <f>SUM(I23:I26)</f>
        <v>19</v>
      </c>
      <c r="J22" s="675">
        <f>SUM(J23:J26)</f>
        <v>25</v>
      </c>
    </row>
    <row r="23" spans="1:10" ht="18" customHeight="1">
      <c r="A23" s="305"/>
      <c r="B23" s="314" t="s">
        <v>501</v>
      </c>
      <c r="C23" s="313">
        <v>10</v>
      </c>
      <c r="D23" s="313">
        <v>5</v>
      </c>
      <c r="E23" s="313">
        <v>13</v>
      </c>
      <c r="F23" s="304"/>
      <c r="G23" s="307" t="s">
        <v>500</v>
      </c>
      <c r="H23" s="318">
        <v>5</v>
      </c>
      <c r="I23" s="306">
        <v>4</v>
      </c>
      <c r="J23" s="315">
        <v>2</v>
      </c>
    </row>
    <row r="24" spans="1:10" ht="18" customHeight="1">
      <c r="A24" s="305"/>
      <c r="B24" s="314" t="s">
        <v>499</v>
      </c>
      <c r="C24" s="313">
        <v>3</v>
      </c>
      <c r="D24" s="313">
        <v>2</v>
      </c>
      <c r="E24" s="313">
        <v>4</v>
      </c>
      <c r="F24" s="304"/>
      <c r="G24" s="307" t="s">
        <v>498</v>
      </c>
      <c r="H24" s="322" t="s">
        <v>497</v>
      </c>
      <c r="I24" s="306" t="s">
        <v>30</v>
      </c>
      <c r="J24" s="315" t="s">
        <v>30</v>
      </c>
    </row>
    <row r="25" spans="1:10" ht="18" customHeight="1">
      <c r="A25" s="305"/>
      <c r="B25" s="314" t="s">
        <v>496</v>
      </c>
      <c r="C25" s="313">
        <v>13</v>
      </c>
      <c r="D25" s="313">
        <v>11</v>
      </c>
      <c r="E25" s="313">
        <v>22</v>
      </c>
      <c r="F25" s="304"/>
      <c r="G25" s="307" t="s">
        <v>495</v>
      </c>
      <c r="H25" s="318">
        <v>3</v>
      </c>
      <c r="I25" s="306">
        <v>2</v>
      </c>
      <c r="J25" s="315">
        <v>2</v>
      </c>
    </row>
    <row r="26" spans="1:10" ht="18" customHeight="1">
      <c r="A26" s="305"/>
      <c r="B26" s="314" t="s">
        <v>494</v>
      </c>
      <c r="C26" s="313">
        <v>2</v>
      </c>
      <c r="D26" s="313">
        <v>3</v>
      </c>
      <c r="E26" s="313">
        <v>8</v>
      </c>
      <c r="F26" s="304"/>
      <c r="G26" s="311" t="s">
        <v>493</v>
      </c>
      <c r="H26" s="318">
        <v>25</v>
      </c>
      <c r="I26" s="301">
        <v>13</v>
      </c>
      <c r="J26" s="315">
        <v>21</v>
      </c>
    </row>
    <row r="27" spans="1:10" ht="18" customHeight="1">
      <c r="A27" s="305"/>
      <c r="B27" s="311" t="s">
        <v>492</v>
      </c>
      <c r="C27" s="313">
        <v>5</v>
      </c>
      <c r="D27" s="313">
        <v>3</v>
      </c>
      <c r="E27" s="313">
        <v>6</v>
      </c>
      <c r="F27" s="304"/>
      <c r="G27" s="307"/>
      <c r="H27" s="302"/>
      <c r="I27" s="306"/>
      <c r="J27" s="315"/>
    </row>
    <row r="28" spans="1:10" ht="18" customHeight="1">
      <c r="A28" s="305"/>
      <c r="B28" s="314" t="s">
        <v>491</v>
      </c>
      <c r="C28" s="313">
        <v>2</v>
      </c>
      <c r="D28" s="313">
        <v>2</v>
      </c>
      <c r="E28" s="313">
        <v>2</v>
      </c>
      <c r="F28" s="304"/>
      <c r="G28" s="307"/>
      <c r="H28" s="302"/>
      <c r="I28" s="306"/>
      <c r="J28" s="315"/>
    </row>
    <row r="29" spans="1:10" ht="18" customHeight="1">
      <c r="A29" s="305"/>
      <c r="B29" s="314" t="s">
        <v>490</v>
      </c>
      <c r="C29" s="313">
        <v>1</v>
      </c>
      <c r="D29" s="313">
        <v>2</v>
      </c>
      <c r="E29" s="313">
        <v>2</v>
      </c>
      <c r="F29" s="887" t="s">
        <v>489</v>
      </c>
      <c r="G29" s="896"/>
      <c r="H29" s="675">
        <f>SUM(H30:H41)</f>
        <v>250</v>
      </c>
      <c r="I29" s="673">
        <f>SUM(I30:I41)</f>
        <v>104</v>
      </c>
      <c r="J29" s="675">
        <f>SUM(J30:J41)</f>
        <v>261</v>
      </c>
    </row>
    <row r="30" spans="1:10" ht="18" customHeight="1">
      <c r="A30" s="305"/>
      <c r="B30" s="314" t="s">
        <v>488</v>
      </c>
      <c r="C30" s="313">
        <v>19</v>
      </c>
      <c r="D30" s="313">
        <v>6</v>
      </c>
      <c r="E30" s="313">
        <v>16</v>
      </c>
      <c r="F30" s="304"/>
      <c r="G30" s="307" t="s">
        <v>487</v>
      </c>
      <c r="H30" s="318">
        <v>55</v>
      </c>
      <c r="I30" s="306">
        <v>23</v>
      </c>
      <c r="J30" s="315">
        <v>60</v>
      </c>
    </row>
    <row r="31" spans="1:10" ht="18" customHeight="1">
      <c r="A31" s="305"/>
      <c r="B31" s="314" t="s">
        <v>486</v>
      </c>
      <c r="C31" s="313">
        <v>12</v>
      </c>
      <c r="D31" s="313">
        <v>6</v>
      </c>
      <c r="E31" s="313">
        <v>9</v>
      </c>
      <c r="F31" s="304"/>
      <c r="G31" s="307" t="s">
        <v>485</v>
      </c>
      <c r="H31" s="318">
        <v>112</v>
      </c>
      <c r="I31" s="306">
        <v>42</v>
      </c>
      <c r="J31" s="315">
        <v>110</v>
      </c>
    </row>
    <row r="32" spans="1:10" ht="18" customHeight="1">
      <c r="A32" s="305"/>
      <c r="B32" s="314"/>
      <c r="C32" s="313"/>
      <c r="D32" s="319"/>
      <c r="E32" s="319"/>
      <c r="F32" s="304"/>
      <c r="G32" s="307" t="s">
        <v>484</v>
      </c>
      <c r="H32" s="318">
        <v>4</v>
      </c>
      <c r="I32" s="306">
        <v>2</v>
      </c>
      <c r="J32" s="315">
        <v>6</v>
      </c>
    </row>
    <row r="33" spans="1:10" ht="18" customHeight="1">
      <c r="A33" s="305"/>
      <c r="B33" s="305"/>
      <c r="C33" s="319"/>
      <c r="D33" s="319"/>
      <c r="E33" s="319"/>
      <c r="F33" s="317"/>
      <c r="G33" s="320" t="s">
        <v>483</v>
      </c>
      <c r="H33" s="318">
        <v>5</v>
      </c>
      <c r="I33" s="306">
        <v>2</v>
      </c>
      <c r="J33" s="315">
        <v>5</v>
      </c>
    </row>
    <row r="34" spans="1:10" ht="18" customHeight="1">
      <c r="A34" s="305"/>
      <c r="B34" s="321"/>
      <c r="C34" s="319"/>
      <c r="D34" s="319"/>
      <c r="E34" s="319"/>
      <c r="F34" s="317"/>
      <c r="G34" s="320" t="s">
        <v>482</v>
      </c>
      <c r="H34" s="318">
        <v>12</v>
      </c>
      <c r="I34" s="306">
        <v>8</v>
      </c>
      <c r="J34" s="315">
        <v>19</v>
      </c>
    </row>
    <row r="35" spans="1:10" ht="18" customHeight="1">
      <c r="A35" s="885" t="s">
        <v>481</v>
      </c>
      <c r="B35" s="886"/>
      <c r="C35" s="672">
        <f>SUM(C36:C44)</f>
        <v>207</v>
      </c>
      <c r="D35" s="673">
        <f>SUM(D36:D44)</f>
        <v>93</v>
      </c>
      <c r="E35" s="673">
        <f>SUM(E36:E44)</f>
        <v>188</v>
      </c>
      <c r="F35" s="317"/>
      <c r="G35" s="320" t="s">
        <v>480</v>
      </c>
      <c r="H35" s="318">
        <v>1</v>
      </c>
      <c r="I35" s="306">
        <v>1</v>
      </c>
      <c r="J35" s="315" t="s">
        <v>30</v>
      </c>
    </row>
    <row r="36" spans="1:10" ht="18" customHeight="1">
      <c r="A36" s="305"/>
      <c r="B36" s="314" t="s">
        <v>479</v>
      </c>
      <c r="C36" s="313">
        <v>140</v>
      </c>
      <c r="D36" s="313">
        <v>45</v>
      </c>
      <c r="E36" s="313">
        <v>120</v>
      </c>
      <c r="F36" s="304"/>
      <c r="G36" s="320" t="s">
        <v>478</v>
      </c>
      <c r="H36" s="318">
        <v>23</v>
      </c>
      <c r="I36" s="306">
        <v>5</v>
      </c>
      <c r="J36" s="315">
        <v>21</v>
      </c>
    </row>
    <row r="37" spans="1:10" ht="18" customHeight="1">
      <c r="A37" s="305"/>
      <c r="B37" s="314" t="s">
        <v>477</v>
      </c>
      <c r="C37" s="313">
        <v>8</v>
      </c>
      <c r="D37" s="313">
        <v>8</v>
      </c>
      <c r="E37" s="313">
        <v>13</v>
      </c>
      <c r="F37" s="304"/>
      <c r="G37" s="307" t="s">
        <v>476</v>
      </c>
      <c r="H37" s="318">
        <v>15</v>
      </c>
      <c r="I37" s="306">
        <v>5</v>
      </c>
      <c r="J37" s="315">
        <v>14</v>
      </c>
    </row>
    <row r="38" spans="1:10" ht="18" customHeight="1">
      <c r="A38" s="305"/>
      <c r="B38" s="314" t="s">
        <v>475</v>
      </c>
      <c r="C38" s="313">
        <v>1</v>
      </c>
      <c r="D38" s="313">
        <v>3</v>
      </c>
      <c r="E38" s="313">
        <v>5</v>
      </c>
      <c r="F38" s="304"/>
      <c r="G38" s="307" t="s">
        <v>474</v>
      </c>
      <c r="H38" s="318">
        <v>19</v>
      </c>
      <c r="I38" s="319">
        <v>10</v>
      </c>
      <c r="J38" s="315">
        <v>22</v>
      </c>
    </row>
    <row r="39" spans="1:10" ht="18" customHeight="1">
      <c r="A39" s="305"/>
      <c r="B39" s="314" t="s">
        <v>473</v>
      </c>
      <c r="C39" s="313">
        <v>1</v>
      </c>
      <c r="D39" s="313">
        <v>4</v>
      </c>
      <c r="E39" s="312" t="s">
        <v>30</v>
      </c>
      <c r="F39" s="304"/>
      <c r="G39" s="307" t="s">
        <v>472</v>
      </c>
      <c r="H39" s="315" t="s">
        <v>30</v>
      </c>
      <c r="I39" s="306">
        <v>1</v>
      </c>
      <c r="J39" s="315" t="s">
        <v>30</v>
      </c>
    </row>
    <row r="40" spans="1:10" ht="18" customHeight="1">
      <c r="A40" s="305"/>
      <c r="B40" s="314" t="s">
        <v>471</v>
      </c>
      <c r="C40" s="313">
        <v>25</v>
      </c>
      <c r="D40" s="313">
        <v>15</v>
      </c>
      <c r="E40" s="313">
        <v>29</v>
      </c>
      <c r="F40" s="304"/>
      <c r="G40" s="307" t="s">
        <v>470</v>
      </c>
      <c r="H40" s="318">
        <v>3</v>
      </c>
      <c r="I40" s="306">
        <v>3</v>
      </c>
      <c r="J40" s="315">
        <v>1</v>
      </c>
    </row>
    <row r="41" spans="1:10" ht="18" customHeight="1">
      <c r="A41" s="305"/>
      <c r="B41" s="314" t="s">
        <v>469</v>
      </c>
      <c r="C41" s="313">
        <v>11</v>
      </c>
      <c r="D41" s="313">
        <v>8</v>
      </c>
      <c r="E41" s="313">
        <v>9</v>
      </c>
      <c r="F41" s="304"/>
      <c r="G41" s="307" t="s">
        <v>468</v>
      </c>
      <c r="H41" s="318">
        <v>1</v>
      </c>
      <c r="I41" s="306">
        <v>2</v>
      </c>
      <c r="J41" s="315">
        <v>3</v>
      </c>
    </row>
    <row r="42" spans="1:10" ht="18" customHeight="1">
      <c r="A42" s="305"/>
      <c r="B42" s="314" t="s">
        <v>467</v>
      </c>
      <c r="C42" s="313">
        <v>2</v>
      </c>
      <c r="D42" s="313">
        <v>3</v>
      </c>
      <c r="E42" s="313">
        <v>1</v>
      </c>
      <c r="F42" s="317"/>
      <c r="G42" s="316"/>
      <c r="H42" s="315"/>
      <c r="I42" s="301"/>
      <c r="J42" s="315"/>
    </row>
    <row r="43" spans="1:10" ht="18" customHeight="1">
      <c r="A43" s="305"/>
      <c r="B43" s="314" t="s">
        <v>466</v>
      </c>
      <c r="C43" s="313">
        <v>18</v>
      </c>
      <c r="D43" s="313">
        <v>6</v>
      </c>
      <c r="E43" s="313">
        <v>11</v>
      </c>
      <c r="F43" s="317"/>
      <c r="G43" s="316"/>
      <c r="H43" s="315"/>
      <c r="I43" s="301"/>
      <c r="J43" s="315"/>
    </row>
    <row r="44" spans="1:10" ht="18" customHeight="1">
      <c r="A44" s="305"/>
      <c r="B44" s="314" t="s">
        <v>465</v>
      </c>
      <c r="C44" s="313">
        <v>1</v>
      </c>
      <c r="D44" s="313">
        <v>1</v>
      </c>
      <c r="E44" s="312" t="s">
        <v>30</v>
      </c>
      <c r="F44" s="887" t="s">
        <v>464</v>
      </c>
      <c r="G44" s="896"/>
      <c r="H44" s="675">
        <f>H45</f>
        <v>829</v>
      </c>
      <c r="I44" s="671">
        <f>I45</f>
        <v>447</v>
      </c>
      <c r="J44" s="674">
        <f>J45</f>
        <v>781</v>
      </c>
    </row>
    <row r="45" spans="1:10" ht="18" customHeight="1">
      <c r="A45" s="305"/>
      <c r="B45" s="305"/>
      <c r="C45" s="310"/>
      <c r="D45" s="309"/>
      <c r="E45" s="308"/>
      <c r="F45" s="304"/>
      <c r="G45" s="307" t="s">
        <v>10</v>
      </c>
      <c r="H45" s="302">
        <v>829</v>
      </c>
      <c r="I45" s="306">
        <v>447</v>
      </c>
      <c r="J45" s="315">
        <v>781</v>
      </c>
    </row>
    <row r="46" spans="1:10" ht="18" customHeight="1">
      <c r="A46" s="305"/>
      <c r="B46" s="305"/>
      <c r="C46" s="299"/>
      <c r="D46" s="299"/>
      <c r="E46" s="298"/>
      <c r="F46" s="304"/>
      <c r="G46" s="303"/>
      <c r="H46" s="302"/>
      <c r="I46" s="301"/>
      <c r="J46" s="315"/>
    </row>
    <row r="47" spans="1:10" ht="18" customHeight="1">
      <c r="A47" s="300"/>
      <c r="B47" s="300"/>
      <c r="C47" s="299"/>
      <c r="D47" s="299"/>
      <c r="E47" s="298"/>
      <c r="F47" s="887" t="s">
        <v>463</v>
      </c>
      <c r="G47" s="886"/>
      <c r="H47" s="675">
        <f>H48</f>
        <v>575</v>
      </c>
      <c r="I47" s="671">
        <f>I48</f>
        <v>207</v>
      </c>
      <c r="J47" s="674">
        <f>J48</f>
        <v>682</v>
      </c>
    </row>
    <row r="48" spans="1:10" ht="18" customHeight="1" thickBot="1">
      <c r="A48" s="297"/>
      <c r="B48" s="297"/>
      <c r="C48" s="296"/>
      <c r="D48" s="296"/>
      <c r="E48" s="295"/>
      <c r="F48" s="294"/>
      <c r="G48" s="293" t="s">
        <v>11</v>
      </c>
      <c r="H48" s="292">
        <v>575</v>
      </c>
      <c r="I48" s="291">
        <v>207</v>
      </c>
      <c r="J48" s="704">
        <v>682</v>
      </c>
    </row>
    <row r="49" spans="1:10" ht="20.25" customHeight="1">
      <c r="A49" s="290" t="s">
        <v>462</v>
      </c>
      <c r="C49" s="286"/>
      <c r="D49" s="287"/>
      <c r="E49" s="286"/>
      <c r="F49" s="286"/>
      <c r="H49" s="286"/>
      <c r="I49" s="10"/>
      <c r="J49" s="289" t="s">
        <v>461</v>
      </c>
    </row>
    <row r="50" spans="2:10" ht="12">
      <c r="B50" s="288"/>
      <c r="C50" s="286"/>
      <c r="D50" s="287"/>
      <c r="E50" s="286"/>
      <c r="J50" s="10"/>
    </row>
    <row r="51" ht="12">
      <c r="J51" s="10"/>
    </row>
    <row r="52" ht="12">
      <c r="J52" s="10"/>
    </row>
    <row r="53" ht="12">
      <c r="J53" s="10"/>
    </row>
    <row r="54" ht="12">
      <c r="J54" s="10"/>
    </row>
    <row r="55" ht="12">
      <c r="J55" s="10"/>
    </row>
    <row r="56" ht="13.5" customHeight="1">
      <c r="J56" s="10"/>
    </row>
    <row r="57" ht="13.5" customHeight="1">
      <c r="J57" s="10"/>
    </row>
    <row r="58" ht="13.5" customHeight="1">
      <c r="J58" s="10"/>
    </row>
    <row r="59" ht="12">
      <c r="J59" s="10"/>
    </row>
    <row r="60" ht="12">
      <c r="J60" s="10"/>
    </row>
    <row r="61" ht="12">
      <c r="J61" s="10"/>
    </row>
    <row r="62" ht="12">
      <c r="J62" s="10"/>
    </row>
    <row r="63" ht="12">
      <c r="J63" s="10"/>
    </row>
    <row r="64" ht="12">
      <c r="J64" s="10"/>
    </row>
    <row r="65" ht="12">
      <c r="J65" s="10"/>
    </row>
    <row r="66" ht="12">
      <c r="J66" s="10"/>
    </row>
    <row r="67" ht="12">
      <c r="J67" s="10"/>
    </row>
    <row r="68" ht="12">
      <c r="J68" s="10"/>
    </row>
    <row r="69" ht="12">
      <c r="J69" s="10"/>
    </row>
    <row r="70" ht="12">
      <c r="J70" s="10"/>
    </row>
    <row r="71" ht="12">
      <c r="J71" s="10"/>
    </row>
    <row r="72" ht="12">
      <c r="J72" s="10"/>
    </row>
    <row r="73" ht="12">
      <c r="J73" s="10"/>
    </row>
    <row r="74" ht="12">
      <c r="J74" s="10"/>
    </row>
    <row r="75" ht="12">
      <c r="J75" s="10"/>
    </row>
    <row r="76" ht="12">
      <c r="J76" s="10"/>
    </row>
    <row r="77" ht="12">
      <c r="J77" s="10"/>
    </row>
  </sheetData>
  <sheetProtection/>
  <mergeCells count="19">
    <mergeCell ref="J3:J4"/>
    <mergeCell ref="C3:C4"/>
    <mergeCell ref="D3:D4"/>
    <mergeCell ref="A8:B8"/>
    <mergeCell ref="A6:B6"/>
    <mergeCell ref="A3:B3"/>
    <mergeCell ref="A4:B4"/>
    <mergeCell ref="H3:H4"/>
    <mergeCell ref="I3:I4"/>
    <mergeCell ref="A35:B35"/>
    <mergeCell ref="F47:G47"/>
    <mergeCell ref="E3:E4"/>
    <mergeCell ref="F6:G6"/>
    <mergeCell ref="F22:G22"/>
    <mergeCell ref="F3:G3"/>
    <mergeCell ref="F4:G4"/>
    <mergeCell ref="F29:G29"/>
    <mergeCell ref="F44:G44"/>
    <mergeCell ref="A20:B20"/>
  </mergeCells>
  <printOptions/>
  <pageMargins left="0.82" right="0.75" top="1" bottom="0.63" header="0.512" footer="0.512"/>
  <pageSetup horizontalDpi="300" verticalDpi="300" orientation="portrait" paperSize="9" scale="88" r:id="rId2"/>
  <colBreaks count="1" manualBreakCount="1">
    <brk id="10" max="5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1"/>
  <sheetViews>
    <sheetView view="pageBreakPreview" zoomScale="75" zoomScaleSheetLayoutView="75" zoomScalePageLayoutView="0" workbookViewId="0" topLeftCell="A49">
      <selection activeCell="E48" sqref="E48"/>
    </sheetView>
  </sheetViews>
  <sheetFormatPr defaultColWidth="9.00390625" defaultRowHeight="13.5"/>
  <cols>
    <col min="1" max="1" width="13.75390625" style="336" customWidth="1"/>
    <col min="2" max="2" width="10.00390625" style="335" customWidth="1"/>
    <col min="3" max="4" width="9.00390625" style="335" customWidth="1"/>
    <col min="5" max="9" width="9.625" style="335" customWidth="1"/>
    <col min="10" max="12" width="9.00390625" style="335" customWidth="1"/>
    <col min="13" max="15" width="8.625" style="335" customWidth="1"/>
    <col min="16" max="16" width="7.625" style="335" customWidth="1"/>
    <col min="17" max="18" width="9.00390625" style="335" customWidth="1"/>
    <col min="19" max="22" width="7.625" style="335" customWidth="1"/>
    <col min="23" max="23" width="9.125" style="335" customWidth="1"/>
    <col min="24" max="25" width="7.625" style="335" customWidth="1"/>
    <col min="26" max="26" width="13.625" style="336" customWidth="1"/>
    <col min="27" max="16384" width="9.00390625" style="335" customWidth="1"/>
  </cols>
  <sheetData>
    <row r="1" spans="1:28" ht="21" customHeight="1" thickBot="1">
      <c r="A1" s="374" t="s">
        <v>629</v>
      </c>
      <c r="B1" s="372"/>
      <c r="C1" s="373"/>
      <c r="D1" s="372"/>
      <c r="E1" s="372"/>
      <c r="G1" s="372"/>
      <c r="H1" s="372"/>
      <c r="I1" s="372"/>
      <c r="J1" s="372"/>
      <c r="K1" s="372"/>
      <c r="L1" s="373"/>
      <c r="M1" s="373"/>
      <c r="N1" s="373"/>
      <c r="O1" s="373"/>
      <c r="P1" s="373"/>
      <c r="Q1" s="372"/>
      <c r="R1" s="372"/>
      <c r="S1" s="372"/>
      <c r="T1" s="372"/>
      <c r="U1" s="372"/>
      <c r="V1" s="372"/>
      <c r="W1" s="372"/>
      <c r="X1" s="372"/>
      <c r="Y1" s="372"/>
      <c r="Z1" s="371" t="s">
        <v>628</v>
      </c>
      <c r="AA1" s="337"/>
      <c r="AB1" s="337"/>
    </row>
    <row r="2" spans="1:28" s="352" customFormat="1" ht="17.25" customHeight="1">
      <c r="A2" s="910" t="s">
        <v>12</v>
      </c>
      <c r="B2" s="913" t="s">
        <v>29</v>
      </c>
      <c r="C2" s="920" t="s">
        <v>608</v>
      </c>
      <c r="D2" s="923" t="s">
        <v>627</v>
      </c>
      <c r="E2" s="923"/>
      <c r="F2" s="923"/>
      <c r="G2" s="923"/>
      <c r="H2" s="923"/>
      <c r="I2" s="923"/>
      <c r="J2" s="923"/>
      <c r="K2" s="923"/>
      <c r="L2" s="923"/>
      <c r="M2" s="933" t="s">
        <v>626</v>
      </c>
      <c r="N2" s="933"/>
      <c r="O2" s="934"/>
      <c r="P2" s="935" t="s">
        <v>625</v>
      </c>
      <c r="Q2" s="936"/>
      <c r="R2" s="936"/>
      <c r="S2" s="936"/>
      <c r="T2" s="936"/>
      <c r="U2" s="936"/>
      <c r="V2" s="937"/>
      <c r="W2" s="930" t="s">
        <v>624</v>
      </c>
      <c r="X2" s="930" t="s">
        <v>623</v>
      </c>
      <c r="Y2" s="913" t="s">
        <v>622</v>
      </c>
      <c r="Z2" s="920" t="s">
        <v>12</v>
      </c>
      <c r="AA2" s="341"/>
      <c r="AB2" s="341"/>
    </row>
    <row r="3" spans="1:28" s="352" customFormat="1" ht="14.25">
      <c r="A3" s="911"/>
      <c r="B3" s="905"/>
      <c r="C3" s="921"/>
      <c r="D3" s="907" t="s">
        <v>621</v>
      </c>
      <c r="E3" s="908"/>
      <c r="F3" s="908"/>
      <c r="G3" s="908"/>
      <c r="H3" s="908"/>
      <c r="I3" s="909"/>
      <c r="J3" s="907" t="s">
        <v>620</v>
      </c>
      <c r="K3" s="908"/>
      <c r="L3" s="908"/>
      <c r="M3" s="911" t="s">
        <v>608</v>
      </c>
      <c r="N3" s="925" t="s">
        <v>619</v>
      </c>
      <c r="O3" s="917" t="s">
        <v>618</v>
      </c>
      <c r="P3" s="905" t="s">
        <v>608</v>
      </c>
      <c r="Q3" s="370" t="s">
        <v>617</v>
      </c>
      <c r="R3" s="370" t="s">
        <v>617</v>
      </c>
      <c r="S3" s="924" t="s">
        <v>616</v>
      </c>
      <c r="T3" s="931"/>
      <c r="U3" s="931"/>
      <c r="V3" s="932"/>
      <c r="W3" s="918"/>
      <c r="X3" s="918"/>
      <c r="Y3" s="905"/>
      <c r="Z3" s="921"/>
      <c r="AA3" s="341"/>
      <c r="AB3" s="341"/>
    </row>
    <row r="4" spans="1:28" s="352" customFormat="1" ht="13.5" customHeight="1">
      <c r="A4" s="911"/>
      <c r="B4" s="905"/>
      <c r="C4" s="921"/>
      <c r="D4" s="905" t="s">
        <v>615</v>
      </c>
      <c r="E4" s="914" t="s">
        <v>614</v>
      </c>
      <c r="F4" s="917" t="s">
        <v>613</v>
      </c>
      <c r="G4" s="925" t="s">
        <v>612</v>
      </c>
      <c r="H4" s="926"/>
      <c r="I4" s="927"/>
      <c r="J4" s="905" t="s">
        <v>608</v>
      </c>
      <c r="K4" s="917" t="s">
        <v>611</v>
      </c>
      <c r="L4" s="924" t="s">
        <v>596</v>
      </c>
      <c r="M4" s="911"/>
      <c r="N4" s="928"/>
      <c r="O4" s="918"/>
      <c r="P4" s="905"/>
      <c r="Q4" s="369" t="s">
        <v>610</v>
      </c>
      <c r="R4" s="369" t="s">
        <v>609</v>
      </c>
      <c r="S4" s="905" t="s">
        <v>608</v>
      </c>
      <c r="T4" s="917" t="s">
        <v>607</v>
      </c>
      <c r="U4" s="917" t="s">
        <v>606</v>
      </c>
      <c r="V4" s="917" t="s">
        <v>605</v>
      </c>
      <c r="W4" s="918"/>
      <c r="X4" s="918"/>
      <c r="Y4" s="905"/>
      <c r="Z4" s="921"/>
      <c r="AA4" s="341"/>
      <c r="AB4" s="341"/>
    </row>
    <row r="5" spans="1:28" s="352" customFormat="1" ht="13.5" customHeight="1">
      <c r="A5" s="911"/>
      <c r="B5" s="905"/>
      <c r="C5" s="921"/>
      <c r="D5" s="905"/>
      <c r="E5" s="915"/>
      <c r="F5" s="918"/>
      <c r="G5" s="918" t="s">
        <v>155</v>
      </c>
      <c r="H5" s="925" t="s">
        <v>604</v>
      </c>
      <c r="I5" s="917" t="s">
        <v>603</v>
      </c>
      <c r="J5" s="905"/>
      <c r="K5" s="918"/>
      <c r="L5" s="921"/>
      <c r="M5" s="911"/>
      <c r="N5" s="928"/>
      <c r="O5" s="918"/>
      <c r="P5" s="905"/>
      <c r="Q5" s="369" t="s">
        <v>602</v>
      </c>
      <c r="R5" s="369" t="s">
        <v>601</v>
      </c>
      <c r="S5" s="905"/>
      <c r="T5" s="918"/>
      <c r="U5" s="918"/>
      <c r="V5" s="918"/>
      <c r="W5" s="918"/>
      <c r="X5" s="918"/>
      <c r="Y5" s="905"/>
      <c r="Z5" s="921"/>
      <c r="AA5" s="341"/>
      <c r="AB5" s="341"/>
    </row>
    <row r="6" spans="1:28" s="352" customFormat="1" ht="13.5" customHeight="1">
      <c r="A6" s="911"/>
      <c r="B6" s="905"/>
      <c r="C6" s="921"/>
      <c r="D6" s="905"/>
      <c r="E6" s="915"/>
      <c r="F6" s="918"/>
      <c r="G6" s="918"/>
      <c r="H6" s="928"/>
      <c r="I6" s="918"/>
      <c r="J6" s="905"/>
      <c r="K6" s="918"/>
      <c r="L6" s="921"/>
      <c r="M6" s="911"/>
      <c r="N6" s="928"/>
      <c r="O6" s="918"/>
      <c r="P6" s="905"/>
      <c r="Q6" s="369" t="s">
        <v>600</v>
      </c>
      <c r="R6" s="369" t="s">
        <v>599</v>
      </c>
      <c r="S6" s="905"/>
      <c r="T6" s="918"/>
      <c r="U6" s="918"/>
      <c r="V6" s="918"/>
      <c r="W6" s="918"/>
      <c r="X6" s="918"/>
      <c r="Y6" s="905"/>
      <c r="Z6" s="921"/>
      <c r="AA6" s="341"/>
      <c r="AB6" s="341"/>
    </row>
    <row r="7" spans="1:28" s="352" customFormat="1" ht="14.25">
      <c r="A7" s="911"/>
      <c r="B7" s="905"/>
      <c r="C7" s="921"/>
      <c r="D7" s="905"/>
      <c r="E7" s="915"/>
      <c r="F7" s="918"/>
      <c r="G7" s="918"/>
      <c r="H7" s="928"/>
      <c r="I7" s="918"/>
      <c r="J7" s="905"/>
      <c r="K7" s="918"/>
      <c r="L7" s="921"/>
      <c r="M7" s="911"/>
      <c r="N7" s="928"/>
      <c r="O7" s="918"/>
      <c r="P7" s="905"/>
      <c r="Q7" s="369" t="s">
        <v>598</v>
      </c>
      <c r="R7" s="369" t="s">
        <v>597</v>
      </c>
      <c r="S7" s="905"/>
      <c r="T7" s="918"/>
      <c r="U7" s="918"/>
      <c r="V7" s="918"/>
      <c r="W7" s="918"/>
      <c r="X7" s="918"/>
      <c r="Y7" s="905"/>
      <c r="Z7" s="921"/>
      <c r="AA7" s="341"/>
      <c r="AB7" s="341"/>
    </row>
    <row r="8" spans="1:28" s="352" customFormat="1" ht="20.25" customHeight="1">
      <c r="A8" s="912"/>
      <c r="B8" s="906"/>
      <c r="C8" s="922"/>
      <c r="D8" s="906"/>
      <c r="E8" s="916"/>
      <c r="F8" s="919"/>
      <c r="G8" s="919"/>
      <c r="H8" s="929"/>
      <c r="I8" s="919"/>
      <c r="J8" s="906"/>
      <c r="K8" s="919"/>
      <c r="L8" s="922"/>
      <c r="M8" s="912"/>
      <c r="N8" s="929"/>
      <c r="O8" s="919"/>
      <c r="P8" s="906"/>
      <c r="Q8" s="368"/>
      <c r="R8" s="368" t="s">
        <v>596</v>
      </c>
      <c r="S8" s="906"/>
      <c r="T8" s="919"/>
      <c r="U8" s="919"/>
      <c r="V8" s="919"/>
      <c r="W8" s="919"/>
      <c r="X8" s="919"/>
      <c r="Y8" s="906"/>
      <c r="Z8" s="922"/>
      <c r="AA8" s="341"/>
      <c r="AB8" s="341"/>
    </row>
    <row r="9" spans="1:28" s="456" customFormat="1" ht="15" customHeight="1">
      <c r="A9" s="676" t="s">
        <v>595</v>
      </c>
      <c r="B9" s="677">
        <f>SUM(B10,B19,B31,B41,B55,B60,B73,B74)</f>
        <v>3880</v>
      </c>
      <c r="C9" s="677">
        <f aca="true" t="shared" si="0" ref="C9:Y9">SUM(C10,C19,C31,C41,C55,C60,C73,C74)</f>
        <v>3705</v>
      </c>
      <c r="D9" s="677">
        <f t="shared" si="0"/>
        <v>2285</v>
      </c>
      <c r="E9" s="677">
        <f t="shared" si="0"/>
        <v>78</v>
      </c>
      <c r="F9" s="677">
        <f t="shared" si="0"/>
        <v>1769</v>
      </c>
      <c r="G9" s="677">
        <f t="shared" si="0"/>
        <v>438</v>
      </c>
      <c r="H9" s="677">
        <f t="shared" si="0"/>
        <v>278</v>
      </c>
      <c r="I9" s="677">
        <f t="shared" si="0"/>
        <v>160</v>
      </c>
      <c r="J9" s="677">
        <f t="shared" si="0"/>
        <v>1420</v>
      </c>
      <c r="K9" s="677">
        <f t="shared" si="0"/>
        <v>1046</v>
      </c>
      <c r="L9" s="678">
        <f t="shared" si="0"/>
        <v>374</v>
      </c>
      <c r="M9" s="679">
        <f t="shared" si="0"/>
        <v>67</v>
      </c>
      <c r="N9" s="677">
        <f t="shared" si="0"/>
        <v>4</v>
      </c>
      <c r="O9" s="677">
        <f t="shared" si="0"/>
        <v>63</v>
      </c>
      <c r="P9" s="679">
        <f t="shared" si="0"/>
        <v>79</v>
      </c>
      <c r="Q9" s="677">
        <f t="shared" si="0"/>
        <v>33</v>
      </c>
      <c r="R9" s="677">
        <f t="shared" si="0"/>
        <v>10</v>
      </c>
      <c r="S9" s="677">
        <f t="shared" si="0"/>
        <v>36</v>
      </c>
      <c r="T9" s="677">
        <f t="shared" si="0"/>
        <v>16</v>
      </c>
      <c r="U9" s="677">
        <f t="shared" si="0"/>
        <v>6</v>
      </c>
      <c r="V9" s="677">
        <f t="shared" si="0"/>
        <v>14</v>
      </c>
      <c r="W9" s="677">
        <f t="shared" si="0"/>
        <v>2</v>
      </c>
      <c r="X9" s="677">
        <f t="shared" si="0"/>
        <v>27</v>
      </c>
      <c r="Y9" s="677">
        <f t="shared" si="0"/>
        <v>0</v>
      </c>
      <c r="Z9" s="680" t="s">
        <v>595</v>
      </c>
      <c r="AA9" s="455"/>
      <c r="AB9" s="455"/>
    </row>
    <row r="10" spans="1:28" s="456" customFormat="1" ht="15" customHeight="1">
      <c r="A10" s="676" t="s">
        <v>594</v>
      </c>
      <c r="B10" s="677">
        <f aca="true" t="shared" si="1" ref="B10:Y10">SUM(B11:B18)</f>
        <v>1307</v>
      </c>
      <c r="C10" s="677">
        <f t="shared" si="1"/>
        <v>1228</v>
      </c>
      <c r="D10" s="677">
        <f t="shared" si="1"/>
        <v>835</v>
      </c>
      <c r="E10" s="677">
        <f t="shared" si="1"/>
        <v>17</v>
      </c>
      <c r="F10" s="677">
        <f t="shared" si="1"/>
        <v>382</v>
      </c>
      <c r="G10" s="677">
        <f t="shared" si="1"/>
        <v>436</v>
      </c>
      <c r="H10" s="677">
        <f t="shared" si="1"/>
        <v>276</v>
      </c>
      <c r="I10" s="677">
        <f t="shared" si="1"/>
        <v>160</v>
      </c>
      <c r="J10" s="677">
        <f t="shared" si="1"/>
        <v>393</v>
      </c>
      <c r="K10" s="677">
        <f t="shared" si="1"/>
        <v>280</v>
      </c>
      <c r="L10" s="678">
        <f t="shared" si="1"/>
        <v>113</v>
      </c>
      <c r="M10" s="679">
        <f t="shared" si="1"/>
        <v>16</v>
      </c>
      <c r="N10" s="677">
        <f t="shared" si="1"/>
        <v>1</v>
      </c>
      <c r="O10" s="677">
        <f t="shared" si="1"/>
        <v>15</v>
      </c>
      <c r="P10" s="677">
        <f t="shared" si="1"/>
        <v>52</v>
      </c>
      <c r="Q10" s="677">
        <f t="shared" si="1"/>
        <v>32</v>
      </c>
      <c r="R10" s="677">
        <f t="shared" si="1"/>
        <v>7</v>
      </c>
      <c r="S10" s="677">
        <f t="shared" si="1"/>
        <v>13</v>
      </c>
      <c r="T10" s="677">
        <f t="shared" si="1"/>
        <v>9</v>
      </c>
      <c r="U10" s="677">
        <f t="shared" si="1"/>
        <v>2</v>
      </c>
      <c r="V10" s="677">
        <f t="shared" si="1"/>
        <v>2</v>
      </c>
      <c r="W10" s="677">
        <f t="shared" si="1"/>
        <v>1</v>
      </c>
      <c r="X10" s="677">
        <f t="shared" si="1"/>
        <v>10</v>
      </c>
      <c r="Y10" s="677">
        <f t="shared" si="1"/>
        <v>0</v>
      </c>
      <c r="Z10" s="680" t="s">
        <v>594</v>
      </c>
      <c r="AA10" s="455"/>
      <c r="AB10" s="455"/>
    </row>
    <row r="11" spans="1:28" s="352" customFormat="1" ht="15" customHeight="1">
      <c r="A11" s="367" t="s">
        <v>593</v>
      </c>
      <c r="B11" s="681">
        <f>C11+M11+P11+W11+X11+Y11</f>
        <v>1046</v>
      </c>
      <c r="C11" s="364">
        <v>979</v>
      </c>
      <c r="D11" s="364">
        <v>697</v>
      </c>
      <c r="E11" s="364">
        <v>11</v>
      </c>
      <c r="F11" s="364">
        <v>250</v>
      </c>
      <c r="G11" s="364">
        <v>436</v>
      </c>
      <c r="H11" s="364">
        <v>276</v>
      </c>
      <c r="I11" s="364">
        <v>160</v>
      </c>
      <c r="J11" s="364">
        <v>282</v>
      </c>
      <c r="K11" s="364">
        <v>197</v>
      </c>
      <c r="L11" s="366">
        <v>85</v>
      </c>
      <c r="M11" s="365">
        <v>9</v>
      </c>
      <c r="N11" s="364">
        <v>0</v>
      </c>
      <c r="O11" s="364">
        <v>9</v>
      </c>
      <c r="P11" s="364">
        <v>52</v>
      </c>
      <c r="Q11" s="364">
        <v>32</v>
      </c>
      <c r="R11" s="364">
        <v>7</v>
      </c>
      <c r="S11" s="364">
        <v>13</v>
      </c>
      <c r="T11" s="364">
        <v>9</v>
      </c>
      <c r="U11" s="364">
        <v>2</v>
      </c>
      <c r="V11" s="364">
        <v>2</v>
      </c>
      <c r="W11" s="364">
        <v>0</v>
      </c>
      <c r="X11" s="364">
        <v>6</v>
      </c>
      <c r="Y11" s="364">
        <v>0</v>
      </c>
      <c r="Z11" s="363" t="s">
        <v>593</v>
      </c>
      <c r="AA11" s="341"/>
      <c r="AB11" s="341"/>
    </row>
    <row r="12" spans="1:28" s="352" customFormat="1" ht="15" customHeight="1">
      <c r="A12" s="362" t="s">
        <v>592</v>
      </c>
      <c r="B12" s="682">
        <f aca="true" t="shared" si="2" ref="B12:B18">C12+M12+P12+W12+X12+Y12</f>
        <v>76</v>
      </c>
      <c r="C12" s="359">
        <v>73</v>
      </c>
      <c r="D12" s="359">
        <v>35</v>
      </c>
      <c r="E12" s="359">
        <v>1</v>
      </c>
      <c r="F12" s="359">
        <v>34</v>
      </c>
      <c r="G12" s="359">
        <v>0</v>
      </c>
      <c r="H12" s="359">
        <v>0</v>
      </c>
      <c r="I12" s="359">
        <v>0</v>
      </c>
      <c r="J12" s="359">
        <v>38</v>
      </c>
      <c r="K12" s="359">
        <v>31</v>
      </c>
      <c r="L12" s="361">
        <v>7</v>
      </c>
      <c r="M12" s="360">
        <v>2</v>
      </c>
      <c r="N12" s="359">
        <v>1</v>
      </c>
      <c r="O12" s="359">
        <v>1</v>
      </c>
      <c r="P12" s="359">
        <v>0</v>
      </c>
      <c r="Q12" s="359">
        <v>0</v>
      </c>
      <c r="R12" s="359">
        <v>0</v>
      </c>
      <c r="S12" s="359">
        <v>0</v>
      </c>
      <c r="T12" s="359">
        <v>0</v>
      </c>
      <c r="U12" s="359">
        <v>0</v>
      </c>
      <c r="V12" s="359">
        <v>0</v>
      </c>
      <c r="W12" s="359">
        <v>0</v>
      </c>
      <c r="X12" s="359">
        <v>1</v>
      </c>
      <c r="Y12" s="359">
        <v>0</v>
      </c>
      <c r="Z12" s="358" t="s">
        <v>592</v>
      </c>
      <c r="AA12" s="341"/>
      <c r="AB12" s="341"/>
    </row>
    <row r="13" spans="1:28" s="352" customFormat="1" ht="15" customHeight="1">
      <c r="A13" s="362" t="s">
        <v>591</v>
      </c>
      <c r="B13" s="682">
        <f t="shared" si="2"/>
        <v>97</v>
      </c>
      <c r="C13" s="359">
        <v>92</v>
      </c>
      <c r="D13" s="359">
        <v>45</v>
      </c>
      <c r="E13" s="359">
        <v>2</v>
      </c>
      <c r="F13" s="359">
        <v>43</v>
      </c>
      <c r="G13" s="359">
        <v>0</v>
      </c>
      <c r="H13" s="359">
        <v>0</v>
      </c>
      <c r="I13" s="359">
        <v>0</v>
      </c>
      <c r="J13" s="359">
        <v>47</v>
      </c>
      <c r="K13" s="359">
        <v>30</v>
      </c>
      <c r="L13" s="361">
        <v>17</v>
      </c>
      <c r="M13" s="360">
        <v>2</v>
      </c>
      <c r="N13" s="359">
        <v>0</v>
      </c>
      <c r="O13" s="359">
        <v>2</v>
      </c>
      <c r="P13" s="359">
        <v>0</v>
      </c>
      <c r="Q13" s="359">
        <v>0</v>
      </c>
      <c r="R13" s="359">
        <v>0</v>
      </c>
      <c r="S13" s="359">
        <v>0</v>
      </c>
      <c r="T13" s="359">
        <v>0</v>
      </c>
      <c r="U13" s="359">
        <v>0</v>
      </c>
      <c r="V13" s="359">
        <v>0</v>
      </c>
      <c r="W13" s="359">
        <v>0</v>
      </c>
      <c r="X13" s="359">
        <v>3</v>
      </c>
      <c r="Y13" s="359">
        <v>0</v>
      </c>
      <c r="Z13" s="358" t="s">
        <v>591</v>
      </c>
      <c r="AA13" s="341"/>
      <c r="AB13" s="341"/>
    </row>
    <row r="14" spans="1:28" s="352" customFormat="1" ht="15" customHeight="1">
      <c r="A14" s="362" t="s">
        <v>590</v>
      </c>
      <c r="B14" s="682">
        <f t="shared" si="2"/>
        <v>27</v>
      </c>
      <c r="C14" s="359">
        <v>26</v>
      </c>
      <c r="D14" s="359">
        <v>13</v>
      </c>
      <c r="E14" s="359">
        <v>2</v>
      </c>
      <c r="F14" s="359">
        <v>11</v>
      </c>
      <c r="G14" s="359">
        <v>0</v>
      </c>
      <c r="H14" s="359">
        <v>0</v>
      </c>
      <c r="I14" s="359">
        <v>0</v>
      </c>
      <c r="J14" s="359">
        <v>13</v>
      </c>
      <c r="K14" s="359">
        <v>11</v>
      </c>
      <c r="L14" s="361">
        <v>2</v>
      </c>
      <c r="M14" s="360">
        <v>1</v>
      </c>
      <c r="N14" s="359">
        <v>0</v>
      </c>
      <c r="O14" s="359">
        <v>1</v>
      </c>
      <c r="P14" s="359">
        <v>0</v>
      </c>
      <c r="Q14" s="359">
        <v>0</v>
      </c>
      <c r="R14" s="359">
        <v>0</v>
      </c>
      <c r="S14" s="359">
        <v>0</v>
      </c>
      <c r="T14" s="359">
        <v>0</v>
      </c>
      <c r="U14" s="359">
        <v>0</v>
      </c>
      <c r="V14" s="359">
        <v>0</v>
      </c>
      <c r="W14" s="359">
        <v>0</v>
      </c>
      <c r="X14" s="359">
        <v>0</v>
      </c>
      <c r="Y14" s="359">
        <v>0</v>
      </c>
      <c r="Z14" s="358" t="s">
        <v>590</v>
      </c>
      <c r="AA14" s="341"/>
      <c r="AB14" s="341"/>
    </row>
    <row r="15" spans="1:28" s="352" customFormat="1" ht="15" customHeight="1">
      <c r="A15" s="362" t="s">
        <v>589</v>
      </c>
      <c r="B15" s="682">
        <f t="shared" si="2"/>
        <v>5</v>
      </c>
      <c r="C15" s="359">
        <v>3</v>
      </c>
      <c r="D15" s="359">
        <v>0</v>
      </c>
      <c r="E15" s="359">
        <v>0</v>
      </c>
      <c r="F15" s="359">
        <v>0</v>
      </c>
      <c r="G15" s="359">
        <v>0</v>
      </c>
      <c r="H15" s="359">
        <v>0</v>
      </c>
      <c r="I15" s="359">
        <v>0</v>
      </c>
      <c r="J15" s="359">
        <v>3</v>
      </c>
      <c r="K15" s="359">
        <v>3</v>
      </c>
      <c r="L15" s="361">
        <v>0</v>
      </c>
      <c r="M15" s="360">
        <v>1</v>
      </c>
      <c r="N15" s="359">
        <v>0</v>
      </c>
      <c r="O15" s="359">
        <v>1</v>
      </c>
      <c r="P15" s="359">
        <v>0</v>
      </c>
      <c r="Q15" s="359">
        <v>0</v>
      </c>
      <c r="R15" s="359">
        <v>0</v>
      </c>
      <c r="S15" s="359">
        <v>0</v>
      </c>
      <c r="T15" s="359">
        <v>0</v>
      </c>
      <c r="U15" s="359">
        <v>0</v>
      </c>
      <c r="V15" s="359">
        <v>0</v>
      </c>
      <c r="W15" s="359">
        <v>1</v>
      </c>
      <c r="X15" s="359">
        <v>0</v>
      </c>
      <c r="Y15" s="359">
        <v>0</v>
      </c>
      <c r="Z15" s="358" t="s">
        <v>589</v>
      </c>
      <c r="AA15" s="341"/>
      <c r="AB15" s="341"/>
    </row>
    <row r="16" spans="1:28" s="352" customFormat="1" ht="15" customHeight="1">
      <c r="A16" s="362" t="s">
        <v>588</v>
      </c>
      <c r="B16" s="682">
        <f t="shared" si="2"/>
        <v>42</v>
      </c>
      <c r="C16" s="359">
        <v>42</v>
      </c>
      <c r="D16" s="359">
        <v>39</v>
      </c>
      <c r="E16" s="359">
        <v>0</v>
      </c>
      <c r="F16" s="359">
        <v>39</v>
      </c>
      <c r="G16" s="359">
        <v>0</v>
      </c>
      <c r="H16" s="359">
        <v>0</v>
      </c>
      <c r="I16" s="359">
        <v>0</v>
      </c>
      <c r="J16" s="359">
        <v>3</v>
      </c>
      <c r="K16" s="359">
        <v>2</v>
      </c>
      <c r="L16" s="361">
        <v>1</v>
      </c>
      <c r="M16" s="360">
        <v>0</v>
      </c>
      <c r="N16" s="359">
        <v>0</v>
      </c>
      <c r="O16" s="359">
        <v>0</v>
      </c>
      <c r="P16" s="359">
        <v>0</v>
      </c>
      <c r="Q16" s="359">
        <v>0</v>
      </c>
      <c r="R16" s="359">
        <v>0</v>
      </c>
      <c r="S16" s="359">
        <v>0</v>
      </c>
      <c r="T16" s="359">
        <v>0</v>
      </c>
      <c r="U16" s="359">
        <v>0</v>
      </c>
      <c r="V16" s="359">
        <v>0</v>
      </c>
      <c r="W16" s="359">
        <v>0</v>
      </c>
      <c r="X16" s="359">
        <v>0</v>
      </c>
      <c r="Y16" s="359">
        <v>0</v>
      </c>
      <c r="Z16" s="358" t="s">
        <v>588</v>
      </c>
      <c r="AA16" s="341"/>
      <c r="AB16" s="341"/>
    </row>
    <row r="17" spans="1:28" s="352" customFormat="1" ht="15" customHeight="1">
      <c r="A17" s="362" t="s">
        <v>587</v>
      </c>
      <c r="B17" s="682">
        <f t="shared" si="2"/>
        <v>14</v>
      </c>
      <c r="C17" s="359">
        <v>13</v>
      </c>
      <c r="D17" s="359">
        <v>6</v>
      </c>
      <c r="E17" s="359">
        <v>1</v>
      </c>
      <c r="F17" s="359">
        <v>5</v>
      </c>
      <c r="G17" s="359">
        <v>0</v>
      </c>
      <c r="H17" s="359">
        <v>0</v>
      </c>
      <c r="I17" s="359">
        <v>0</v>
      </c>
      <c r="J17" s="359">
        <v>7</v>
      </c>
      <c r="K17" s="359">
        <v>6</v>
      </c>
      <c r="L17" s="361">
        <v>1</v>
      </c>
      <c r="M17" s="360">
        <v>1</v>
      </c>
      <c r="N17" s="359">
        <v>0</v>
      </c>
      <c r="O17" s="359">
        <v>1</v>
      </c>
      <c r="P17" s="359">
        <v>0</v>
      </c>
      <c r="Q17" s="359">
        <v>0</v>
      </c>
      <c r="R17" s="359">
        <v>0</v>
      </c>
      <c r="S17" s="359">
        <v>0</v>
      </c>
      <c r="T17" s="359">
        <v>0</v>
      </c>
      <c r="U17" s="359">
        <v>0</v>
      </c>
      <c r="V17" s="359">
        <v>0</v>
      </c>
      <c r="W17" s="359">
        <v>0</v>
      </c>
      <c r="X17" s="359">
        <v>0</v>
      </c>
      <c r="Y17" s="359">
        <v>0</v>
      </c>
      <c r="Z17" s="358" t="s">
        <v>587</v>
      </c>
      <c r="AA17" s="341"/>
      <c r="AB17" s="341"/>
    </row>
    <row r="18" spans="1:28" s="352" customFormat="1" ht="15" customHeight="1">
      <c r="A18" s="357" t="s">
        <v>586</v>
      </c>
      <c r="B18" s="683">
        <f t="shared" si="2"/>
        <v>0</v>
      </c>
      <c r="C18" s="354">
        <v>0</v>
      </c>
      <c r="D18" s="354">
        <v>0</v>
      </c>
      <c r="E18" s="354">
        <v>0</v>
      </c>
      <c r="F18" s="354">
        <v>0</v>
      </c>
      <c r="G18" s="354">
        <v>0</v>
      </c>
      <c r="H18" s="354">
        <v>0</v>
      </c>
      <c r="I18" s="354">
        <v>0</v>
      </c>
      <c r="J18" s="354">
        <v>0</v>
      </c>
      <c r="K18" s="354">
        <v>0</v>
      </c>
      <c r="L18" s="356">
        <v>0</v>
      </c>
      <c r="M18" s="355">
        <v>0</v>
      </c>
      <c r="N18" s="354">
        <v>0</v>
      </c>
      <c r="O18" s="354">
        <v>0</v>
      </c>
      <c r="P18" s="354">
        <v>0</v>
      </c>
      <c r="Q18" s="354">
        <v>0</v>
      </c>
      <c r="R18" s="354">
        <v>0</v>
      </c>
      <c r="S18" s="354">
        <v>0</v>
      </c>
      <c r="T18" s="354">
        <v>0</v>
      </c>
      <c r="U18" s="354">
        <v>0</v>
      </c>
      <c r="V18" s="354">
        <v>0</v>
      </c>
      <c r="W18" s="354">
        <v>0</v>
      </c>
      <c r="X18" s="354">
        <v>0</v>
      </c>
      <c r="Y18" s="354">
        <v>0</v>
      </c>
      <c r="Z18" s="353" t="s">
        <v>586</v>
      </c>
      <c r="AA18" s="341"/>
      <c r="AB18" s="341"/>
    </row>
    <row r="19" spans="1:28" s="456" customFormat="1" ht="15" customHeight="1">
      <c r="A19" s="676" t="s">
        <v>585</v>
      </c>
      <c r="B19" s="677">
        <f aca="true" t="shared" si="3" ref="B19:Y19">SUM(B20:B30)</f>
        <v>215</v>
      </c>
      <c r="C19" s="677">
        <f t="shared" si="3"/>
        <v>201</v>
      </c>
      <c r="D19" s="677">
        <f t="shared" si="3"/>
        <v>73</v>
      </c>
      <c r="E19" s="677">
        <f t="shared" si="3"/>
        <v>5</v>
      </c>
      <c r="F19" s="677">
        <f t="shared" si="3"/>
        <v>68</v>
      </c>
      <c r="G19" s="677">
        <f t="shared" si="3"/>
        <v>0</v>
      </c>
      <c r="H19" s="677">
        <f t="shared" si="3"/>
        <v>0</v>
      </c>
      <c r="I19" s="677">
        <f t="shared" si="3"/>
        <v>0</v>
      </c>
      <c r="J19" s="677">
        <f t="shared" si="3"/>
        <v>128</v>
      </c>
      <c r="K19" s="677">
        <f t="shared" si="3"/>
        <v>97</v>
      </c>
      <c r="L19" s="678">
        <f t="shared" si="3"/>
        <v>31</v>
      </c>
      <c r="M19" s="679">
        <f t="shared" si="3"/>
        <v>5</v>
      </c>
      <c r="N19" s="677">
        <f t="shared" si="3"/>
        <v>0</v>
      </c>
      <c r="O19" s="677">
        <f t="shared" si="3"/>
        <v>5</v>
      </c>
      <c r="P19" s="677">
        <f t="shared" si="3"/>
        <v>2</v>
      </c>
      <c r="Q19" s="677">
        <f t="shared" si="3"/>
        <v>0</v>
      </c>
      <c r="R19" s="677">
        <f t="shared" si="3"/>
        <v>0</v>
      </c>
      <c r="S19" s="677">
        <f t="shared" si="3"/>
        <v>2</v>
      </c>
      <c r="T19" s="677">
        <f t="shared" si="3"/>
        <v>1</v>
      </c>
      <c r="U19" s="677">
        <f t="shared" si="3"/>
        <v>1</v>
      </c>
      <c r="V19" s="677">
        <f t="shared" si="3"/>
        <v>0</v>
      </c>
      <c r="W19" s="677">
        <f t="shared" si="3"/>
        <v>0</v>
      </c>
      <c r="X19" s="677">
        <f t="shared" si="3"/>
        <v>7</v>
      </c>
      <c r="Y19" s="677">
        <f t="shared" si="3"/>
        <v>0</v>
      </c>
      <c r="Z19" s="680" t="s">
        <v>585</v>
      </c>
      <c r="AA19" s="455"/>
      <c r="AB19" s="455"/>
    </row>
    <row r="20" spans="1:28" s="352" customFormat="1" ht="15" customHeight="1">
      <c r="A20" s="367" t="s">
        <v>584</v>
      </c>
      <c r="B20" s="681">
        <f aca="true" t="shared" si="4" ref="B20:B30">C20+M20+P20+W20+X20+Y20</f>
        <v>121</v>
      </c>
      <c r="C20" s="364">
        <v>118</v>
      </c>
      <c r="D20" s="364">
        <v>60</v>
      </c>
      <c r="E20" s="364">
        <v>3</v>
      </c>
      <c r="F20" s="364">
        <v>57</v>
      </c>
      <c r="G20" s="364">
        <v>0</v>
      </c>
      <c r="H20" s="364">
        <v>0</v>
      </c>
      <c r="I20" s="364">
        <v>0</v>
      </c>
      <c r="J20" s="364">
        <v>58</v>
      </c>
      <c r="K20" s="364">
        <v>45</v>
      </c>
      <c r="L20" s="366">
        <v>13</v>
      </c>
      <c r="M20" s="365">
        <v>1</v>
      </c>
      <c r="N20" s="364">
        <v>0</v>
      </c>
      <c r="O20" s="364">
        <v>1</v>
      </c>
      <c r="P20" s="364">
        <v>1</v>
      </c>
      <c r="Q20" s="364">
        <v>0</v>
      </c>
      <c r="R20" s="364">
        <v>0</v>
      </c>
      <c r="S20" s="364">
        <v>1</v>
      </c>
      <c r="T20" s="364">
        <v>1</v>
      </c>
      <c r="U20" s="364">
        <v>0</v>
      </c>
      <c r="V20" s="364">
        <v>0</v>
      </c>
      <c r="W20" s="364">
        <v>0</v>
      </c>
      <c r="X20" s="364">
        <v>1</v>
      </c>
      <c r="Y20" s="364">
        <v>0</v>
      </c>
      <c r="Z20" s="363" t="s">
        <v>584</v>
      </c>
      <c r="AA20" s="341"/>
      <c r="AB20" s="341"/>
    </row>
    <row r="21" spans="1:28" s="352" customFormat="1" ht="15" customHeight="1">
      <c r="A21" s="362" t="s">
        <v>583</v>
      </c>
      <c r="B21" s="682">
        <f t="shared" si="4"/>
        <v>27</v>
      </c>
      <c r="C21" s="359">
        <v>25</v>
      </c>
      <c r="D21" s="359">
        <v>3</v>
      </c>
      <c r="E21" s="359">
        <v>1</v>
      </c>
      <c r="F21" s="359">
        <v>2</v>
      </c>
      <c r="G21" s="359">
        <v>0</v>
      </c>
      <c r="H21" s="359">
        <v>0</v>
      </c>
      <c r="I21" s="359">
        <v>0</v>
      </c>
      <c r="J21" s="359">
        <v>22</v>
      </c>
      <c r="K21" s="359">
        <v>15</v>
      </c>
      <c r="L21" s="361">
        <v>7</v>
      </c>
      <c r="M21" s="360">
        <v>2</v>
      </c>
      <c r="N21" s="359">
        <v>0</v>
      </c>
      <c r="O21" s="359">
        <v>2</v>
      </c>
      <c r="P21" s="359">
        <v>0</v>
      </c>
      <c r="Q21" s="359">
        <v>0</v>
      </c>
      <c r="R21" s="359">
        <v>0</v>
      </c>
      <c r="S21" s="359">
        <v>0</v>
      </c>
      <c r="T21" s="359">
        <v>0</v>
      </c>
      <c r="U21" s="359">
        <v>0</v>
      </c>
      <c r="V21" s="359">
        <v>0</v>
      </c>
      <c r="W21" s="359">
        <v>0</v>
      </c>
      <c r="X21" s="359">
        <v>0</v>
      </c>
      <c r="Y21" s="359">
        <v>0</v>
      </c>
      <c r="Z21" s="358" t="s">
        <v>583</v>
      </c>
      <c r="AA21" s="341"/>
      <c r="AB21" s="341"/>
    </row>
    <row r="22" spans="1:28" s="352" customFormat="1" ht="15" customHeight="1">
      <c r="A22" s="362" t="s">
        <v>582</v>
      </c>
      <c r="B22" s="682">
        <f t="shared" si="4"/>
        <v>10</v>
      </c>
      <c r="C22" s="359">
        <v>7</v>
      </c>
      <c r="D22" s="359">
        <v>0</v>
      </c>
      <c r="E22" s="359">
        <v>0</v>
      </c>
      <c r="F22" s="359">
        <v>0</v>
      </c>
      <c r="G22" s="359">
        <v>0</v>
      </c>
      <c r="H22" s="359">
        <v>0</v>
      </c>
      <c r="I22" s="359">
        <v>0</v>
      </c>
      <c r="J22" s="359">
        <v>7</v>
      </c>
      <c r="K22" s="359">
        <v>7</v>
      </c>
      <c r="L22" s="361">
        <v>0</v>
      </c>
      <c r="M22" s="360">
        <v>0</v>
      </c>
      <c r="N22" s="359">
        <v>0</v>
      </c>
      <c r="O22" s="359">
        <v>0</v>
      </c>
      <c r="P22" s="359">
        <v>0</v>
      </c>
      <c r="Q22" s="359">
        <v>0</v>
      </c>
      <c r="R22" s="359">
        <v>0</v>
      </c>
      <c r="S22" s="359">
        <v>0</v>
      </c>
      <c r="T22" s="359">
        <v>0</v>
      </c>
      <c r="U22" s="359">
        <v>0</v>
      </c>
      <c r="V22" s="359">
        <v>0</v>
      </c>
      <c r="W22" s="359">
        <v>0</v>
      </c>
      <c r="X22" s="359">
        <v>3</v>
      </c>
      <c r="Y22" s="359">
        <v>0</v>
      </c>
      <c r="Z22" s="358" t="s">
        <v>582</v>
      </c>
      <c r="AA22" s="341"/>
      <c r="AB22" s="341"/>
    </row>
    <row r="23" spans="1:28" s="352" customFormat="1" ht="15" customHeight="1">
      <c r="A23" s="362" t="s">
        <v>581</v>
      </c>
      <c r="B23" s="682">
        <f t="shared" si="4"/>
        <v>3</v>
      </c>
      <c r="C23" s="359">
        <v>3</v>
      </c>
      <c r="D23" s="359">
        <v>0</v>
      </c>
      <c r="E23" s="359">
        <v>0</v>
      </c>
      <c r="F23" s="359">
        <v>0</v>
      </c>
      <c r="G23" s="359">
        <v>0</v>
      </c>
      <c r="H23" s="359">
        <v>0</v>
      </c>
      <c r="I23" s="359">
        <v>0</v>
      </c>
      <c r="J23" s="359">
        <v>3</v>
      </c>
      <c r="K23" s="359">
        <v>2</v>
      </c>
      <c r="L23" s="361">
        <v>1</v>
      </c>
      <c r="M23" s="360">
        <v>0</v>
      </c>
      <c r="N23" s="359">
        <v>0</v>
      </c>
      <c r="O23" s="359">
        <v>0</v>
      </c>
      <c r="P23" s="359">
        <v>0</v>
      </c>
      <c r="Q23" s="359">
        <v>0</v>
      </c>
      <c r="R23" s="359">
        <v>0</v>
      </c>
      <c r="S23" s="359">
        <v>0</v>
      </c>
      <c r="T23" s="359">
        <v>0</v>
      </c>
      <c r="U23" s="359">
        <v>0</v>
      </c>
      <c r="V23" s="359">
        <v>0</v>
      </c>
      <c r="W23" s="359">
        <v>0</v>
      </c>
      <c r="X23" s="359">
        <v>0</v>
      </c>
      <c r="Y23" s="359">
        <v>0</v>
      </c>
      <c r="Z23" s="358" t="s">
        <v>581</v>
      </c>
      <c r="AA23" s="341"/>
      <c r="AB23" s="341"/>
    </row>
    <row r="24" spans="1:28" s="352" customFormat="1" ht="15" customHeight="1">
      <c r="A24" s="362" t="s">
        <v>580</v>
      </c>
      <c r="B24" s="682">
        <f t="shared" si="4"/>
        <v>13</v>
      </c>
      <c r="C24" s="359">
        <v>12</v>
      </c>
      <c r="D24" s="359">
        <v>0</v>
      </c>
      <c r="E24" s="359">
        <v>0</v>
      </c>
      <c r="F24" s="359">
        <v>0</v>
      </c>
      <c r="G24" s="359">
        <v>0</v>
      </c>
      <c r="H24" s="359">
        <v>0</v>
      </c>
      <c r="I24" s="359">
        <v>0</v>
      </c>
      <c r="J24" s="359">
        <v>12</v>
      </c>
      <c r="K24" s="359">
        <v>8</v>
      </c>
      <c r="L24" s="361">
        <v>4</v>
      </c>
      <c r="M24" s="360">
        <v>1</v>
      </c>
      <c r="N24" s="359">
        <v>0</v>
      </c>
      <c r="O24" s="359">
        <v>1</v>
      </c>
      <c r="P24" s="359">
        <v>0</v>
      </c>
      <c r="Q24" s="359">
        <v>0</v>
      </c>
      <c r="R24" s="359">
        <v>0</v>
      </c>
      <c r="S24" s="359">
        <v>0</v>
      </c>
      <c r="T24" s="359">
        <v>0</v>
      </c>
      <c r="U24" s="359">
        <v>0</v>
      </c>
      <c r="V24" s="359">
        <v>0</v>
      </c>
      <c r="W24" s="359">
        <v>0</v>
      </c>
      <c r="X24" s="359">
        <v>0</v>
      </c>
      <c r="Y24" s="359">
        <v>0</v>
      </c>
      <c r="Z24" s="358" t="s">
        <v>580</v>
      </c>
      <c r="AA24" s="341"/>
      <c r="AB24" s="341"/>
    </row>
    <row r="25" spans="1:28" s="352" customFormat="1" ht="15" customHeight="1">
      <c r="A25" s="362" t="s">
        <v>579</v>
      </c>
      <c r="B25" s="682">
        <f t="shared" si="4"/>
        <v>2</v>
      </c>
      <c r="C25" s="359">
        <v>2</v>
      </c>
      <c r="D25" s="359">
        <v>0</v>
      </c>
      <c r="E25" s="359">
        <v>0</v>
      </c>
      <c r="F25" s="359">
        <v>0</v>
      </c>
      <c r="G25" s="359">
        <v>0</v>
      </c>
      <c r="H25" s="359">
        <v>0</v>
      </c>
      <c r="I25" s="359">
        <v>0</v>
      </c>
      <c r="J25" s="359">
        <v>2</v>
      </c>
      <c r="K25" s="359">
        <v>2</v>
      </c>
      <c r="L25" s="361">
        <v>0</v>
      </c>
      <c r="M25" s="360">
        <v>0</v>
      </c>
      <c r="N25" s="359">
        <v>0</v>
      </c>
      <c r="O25" s="359">
        <v>0</v>
      </c>
      <c r="P25" s="359">
        <v>0</v>
      </c>
      <c r="Q25" s="359">
        <v>0</v>
      </c>
      <c r="R25" s="359">
        <v>0</v>
      </c>
      <c r="S25" s="359">
        <v>0</v>
      </c>
      <c r="T25" s="359">
        <v>0</v>
      </c>
      <c r="U25" s="359">
        <v>0</v>
      </c>
      <c r="V25" s="359">
        <v>0</v>
      </c>
      <c r="W25" s="359">
        <v>0</v>
      </c>
      <c r="X25" s="359">
        <v>0</v>
      </c>
      <c r="Y25" s="359">
        <v>0</v>
      </c>
      <c r="Z25" s="358" t="s">
        <v>579</v>
      </c>
      <c r="AA25" s="341"/>
      <c r="AB25" s="341"/>
    </row>
    <row r="26" spans="1:28" s="352" customFormat="1" ht="15" customHeight="1">
      <c r="A26" s="362" t="s">
        <v>578</v>
      </c>
      <c r="B26" s="682">
        <f t="shared" si="4"/>
        <v>5</v>
      </c>
      <c r="C26" s="359">
        <v>4</v>
      </c>
      <c r="D26" s="359">
        <v>2</v>
      </c>
      <c r="E26" s="359">
        <v>0</v>
      </c>
      <c r="F26" s="359">
        <v>2</v>
      </c>
      <c r="G26" s="359">
        <v>0</v>
      </c>
      <c r="H26" s="359">
        <v>0</v>
      </c>
      <c r="I26" s="359">
        <v>0</v>
      </c>
      <c r="J26" s="359">
        <v>2</v>
      </c>
      <c r="K26" s="359">
        <v>0</v>
      </c>
      <c r="L26" s="361">
        <v>2</v>
      </c>
      <c r="M26" s="360">
        <v>1</v>
      </c>
      <c r="N26" s="359">
        <v>0</v>
      </c>
      <c r="O26" s="359">
        <v>1</v>
      </c>
      <c r="P26" s="359">
        <v>0</v>
      </c>
      <c r="Q26" s="359">
        <v>0</v>
      </c>
      <c r="R26" s="359">
        <v>0</v>
      </c>
      <c r="S26" s="359">
        <v>0</v>
      </c>
      <c r="T26" s="359">
        <v>0</v>
      </c>
      <c r="U26" s="359">
        <v>0</v>
      </c>
      <c r="V26" s="359">
        <v>0</v>
      </c>
      <c r="W26" s="359">
        <v>0</v>
      </c>
      <c r="X26" s="359">
        <v>0</v>
      </c>
      <c r="Y26" s="359">
        <v>0</v>
      </c>
      <c r="Z26" s="358" t="s">
        <v>578</v>
      </c>
      <c r="AA26" s="341"/>
      <c r="AB26" s="341"/>
    </row>
    <row r="27" spans="1:28" s="352" customFormat="1" ht="15" customHeight="1">
      <c r="A27" s="362" t="s">
        <v>577</v>
      </c>
      <c r="B27" s="682">
        <f t="shared" si="4"/>
        <v>2</v>
      </c>
      <c r="C27" s="359">
        <v>2</v>
      </c>
      <c r="D27" s="359">
        <v>0</v>
      </c>
      <c r="E27" s="359">
        <v>0</v>
      </c>
      <c r="F27" s="359">
        <v>0</v>
      </c>
      <c r="G27" s="359">
        <v>0</v>
      </c>
      <c r="H27" s="359">
        <v>0</v>
      </c>
      <c r="I27" s="359">
        <v>0</v>
      </c>
      <c r="J27" s="359">
        <v>2</v>
      </c>
      <c r="K27" s="359">
        <v>2</v>
      </c>
      <c r="L27" s="361">
        <v>0</v>
      </c>
      <c r="M27" s="360">
        <v>0</v>
      </c>
      <c r="N27" s="359">
        <v>0</v>
      </c>
      <c r="O27" s="359">
        <v>0</v>
      </c>
      <c r="P27" s="359">
        <v>0</v>
      </c>
      <c r="Q27" s="359">
        <v>0</v>
      </c>
      <c r="R27" s="359">
        <v>0</v>
      </c>
      <c r="S27" s="359">
        <v>0</v>
      </c>
      <c r="T27" s="359">
        <v>0</v>
      </c>
      <c r="U27" s="359">
        <v>0</v>
      </c>
      <c r="V27" s="359">
        <v>0</v>
      </c>
      <c r="W27" s="359">
        <v>0</v>
      </c>
      <c r="X27" s="359">
        <v>0</v>
      </c>
      <c r="Y27" s="359">
        <v>0</v>
      </c>
      <c r="Z27" s="358" t="s">
        <v>577</v>
      </c>
      <c r="AA27" s="341"/>
      <c r="AB27" s="341"/>
    </row>
    <row r="28" spans="1:28" s="352" customFormat="1" ht="15" customHeight="1">
      <c r="A28" s="362" t="s">
        <v>576</v>
      </c>
      <c r="B28" s="682">
        <f t="shared" si="4"/>
        <v>1</v>
      </c>
      <c r="C28" s="359">
        <v>1</v>
      </c>
      <c r="D28" s="359">
        <v>0</v>
      </c>
      <c r="E28" s="359">
        <v>0</v>
      </c>
      <c r="F28" s="359">
        <v>0</v>
      </c>
      <c r="G28" s="359">
        <v>0</v>
      </c>
      <c r="H28" s="359">
        <v>0</v>
      </c>
      <c r="I28" s="359">
        <v>0</v>
      </c>
      <c r="J28" s="359">
        <v>1</v>
      </c>
      <c r="K28" s="359">
        <v>1</v>
      </c>
      <c r="L28" s="361">
        <v>0</v>
      </c>
      <c r="M28" s="360">
        <v>0</v>
      </c>
      <c r="N28" s="359">
        <v>0</v>
      </c>
      <c r="O28" s="359">
        <v>0</v>
      </c>
      <c r="P28" s="359">
        <v>0</v>
      </c>
      <c r="Q28" s="359">
        <v>0</v>
      </c>
      <c r="R28" s="359">
        <v>0</v>
      </c>
      <c r="S28" s="359">
        <v>0</v>
      </c>
      <c r="T28" s="359">
        <v>0</v>
      </c>
      <c r="U28" s="359">
        <v>0</v>
      </c>
      <c r="V28" s="359">
        <v>0</v>
      </c>
      <c r="W28" s="359">
        <v>0</v>
      </c>
      <c r="X28" s="359">
        <v>0</v>
      </c>
      <c r="Y28" s="359">
        <v>0</v>
      </c>
      <c r="Z28" s="358" t="s">
        <v>576</v>
      </c>
      <c r="AA28" s="341"/>
      <c r="AB28" s="341"/>
    </row>
    <row r="29" spans="1:28" s="352" customFormat="1" ht="15" customHeight="1">
      <c r="A29" s="362" t="s">
        <v>575</v>
      </c>
      <c r="B29" s="682">
        <f t="shared" si="4"/>
        <v>19</v>
      </c>
      <c r="C29" s="359">
        <v>17</v>
      </c>
      <c r="D29" s="359">
        <v>6</v>
      </c>
      <c r="E29" s="359">
        <v>1</v>
      </c>
      <c r="F29" s="359">
        <v>5</v>
      </c>
      <c r="G29" s="359">
        <v>0</v>
      </c>
      <c r="H29" s="359">
        <v>0</v>
      </c>
      <c r="I29" s="359">
        <v>0</v>
      </c>
      <c r="J29" s="359">
        <v>11</v>
      </c>
      <c r="K29" s="359">
        <v>9</v>
      </c>
      <c r="L29" s="361">
        <v>2</v>
      </c>
      <c r="M29" s="360">
        <v>0</v>
      </c>
      <c r="N29" s="359">
        <v>0</v>
      </c>
      <c r="O29" s="359">
        <v>0</v>
      </c>
      <c r="P29" s="359">
        <v>0</v>
      </c>
      <c r="Q29" s="359">
        <v>0</v>
      </c>
      <c r="R29" s="359">
        <v>0</v>
      </c>
      <c r="S29" s="359">
        <v>0</v>
      </c>
      <c r="T29" s="359">
        <v>0</v>
      </c>
      <c r="U29" s="359">
        <v>0</v>
      </c>
      <c r="V29" s="359">
        <v>0</v>
      </c>
      <c r="W29" s="359">
        <v>0</v>
      </c>
      <c r="X29" s="359">
        <v>2</v>
      </c>
      <c r="Y29" s="359">
        <v>0</v>
      </c>
      <c r="Z29" s="358" t="s">
        <v>575</v>
      </c>
      <c r="AA29" s="341"/>
      <c r="AB29" s="341"/>
    </row>
    <row r="30" spans="1:28" s="352" customFormat="1" ht="15" customHeight="1">
      <c r="A30" s="357" t="s">
        <v>574</v>
      </c>
      <c r="B30" s="683">
        <f t="shared" si="4"/>
        <v>12</v>
      </c>
      <c r="C30" s="354">
        <v>10</v>
      </c>
      <c r="D30" s="354">
        <v>2</v>
      </c>
      <c r="E30" s="354">
        <v>0</v>
      </c>
      <c r="F30" s="354">
        <v>2</v>
      </c>
      <c r="G30" s="354">
        <v>0</v>
      </c>
      <c r="H30" s="354">
        <v>0</v>
      </c>
      <c r="I30" s="354">
        <v>0</v>
      </c>
      <c r="J30" s="354">
        <v>8</v>
      </c>
      <c r="K30" s="354">
        <v>6</v>
      </c>
      <c r="L30" s="356">
        <v>2</v>
      </c>
      <c r="M30" s="355">
        <v>0</v>
      </c>
      <c r="N30" s="354">
        <v>0</v>
      </c>
      <c r="O30" s="354">
        <v>0</v>
      </c>
      <c r="P30" s="354">
        <v>1</v>
      </c>
      <c r="Q30" s="354">
        <v>0</v>
      </c>
      <c r="R30" s="354">
        <v>0</v>
      </c>
      <c r="S30" s="354">
        <v>1</v>
      </c>
      <c r="T30" s="354">
        <v>0</v>
      </c>
      <c r="U30" s="354">
        <v>1</v>
      </c>
      <c r="V30" s="354">
        <v>0</v>
      </c>
      <c r="W30" s="354">
        <v>0</v>
      </c>
      <c r="X30" s="354">
        <v>1</v>
      </c>
      <c r="Y30" s="354">
        <v>0</v>
      </c>
      <c r="Z30" s="353" t="s">
        <v>574</v>
      </c>
      <c r="AA30" s="341"/>
      <c r="AB30" s="341"/>
    </row>
    <row r="31" spans="1:28" s="456" customFormat="1" ht="15" customHeight="1">
      <c r="A31" s="676" t="s">
        <v>573</v>
      </c>
      <c r="B31" s="677">
        <f aca="true" t="shared" si="5" ref="B31:Y31">SUM(B32:B40)</f>
        <v>207</v>
      </c>
      <c r="C31" s="677">
        <f t="shared" si="5"/>
        <v>199</v>
      </c>
      <c r="D31" s="677">
        <f t="shared" si="5"/>
        <v>110</v>
      </c>
      <c r="E31" s="677">
        <f t="shared" si="5"/>
        <v>6</v>
      </c>
      <c r="F31" s="677">
        <f t="shared" si="5"/>
        <v>104</v>
      </c>
      <c r="G31" s="677">
        <f t="shared" si="5"/>
        <v>0</v>
      </c>
      <c r="H31" s="677">
        <f t="shared" si="5"/>
        <v>0</v>
      </c>
      <c r="I31" s="677">
        <f t="shared" si="5"/>
        <v>0</v>
      </c>
      <c r="J31" s="677">
        <f t="shared" si="5"/>
        <v>89</v>
      </c>
      <c r="K31" s="677">
        <f t="shared" si="5"/>
        <v>67</v>
      </c>
      <c r="L31" s="678">
        <f t="shared" si="5"/>
        <v>22</v>
      </c>
      <c r="M31" s="679">
        <f t="shared" si="5"/>
        <v>5</v>
      </c>
      <c r="N31" s="677">
        <f t="shared" si="5"/>
        <v>0</v>
      </c>
      <c r="O31" s="677">
        <f t="shared" si="5"/>
        <v>5</v>
      </c>
      <c r="P31" s="677">
        <f t="shared" si="5"/>
        <v>1</v>
      </c>
      <c r="Q31" s="677">
        <f t="shared" si="5"/>
        <v>0</v>
      </c>
      <c r="R31" s="677">
        <f t="shared" si="5"/>
        <v>0</v>
      </c>
      <c r="S31" s="677">
        <f t="shared" si="5"/>
        <v>1</v>
      </c>
      <c r="T31" s="677">
        <f t="shared" si="5"/>
        <v>1</v>
      </c>
      <c r="U31" s="677">
        <f t="shared" si="5"/>
        <v>0</v>
      </c>
      <c r="V31" s="677">
        <f t="shared" si="5"/>
        <v>0</v>
      </c>
      <c r="W31" s="677">
        <f t="shared" si="5"/>
        <v>0</v>
      </c>
      <c r="X31" s="677">
        <f t="shared" si="5"/>
        <v>2</v>
      </c>
      <c r="Y31" s="677">
        <f t="shared" si="5"/>
        <v>0</v>
      </c>
      <c r="Z31" s="680" t="s">
        <v>573</v>
      </c>
      <c r="AA31" s="455"/>
      <c r="AB31" s="455"/>
    </row>
    <row r="32" spans="1:28" s="352" customFormat="1" ht="15" customHeight="1">
      <c r="A32" s="367" t="s">
        <v>572</v>
      </c>
      <c r="B32" s="681">
        <f aca="true" t="shared" si="6" ref="B32:B40">C32+M32+P32+W32+X32+Y32</f>
        <v>140</v>
      </c>
      <c r="C32" s="364">
        <v>136</v>
      </c>
      <c r="D32" s="364">
        <v>74</v>
      </c>
      <c r="E32" s="364">
        <v>3</v>
      </c>
      <c r="F32" s="364">
        <v>71</v>
      </c>
      <c r="G32" s="364">
        <v>0</v>
      </c>
      <c r="H32" s="364">
        <v>0</v>
      </c>
      <c r="I32" s="364">
        <v>0</v>
      </c>
      <c r="J32" s="364">
        <v>62</v>
      </c>
      <c r="K32" s="364">
        <v>46</v>
      </c>
      <c r="L32" s="366">
        <v>16</v>
      </c>
      <c r="M32" s="365">
        <v>2</v>
      </c>
      <c r="N32" s="364">
        <v>0</v>
      </c>
      <c r="O32" s="364">
        <v>2</v>
      </c>
      <c r="P32" s="364">
        <v>1</v>
      </c>
      <c r="Q32" s="364">
        <v>0</v>
      </c>
      <c r="R32" s="364">
        <v>0</v>
      </c>
      <c r="S32" s="364">
        <v>1</v>
      </c>
      <c r="T32" s="364">
        <v>1</v>
      </c>
      <c r="U32" s="364">
        <v>0</v>
      </c>
      <c r="V32" s="364">
        <v>0</v>
      </c>
      <c r="W32" s="364">
        <v>0</v>
      </c>
      <c r="X32" s="364">
        <v>1</v>
      </c>
      <c r="Y32" s="364">
        <v>0</v>
      </c>
      <c r="Z32" s="363" t="s">
        <v>572</v>
      </c>
      <c r="AA32" s="341"/>
      <c r="AB32" s="341"/>
    </row>
    <row r="33" spans="1:28" s="352" customFormat="1" ht="15" customHeight="1">
      <c r="A33" s="362" t="s">
        <v>571</v>
      </c>
      <c r="B33" s="682">
        <f t="shared" si="6"/>
        <v>8</v>
      </c>
      <c r="C33" s="359">
        <v>7</v>
      </c>
      <c r="D33" s="359">
        <v>2</v>
      </c>
      <c r="E33" s="359">
        <v>0</v>
      </c>
      <c r="F33" s="359">
        <v>2</v>
      </c>
      <c r="G33" s="359">
        <v>0</v>
      </c>
      <c r="H33" s="359">
        <v>0</v>
      </c>
      <c r="I33" s="359">
        <v>0</v>
      </c>
      <c r="J33" s="359">
        <v>5</v>
      </c>
      <c r="K33" s="359">
        <v>3</v>
      </c>
      <c r="L33" s="361">
        <v>2</v>
      </c>
      <c r="M33" s="360">
        <v>1</v>
      </c>
      <c r="N33" s="359">
        <v>0</v>
      </c>
      <c r="O33" s="359">
        <v>1</v>
      </c>
      <c r="P33" s="359">
        <v>0</v>
      </c>
      <c r="Q33" s="359">
        <v>0</v>
      </c>
      <c r="R33" s="359">
        <v>0</v>
      </c>
      <c r="S33" s="359">
        <v>0</v>
      </c>
      <c r="T33" s="359">
        <v>0</v>
      </c>
      <c r="U33" s="359">
        <v>0</v>
      </c>
      <c r="V33" s="359">
        <v>0</v>
      </c>
      <c r="W33" s="359">
        <v>0</v>
      </c>
      <c r="X33" s="359">
        <v>0</v>
      </c>
      <c r="Y33" s="359">
        <v>0</v>
      </c>
      <c r="Z33" s="358" t="s">
        <v>571</v>
      </c>
      <c r="AA33" s="341"/>
      <c r="AB33" s="341"/>
    </row>
    <row r="34" spans="1:28" s="352" customFormat="1" ht="15" customHeight="1">
      <c r="A34" s="362" t="s">
        <v>570</v>
      </c>
      <c r="B34" s="682">
        <f t="shared" si="6"/>
        <v>1</v>
      </c>
      <c r="C34" s="359">
        <v>0</v>
      </c>
      <c r="D34" s="359">
        <v>0</v>
      </c>
      <c r="E34" s="359">
        <v>0</v>
      </c>
      <c r="F34" s="359">
        <v>0</v>
      </c>
      <c r="G34" s="359">
        <v>0</v>
      </c>
      <c r="H34" s="359">
        <v>0</v>
      </c>
      <c r="I34" s="359">
        <v>0</v>
      </c>
      <c r="J34" s="359">
        <v>0</v>
      </c>
      <c r="K34" s="359">
        <v>0</v>
      </c>
      <c r="L34" s="361">
        <v>0</v>
      </c>
      <c r="M34" s="360">
        <v>1</v>
      </c>
      <c r="N34" s="359">
        <v>0</v>
      </c>
      <c r="O34" s="359">
        <v>1</v>
      </c>
      <c r="P34" s="359">
        <v>0</v>
      </c>
      <c r="Q34" s="359">
        <v>0</v>
      </c>
      <c r="R34" s="359">
        <v>0</v>
      </c>
      <c r="S34" s="359">
        <v>0</v>
      </c>
      <c r="T34" s="359">
        <v>0</v>
      </c>
      <c r="U34" s="359">
        <v>0</v>
      </c>
      <c r="V34" s="359">
        <v>0</v>
      </c>
      <c r="W34" s="359">
        <v>0</v>
      </c>
      <c r="X34" s="359">
        <v>0</v>
      </c>
      <c r="Y34" s="359">
        <v>0</v>
      </c>
      <c r="Z34" s="358" t="s">
        <v>570</v>
      </c>
      <c r="AA34" s="341"/>
      <c r="AB34" s="341"/>
    </row>
    <row r="35" spans="1:28" s="352" customFormat="1" ht="15" customHeight="1">
      <c r="A35" s="362" t="s">
        <v>569</v>
      </c>
      <c r="B35" s="682">
        <f t="shared" si="6"/>
        <v>1</v>
      </c>
      <c r="C35" s="359">
        <v>1</v>
      </c>
      <c r="D35" s="359">
        <v>0</v>
      </c>
      <c r="E35" s="359">
        <v>0</v>
      </c>
      <c r="F35" s="359">
        <v>0</v>
      </c>
      <c r="G35" s="359">
        <v>0</v>
      </c>
      <c r="H35" s="359">
        <v>0</v>
      </c>
      <c r="I35" s="359">
        <v>0</v>
      </c>
      <c r="J35" s="359">
        <v>1</v>
      </c>
      <c r="K35" s="359">
        <v>1</v>
      </c>
      <c r="L35" s="361">
        <v>0</v>
      </c>
      <c r="M35" s="360">
        <v>0</v>
      </c>
      <c r="N35" s="359">
        <v>0</v>
      </c>
      <c r="O35" s="359">
        <v>0</v>
      </c>
      <c r="P35" s="359">
        <v>0</v>
      </c>
      <c r="Q35" s="359">
        <v>0</v>
      </c>
      <c r="R35" s="359">
        <v>0</v>
      </c>
      <c r="S35" s="359">
        <v>0</v>
      </c>
      <c r="T35" s="359">
        <v>0</v>
      </c>
      <c r="U35" s="359">
        <v>0</v>
      </c>
      <c r="V35" s="359">
        <v>0</v>
      </c>
      <c r="W35" s="359">
        <v>0</v>
      </c>
      <c r="X35" s="359">
        <v>0</v>
      </c>
      <c r="Y35" s="359">
        <v>0</v>
      </c>
      <c r="Z35" s="358" t="s">
        <v>569</v>
      </c>
      <c r="AA35" s="341"/>
      <c r="AB35" s="341"/>
    </row>
    <row r="36" spans="1:28" s="352" customFormat="1" ht="15" customHeight="1">
      <c r="A36" s="362" t="s">
        <v>568</v>
      </c>
      <c r="B36" s="682">
        <f t="shared" si="6"/>
        <v>25</v>
      </c>
      <c r="C36" s="359">
        <v>25</v>
      </c>
      <c r="D36" s="359">
        <v>16</v>
      </c>
      <c r="E36" s="359">
        <v>1</v>
      </c>
      <c r="F36" s="359">
        <v>15</v>
      </c>
      <c r="G36" s="359">
        <v>0</v>
      </c>
      <c r="H36" s="359">
        <v>0</v>
      </c>
      <c r="I36" s="359">
        <v>0</v>
      </c>
      <c r="J36" s="359">
        <v>9</v>
      </c>
      <c r="K36" s="359">
        <v>7</v>
      </c>
      <c r="L36" s="361">
        <v>2</v>
      </c>
      <c r="M36" s="360">
        <v>0</v>
      </c>
      <c r="N36" s="359">
        <v>0</v>
      </c>
      <c r="O36" s="359">
        <v>0</v>
      </c>
      <c r="P36" s="359">
        <v>0</v>
      </c>
      <c r="Q36" s="359">
        <v>0</v>
      </c>
      <c r="R36" s="359">
        <v>0</v>
      </c>
      <c r="S36" s="359">
        <v>0</v>
      </c>
      <c r="T36" s="359">
        <v>0</v>
      </c>
      <c r="U36" s="359">
        <v>0</v>
      </c>
      <c r="V36" s="359">
        <v>0</v>
      </c>
      <c r="W36" s="359">
        <v>0</v>
      </c>
      <c r="X36" s="359">
        <v>0</v>
      </c>
      <c r="Y36" s="359">
        <v>0</v>
      </c>
      <c r="Z36" s="358" t="s">
        <v>568</v>
      </c>
      <c r="AA36" s="341"/>
      <c r="AB36" s="341"/>
    </row>
    <row r="37" spans="1:28" s="352" customFormat="1" ht="15" customHeight="1">
      <c r="A37" s="362" t="s">
        <v>567</v>
      </c>
      <c r="B37" s="682">
        <f t="shared" si="6"/>
        <v>11</v>
      </c>
      <c r="C37" s="359">
        <v>10</v>
      </c>
      <c r="D37" s="359">
        <v>2</v>
      </c>
      <c r="E37" s="359">
        <v>1</v>
      </c>
      <c r="F37" s="359">
        <v>1</v>
      </c>
      <c r="G37" s="359">
        <v>0</v>
      </c>
      <c r="H37" s="359">
        <v>0</v>
      </c>
      <c r="I37" s="359">
        <v>0</v>
      </c>
      <c r="J37" s="359">
        <v>8</v>
      </c>
      <c r="K37" s="359">
        <v>7</v>
      </c>
      <c r="L37" s="361">
        <v>1</v>
      </c>
      <c r="M37" s="360">
        <v>0</v>
      </c>
      <c r="N37" s="359">
        <v>0</v>
      </c>
      <c r="O37" s="359">
        <v>0</v>
      </c>
      <c r="P37" s="359">
        <v>0</v>
      </c>
      <c r="Q37" s="359">
        <v>0</v>
      </c>
      <c r="R37" s="359">
        <v>0</v>
      </c>
      <c r="S37" s="359">
        <v>0</v>
      </c>
      <c r="T37" s="359">
        <v>0</v>
      </c>
      <c r="U37" s="359">
        <v>0</v>
      </c>
      <c r="V37" s="359">
        <v>0</v>
      </c>
      <c r="W37" s="359">
        <v>0</v>
      </c>
      <c r="X37" s="359">
        <v>1</v>
      </c>
      <c r="Y37" s="359">
        <v>0</v>
      </c>
      <c r="Z37" s="358" t="s">
        <v>567</v>
      </c>
      <c r="AA37" s="341"/>
      <c r="AB37" s="341"/>
    </row>
    <row r="38" spans="1:28" s="352" customFormat="1" ht="15" customHeight="1">
      <c r="A38" s="362" t="s">
        <v>566</v>
      </c>
      <c r="B38" s="682">
        <f t="shared" si="6"/>
        <v>2</v>
      </c>
      <c r="C38" s="359">
        <v>2</v>
      </c>
      <c r="D38" s="359">
        <v>0</v>
      </c>
      <c r="E38" s="359">
        <v>0</v>
      </c>
      <c r="F38" s="359">
        <v>0</v>
      </c>
      <c r="G38" s="359">
        <v>0</v>
      </c>
      <c r="H38" s="359">
        <v>0</v>
      </c>
      <c r="I38" s="359">
        <v>0</v>
      </c>
      <c r="J38" s="359">
        <v>2</v>
      </c>
      <c r="K38" s="359">
        <v>2</v>
      </c>
      <c r="L38" s="361">
        <v>0</v>
      </c>
      <c r="M38" s="360">
        <v>0</v>
      </c>
      <c r="N38" s="359">
        <v>0</v>
      </c>
      <c r="O38" s="359">
        <v>0</v>
      </c>
      <c r="P38" s="359">
        <v>0</v>
      </c>
      <c r="Q38" s="359">
        <v>0</v>
      </c>
      <c r="R38" s="359">
        <v>0</v>
      </c>
      <c r="S38" s="359">
        <v>0</v>
      </c>
      <c r="T38" s="359">
        <v>0</v>
      </c>
      <c r="U38" s="359">
        <v>0</v>
      </c>
      <c r="V38" s="359">
        <v>0</v>
      </c>
      <c r="W38" s="359">
        <v>0</v>
      </c>
      <c r="X38" s="359">
        <v>0</v>
      </c>
      <c r="Y38" s="359">
        <v>0</v>
      </c>
      <c r="Z38" s="358" t="s">
        <v>566</v>
      </c>
      <c r="AA38" s="341"/>
      <c r="AB38" s="341"/>
    </row>
    <row r="39" spans="1:28" s="352" customFormat="1" ht="15" customHeight="1">
      <c r="A39" s="362" t="s">
        <v>565</v>
      </c>
      <c r="B39" s="682">
        <f t="shared" si="6"/>
        <v>18</v>
      </c>
      <c r="C39" s="359">
        <v>17</v>
      </c>
      <c r="D39" s="359">
        <v>16</v>
      </c>
      <c r="E39" s="359">
        <v>1</v>
      </c>
      <c r="F39" s="359">
        <v>15</v>
      </c>
      <c r="G39" s="359">
        <v>0</v>
      </c>
      <c r="H39" s="359">
        <v>0</v>
      </c>
      <c r="I39" s="359">
        <v>0</v>
      </c>
      <c r="J39" s="359">
        <v>1</v>
      </c>
      <c r="K39" s="359">
        <v>1</v>
      </c>
      <c r="L39" s="361">
        <v>0</v>
      </c>
      <c r="M39" s="360">
        <v>1</v>
      </c>
      <c r="N39" s="359">
        <v>0</v>
      </c>
      <c r="O39" s="359">
        <v>1</v>
      </c>
      <c r="P39" s="359">
        <v>0</v>
      </c>
      <c r="Q39" s="359">
        <v>0</v>
      </c>
      <c r="R39" s="359">
        <v>0</v>
      </c>
      <c r="S39" s="359">
        <v>0</v>
      </c>
      <c r="T39" s="359">
        <v>0</v>
      </c>
      <c r="U39" s="359">
        <v>0</v>
      </c>
      <c r="V39" s="359">
        <v>0</v>
      </c>
      <c r="W39" s="359">
        <v>0</v>
      </c>
      <c r="X39" s="359">
        <v>0</v>
      </c>
      <c r="Y39" s="359">
        <v>0</v>
      </c>
      <c r="Z39" s="358" t="s">
        <v>565</v>
      </c>
      <c r="AA39" s="341"/>
      <c r="AB39" s="341"/>
    </row>
    <row r="40" spans="1:28" s="352" customFormat="1" ht="15" customHeight="1">
      <c r="A40" s="357" t="s">
        <v>564</v>
      </c>
      <c r="B40" s="683">
        <f t="shared" si="6"/>
        <v>1</v>
      </c>
      <c r="C40" s="354">
        <v>1</v>
      </c>
      <c r="D40" s="354">
        <v>0</v>
      </c>
      <c r="E40" s="354">
        <v>0</v>
      </c>
      <c r="F40" s="354">
        <v>0</v>
      </c>
      <c r="G40" s="354">
        <v>0</v>
      </c>
      <c r="H40" s="354">
        <v>0</v>
      </c>
      <c r="I40" s="354">
        <v>0</v>
      </c>
      <c r="J40" s="354">
        <v>1</v>
      </c>
      <c r="K40" s="354">
        <v>0</v>
      </c>
      <c r="L40" s="356">
        <v>1</v>
      </c>
      <c r="M40" s="355">
        <v>0</v>
      </c>
      <c r="N40" s="354">
        <v>0</v>
      </c>
      <c r="O40" s="354">
        <v>0</v>
      </c>
      <c r="P40" s="354">
        <v>0</v>
      </c>
      <c r="Q40" s="354">
        <v>0</v>
      </c>
      <c r="R40" s="354">
        <v>0</v>
      </c>
      <c r="S40" s="354">
        <v>0</v>
      </c>
      <c r="T40" s="354">
        <v>0</v>
      </c>
      <c r="U40" s="354">
        <v>0</v>
      </c>
      <c r="V40" s="354">
        <v>0</v>
      </c>
      <c r="W40" s="354">
        <v>0</v>
      </c>
      <c r="X40" s="354">
        <v>0</v>
      </c>
      <c r="Y40" s="354">
        <v>0</v>
      </c>
      <c r="Z40" s="353" t="s">
        <v>564</v>
      </c>
      <c r="AA40" s="341"/>
      <c r="AB40" s="341"/>
    </row>
    <row r="41" spans="1:28" s="456" customFormat="1" ht="15" customHeight="1">
      <c r="A41" s="676" t="s">
        <v>563</v>
      </c>
      <c r="B41" s="677">
        <f aca="true" t="shared" si="7" ref="B41:Y41">SUM(B42:B54)</f>
        <v>464</v>
      </c>
      <c r="C41" s="677">
        <f t="shared" si="7"/>
        <v>444</v>
      </c>
      <c r="D41" s="677">
        <f t="shared" si="7"/>
        <v>293</v>
      </c>
      <c r="E41" s="677">
        <f t="shared" si="7"/>
        <v>12</v>
      </c>
      <c r="F41" s="677">
        <f t="shared" si="7"/>
        <v>281</v>
      </c>
      <c r="G41" s="677">
        <f t="shared" si="7"/>
        <v>0</v>
      </c>
      <c r="H41" s="677">
        <f t="shared" si="7"/>
        <v>0</v>
      </c>
      <c r="I41" s="677">
        <f t="shared" si="7"/>
        <v>0</v>
      </c>
      <c r="J41" s="677">
        <f t="shared" si="7"/>
        <v>151</v>
      </c>
      <c r="K41" s="677">
        <f t="shared" si="7"/>
        <v>111</v>
      </c>
      <c r="L41" s="678">
        <f t="shared" si="7"/>
        <v>40</v>
      </c>
      <c r="M41" s="679">
        <f t="shared" si="7"/>
        <v>14</v>
      </c>
      <c r="N41" s="677">
        <f t="shared" si="7"/>
        <v>1</v>
      </c>
      <c r="O41" s="677">
        <f t="shared" si="7"/>
        <v>13</v>
      </c>
      <c r="P41" s="677">
        <f t="shared" si="7"/>
        <v>6</v>
      </c>
      <c r="Q41" s="677">
        <f t="shared" si="7"/>
        <v>0</v>
      </c>
      <c r="R41" s="677">
        <f t="shared" si="7"/>
        <v>1</v>
      </c>
      <c r="S41" s="677">
        <f t="shared" si="7"/>
        <v>5</v>
      </c>
      <c r="T41" s="677">
        <f t="shared" si="7"/>
        <v>1</v>
      </c>
      <c r="U41" s="677">
        <f t="shared" si="7"/>
        <v>1</v>
      </c>
      <c r="V41" s="677">
        <f t="shared" si="7"/>
        <v>3</v>
      </c>
      <c r="W41" s="677">
        <f t="shared" si="7"/>
        <v>0</v>
      </c>
      <c r="X41" s="677">
        <f t="shared" si="7"/>
        <v>0</v>
      </c>
      <c r="Y41" s="677">
        <f t="shared" si="7"/>
        <v>0</v>
      </c>
      <c r="Z41" s="680" t="s">
        <v>563</v>
      </c>
      <c r="AA41" s="455"/>
      <c r="AB41" s="455"/>
    </row>
    <row r="42" spans="1:28" s="352" customFormat="1" ht="15" customHeight="1">
      <c r="A42" s="367" t="s">
        <v>562</v>
      </c>
      <c r="B42" s="681">
        <f aca="true" t="shared" si="8" ref="B42:B54">C42+M42+P42+W42+X42+Y42</f>
        <v>329</v>
      </c>
      <c r="C42" s="364">
        <v>317</v>
      </c>
      <c r="D42" s="364">
        <v>224</v>
      </c>
      <c r="E42" s="364">
        <v>6</v>
      </c>
      <c r="F42" s="364">
        <v>218</v>
      </c>
      <c r="G42" s="364">
        <v>0</v>
      </c>
      <c r="H42" s="364">
        <v>0</v>
      </c>
      <c r="I42" s="364">
        <v>0</v>
      </c>
      <c r="J42" s="364">
        <v>93</v>
      </c>
      <c r="K42" s="364">
        <v>71</v>
      </c>
      <c r="L42" s="366">
        <v>22</v>
      </c>
      <c r="M42" s="365">
        <v>6</v>
      </c>
      <c r="N42" s="364">
        <v>1</v>
      </c>
      <c r="O42" s="364">
        <v>5</v>
      </c>
      <c r="P42" s="364">
        <v>6</v>
      </c>
      <c r="Q42" s="364">
        <v>0</v>
      </c>
      <c r="R42" s="364">
        <v>1</v>
      </c>
      <c r="S42" s="364">
        <v>5</v>
      </c>
      <c r="T42" s="364">
        <v>1</v>
      </c>
      <c r="U42" s="364">
        <v>1</v>
      </c>
      <c r="V42" s="364">
        <v>3</v>
      </c>
      <c r="W42" s="364">
        <v>0</v>
      </c>
      <c r="X42" s="364">
        <v>0</v>
      </c>
      <c r="Y42" s="364">
        <v>0</v>
      </c>
      <c r="Z42" s="363" t="s">
        <v>562</v>
      </c>
      <c r="AA42" s="341"/>
      <c r="AB42" s="341"/>
    </row>
    <row r="43" spans="1:28" s="352" customFormat="1" ht="15" customHeight="1">
      <c r="A43" s="362" t="s">
        <v>561</v>
      </c>
      <c r="B43" s="682">
        <f t="shared" si="8"/>
        <v>64</v>
      </c>
      <c r="C43" s="359">
        <v>60</v>
      </c>
      <c r="D43" s="359">
        <v>39</v>
      </c>
      <c r="E43" s="359">
        <v>6</v>
      </c>
      <c r="F43" s="359">
        <v>33</v>
      </c>
      <c r="G43" s="359">
        <v>0</v>
      </c>
      <c r="H43" s="359">
        <v>0</v>
      </c>
      <c r="I43" s="359">
        <v>0</v>
      </c>
      <c r="J43" s="359">
        <v>21</v>
      </c>
      <c r="K43" s="359">
        <v>17</v>
      </c>
      <c r="L43" s="361">
        <v>4</v>
      </c>
      <c r="M43" s="360">
        <v>4</v>
      </c>
      <c r="N43" s="359">
        <v>0</v>
      </c>
      <c r="O43" s="359">
        <v>4</v>
      </c>
      <c r="P43" s="359">
        <v>0</v>
      </c>
      <c r="Q43" s="359">
        <v>0</v>
      </c>
      <c r="R43" s="359">
        <v>0</v>
      </c>
      <c r="S43" s="359">
        <v>0</v>
      </c>
      <c r="T43" s="359">
        <v>0</v>
      </c>
      <c r="U43" s="359">
        <v>0</v>
      </c>
      <c r="V43" s="359">
        <v>0</v>
      </c>
      <c r="W43" s="359">
        <v>0</v>
      </c>
      <c r="X43" s="359">
        <v>0</v>
      </c>
      <c r="Y43" s="359">
        <v>0</v>
      </c>
      <c r="Z43" s="358" t="s">
        <v>561</v>
      </c>
      <c r="AA43" s="341"/>
      <c r="AB43" s="341"/>
    </row>
    <row r="44" spans="1:28" s="352" customFormat="1" ht="15" customHeight="1">
      <c r="A44" s="362" t="s">
        <v>560</v>
      </c>
      <c r="B44" s="682">
        <f t="shared" si="8"/>
        <v>0</v>
      </c>
      <c r="C44" s="359">
        <v>0</v>
      </c>
      <c r="D44" s="359">
        <v>0</v>
      </c>
      <c r="E44" s="359">
        <v>0</v>
      </c>
      <c r="F44" s="359">
        <v>0</v>
      </c>
      <c r="G44" s="359">
        <v>0</v>
      </c>
      <c r="H44" s="359">
        <v>0</v>
      </c>
      <c r="I44" s="359">
        <v>0</v>
      </c>
      <c r="J44" s="359">
        <v>0</v>
      </c>
      <c r="K44" s="359">
        <v>0</v>
      </c>
      <c r="L44" s="361">
        <v>0</v>
      </c>
      <c r="M44" s="360">
        <v>0</v>
      </c>
      <c r="N44" s="359">
        <v>0</v>
      </c>
      <c r="O44" s="359">
        <v>0</v>
      </c>
      <c r="P44" s="359">
        <v>0</v>
      </c>
      <c r="Q44" s="359">
        <v>0</v>
      </c>
      <c r="R44" s="359">
        <v>0</v>
      </c>
      <c r="S44" s="359">
        <v>0</v>
      </c>
      <c r="T44" s="359">
        <v>0</v>
      </c>
      <c r="U44" s="359">
        <v>0</v>
      </c>
      <c r="V44" s="359">
        <v>0</v>
      </c>
      <c r="W44" s="359">
        <v>0</v>
      </c>
      <c r="X44" s="359">
        <v>0</v>
      </c>
      <c r="Y44" s="359">
        <v>0</v>
      </c>
      <c r="Z44" s="358" t="s">
        <v>560</v>
      </c>
      <c r="AA44" s="341"/>
      <c r="AB44" s="341"/>
    </row>
    <row r="45" spans="1:28" s="352" customFormat="1" ht="15" customHeight="1">
      <c r="A45" s="362" t="s">
        <v>559</v>
      </c>
      <c r="B45" s="682">
        <f t="shared" si="8"/>
        <v>3</v>
      </c>
      <c r="C45" s="359">
        <v>3</v>
      </c>
      <c r="D45" s="359">
        <v>0</v>
      </c>
      <c r="E45" s="359">
        <v>0</v>
      </c>
      <c r="F45" s="359">
        <v>0</v>
      </c>
      <c r="G45" s="359">
        <v>0</v>
      </c>
      <c r="H45" s="359">
        <v>0</v>
      </c>
      <c r="I45" s="359">
        <v>0</v>
      </c>
      <c r="J45" s="359">
        <v>3</v>
      </c>
      <c r="K45" s="359">
        <v>0</v>
      </c>
      <c r="L45" s="361">
        <v>3</v>
      </c>
      <c r="M45" s="360">
        <v>0</v>
      </c>
      <c r="N45" s="359">
        <v>0</v>
      </c>
      <c r="O45" s="359">
        <v>0</v>
      </c>
      <c r="P45" s="359">
        <v>0</v>
      </c>
      <c r="Q45" s="359">
        <v>0</v>
      </c>
      <c r="R45" s="359">
        <v>0</v>
      </c>
      <c r="S45" s="359">
        <v>0</v>
      </c>
      <c r="T45" s="359">
        <v>0</v>
      </c>
      <c r="U45" s="359">
        <v>0</v>
      </c>
      <c r="V45" s="359">
        <v>0</v>
      </c>
      <c r="W45" s="359">
        <v>0</v>
      </c>
      <c r="X45" s="359">
        <v>0</v>
      </c>
      <c r="Y45" s="359">
        <v>0</v>
      </c>
      <c r="Z45" s="358" t="s">
        <v>559</v>
      </c>
      <c r="AA45" s="341"/>
      <c r="AB45" s="341"/>
    </row>
    <row r="46" spans="1:28" s="352" customFormat="1" ht="15" customHeight="1">
      <c r="A46" s="362" t="s">
        <v>558</v>
      </c>
      <c r="B46" s="682">
        <f t="shared" si="8"/>
        <v>4</v>
      </c>
      <c r="C46" s="359">
        <v>3</v>
      </c>
      <c r="D46" s="359">
        <v>0</v>
      </c>
      <c r="E46" s="359">
        <v>0</v>
      </c>
      <c r="F46" s="359">
        <v>0</v>
      </c>
      <c r="G46" s="359">
        <v>0</v>
      </c>
      <c r="H46" s="359">
        <v>0</v>
      </c>
      <c r="I46" s="359">
        <v>0</v>
      </c>
      <c r="J46" s="359">
        <v>3</v>
      </c>
      <c r="K46" s="359">
        <v>0</v>
      </c>
      <c r="L46" s="361">
        <v>3</v>
      </c>
      <c r="M46" s="360">
        <v>1</v>
      </c>
      <c r="N46" s="359">
        <v>0</v>
      </c>
      <c r="O46" s="359">
        <v>1</v>
      </c>
      <c r="P46" s="359">
        <v>0</v>
      </c>
      <c r="Q46" s="359">
        <v>0</v>
      </c>
      <c r="R46" s="359">
        <v>0</v>
      </c>
      <c r="S46" s="359">
        <v>0</v>
      </c>
      <c r="T46" s="359">
        <v>0</v>
      </c>
      <c r="U46" s="359">
        <v>0</v>
      </c>
      <c r="V46" s="359">
        <v>0</v>
      </c>
      <c r="W46" s="359">
        <v>0</v>
      </c>
      <c r="X46" s="359">
        <v>0</v>
      </c>
      <c r="Y46" s="359">
        <v>0</v>
      </c>
      <c r="Z46" s="358" t="s">
        <v>558</v>
      </c>
      <c r="AA46" s="341"/>
      <c r="AB46" s="341"/>
    </row>
    <row r="47" spans="1:28" s="352" customFormat="1" ht="15" customHeight="1">
      <c r="A47" s="362" t="s">
        <v>557</v>
      </c>
      <c r="B47" s="682">
        <f t="shared" si="8"/>
        <v>15</v>
      </c>
      <c r="C47" s="359">
        <v>14</v>
      </c>
      <c r="D47" s="359">
        <v>2</v>
      </c>
      <c r="E47" s="359">
        <v>0</v>
      </c>
      <c r="F47" s="359">
        <v>2</v>
      </c>
      <c r="G47" s="359">
        <v>0</v>
      </c>
      <c r="H47" s="359">
        <v>0</v>
      </c>
      <c r="I47" s="359">
        <v>0</v>
      </c>
      <c r="J47" s="359">
        <v>12</v>
      </c>
      <c r="K47" s="359">
        <v>8</v>
      </c>
      <c r="L47" s="361">
        <v>4</v>
      </c>
      <c r="M47" s="360">
        <v>1</v>
      </c>
      <c r="N47" s="359">
        <v>0</v>
      </c>
      <c r="O47" s="359">
        <v>1</v>
      </c>
      <c r="P47" s="359">
        <v>0</v>
      </c>
      <c r="Q47" s="359">
        <v>0</v>
      </c>
      <c r="R47" s="359">
        <v>0</v>
      </c>
      <c r="S47" s="359">
        <v>0</v>
      </c>
      <c r="T47" s="359">
        <v>0</v>
      </c>
      <c r="U47" s="359">
        <v>0</v>
      </c>
      <c r="V47" s="359">
        <v>0</v>
      </c>
      <c r="W47" s="359">
        <v>0</v>
      </c>
      <c r="X47" s="359">
        <v>0</v>
      </c>
      <c r="Y47" s="359">
        <v>0</v>
      </c>
      <c r="Z47" s="358" t="s">
        <v>557</v>
      </c>
      <c r="AA47" s="341"/>
      <c r="AB47" s="341"/>
    </row>
    <row r="48" spans="1:28" s="352" customFormat="1" ht="15" customHeight="1">
      <c r="A48" s="362" t="s">
        <v>556</v>
      </c>
      <c r="B48" s="682">
        <f t="shared" si="8"/>
        <v>27</v>
      </c>
      <c r="C48" s="359">
        <v>26</v>
      </c>
      <c r="D48" s="359">
        <v>17</v>
      </c>
      <c r="E48" s="359">
        <v>0</v>
      </c>
      <c r="F48" s="359">
        <v>17</v>
      </c>
      <c r="G48" s="359">
        <v>0</v>
      </c>
      <c r="H48" s="359">
        <v>0</v>
      </c>
      <c r="I48" s="359">
        <v>0</v>
      </c>
      <c r="J48" s="359">
        <v>9</v>
      </c>
      <c r="K48" s="359">
        <v>8</v>
      </c>
      <c r="L48" s="361">
        <v>1</v>
      </c>
      <c r="M48" s="360">
        <v>1</v>
      </c>
      <c r="N48" s="359">
        <v>0</v>
      </c>
      <c r="O48" s="359">
        <v>1</v>
      </c>
      <c r="P48" s="359">
        <v>0</v>
      </c>
      <c r="Q48" s="359">
        <v>0</v>
      </c>
      <c r="R48" s="359">
        <v>0</v>
      </c>
      <c r="S48" s="359">
        <v>0</v>
      </c>
      <c r="T48" s="359">
        <v>0</v>
      </c>
      <c r="U48" s="359">
        <v>0</v>
      </c>
      <c r="V48" s="359">
        <v>0</v>
      </c>
      <c r="W48" s="359">
        <v>0</v>
      </c>
      <c r="X48" s="359">
        <v>0</v>
      </c>
      <c r="Y48" s="359">
        <v>0</v>
      </c>
      <c r="Z48" s="358" t="s">
        <v>556</v>
      </c>
      <c r="AA48" s="341"/>
      <c r="AB48" s="341"/>
    </row>
    <row r="49" spans="1:28" s="352" customFormat="1" ht="15" customHeight="1">
      <c r="A49" s="362" t="s">
        <v>555</v>
      </c>
      <c r="B49" s="682">
        <f t="shared" si="8"/>
        <v>0</v>
      </c>
      <c r="C49" s="359">
        <v>0</v>
      </c>
      <c r="D49" s="359">
        <v>0</v>
      </c>
      <c r="E49" s="359">
        <v>0</v>
      </c>
      <c r="F49" s="359">
        <v>0</v>
      </c>
      <c r="G49" s="359">
        <v>0</v>
      </c>
      <c r="H49" s="359">
        <v>0</v>
      </c>
      <c r="I49" s="359">
        <v>0</v>
      </c>
      <c r="J49" s="359">
        <v>0</v>
      </c>
      <c r="K49" s="359">
        <v>0</v>
      </c>
      <c r="L49" s="361">
        <v>0</v>
      </c>
      <c r="M49" s="360">
        <v>0</v>
      </c>
      <c r="N49" s="359">
        <v>0</v>
      </c>
      <c r="O49" s="359">
        <v>0</v>
      </c>
      <c r="P49" s="359">
        <v>0</v>
      </c>
      <c r="Q49" s="359">
        <v>0</v>
      </c>
      <c r="R49" s="359">
        <v>0</v>
      </c>
      <c r="S49" s="359">
        <v>0</v>
      </c>
      <c r="T49" s="359">
        <v>0</v>
      </c>
      <c r="U49" s="359">
        <v>0</v>
      </c>
      <c r="V49" s="359">
        <v>0</v>
      </c>
      <c r="W49" s="359">
        <v>0</v>
      </c>
      <c r="X49" s="359">
        <v>0</v>
      </c>
      <c r="Y49" s="359">
        <v>0</v>
      </c>
      <c r="Z49" s="358" t="s">
        <v>555</v>
      </c>
      <c r="AA49" s="341"/>
      <c r="AB49" s="341"/>
    </row>
    <row r="50" spans="1:28" s="352" customFormat="1" ht="15" customHeight="1">
      <c r="A50" s="362" t="s">
        <v>554</v>
      </c>
      <c r="B50" s="682">
        <f t="shared" si="8"/>
        <v>1</v>
      </c>
      <c r="C50" s="359">
        <v>1</v>
      </c>
      <c r="D50" s="359">
        <v>0</v>
      </c>
      <c r="E50" s="359">
        <v>0</v>
      </c>
      <c r="F50" s="359">
        <v>0</v>
      </c>
      <c r="G50" s="359">
        <v>0</v>
      </c>
      <c r="H50" s="359">
        <v>0</v>
      </c>
      <c r="I50" s="359">
        <v>0</v>
      </c>
      <c r="J50" s="359">
        <v>1</v>
      </c>
      <c r="K50" s="359">
        <v>0</v>
      </c>
      <c r="L50" s="361">
        <v>1</v>
      </c>
      <c r="M50" s="360">
        <v>0</v>
      </c>
      <c r="N50" s="359">
        <v>0</v>
      </c>
      <c r="O50" s="359">
        <v>0</v>
      </c>
      <c r="P50" s="359">
        <v>0</v>
      </c>
      <c r="Q50" s="359">
        <v>0</v>
      </c>
      <c r="R50" s="359">
        <v>0</v>
      </c>
      <c r="S50" s="359">
        <v>0</v>
      </c>
      <c r="T50" s="359">
        <v>0</v>
      </c>
      <c r="U50" s="359">
        <v>0</v>
      </c>
      <c r="V50" s="359">
        <v>0</v>
      </c>
      <c r="W50" s="359">
        <v>0</v>
      </c>
      <c r="X50" s="359">
        <v>0</v>
      </c>
      <c r="Y50" s="359">
        <v>0</v>
      </c>
      <c r="Z50" s="358" t="s">
        <v>554</v>
      </c>
      <c r="AA50" s="341"/>
      <c r="AB50" s="341"/>
    </row>
    <row r="51" spans="1:28" s="352" customFormat="1" ht="15" customHeight="1">
      <c r="A51" s="362" t="s">
        <v>553</v>
      </c>
      <c r="B51" s="682">
        <f t="shared" si="8"/>
        <v>5</v>
      </c>
      <c r="C51" s="359">
        <v>5</v>
      </c>
      <c r="D51" s="359">
        <v>5</v>
      </c>
      <c r="E51" s="359">
        <v>0</v>
      </c>
      <c r="F51" s="359">
        <v>5</v>
      </c>
      <c r="G51" s="359">
        <v>0</v>
      </c>
      <c r="H51" s="359">
        <v>0</v>
      </c>
      <c r="I51" s="359">
        <v>0</v>
      </c>
      <c r="J51" s="359">
        <v>0</v>
      </c>
      <c r="K51" s="359">
        <v>0</v>
      </c>
      <c r="L51" s="361">
        <v>0</v>
      </c>
      <c r="M51" s="360">
        <v>0</v>
      </c>
      <c r="N51" s="359">
        <v>0</v>
      </c>
      <c r="O51" s="359">
        <v>0</v>
      </c>
      <c r="P51" s="359">
        <v>0</v>
      </c>
      <c r="Q51" s="359">
        <v>0</v>
      </c>
      <c r="R51" s="359">
        <v>0</v>
      </c>
      <c r="S51" s="359">
        <v>0</v>
      </c>
      <c r="T51" s="359">
        <v>0</v>
      </c>
      <c r="U51" s="359">
        <v>0</v>
      </c>
      <c r="V51" s="359">
        <v>0</v>
      </c>
      <c r="W51" s="359">
        <v>0</v>
      </c>
      <c r="X51" s="359">
        <v>0</v>
      </c>
      <c r="Y51" s="359">
        <v>0</v>
      </c>
      <c r="Z51" s="358" t="s">
        <v>553</v>
      </c>
      <c r="AA51" s="341"/>
      <c r="AB51" s="341"/>
    </row>
    <row r="52" spans="1:28" s="352" customFormat="1" ht="15" customHeight="1">
      <c r="A52" s="362" t="s">
        <v>552</v>
      </c>
      <c r="B52" s="682">
        <f t="shared" si="8"/>
        <v>1</v>
      </c>
      <c r="C52" s="359">
        <v>1</v>
      </c>
      <c r="D52" s="359">
        <v>0</v>
      </c>
      <c r="E52" s="359">
        <v>0</v>
      </c>
      <c r="F52" s="359">
        <v>0</v>
      </c>
      <c r="G52" s="359">
        <v>0</v>
      </c>
      <c r="H52" s="359">
        <v>0</v>
      </c>
      <c r="I52" s="359">
        <v>0</v>
      </c>
      <c r="J52" s="359">
        <v>1</v>
      </c>
      <c r="K52" s="359">
        <v>0</v>
      </c>
      <c r="L52" s="361">
        <v>1</v>
      </c>
      <c r="M52" s="360">
        <v>0</v>
      </c>
      <c r="N52" s="359">
        <v>0</v>
      </c>
      <c r="O52" s="359">
        <v>0</v>
      </c>
      <c r="P52" s="359">
        <v>0</v>
      </c>
      <c r="Q52" s="359">
        <v>0</v>
      </c>
      <c r="R52" s="359">
        <v>0</v>
      </c>
      <c r="S52" s="359">
        <v>0</v>
      </c>
      <c r="T52" s="359">
        <v>0</v>
      </c>
      <c r="U52" s="359">
        <v>0</v>
      </c>
      <c r="V52" s="359">
        <v>0</v>
      </c>
      <c r="W52" s="359">
        <v>0</v>
      </c>
      <c r="X52" s="359">
        <v>0</v>
      </c>
      <c r="Y52" s="359">
        <v>0</v>
      </c>
      <c r="Z52" s="358" t="s">
        <v>552</v>
      </c>
      <c r="AA52" s="341"/>
      <c r="AB52" s="341"/>
    </row>
    <row r="53" spans="1:28" s="352" customFormat="1" ht="15" customHeight="1">
      <c r="A53" s="362" t="s">
        <v>551</v>
      </c>
      <c r="B53" s="682">
        <f t="shared" si="8"/>
        <v>1</v>
      </c>
      <c r="C53" s="359">
        <v>1</v>
      </c>
      <c r="D53" s="359">
        <v>0</v>
      </c>
      <c r="E53" s="359">
        <v>0</v>
      </c>
      <c r="F53" s="359">
        <v>0</v>
      </c>
      <c r="G53" s="359">
        <v>0</v>
      </c>
      <c r="H53" s="359">
        <v>0</v>
      </c>
      <c r="I53" s="359">
        <v>0</v>
      </c>
      <c r="J53" s="359">
        <v>1</v>
      </c>
      <c r="K53" s="359">
        <v>0</v>
      </c>
      <c r="L53" s="361">
        <v>1</v>
      </c>
      <c r="M53" s="360">
        <v>0</v>
      </c>
      <c r="N53" s="359">
        <v>0</v>
      </c>
      <c r="O53" s="359">
        <v>0</v>
      </c>
      <c r="P53" s="359">
        <v>0</v>
      </c>
      <c r="Q53" s="359">
        <v>0</v>
      </c>
      <c r="R53" s="359">
        <v>0</v>
      </c>
      <c r="S53" s="359">
        <v>0</v>
      </c>
      <c r="T53" s="359">
        <v>0</v>
      </c>
      <c r="U53" s="359">
        <v>0</v>
      </c>
      <c r="V53" s="359">
        <v>0</v>
      </c>
      <c r="W53" s="359">
        <v>0</v>
      </c>
      <c r="X53" s="359">
        <v>0</v>
      </c>
      <c r="Y53" s="359">
        <v>0</v>
      </c>
      <c r="Z53" s="358" t="s">
        <v>551</v>
      </c>
      <c r="AA53" s="341"/>
      <c r="AB53" s="341"/>
    </row>
    <row r="54" spans="1:28" s="352" customFormat="1" ht="15" customHeight="1">
      <c r="A54" s="357" t="s">
        <v>550</v>
      </c>
      <c r="B54" s="683">
        <f t="shared" si="8"/>
        <v>14</v>
      </c>
      <c r="C54" s="354">
        <v>13</v>
      </c>
      <c r="D54" s="354">
        <v>6</v>
      </c>
      <c r="E54" s="354">
        <v>0</v>
      </c>
      <c r="F54" s="354">
        <v>6</v>
      </c>
      <c r="G54" s="354">
        <v>0</v>
      </c>
      <c r="H54" s="354">
        <v>0</v>
      </c>
      <c r="I54" s="354">
        <v>0</v>
      </c>
      <c r="J54" s="354">
        <v>7</v>
      </c>
      <c r="K54" s="354">
        <v>7</v>
      </c>
      <c r="L54" s="356">
        <v>0</v>
      </c>
      <c r="M54" s="355">
        <v>1</v>
      </c>
      <c r="N54" s="354">
        <v>0</v>
      </c>
      <c r="O54" s="354">
        <v>1</v>
      </c>
      <c r="P54" s="354">
        <v>0</v>
      </c>
      <c r="Q54" s="354">
        <v>0</v>
      </c>
      <c r="R54" s="354">
        <v>0</v>
      </c>
      <c r="S54" s="354">
        <v>0</v>
      </c>
      <c r="T54" s="354">
        <v>0</v>
      </c>
      <c r="U54" s="354">
        <v>0</v>
      </c>
      <c r="V54" s="354">
        <v>0</v>
      </c>
      <c r="W54" s="354">
        <v>0</v>
      </c>
      <c r="X54" s="354">
        <v>0</v>
      </c>
      <c r="Y54" s="354">
        <v>0</v>
      </c>
      <c r="Z54" s="353" t="s">
        <v>550</v>
      </c>
      <c r="AA54" s="341"/>
      <c r="AB54" s="341"/>
    </row>
    <row r="55" spans="1:28" s="456" customFormat="1" ht="15" customHeight="1">
      <c r="A55" s="676" t="s">
        <v>549</v>
      </c>
      <c r="B55" s="677">
        <f aca="true" t="shared" si="9" ref="B55:Y55">SUM(B56:B59)</f>
        <v>33</v>
      </c>
      <c r="C55" s="677">
        <f t="shared" si="9"/>
        <v>32</v>
      </c>
      <c r="D55" s="677">
        <f t="shared" si="9"/>
        <v>12</v>
      </c>
      <c r="E55" s="677">
        <f t="shared" si="9"/>
        <v>0</v>
      </c>
      <c r="F55" s="677">
        <f t="shared" si="9"/>
        <v>12</v>
      </c>
      <c r="G55" s="677">
        <f t="shared" si="9"/>
        <v>0</v>
      </c>
      <c r="H55" s="677">
        <f t="shared" si="9"/>
        <v>0</v>
      </c>
      <c r="I55" s="677">
        <f t="shared" si="9"/>
        <v>0</v>
      </c>
      <c r="J55" s="677">
        <f t="shared" si="9"/>
        <v>20</v>
      </c>
      <c r="K55" s="677">
        <f t="shared" si="9"/>
        <v>10</v>
      </c>
      <c r="L55" s="678">
        <f t="shared" si="9"/>
        <v>10</v>
      </c>
      <c r="M55" s="679">
        <f t="shared" si="9"/>
        <v>0</v>
      </c>
      <c r="N55" s="677">
        <f t="shared" si="9"/>
        <v>0</v>
      </c>
      <c r="O55" s="677">
        <f t="shared" si="9"/>
        <v>0</v>
      </c>
      <c r="P55" s="677">
        <f t="shared" si="9"/>
        <v>1</v>
      </c>
      <c r="Q55" s="677">
        <f t="shared" si="9"/>
        <v>0</v>
      </c>
      <c r="R55" s="677">
        <f t="shared" si="9"/>
        <v>0</v>
      </c>
      <c r="S55" s="677">
        <f t="shared" si="9"/>
        <v>1</v>
      </c>
      <c r="T55" s="677">
        <f t="shared" si="9"/>
        <v>1</v>
      </c>
      <c r="U55" s="677">
        <f t="shared" si="9"/>
        <v>0</v>
      </c>
      <c r="V55" s="677">
        <f t="shared" si="9"/>
        <v>0</v>
      </c>
      <c r="W55" s="677">
        <f t="shared" si="9"/>
        <v>0</v>
      </c>
      <c r="X55" s="677">
        <f t="shared" si="9"/>
        <v>0</v>
      </c>
      <c r="Y55" s="677">
        <f t="shared" si="9"/>
        <v>0</v>
      </c>
      <c r="Z55" s="680" t="s">
        <v>549</v>
      </c>
      <c r="AA55" s="455"/>
      <c r="AB55" s="455"/>
    </row>
    <row r="56" spans="1:28" s="352" customFormat="1" ht="15" customHeight="1">
      <c r="A56" s="367" t="s">
        <v>548</v>
      </c>
      <c r="B56" s="681">
        <f>C56+M56+P56+W56+X56+Y56</f>
        <v>5</v>
      </c>
      <c r="C56" s="364">
        <v>5</v>
      </c>
      <c r="D56" s="364">
        <v>0</v>
      </c>
      <c r="E56" s="364">
        <v>0</v>
      </c>
      <c r="F56" s="364">
        <v>0</v>
      </c>
      <c r="G56" s="364">
        <v>0</v>
      </c>
      <c r="H56" s="364">
        <v>0</v>
      </c>
      <c r="I56" s="364">
        <v>0</v>
      </c>
      <c r="J56" s="364">
        <v>5</v>
      </c>
      <c r="K56" s="364">
        <v>1</v>
      </c>
      <c r="L56" s="366">
        <v>4</v>
      </c>
      <c r="M56" s="365">
        <v>0</v>
      </c>
      <c r="N56" s="364">
        <v>0</v>
      </c>
      <c r="O56" s="364">
        <v>0</v>
      </c>
      <c r="P56" s="364">
        <v>0</v>
      </c>
      <c r="Q56" s="364">
        <v>0</v>
      </c>
      <c r="R56" s="364">
        <v>0</v>
      </c>
      <c r="S56" s="364">
        <v>0</v>
      </c>
      <c r="T56" s="364">
        <v>0</v>
      </c>
      <c r="U56" s="364">
        <v>0</v>
      </c>
      <c r="V56" s="364">
        <v>0</v>
      </c>
      <c r="W56" s="364">
        <v>0</v>
      </c>
      <c r="X56" s="364">
        <v>0</v>
      </c>
      <c r="Y56" s="364">
        <v>0</v>
      </c>
      <c r="Z56" s="363" t="s">
        <v>548</v>
      </c>
      <c r="AA56" s="341"/>
      <c r="AB56" s="341"/>
    </row>
    <row r="57" spans="1:28" s="352" customFormat="1" ht="15" customHeight="1">
      <c r="A57" s="362" t="s">
        <v>547</v>
      </c>
      <c r="B57" s="682">
        <f>C57+M57+P57+W57+X57+Y57</f>
        <v>0</v>
      </c>
      <c r="C57" s="359">
        <v>0</v>
      </c>
      <c r="D57" s="359">
        <v>0</v>
      </c>
      <c r="E57" s="359">
        <v>0</v>
      </c>
      <c r="F57" s="359">
        <v>0</v>
      </c>
      <c r="G57" s="359">
        <v>0</v>
      </c>
      <c r="H57" s="359">
        <v>0</v>
      </c>
      <c r="I57" s="359">
        <v>0</v>
      </c>
      <c r="J57" s="359">
        <v>0</v>
      </c>
      <c r="K57" s="359">
        <v>0</v>
      </c>
      <c r="L57" s="361">
        <v>0</v>
      </c>
      <c r="M57" s="360">
        <v>0</v>
      </c>
      <c r="N57" s="359">
        <v>0</v>
      </c>
      <c r="O57" s="359">
        <v>0</v>
      </c>
      <c r="P57" s="359">
        <v>0</v>
      </c>
      <c r="Q57" s="359">
        <v>0</v>
      </c>
      <c r="R57" s="359">
        <v>0</v>
      </c>
      <c r="S57" s="359">
        <v>0</v>
      </c>
      <c r="T57" s="359">
        <v>0</v>
      </c>
      <c r="U57" s="359">
        <v>0</v>
      </c>
      <c r="V57" s="359">
        <v>0</v>
      </c>
      <c r="W57" s="359">
        <v>0</v>
      </c>
      <c r="X57" s="359">
        <v>0</v>
      </c>
      <c r="Y57" s="359">
        <v>0</v>
      </c>
      <c r="Z57" s="358" t="s">
        <v>547</v>
      </c>
      <c r="AA57" s="341"/>
      <c r="AB57" s="341"/>
    </row>
    <row r="58" spans="1:28" s="352" customFormat="1" ht="15" customHeight="1">
      <c r="A58" s="362" t="s">
        <v>546</v>
      </c>
      <c r="B58" s="682">
        <f>C58+M58+P58+W58+X58+Y58</f>
        <v>3</v>
      </c>
      <c r="C58" s="359">
        <v>3</v>
      </c>
      <c r="D58" s="359">
        <v>0</v>
      </c>
      <c r="E58" s="359">
        <v>0</v>
      </c>
      <c r="F58" s="359">
        <v>0</v>
      </c>
      <c r="G58" s="359">
        <v>0</v>
      </c>
      <c r="H58" s="359">
        <v>0</v>
      </c>
      <c r="I58" s="359">
        <v>0</v>
      </c>
      <c r="J58" s="359">
        <v>3</v>
      </c>
      <c r="K58" s="359">
        <v>0</v>
      </c>
      <c r="L58" s="361">
        <v>3</v>
      </c>
      <c r="M58" s="360">
        <v>0</v>
      </c>
      <c r="N58" s="359">
        <v>0</v>
      </c>
      <c r="O58" s="359">
        <v>0</v>
      </c>
      <c r="P58" s="359">
        <v>0</v>
      </c>
      <c r="Q58" s="359">
        <v>0</v>
      </c>
      <c r="R58" s="359">
        <v>0</v>
      </c>
      <c r="S58" s="359">
        <v>0</v>
      </c>
      <c r="T58" s="359">
        <v>0</v>
      </c>
      <c r="U58" s="359">
        <v>0</v>
      </c>
      <c r="V58" s="359">
        <v>0</v>
      </c>
      <c r="W58" s="359">
        <v>0</v>
      </c>
      <c r="X58" s="359">
        <v>0</v>
      </c>
      <c r="Y58" s="359">
        <v>0</v>
      </c>
      <c r="Z58" s="358" t="s">
        <v>546</v>
      </c>
      <c r="AA58" s="341"/>
      <c r="AB58" s="341"/>
    </row>
    <row r="59" spans="1:28" s="352" customFormat="1" ht="15" customHeight="1">
      <c r="A59" s="357" t="s">
        <v>545</v>
      </c>
      <c r="B59" s="683">
        <f>C59+M59+P59+W59+X59+Y59</f>
        <v>25</v>
      </c>
      <c r="C59" s="354">
        <v>24</v>
      </c>
      <c r="D59" s="354">
        <v>12</v>
      </c>
      <c r="E59" s="354">
        <v>0</v>
      </c>
      <c r="F59" s="354">
        <v>12</v>
      </c>
      <c r="G59" s="354">
        <v>0</v>
      </c>
      <c r="H59" s="354">
        <v>0</v>
      </c>
      <c r="I59" s="354">
        <v>0</v>
      </c>
      <c r="J59" s="354">
        <v>12</v>
      </c>
      <c r="K59" s="354">
        <v>9</v>
      </c>
      <c r="L59" s="356">
        <v>3</v>
      </c>
      <c r="M59" s="355">
        <v>0</v>
      </c>
      <c r="N59" s="354">
        <v>0</v>
      </c>
      <c r="O59" s="354">
        <v>0</v>
      </c>
      <c r="P59" s="354">
        <v>1</v>
      </c>
      <c r="Q59" s="354">
        <v>0</v>
      </c>
      <c r="R59" s="354">
        <v>0</v>
      </c>
      <c r="S59" s="354">
        <v>1</v>
      </c>
      <c r="T59" s="354">
        <v>1</v>
      </c>
      <c r="U59" s="354">
        <v>0</v>
      </c>
      <c r="V59" s="354">
        <v>0</v>
      </c>
      <c r="W59" s="354">
        <v>0</v>
      </c>
      <c r="X59" s="354">
        <v>0</v>
      </c>
      <c r="Y59" s="354">
        <v>0</v>
      </c>
      <c r="Z59" s="353" t="s">
        <v>545</v>
      </c>
      <c r="AA59" s="341"/>
      <c r="AB59" s="341"/>
    </row>
    <row r="60" spans="1:28" s="456" customFormat="1" ht="15" customHeight="1">
      <c r="A60" s="676" t="s">
        <v>544</v>
      </c>
      <c r="B60" s="677">
        <f aca="true" t="shared" si="10" ref="B60:Y60">SUM(B61:B72)</f>
        <v>250</v>
      </c>
      <c r="C60" s="677">
        <f t="shared" si="10"/>
        <v>236</v>
      </c>
      <c r="D60" s="677">
        <f t="shared" si="10"/>
        <v>130</v>
      </c>
      <c r="E60" s="677">
        <f t="shared" si="10"/>
        <v>8</v>
      </c>
      <c r="F60" s="677">
        <f t="shared" si="10"/>
        <v>122</v>
      </c>
      <c r="G60" s="677">
        <f t="shared" si="10"/>
        <v>0</v>
      </c>
      <c r="H60" s="677">
        <f t="shared" si="10"/>
        <v>0</v>
      </c>
      <c r="I60" s="677">
        <f t="shared" si="10"/>
        <v>0</v>
      </c>
      <c r="J60" s="677">
        <f t="shared" si="10"/>
        <v>106</v>
      </c>
      <c r="K60" s="677">
        <f t="shared" si="10"/>
        <v>89</v>
      </c>
      <c r="L60" s="678">
        <f t="shared" si="10"/>
        <v>17</v>
      </c>
      <c r="M60" s="679">
        <f t="shared" si="10"/>
        <v>8</v>
      </c>
      <c r="N60" s="677">
        <f t="shared" si="10"/>
        <v>2</v>
      </c>
      <c r="O60" s="677">
        <f t="shared" si="10"/>
        <v>6</v>
      </c>
      <c r="P60" s="677">
        <f t="shared" si="10"/>
        <v>4</v>
      </c>
      <c r="Q60" s="677">
        <f t="shared" si="10"/>
        <v>0</v>
      </c>
      <c r="R60" s="677">
        <f t="shared" si="10"/>
        <v>0</v>
      </c>
      <c r="S60" s="677">
        <f t="shared" si="10"/>
        <v>4</v>
      </c>
      <c r="T60" s="677">
        <f t="shared" si="10"/>
        <v>1</v>
      </c>
      <c r="U60" s="677">
        <f t="shared" si="10"/>
        <v>2</v>
      </c>
      <c r="V60" s="677">
        <f t="shared" si="10"/>
        <v>1</v>
      </c>
      <c r="W60" s="677">
        <f t="shared" si="10"/>
        <v>0</v>
      </c>
      <c r="X60" s="677">
        <f t="shared" si="10"/>
        <v>2</v>
      </c>
      <c r="Y60" s="677">
        <f t="shared" si="10"/>
        <v>0</v>
      </c>
      <c r="Z60" s="680" t="s">
        <v>544</v>
      </c>
      <c r="AA60" s="455"/>
      <c r="AB60" s="455"/>
    </row>
    <row r="61" spans="1:28" s="352" customFormat="1" ht="15" customHeight="1">
      <c r="A61" s="367" t="s">
        <v>543</v>
      </c>
      <c r="B61" s="681">
        <f aca="true" t="shared" si="11" ref="B61:B74">C61+M61+P61+W61+X61+Y61</f>
        <v>55</v>
      </c>
      <c r="C61" s="364">
        <v>51</v>
      </c>
      <c r="D61" s="364">
        <v>29</v>
      </c>
      <c r="E61" s="364">
        <v>1</v>
      </c>
      <c r="F61" s="364">
        <v>28</v>
      </c>
      <c r="G61" s="364">
        <v>0</v>
      </c>
      <c r="H61" s="364">
        <v>0</v>
      </c>
      <c r="I61" s="364">
        <v>0</v>
      </c>
      <c r="J61" s="364">
        <v>22</v>
      </c>
      <c r="K61" s="364">
        <v>22</v>
      </c>
      <c r="L61" s="366">
        <v>0</v>
      </c>
      <c r="M61" s="365">
        <v>2</v>
      </c>
      <c r="N61" s="364">
        <v>0</v>
      </c>
      <c r="O61" s="364">
        <v>2</v>
      </c>
      <c r="P61" s="364">
        <v>1</v>
      </c>
      <c r="Q61" s="364">
        <v>0</v>
      </c>
      <c r="R61" s="364">
        <v>0</v>
      </c>
      <c r="S61" s="364">
        <v>1</v>
      </c>
      <c r="T61" s="364">
        <v>0</v>
      </c>
      <c r="U61" s="364">
        <v>1</v>
      </c>
      <c r="V61" s="364">
        <v>0</v>
      </c>
      <c r="W61" s="364">
        <v>0</v>
      </c>
      <c r="X61" s="364">
        <v>1</v>
      </c>
      <c r="Y61" s="364">
        <v>0</v>
      </c>
      <c r="Z61" s="363" t="s">
        <v>543</v>
      </c>
      <c r="AA61" s="341"/>
      <c r="AB61" s="341"/>
    </row>
    <row r="62" spans="1:28" s="352" customFormat="1" ht="15" customHeight="1">
      <c r="A62" s="362" t="s">
        <v>542</v>
      </c>
      <c r="B62" s="682">
        <f t="shared" si="11"/>
        <v>112</v>
      </c>
      <c r="C62" s="359">
        <v>106</v>
      </c>
      <c r="D62" s="359">
        <v>60</v>
      </c>
      <c r="E62" s="359">
        <v>3</v>
      </c>
      <c r="F62" s="359">
        <v>57</v>
      </c>
      <c r="G62" s="359">
        <v>0</v>
      </c>
      <c r="H62" s="359">
        <v>0</v>
      </c>
      <c r="I62" s="359">
        <v>0</v>
      </c>
      <c r="J62" s="359">
        <v>46</v>
      </c>
      <c r="K62" s="359">
        <v>39</v>
      </c>
      <c r="L62" s="361">
        <v>7</v>
      </c>
      <c r="M62" s="360">
        <v>3</v>
      </c>
      <c r="N62" s="359">
        <v>1</v>
      </c>
      <c r="O62" s="359">
        <v>2</v>
      </c>
      <c r="P62" s="359">
        <v>2</v>
      </c>
      <c r="Q62" s="359">
        <v>0</v>
      </c>
      <c r="R62" s="359">
        <v>0</v>
      </c>
      <c r="S62" s="359">
        <v>2</v>
      </c>
      <c r="T62" s="359">
        <v>1</v>
      </c>
      <c r="U62" s="359">
        <v>0</v>
      </c>
      <c r="V62" s="359">
        <v>1</v>
      </c>
      <c r="W62" s="359">
        <v>0</v>
      </c>
      <c r="X62" s="359">
        <v>1</v>
      </c>
      <c r="Y62" s="359">
        <v>0</v>
      </c>
      <c r="Z62" s="358" t="s">
        <v>542</v>
      </c>
      <c r="AA62" s="341"/>
      <c r="AB62" s="341"/>
    </row>
    <row r="63" spans="1:28" s="352" customFormat="1" ht="15" customHeight="1">
      <c r="A63" s="362" t="s">
        <v>541</v>
      </c>
      <c r="B63" s="682">
        <f t="shared" si="11"/>
        <v>4</v>
      </c>
      <c r="C63" s="359">
        <v>4</v>
      </c>
      <c r="D63" s="359">
        <v>2</v>
      </c>
      <c r="E63" s="359">
        <v>1</v>
      </c>
      <c r="F63" s="359">
        <v>1</v>
      </c>
      <c r="G63" s="359">
        <v>0</v>
      </c>
      <c r="H63" s="359">
        <v>0</v>
      </c>
      <c r="I63" s="359">
        <v>0</v>
      </c>
      <c r="J63" s="359">
        <v>2</v>
      </c>
      <c r="K63" s="359">
        <v>2</v>
      </c>
      <c r="L63" s="361">
        <v>0</v>
      </c>
      <c r="M63" s="360">
        <v>0</v>
      </c>
      <c r="N63" s="359">
        <v>0</v>
      </c>
      <c r="O63" s="359">
        <v>0</v>
      </c>
      <c r="P63" s="359">
        <v>0</v>
      </c>
      <c r="Q63" s="359">
        <v>0</v>
      </c>
      <c r="R63" s="359">
        <v>0</v>
      </c>
      <c r="S63" s="359">
        <v>0</v>
      </c>
      <c r="T63" s="359">
        <v>0</v>
      </c>
      <c r="U63" s="359">
        <v>0</v>
      </c>
      <c r="V63" s="359">
        <v>0</v>
      </c>
      <c r="W63" s="359">
        <v>0</v>
      </c>
      <c r="X63" s="359">
        <v>0</v>
      </c>
      <c r="Y63" s="359">
        <v>0</v>
      </c>
      <c r="Z63" s="358" t="s">
        <v>541</v>
      </c>
      <c r="AA63" s="341"/>
      <c r="AB63" s="341"/>
    </row>
    <row r="64" spans="1:28" s="352" customFormat="1" ht="15" customHeight="1">
      <c r="A64" s="362" t="s">
        <v>540</v>
      </c>
      <c r="B64" s="682">
        <f t="shared" si="11"/>
        <v>5</v>
      </c>
      <c r="C64" s="359">
        <v>4</v>
      </c>
      <c r="D64" s="359">
        <v>0</v>
      </c>
      <c r="E64" s="359">
        <v>0</v>
      </c>
      <c r="F64" s="359">
        <v>0</v>
      </c>
      <c r="G64" s="359">
        <v>0</v>
      </c>
      <c r="H64" s="359">
        <v>0</v>
      </c>
      <c r="I64" s="359">
        <v>0</v>
      </c>
      <c r="J64" s="359">
        <v>4</v>
      </c>
      <c r="K64" s="359">
        <v>3</v>
      </c>
      <c r="L64" s="361">
        <v>1</v>
      </c>
      <c r="M64" s="360">
        <v>1</v>
      </c>
      <c r="N64" s="359">
        <v>0</v>
      </c>
      <c r="O64" s="359">
        <v>1</v>
      </c>
      <c r="P64" s="359">
        <v>0</v>
      </c>
      <c r="Q64" s="359">
        <v>0</v>
      </c>
      <c r="R64" s="359">
        <v>0</v>
      </c>
      <c r="S64" s="359">
        <v>0</v>
      </c>
      <c r="T64" s="359">
        <v>0</v>
      </c>
      <c r="U64" s="359">
        <v>0</v>
      </c>
      <c r="V64" s="359">
        <v>0</v>
      </c>
      <c r="W64" s="359">
        <v>0</v>
      </c>
      <c r="X64" s="359">
        <v>0</v>
      </c>
      <c r="Y64" s="359">
        <v>0</v>
      </c>
      <c r="Z64" s="358" t="s">
        <v>540</v>
      </c>
      <c r="AA64" s="341"/>
      <c r="AB64" s="341"/>
    </row>
    <row r="65" spans="1:28" s="352" customFormat="1" ht="15" customHeight="1">
      <c r="A65" s="362" t="s">
        <v>539</v>
      </c>
      <c r="B65" s="682">
        <f t="shared" si="11"/>
        <v>12</v>
      </c>
      <c r="C65" s="359">
        <v>12</v>
      </c>
      <c r="D65" s="359">
        <v>4</v>
      </c>
      <c r="E65" s="359">
        <v>1</v>
      </c>
      <c r="F65" s="359">
        <v>3</v>
      </c>
      <c r="G65" s="359">
        <v>0</v>
      </c>
      <c r="H65" s="359">
        <v>0</v>
      </c>
      <c r="I65" s="359">
        <v>0</v>
      </c>
      <c r="J65" s="359">
        <v>8</v>
      </c>
      <c r="K65" s="359">
        <v>6</v>
      </c>
      <c r="L65" s="361">
        <v>2</v>
      </c>
      <c r="M65" s="360">
        <v>0</v>
      </c>
      <c r="N65" s="359">
        <v>0</v>
      </c>
      <c r="O65" s="359">
        <v>0</v>
      </c>
      <c r="P65" s="359">
        <v>0</v>
      </c>
      <c r="Q65" s="359">
        <v>0</v>
      </c>
      <c r="R65" s="359">
        <v>0</v>
      </c>
      <c r="S65" s="359">
        <v>0</v>
      </c>
      <c r="T65" s="359">
        <v>0</v>
      </c>
      <c r="U65" s="359">
        <v>0</v>
      </c>
      <c r="V65" s="359">
        <v>0</v>
      </c>
      <c r="W65" s="359">
        <v>0</v>
      </c>
      <c r="X65" s="359">
        <v>0</v>
      </c>
      <c r="Y65" s="359">
        <v>0</v>
      </c>
      <c r="Z65" s="358" t="s">
        <v>539</v>
      </c>
      <c r="AA65" s="341"/>
      <c r="AB65" s="341"/>
    </row>
    <row r="66" spans="1:28" s="352" customFormat="1" ht="15" customHeight="1">
      <c r="A66" s="362" t="s">
        <v>538</v>
      </c>
      <c r="B66" s="682">
        <f t="shared" si="11"/>
        <v>1</v>
      </c>
      <c r="C66" s="359">
        <v>1</v>
      </c>
      <c r="D66" s="359">
        <v>0</v>
      </c>
      <c r="E66" s="359">
        <v>0</v>
      </c>
      <c r="F66" s="359">
        <v>0</v>
      </c>
      <c r="G66" s="359">
        <v>0</v>
      </c>
      <c r="H66" s="359">
        <v>0</v>
      </c>
      <c r="I66" s="359">
        <v>0</v>
      </c>
      <c r="J66" s="359">
        <v>1</v>
      </c>
      <c r="K66" s="359">
        <v>0</v>
      </c>
      <c r="L66" s="361">
        <v>1</v>
      </c>
      <c r="M66" s="360">
        <v>0</v>
      </c>
      <c r="N66" s="359">
        <v>0</v>
      </c>
      <c r="O66" s="359">
        <v>0</v>
      </c>
      <c r="P66" s="359">
        <v>0</v>
      </c>
      <c r="Q66" s="359">
        <v>0</v>
      </c>
      <c r="R66" s="359">
        <v>0</v>
      </c>
      <c r="S66" s="359">
        <v>0</v>
      </c>
      <c r="T66" s="359">
        <v>0</v>
      </c>
      <c r="U66" s="359">
        <v>0</v>
      </c>
      <c r="V66" s="359">
        <v>0</v>
      </c>
      <c r="W66" s="359">
        <v>0</v>
      </c>
      <c r="X66" s="359">
        <v>0</v>
      </c>
      <c r="Y66" s="359">
        <v>0</v>
      </c>
      <c r="Z66" s="358" t="s">
        <v>538</v>
      </c>
      <c r="AA66" s="341"/>
      <c r="AB66" s="341"/>
    </row>
    <row r="67" spans="1:28" s="352" customFormat="1" ht="15" customHeight="1">
      <c r="A67" s="362" t="s">
        <v>537</v>
      </c>
      <c r="B67" s="682">
        <f t="shared" si="11"/>
        <v>23</v>
      </c>
      <c r="C67" s="359">
        <v>21</v>
      </c>
      <c r="D67" s="359">
        <v>19</v>
      </c>
      <c r="E67" s="359">
        <v>1</v>
      </c>
      <c r="F67" s="359">
        <v>18</v>
      </c>
      <c r="G67" s="359">
        <v>0</v>
      </c>
      <c r="H67" s="359">
        <v>0</v>
      </c>
      <c r="I67" s="359">
        <v>0</v>
      </c>
      <c r="J67" s="359">
        <v>2</v>
      </c>
      <c r="K67" s="359">
        <v>2</v>
      </c>
      <c r="L67" s="361">
        <v>0</v>
      </c>
      <c r="M67" s="360">
        <v>1</v>
      </c>
      <c r="N67" s="359">
        <v>0</v>
      </c>
      <c r="O67" s="359">
        <v>1</v>
      </c>
      <c r="P67" s="359">
        <v>1</v>
      </c>
      <c r="Q67" s="359">
        <v>0</v>
      </c>
      <c r="R67" s="359">
        <v>0</v>
      </c>
      <c r="S67" s="359">
        <v>1</v>
      </c>
      <c r="T67" s="359">
        <v>0</v>
      </c>
      <c r="U67" s="359">
        <v>1</v>
      </c>
      <c r="V67" s="359">
        <v>0</v>
      </c>
      <c r="W67" s="359">
        <v>0</v>
      </c>
      <c r="X67" s="359">
        <v>0</v>
      </c>
      <c r="Y67" s="359">
        <v>0</v>
      </c>
      <c r="Z67" s="358" t="s">
        <v>537</v>
      </c>
      <c r="AA67" s="341"/>
      <c r="AB67" s="341"/>
    </row>
    <row r="68" spans="1:28" s="352" customFormat="1" ht="15" customHeight="1">
      <c r="A68" s="362" t="s">
        <v>536</v>
      </c>
      <c r="B68" s="682">
        <f t="shared" si="11"/>
        <v>15</v>
      </c>
      <c r="C68" s="359">
        <v>15</v>
      </c>
      <c r="D68" s="359">
        <v>11</v>
      </c>
      <c r="E68" s="359">
        <v>0</v>
      </c>
      <c r="F68" s="359">
        <v>11</v>
      </c>
      <c r="G68" s="359">
        <v>0</v>
      </c>
      <c r="H68" s="359">
        <v>0</v>
      </c>
      <c r="I68" s="359">
        <v>0</v>
      </c>
      <c r="J68" s="359">
        <v>4</v>
      </c>
      <c r="K68" s="359">
        <v>3</v>
      </c>
      <c r="L68" s="361">
        <v>1</v>
      </c>
      <c r="M68" s="360">
        <v>0</v>
      </c>
      <c r="N68" s="359">
        <v>0</v>
      </c>
      <c r="O68" s="359">
        <v>0</v>
      </c>
      <c r="P68" s="359">
        <v>0</v>
      </c>
      <c r="Q68" s="359">
        <v>0</v>
      </c>
      <c r="R68" s="359">
        <v>0</v>
      </c>
      <c r="S68" s="359">
        <v>0</v>
      </c>
      <c r="T68" s="359">
        <v>0</v>
      </c>
      <c r="U68" s="359">
        <v>0</v>
      </c>
      <c r="V68" s="359">
        <v>0</v>
      </c>
      <c r="W68" s="359">
        <v>0</v>
      </c>
      <c r="X68" s="359">
        <v>0</v>
      </c>
      <c r="Y68" s="359">
        <v>0</v>
      </c>
      <c r="Z68" s="358" t="s">
        <v>536</v>
      </c>
      <c r="AA68" s="341"/>
      <c r="AB68" s="341"/>
    </row>
    <row r="69" spans="1:28" s="352" customFormat="1" ht="15" customHeight="1">
      <c r="A69" s="362" t="s">
        <v>535</v>
      </c>
      <c r="B69" s="682">
        <f t="shared" si="11"/>
        <v>19</v>
      </c>
      <c r="C69" s="359">
        <v>18</v>
      </c>
      <c r="D69" s="359">
        <v>5</v>
      </c>
      <c r="E69" s="359">
        <v>1</v>
      </c>
      <c r="F69" s="359">
        <v>4</v>
      </c>
      <c r="G69" s="359">
        <v>0</v>
      </c>
      <c r="H69" s="359">
        <v>0</v>
      </c>
      <c r="I69" s="359">
        <v>0</v>
      </c>
      <c r="J69" s="359">
        <v>13</v>
      </c>
      <c r="K69" s="359">
        <v>10</v>
      </c>
      <c r="L69" s="361">
        <v>3</v>
      </c>
      <c r="M69" s="360">
        <v>1</v>
      </c>
      <c r="N69" s="359">
        <v>1</v>
      </c>
      <c r="O69" s="359">
        <v>0</v>
      </c>
      <c r="P69" s="359">
        <v>0</v>
      </c>
      <c r="Q69" s="359">
        <v>0</v>
      </c>
      <c r="R69" s="359">
        <v>0</v>
      </c>
      <c r="S69" s="359">
        <v>0</v>
      </c>
      <c r="T69" s="359">
        <v>0</v>
      </c>
      <c r="U69" s="359">
        <v>0</v>
      </c>
      <c r="V69" s="359">
        <v>0</v>
      </c>
      <c r="W69" s="359">
        <v>0</v>
      </c>
      <c r="X69" s="359">
        <v>0</v>
      </c>
      <c r="Y69" s="359">
        <v>0</v>
      </c>
      <c r="Z69" s="358" t="s">
        <v>535</v>
      </c>
      <c r="AA69" s="341"/>
      <c r="AB69" s="341"/>
    </row>
    <row r="70" spans="1:28" s="352" customFormat="1" ht="15" customHeight="1">
      <c r="A70" s="362" t="s">
        <v>534</v>
      </c>
      <c r="B70" s="682">
        <f t="shared" si="11"/>
        <v>0</v>
      </c>
      <c r="C70" s="359">
        <v>0</v>
      </c>
      <c r="D70" s="359">
        <v>0</v>
      </c>
      <c r="E70" s="359">
        <v>0</v>
      </c>
      <c r="F70" s="359">
        <v>0</v>
      </c>
      <c r="G70" s="359">
        <v>0</v>
      </c>
      <c r="H70" s="359">
        <v>0</v>
      </c>
      <c r="I70" s="359">
        <v>0</v>
      </c>
      <c r="J70" s="359">
        <v>0</v>
      </c>
      <c r="K70" s="359">
        <v>0</v>
      </c>
      <c r="L70" s="361">
        <v>0</v>
      </c>
      <c r="M70" s="360">
        <v>0</v>
      </c>
      <c r="N70" s="359">
        <v>0</v>
      </c>
      <c r="O70" s="359">
        <v>0</v>
      </c>
      <c r="P70" s="359">
        <v>0</v>
      </c>
      <c r="Q70" s="359">
        <v>0</v>
      </c>
      <c r="R70" s="359">
        <v>0</v>
      </c>
      <c r="S70" s="359">
        <v>0</v>
      </c>
      <c r="T70" s="359">
        <v>0</v>
      </c>
      <c r="U70" s="359">
        <v>0</v>
      </c>
      <c r="V70" s="359">
        <v>0</v>
      </c>
      <c r="W70" s="359">
        <v>0</v>
      </c>
      <c r="X70" s="359">
        <v>0</v>
      </c>
      <c r="Y70" s="359">
        <v>0</v>
      </c>
      <c r="Z70" s="358" t="s">
        <v>534</v>
      </c>
      <c r="AA70" s="341"/>
      <c r="AB70" s="341"/>
    </row>
    <row r="71" spans="1:28" s="352" customFormat="1" ht="15" customHeight="1">
      <c r="A71" s="362" t="s">
        <v>533</v>
      </c>
      <c r="B71" s="682">
        <f t="shared" si="11"/>
        <v>3</v>
      </c>
      <c r="C71" s="359">
        <v>3</v>
      </c>
      <c r="D71" s="359">
        <v>0</v>
      </c>
      <c r="E71" s="359">
        <v>0</v>
      </c>
      <c r="F71" s="359">
        <v>0</v>
      </c>
      <c r="G71" s="359">
        <v>0</v>
      </c>
      <c r="H71" s="359">
        <v>0</v>
      </c>
      <c r="I71" s="359">
        <v>0</v>
      </c>
      <c r="J71" s="359">
        <v>3</v>
      </c>
      <c r="K71" s="359">
        <v>2</v>
      </c>
      <c r="L71" s="361">
        <v>1</v>
      </c>
      <c r="M71" s="360">
        <v>0</v>
      </c>
      <c r="N71" s="359">
        <v>0</v>
      </c>
      <c r="O71" s="359">
        <v>0</v>
      </c>
      <c r="P71" s="359">
        <v>0</v>
      </c>
      <c r="Q71" s="359">
        <v>0</v>
      </c>
      <c r="R71" s="359">
        <v>0</v>
      </c>
      <c r="S71" s="359">
        <v>0</v>
      </c>
      <c r="T71" s="359">
        <v>0</v>
      </c>
      <c r="U71" s="359">
        <v>0</v>
      </c>
      <c r="V71" s="359">
        <v>0</v>
      </c>
      <c r="W71" s="359">
        <v>0</v>
      </c>
      <c r="X71" s="359">
        <v>0</v>
      </c>
      <c r="Y71" s="359">
        <v>0</v>
      </c>
      <c r="Z71" s="358" t="s">
        <v>533</v>
      </c>
      <c r="AA71" s="341"/>
      <c r="AB71" s="341"/>
    </row>
    <row r="72" spans="1:28" s="352" customFormat="1" ht="15" customHeight="1">
      <c r="A72" s="357" t="s">
        <v>532</v>
      </c>
      <c r="B72" s="683">
        <f t="shared" si="11"/>
        <v>1</v>
      </c>
      <c r="C72" s="354">
        <v>1</v>
      </c>
      <c r="D72" s="354">
        <v>0</v>
      </c>
      <c r="E72" s="354">
        <v>0</v>
      </c>
      <c r="F72" s="354">
        <v>0</v>
      </c>
      <c r="G72" s="354">
        <v>0</v>
      </c>
      <c r="H72" s="354">
        <v>0</v>
      </c>
      <c r="I72" s="354">
        <v>0</v>
      </c>
      <c r="J72" s="354">
        <v>1</v>
      </c>
      <c r="K72" s="354">
        <v>0</v>
      </c>
      <c r="L72" s="356">
        <v>1</v>
      </c>
      <c r="M72" s="355">
        <v>0</v>
      </c>
      <c r="N72" s="354">
        <v>0</v>
      </c>
      <c r="O72" s="354">
        <v>0</v>
      </c>
      <c r="P72" s="354">
        <v>0</v>
      </c>
      <c r="Q72" s="354">
        <v>0</v>
      </c>
      <c r="R72" s="354">
        <v>0</v>
      </c>
      <c r="S72" s="354">
        <v>0</v>
      </c>
      <c r="T72" s="354">
        <v>0</v>
      </c>
      <c r="U72" s="354">
        <v>0</v>
      </c>
      <c r="V72" s="354">
        <v>0</v>
      </c>
      <c r="W72" s="354">
        <v>0</v>
      </c>
      <c r="X72" s="354">
        <v>0</v>
      </c>
      <c r="Y72" s="354">
        <v>0</v>
      </c>
      <c r="Z72" s="353" t="s">
        <v>532</v>
      </c>
      <c r="AA72" s="341"/>
      <c r="AB72" s="341"/>
    </row>
    <row r="73" spans="1:28" s="340" customFormat="1" ht="15" customHeight="1">
      <c r="A73" s="351" t="s">
        <v>531</v>
      </c>
      <c r="B73" s="677">
        <f t="shared" si="11"/>
        <v>829</v>
      </c>
      <c r="C73" s="348">
        <v>816</v>
      </c>
      <c r="D73" s="348">
        <v>549</v>
      </c>
      <c r="E73" s="348">
        <v>10</v>
      </c>
      <c r="F73" s="348">
        <v>537</v>
      </c>
      <c r="G73" s="348">
        <v>2</v>
      </c>
      <c r="H73" s="348">
        <v>2</v>
      </c>
      <c r="I73" s="348">
        <v>0</v>
      </c>
      <c r="J73" s="348">
        <v>267</v>
      </c>
      <c r="K73" s="348">
        <v>182</v>
      </c>
      <c r="L73" s="350">
        <v>85</v>
      </c>
      <c r="M73" s="349">
        <v>6</v>
      </c>
      <c r="N73" s="348">
        <v>0</v>
      </c>
      <c r="O73" s="348">
        <v>6</v>
      </c>
      <c r="P73" s="348">
        <v>5</v>
      </c>
      <c r="Q73" s="348">
        <v>1</v>
      </c>
      <c r="R73" s="348">
        <v>1</v>
      </c>
      <c r="S73" s="348">
        <v>3</v>
      </c>
      <c r="T73" s="348">
        <v>1</v>
      </c>
      <c r="U73" s="348">
        <v>0</v>
      </c>
      <c r="V73" s="348">
        <v>2</v>
      </c>
      <c r="W73" s="348">
        <v>0</v>
      </c>
      <c r="X73" s="348">
        <v>2</v>
      </c>
      <c r="Y73" s="348">
        <v>0</v>
      </c>
      <c r="Z73" s="347" t="s">
        <v>531</v>
      </c>
      <c r="AA73" s="341"/>
      <c r="AB73" s="341"/>
    </row>
    <row r="74" spans="1:28" s="340" customFormat="1" ht="15" customHeight="1" thickBot="1">
      <c r="A74" s="346" t="s">
        <v>530</v>
      </c>
      <c r="B74" s="684">
        <f t="shared" si="11"/>
        <v>575</v>
      </c>
      <c r="C74" s="343">
        <v>549</v>
      </c>
      <c r="D74" s="343">
        <v>283</v>
      </c>
      <c r="E74" s="343">
        <v>20</v>
      </c>
      <c r="F74" s="343">
        <v>263</v>
      </c>
      <c r="G74" s="343">
        <v>0</v>
      </c>
      <c r="H74" s="343">
        <v>0</v>
      </c>
      <c r="I74" s="343">
        <v>0</v>
      </c>
      <c r="J74" s="343">
        <v>266</v>
      </c>
      <c r="K74" s="343">
        <v>210</v>
      </c>
      <c r="L74" s="345">
        <v>56</v>
      </c>
      <c r="M74" s="344">
        <v>13</v>
      </c>
      <c r="N74" s="343">
        <v>0</v>
      </c>
      <c r="O74" s="343">
        <v>13</v>
      </c>
      <c r="P74" s="343">
        <v>8</v>
      </c>
      <c r="Q74" s="343">
        <v>0</v>
      </c>
      <c r="R74" s="343">
        <v>1</v>
      </c>
      <c r="S74" s="343">
        <v>7</v>
      </c>
      <c r="T74" s="343">
        <v>1</v>
      </c>
      <c r="U74" s="343">
        <v>0</v>
      </c>
      <c r="V74" s="343">
        <v>6</v>
      </c>
      <c r="W74" s="343">
        <v>1</v>
      </c>
      <c r="X74" s="343">
        <v>4</v>
      </c>
      <c r="Y74" s="343">
        <v>0</v>
      </c>
      <c r="Z74" s="342" t="s">
        <v>530</v>
      </c>
      <c r="AA74" s="341"/>
      <c r="AB74" s="341"/>
    </row>
    <row r="75" spans="1:28" ht="13.5">
      <c r="A75" s="193" t="s">
        <v>462</v>
      </c>
      <c r="L75" s="339"/>
      <c r="Z75" s="338" t="s">
        <v>720</v>
      </c>
      <c r="AA75" s="337"/>
      <c r="AB75" s="337"/>
    </row>
    <row r="76" spans="27:28" ht="13.5">
      <c r="AA76" s="337"/>
      <c r="AB76" s="337"/>
    </row>
    <row r="77" spans="27:28" ht="13.5">
      <c r="AA77" s="337"/>
      <c r="AB77" s="337"/>
    </row>
    <row r="78" spans="27:28" ht="13.5">
      <c r="AA78" s="337"/>
      <c r="AB78" s="337"/>
    </row>
    <row r="79" spans="27:28" ht="13.5">
      <c r="AA79" s="337"/>
      <c r="AB79" s="337"/>
    </row>
    <row r="80" spans="27:28" ht="13.5">
      <c r="AA80" s="337"/>
      <c r="AB80" s="337"/>
    </row>
    <row r="81" spans="27:28" ht="13.5">
      <c r="AA81" s="337"/>
      <c r="AB81" s="337"/>
    </row>
  </sheetData>
  <sheetProtection/>
  <mergeCells count="31">
    <mergeCell ref="M2:O2"/>
    <mergeCell ref="T4:T8"/>
    <mergeCell ref="U4:U8"/>
    <mergeCell ref="P2:V2"/>
    <mergeCell ref="P3:P8"/>
    <mergeCell ref="S4:S8"/>
    <mergeCell ref="M3:M8"/>
    <mergeCell ref="N3:N8"/>
    <mergeCell ref="O3:O8"/>
    <mergeCell ref="Z2:Z8"/>
    <mergeCell ref="V4:V8"/>
    <mergeCell ref="Y2:Y8"/>
    <mergeCell ref="X2:X8"/>
    <mergeCell ref="W2:W8"/>
    <mergeCell ref="S3:V3"/>
    <mergeCell ref="J3:L3"/>
    <mergeCell ref="K4:K8"/>
    <mergeCell ref="G5:G8"/>
    <mergeCell ref="H5:H8"/>
    <mergeCell ref="I5:I8"/>
    <mergeCell ref="J4:J8"/>
    <mergeCell ref="D4:D8"/>
    <mergeCell ref="D3:I3"/>
    <mergeCell ref="A2:A8"/>
    <mergeCell ref="B2:B8"/>
    <mergeCell ref="E4:E8"/>
    <mergeCell ref="F4:F8"/>
    <mergeCell ref="C2:C8"/>
    <mergeCell ref="D2:L2"/>
    <mergeCell ref="L4:L8"/>
    <mergeCell ref="G4:I4"/>
  </mergeCells>
  <printOptions verticalCentered="1"/>
  <pageMargins left="0.6692913385826772" right="0.74" top="0.5905511811023623" bottom="0.5118110236220472" header="0.45" footer="0.5118110236220472"/>
  <pageSetup horizontalDpi="600" verticalDpi="600" orientation="portrait" paperSize="9" scale="74" r:id="rId1"/>
  <colBreaks count="1" manualBreakCount="1">
    <brk id="12" max="7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O126"/>
  <sheetViews>
    <sheetView view="pageBreakPreview" zoomScale="50" zoomScaleSheetLayoutView="50" zoomScalePageLayoutView="0" workbookViewId="0" topLeftCell="A1">
      <selection activeCell="E48" sqref="E48"/>
    </sheetView>
  </sheetViews>
  <sheetFormatPr defaultColWidth="9.00390625" defaultRowHeight="13.5"/>
  <cols>
    <col min="1" max="1" width="11.75390625" style="377" customWidth="1"/>
    <col min="2" max="13" width="9.00390625" style="375" customWidth="1"/>
    <col min="14" max="14" width="11.75390625" style="377" customWidth="1"/>
    <col min="15" max="26" width="9.00390625" style="375" customWidth="1"/>
    <col min="27" max="27" width="11.75390625" style="377" customWidth="1"/>
    <col min="28" max="39" width="9.00390625" style="375" customWidth="1"/>
    <col min="40" max="40" width="11.75390625" style="377" customWidth="1"/>
    <col min="41" max="48" width="9.00390625" style="375" customWidth="1"/>
    <col min="49" max="67" width="9.00390625" style="376" customWidth="1"/>
    <col min="68" max="16384" width="9.00390625" style="375" customWidth="1"/>
  </cols>
  <sheetData>
    <row r="1" spans="1:41" ht="20.25" customHeight="1">
      <c r="A1" s="415" t="s">
        <v>680</v>
      </c>
      <c r="N1" s="415" t="s">
        <v>679</v>
      </c>
      <c r="O1" s="415"/>
      <c r="AA1" s="415" t="s">
        <v>678</v>
      </c>
      <c r="AB1" s="415"/>
      <c r="AN1" s="415" t="s">
        <v>677</v>
      </c>
      <c r="AO1" s="415"/>
    </row>
    <row r="2" spans="1:48" ht="15.75" customHeight="1" thickBot="1">
      <c r="A2" s="415"/>
      <c r="J2" s="947" t="s">
        <v>676</v>
      </c>
      <c r="K2" s="947"/>
      <c r="L2" s="947"/>
      <c r="M2" s="947"/>
      <c r="N2" s="415"/>
      <c r="O2" s="414"/>
      <c r="P2" s="414"/>
      <c r="Q2" s="414"/>
      <c r="W2" s="947" t="s">
        <v>676</v>
      </c>
      <c r="X2" s="947"/>
      <c r="Y2" s="947"/>
      <c r="Z2" s="947"/>
      <c r="AA2" s="415"/>
      <c r="AJ2" s="947" t="s">
        <v>676</v>
      </c>
      <c r="AK2" s="947"/>
      <c r="AL2" s="947"/>
      <c r="AM2" s="947"/>
      <c r="AN2" s="415"/>
      <c r="AT2" s="947" t="s">
        <v>676</v>
      </c>
      <c r="AU2" s="947"/>
      <c r="AV2" s="947"/>
    </row>
    <row r="3" spans="1:67" s="408" customFormat="1" ht="16.5" customHeight="1">
      <c r="A3" s="951" t="s">
        <v>12</v>
      </c>
      <c r="B3" s="938" t="s">
        <v>29</v>
      </c>
      <c r="C3" s="938" t="s">
        <v>675</v>
      </c>
      <c r="D3" s="938" t="s">
        <v>674</v>
      </c>
      <c r="E3" s="938" t="s">
        <v>673</v>
      </c>
      <c r="F3" s="413" t="s">
        <v>657</v>
      </c>
      <c r="G3" s="938" t="s">
        <v>672</v>
      </c>
      <c r="H3" s="938" t="s">
        <v>671</v>
      </c>
      <c r="I3" s="413" t="s">
        <v>670</v>
      </c>
      <c r="J3" s="938" t="s">
        <v>669</v>
      </c>
      <c r="K3" s="938" t="s">
        <v>668</v>
      </c>
      <c r="L3" s="938" t="s">
        <v>667</v>
      </c>
      <c r="M3" s="944" t="s">
        <v>666</v>
      </c>
      <c r="N3" s="951" t="s">
        <v>12</v>
      </c>
      <c r="O3" s="948" t="s">
        <v>665</v>
      </c>
      <c r="P3" s="938" t="s">
        <v>664</v>
      </c>
      <c r="Q3" s="938" t="s">
        <v>62</v>
      </c>
      <c r="R3" s="938" t="s">
        <v>663</v>
      </c>
      <c r="S3" s="938" t="s">
        <v>662</v>
      </c>
      <c r="T3" s="938" t="s">
        <v>661</v>
      </c>
      <c r="U3" s="938" t="s">
        <v>660</v>
      </c>
      <c r="V3" s="938" t="s">
        <v>659</v>
      </c>
      <c r="W3" s="938" t="s">
        <v>658</v>
      </c>
      <c r="X3" s="413" t="s">
        <v>657</v>
      </c>
      <c r="Y3" s="938" t="s">
        <v>656</v>
      </c>
      <c r="Z3" s="944" t="s">
        <v>655</v>
      </c>
      <c r="AA3" s="951" t="s">
        <v>12</v>
      </c>
      <c r="AB3" s="948" t="s">
        <v>654</v>
      </c>
      <c r="AC3" s="938" t="s">
        <v>653</v>
      </c>
      <c r="AD3" s="938" t="s">
        <v>652</v>
      </c>
      <c r="AE3" s="938" t="s">
        <v>651</v>
      </c>
      <c r="AF3" s="938" t="s">
        <v>650</v>
      </c>
      <c r="AG3" s="938" t="s">
        <v>649</v>
      </c>
      <c r="AH3" s="938" t="s">
        <v>648</v>
      </c>
      <c r="AI3" s="938" t="s">
        <v>647</v>
      </c>
      <c r="AJ3" s="938" t="s">
        <v>646</v>
      </c>
      <c r="AK3" s="941" t="s">
        <v>645</v>
      </c>
      <c r="AL3" s="938" t="s">
        <v>644</v>
      </c>
      <c r="AM3" s="944" t="s">
        <v>643</v>
      </c>
      <c r="AN3" s="951" t="s">
        <v>12</v>
      </c>
      <c r="AO3" s="948" t="s">
        <v>642</v>
      </c>
      <c r="AP3" s="938" t="s">
        <v>641</v>
      </c>
      <c r="AQ3" s="938" t="s">
        <v>640</v>
      </c>
      <c r="AR3" s="938" t="s">
        <v>639</v>
      </c>
      <c r="AS3" s="938" t="s">
        <v>638</v>
      </c>
      <c r="AT3" s="938" t="s">
        <v>637</v>
      </c>
      <c r="AU3" s="938" t="s">
        <v>636</v>
      </c>
      <c r="AV3" s="944" t="s">
        <v>622</v>
      </c>
      <c r="AW3" s="376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</row>
    <row r="4" spans="1:67" s="408" customFormat="1" ht="16.5" customHeight="1">
      <c r="A4" s="952"/>
      <c r="B4" s="939"/>
      <c r="C4" s="939"/>
      <c r="D4" s="939"/>
      <c r="E4" s="939"/>
      <c r="F4" s="412" t="s">
        <v>635</v>
      </c>
      <c r="G4" s="939"/>
      <c r="H4" s="939"/>
      <c r="I4" s="412" t="s">
        <v>635</v>
      </c>
      <c r="J4" s="939"/>
      <c r="K4" s="939"/>
      <c r="L4" s="939"/>
      <c r="M4" s="945"/>
      <c r="N4" s="952"/>
      <c r="O4" s="949"/>
      <c r="P4" s="939"/>
      <c r="Q4" s="939"/>
      <c r="R4" s="939"/>
      <c r="S4" s="939"/>
      <c r="T4" s="939"/>
      <c r="U4" s="939"/>
      <c r="V4" s="939"/>
      <c r="W4" s="939"/>
      <c r="X4" s="412" t="s">
        <v>634</v>
      </c>
      <c r="Y4" s="939"/>
      <c r="Z4" s="945"/>
      <c r="AA4" s="952"/>
      <c r="AB4" s="949"/>
      <c r="AC4" s="939"/>
      <c r="AD4" s="939"/>
      <c r="AE4" s="939"/>
      <c r="AF4" s="939"/>
      <c r="AG4" s="939"/>
      <c r="AH4" s="939"/>
      <c r="AI4" s="939"/>
      <c r="AJ4" s="939"/>
      <c r="AK4" s="942"/>
      <c r="AL4" s="939"/>
      <c r="AM4" s="945"/>
      <c r="AN4" s="952"/>
      <c r="AO4" s="949"/>
      <c r="AP4" s="939"/>
      <c r="AQ4" s="939"/>
      <c r="AR4" s="939"/>
      <c r="AS4" s="939"/>
      <c r="AT4" s="939"/>
      <c r="AU4" s="939"/>
      <c r="AV4" s="945"/>
      <c r="AW4" s="376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09"/>
      <c r="BK4" s="409"/>
      <c r="BL4" s="409"/>
      <c r="BM4" s="409"/>
      <c r="BN4" s="409"/>
      <c r="BO4" s="409"/>
    </row>
    <row r="5" spans="1:67" s="408" customFormat="1" ht="16.5" customHeight="1">
      <c r="A5" s="953"/>
      <c r="B5" s="940"/>
      <c r="C5" s="940"/>
      <c r="D5" s="940"/>
      <c r="E5" s="940"/>
      <c r="F5" s="410" t="s">
        <v>633</v>
      </c>
      <c r="G5" s="940"/>
      <c r="H5" s="940"/>
      <c r="I5" s="411" t="s">
        <v>632</v>
      </c>
      <c r="J5" s="940"/>
      <c r="K5" s="940"/>
      <c r="L5" s="940"/>
      <c r="M5" s="946"/>
      <c r="N5" s="953"/>
      <c r="O5" s="950"/>
      <c r="P5" s="940"/>
      <c r="Q5" s="940"/>
      <c r="R5" s="940"/>
      <c r="S5" s="940"/>
      <c r="T5" s="940"/>
      <c r="U5" s="940"/>
      <c r="V5" s="940"/>
      <c r="W5" s="940"/>
      <c r="X5" s="410" t="s">
        <v>631</v>
      </c>
      <c r="Y5" s="940"/>
      <c r="Z5" s="946"/>
      <c r="AA5" s="953"/>
      <c r="AB5" s="950"/>
      <c r="AC5" s="940"/>
      <c r="AD5" s="940"/>
      <c r="AE5" s="940"/>
      <c r="AF5" s="940"/>
      <c r="AG5" s="940"/>
      <c r="AH5" s="940"/>
      <c r="AI5" s="940"/>
      <c r="AJ5" s="940"/>
      <c r="AK5" s="943"/>
      <c r="AL5" s="940"/>
      <c r="AM5" s="946"/>
      <c r="AN5" s="953"/>
      <c r="AO5" s="950"/>
      <c r="AP5" s="940"/>
      <c r="AQ5" s="940"/>
      <c r="AR5" s="940"/>
      <c r="AS5" s="940"/>
      <c r="AT5" s="940"/>
      <c r="AU5" s="940"/>
      <c r="AV5" s="946"/>
      <c r="AW5" s="376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</row>
    <row r="6" spans="1:67" s="454" customFormat="1" ht="15" customHeight="1">
      <c r="A6" s="685" t="s">
        <v>595</v>
      </c>
      <c r="B6" s="686">
        <f>SUM(B7,B16,B28,B38,B52,B57,B70,B71)</f>
        <v>3705</v>
      </c>
      <c r="C6" s="686">
        <f aca="true" t="shared" si="0" ref="C6:M6">SUM(C7,C16,C28,C38,C52,C57,C70,C71)</f>
        <v>904</v>
      </c>
      <c r="D6" s="686">
        <f t="shared" si="0"/>
        <v>59</v>
      </c>
      <c r="E6" s="686">
        <f t="shared" si="0"/>
        <v>132</v>
      </c>
      <c r="F6" s="686">
        <f t="shared" si="0"/>
        <v>180</v>
      </c>
      <c r="G6" s="686">
        <f t="shared" si="0"/>
        <v>37</v>
      </c>
      <c r="H6" s="686">
        <f t="shared" si="0"/>
        <v>56</v>
      </c>
      <c r="I6" s="686">
        <f t="shared" si="0"/>
        <v>31</v>
      </c>
      <c r="J6" s="686">
        <f t="shared" si="0"/>
        <v>23</v>
      </c>
      <c r="K6" s="686">
        <f t="shared" si="0"/>
        <v>84</v>
      </c>
      <c r="L6" s="686">
        <f t="shared" si="0"/>
        <v>1</v>
      </c>
      <c r="M6" s="687">
        <f t="shared" si="0"/>
        <v>13</v>
      </c>
      <c r="N6" s="685" t="s">
        <v>595</v>
      </c>
      <c r="O6" s="688">
        <f aca="true" t="shared" si="1" ref="O6:Z6">SUM(O7,O16,O28,O38,O52,O57,O70,O71)</f>
        <v>0</v>
      </c>
      <c r="P6" s="686">
        <f t="shared" si="1"/>
        <v>228</v>
      </c>
      <c r="Q6" s="686">
        <f t="shared" si="1"/>
        <v>210</v>
      </c>
      <c r="R6" s="686">
        <f t="shared" si="1"/>
        <v>12</v>
      </c>
      <c r="S6" s="686">
        <f t="shared" si="1"/>
        <v>269</v>
      </c>
      <c r="T6" s="686">
        <f t="shared" si="1"/>
        <v>11</v>
      </c>
      <c r="U6" s="686">
        <f t="shared" si="1"/>
        <v>44</v>
      </c>
      <c r="V6" s="686">
        <f t="shared" si="1"/>
        <v>17</v>
      </c>
      <c r="W6" s="686">
        <f t="shared" si="1"/>
        <v>1</v>
      </c>
      <c r="X6" s="686">
        <f t="shared" si="1"/>
        <v>17</v>
      </c>
      <c r="Y6" s="686">
        <f t="shared" si="1"/>
        <v>99</v>
      </c>
      <c r="Z6" s="687">
        <f t="shared" si="1"/>
        <v>3</v>
      </c>
      <c r="AA6" s="685" t="s">
        <v>595</v>
      </c>
      <c r="AB6" s="688">
        <f aca="true" t="shared" si="2" ref="AB6:AM6">SUM(AB7,AB16,AB28,AB38,AB52,AB57,AB70,AB71)</f>
        <v>88</v>
      </c>
      <c r="AC6" s="686">
        <f t="shared" si="2"/>
        <v>297</v>
      </c>
      <c r="AD6" s="686">
        <f t="shared" si="2"/>
        <v>36</v>
      </c>
      <c r="AE6" s="686">
        <f t="shared" si="2"/>
        <v>2</v>
      </c>
      <c r="AF6" s="686">
        <f t="shared" si="2"/>
        <v>166</v>
      </c>
      <c r="AG6" s="686">
        <f t="shared" si="2"/>
        <v>130</v>
      </c>
      <c r="AH6" s="686">
        <f t="shared" si="2"/>
        <v>6</v>
      </c>
      <c r="AI6" s="686">
        <f t="shared" si="2"/>
        <v>128</v>
      </c>
      <c r="AJ6" s="686">
        <f t="shared" si="2"/>
        <v>1</v>
      </c>
      <c r="AK6" s="686">
        <f t="shared" si="2"/>
        <v>30</v>
      </c>
      <c r="AL6" s="686">
        <f t="shared" si="2"/>
        <v>23</v>
      </c>
      <c r="AM6" s="687">
        <f t="shared" si="2"/>
        <v>54</v>
      </c>
      <c r="AN6" s="685" t="s">
        <v>595</v>
      </c>
      <c r="AO6" s="688">
        <f aca="true" t="shared" si="3" ref="AO6:AV6">SUM(AO7,AO16,AO28,AO38,AO52,AO57,AO70,AO71)</f>
        <v>90</v>
      </c>
      <c r="AP6" s="686">
        <f t="shared" si="3"/>
        <v>23</v>
      </c>
      <c r="AQ6" s="686">
        <f t="shared" si="3"/>
        <v>4</v>
      </c>
      <c r="AR6" s="686">
        <f t="shared" si="3"/>
        <v>17</v>
      </c>
      <c r="AS6" s="686">
        <f t="shared" si="3"/>
        <v>147</v>
      </c>
      <c r="AT6" s="686">
        <f t="shared" si="3"/>
        <v>7</v>
      </c>
      <c r="AU6" s="686">
        <f t="shared" si="3"/>
        <v>21</v>
      </c>
      <c r="AV6" s="687">
        <f t="shared" si="3"/>
        <v>4</v>
      </c>
      <c r="AW6" s="452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  <c r="BL6" s="453"/>
      <c r="BM6" s="453"/>
      <c r="BN6" s="453"/>
      <c r="BO6" s="453"/>
    </row>
    <row r="7" spans="1:67" s="454" customFormat="1" ht="15" customHeight="1">
      <c r="A7" s="685" t="s">
        <v>594</v>
      </c>
      <c r="B7" s="686">
        <f aca="true" t="shared" si="4" ref="B7:M7">SUM(B8:B15)</f>
        <v>1228</v>
      </c>
      <c r="C7" s="686">
        <f t="shared" si="4"/>
        <v>229</v>
      </c>
      <c r="D7" s="686">
        <f t="shared" si="4"/>
        <v>22</v>
      </c>
      <c r="E7" s="686">
        <f t="shared" si="4"/>
        <v>47</v>
      </c>
      <c r="F7" s="686">
        <f t="shared" si="4"/>
        <v>69</v>
      </c>
      <c r="G7" s="686">
        <f t="shared" si="4"/>
        <v>18</v>
      </c>
      <c r="H7" s="686">
        <f t="shared" si="4"/>
        <v>29</v>
      </c>
      <c r="I7" s="686">
        <f t="shared" si="4"/>
        <v>13</v>
      </c>
      <c r="J7" s="686">
        <f t="shared" si="4"/>
        <v>14</v>
      </c>
      <c r="K7" s="686">
        <f t="shared" si="4"/>
        <v>35</v>
      </c>
      <c r="L7" s="686">
        <f t="shared" si="4"/>
        <v>1</v>
      </c>
      <c r="M7" s="687">
        <f t="shared" si="4"/>
        <v>7</v>
      </c>
      <c r="N7" s="685" t="s">
        <v>594</v>
      </c>
      <c r="O7" s="688">
        <f aca="true" t="shared" si="5" ref="O7:Z7">SUM(O8:O15)</f>
        <v>0</v>
      </c>
      <c r="P7" s="686">
        <f t="shared" si="5"/>
        <v>77</v>
      </c>
      <c r="Q7" s="686">
        <f t="shared" si="5"/>
        <v>66</v>
      </c>
      <c r="R7" s="686">
        <f t="shared" si="5"/>
        <v>1</v>
      </c>
      <c r="S7" s="686">
        <f t="shared" si="5"/>
        <v>93</v>
      </c>
      <c r="T7" s="686">
        <f t="shared" si="5"/>
        <v>2</v>
      </c>
      <c r="U7" s="686">
        <f t="shared" si="5"/>
        <v>20</v>
      </c>
      <c r="V7" s="686">
        <f t="shared" si="5"/>
        <v>11</v>
      </c>
      <c r="W7" s="686">
        <f t="shared" si="5"/>
        <v>0</v>
      </c>
      <c r="X7" s="686">
        <f t="shared" si="5"/>
        <v>12</v>
      </c>
      <c r="Y7" s="686">
        <f t="shared" si="5"/>
        <v>41</v>
      </c>
      <c r="Z7" s="687">
        <f t="shared" si="5"/>
        <v>1</v>
      </c>
      <c r="AA7" s="685" t="s">
        <v>594</v>
      </c>
      <c r="AB7" s="688">
        <f aca="true" t="shared" si="6" ref="AB7:AM7">SUM(AB8:AB15)</f>
        <v>32</v>
      </c>
      <c r="AC7" s="686">
        <f t="shared" si="6"/>
        <v>85</v>
      </c>
      <c r="AD7" s="686">
        <f t="shared" si="6"/>
        <v>12</v>
      </c>
      <c r="AE7" s="686">
        <f t="shared" si="6"/>
        <v>0</v>
      </c>
      <c r="AF7" s="686">
        <f t="shared" si="6"/>
        <v>54</v>
      </c>
      <c r="AG7" s="686">
        <f t="shared" si="6"/>
        <v>51</v>
      </c>
      <c r="AH7" s="686">
        <f t="shared" si="6"/>
        <v>1</v>
      </c>
      <c r="AI7" s="686">
        <f t="shared" si="6"/>
        <v>41</v>
      </c>
      <c r="AJ7" s="686">
        <f t="shared" si="6"/>
        <v>1</v>
      </c>
      <c r="AK7" s="686">
        <f t="shared" si="6"/>
        <v>7</v>
      </c>
      <c r="AL7" s="686">
        <f t="shared" si="6"/>
        <v>7</v>
      </c>
      <c r="AM7" s="687">
        <f t="shared" si="6"/>
        <v>19</v>
      </c>
      <c r="AN7" s="685" t="s">
        <v>594</v>
      </c>
      <c r="AO7" s="688">
        <f aca="true" t="shared" si="7" ref="AO7:AV7">SUM(AO8:AO15)</f>
        <v>31</v>
      </c>
      <c r="AP7" s="686">
        <f t="shared" si="7"/>
        <v>13</v>
      </c>
      <c r="AQ7" s="686">
        <f t="shared" si="7"/>
        <v>1</v>
      </c>
      <c r="AR7" s="686">
        <f t="shared" si="7"/>
        <v>7</v>
      </c>
      <c r="AS7" s="686">
        <f t="shared" si="7"/>
        <v>45</v>
      </c>
      <c r="AT7" s="686">
        <f t="shared" si="7"/>
        <v>2</v>
      </c>
      <c r="AU7" s="686">
        <f t="shared" si="7"/>
        <v>11</v>
      </c>
      <c r="AV7" s="687">
        <f t="shared" si="7"/>
        <v>0</v>
      </c>
      <c r="AW7" s="452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</row>
    <row r="8" spans="1:49" s="384" customFormat="1" ht="15" customHeight="1">
      <c r="A8" s="405" t="s">
        <v>593</v>
      </c>
      <c r="B8" s="689">
        <f>SUM(C8:AV8)</f>
        <v>979</v>
      </c>
      <c r="C8" s="403">
        <v>150</v>
      </c>
      <c r="D8" s="403">
        <v>22</v>
      </c>
      <c r="E8" s="403">
        <v>43</v>
      </c>
      <c r="F8" s="403">
        <v>56</v>
      </c>
      <c r="G8" s="403">
        <v>16</v>
      </c>
      <c r="H8" s="403">
        <v>25</v>
      </c>
      <c r="I8" s="403">
        <v>11</v>
      </c>
      <c r="J8" s="403">
        <v>11</v>
      </c>
      <c r="K8" s="403">
        <v>31</v>
      </c>
      <c r="L8" s="403">
        <v>1</v>
      </c>
      <c r="M8" s="406">
        <v>7</v>
      </c>
      <c r="N8" s="405" t="s">
        <v>593</v>
      </c>
      <c r="O8" s="404" t="s">
        <v>30</v>
      </c>
      <c r="P8" s="403">
        <v>67</v>
      </c>
      <c r="Q8" s="403">
        <v>56</v>
      </c>
      <c r="R8" s="403" t="s">
        <v>30</v>
      </c>
      <c r="S8" s="403">
        <v>68</v>
      </c>
      <c r="T8" s="403">
        <v>2</v>
      </c>
      <c r="U8" s="403">
        <v>18</v>
      </c>
      <c r="V8" s="403">
        <v>7</v>
      </c>
      <c r="W8" s="403" t="s">
        <v>30</v>
      </c>
      <c r="X8" s="403">
        <v>10</v>
      </c>
      <c r="Y8" s="403">
        <v>33</v>
      </c>
      <c r="Z8" s="406">
        <v>1</v>
      </c>
      <c r="AA8" s="405" t="s">
        <v>593</v>
      </c>
      <c r="AB8" s="404">
        <v>25</v>
      </c>
      <c r="AC8" s="403">
        <v>63</v>
      </c>
      <c r="AD8" s="403">
        <v>12</v>
      </c>
      <c r="AE8" s="403" t="s">
        <v>30</v>
      </c>
      <c r="AF8" s="403">
        <v>44</v>
      </c>
      <c r="AG8" s="403">
        <v>42</v>
      </c>
      <c r="AH8" s="403">
        <v>1</v>
      </c>
      <c r="AI8" s="403">
        <v>33</v>
      </c>
      <c r="AJ8" s="403" t="s">
        <v>30</v>
      </c>
      <c r="AK8" s="403">
        <v>5</v>
      </c>
      <c r="AL8" s="403">
        <v>4</v>
      </c>
      <c r="AM8" s="406">
        <v>18</v>
      </c>
      <c r="AN8" s="405" t="s">
        <v>593</v>
      </c>
      <c r="AO8" s="404">
        <v>25</v>
      </c>
      <c r="AP8" s="403">
        <v>13</v>
      </c>
      <c r="AQ8" s="403">
        <v>1</v>
      </c>
      <c r="AR8" s="403">
        <v>7</v>
      </c>
      <c r="AS8" s="403">
        <v>42</v>
      </c>
      <c r="AT8" s="403">
        <v>1</v>
      </c>
      <c r="AU8" s="403">
        <v>8</v>
      </c>
      <c r="AV8" s="398" t="s">
        <v>30</v>
      </c>
      <c r="AW8" s="376"/>
    </row>
    <row r="9" spans="1:49" s="384" customFormat="1" ht="15" customHeight="1">
      <c r="A9" s="401" t="s">
        <v>592</v>
      </c>
      <c r="B9" s="690">
        <f aca="true" t="shared" si="8" ref="B9:B15">SUM(C9:AV9)</f>
        <v>73</v>
      </c>
      <c r="C9" s="399">
        <v>24</v>
      </c>
      <c r="D9" s="399" t="s">
        <v>30</v>
      </c>
      <c r="E9" s="399">
        <v>1</v>
      </c>
      <c r="F9" s="399">
        <v>3</v>
      </c>
      <c r="G9" s="399" t="s">
        <v>30</v>
      </c>
      <c r="H9" s="399">
        <v>2</v>
      </c>
      <c r="I9" s="399" t="s">
        <v>30</v>
      </c>
      <c r="J9" s="399" t="s">
        <v>30</v>
      </c>
      <c r="K9" s="399">
        <v>2</v>
      </c>
      <c r="L9" s="399" t="s">
        <v>30</v>
      </c>
      <c r="M9" s="402" t="s">
        <v>30</v>
      </c>
      <c r="N9" s="401" t="s">
        <v>592</v>
      </c>
      <c r="O9" s="400" t="s">
        <v>30</v>
      </c>
      <c r="P9" s="399">
        <v>2</v>
      </c>
      <c r="Q9" s="399" t="s">
        <v>30</v>
      </c>
      <c r="R9" s="399">
        <v>1</v>
      </c>
      <c r="S9" s="399">
        <v>12</v>
      </c>
      <c r="T9" s="399" t="s">
        <v>30</v>
      </c>
      <c r="U9" s="399" t="s">
        <v>30</v>
      </c>
      <c r="V9" s="399" t="s">
        <v>30</v>
      </c>
      <c r="W9" s="399" t="s">
        <v>30</v>
      </c>
      <c r="X9" s="399" t="s">
        <v>30</v>
      </c>
      <c r="Y9" s="399">
        <v>3</v>
      </c>
      <c r="Z9" s="402" t="s">
        <v>30</v>
      </c>
      <c r="AA9" s="401" t="s">
        <v>592</v>
      </c>
      <c r="AB9" s="400">
        <v>5</v>
      </c>
      <c r="AC9" s="399">
        <v>8</v>
      </c>
      <c r="AD9" s="399" t="s">
        <v>30</v>
      </c>
      <c r="AE9" s="399" t="s">
        <v>30</v>
      </c>
      <c r="AF9" s="399">
        <v>2</v>
      </c>
      <c r="AG9" s="399">
        <v>2</v>
      </c>
      <c r="AH9" s="399" t="s">
        <v>30</v>
      </c>
      <c r="AI9" s="399">
        <v>6</v>
      </c>
      <c r="AJ9" s="399" t="s">
        <v>30</v>
      </c>
      <c r="AK9" s="399" t="s">
        <v>30</v>
      </c>
      <c r="AL9" s="399" t="s">
        <v>30</v>
      </c>
      <c r="AM9" s="402" t="s">
        <v>30</v>
      </c>
      <c r="AN9" s="401" t="s">
        <v>592</v>
      </c>
      <c r="AO9" s="400" t="s">
        <v>30</v>
      </c>
      <c r="AP9" s="399" t="s">
        <v>30</v>
      </c>
      <c r="AQ9" s="399" t="s">
        <v>30</v>
      </c>
      <c r="AR9" s="399" t="s">
        <v>30</v>
      </c>
      <c r="AS9" s="399" t="s">
        <v>30</v>
      </c>
      <c r="AT9" s="399" t="s">
        <v>30</v>
      </c>
      <c r="AU9" s="399" t="s">
        <v>30</v>
      </c>
      <c r="AV9" s="398" t="s">
        <v>30</v>
      </c>
      <c r="AW9" s="376"/>
    </row>
    <row r="10" spans="1:49" s="384" customFormat="1" ht="15" customHeight="1">
      <c r="A10" s="401" t="s">
        <v>591</v>
      </c>
      <c r="B10" s="690">
        <f t="shared" si="8"/>
        <v>92</v>
      </c>
      <c r="C10" s="399">
        <v>24</v>
      </c>
      <c r="D10" s="399" t="s">
        <v>30</v>
      </c>
      <c r="E10" s="399">
        <v>2</v>
      </c>
      <c r="F10" s="399">
        <v>5</v>
      </c>
      <c r="G10" s="399" t="s">
        <v>30</v>
      </c>
      <c r="H10" s="399">
        <v>2</v>
      </c>
      <c r="I10" s="399">
        <v>2</v>
      </c>
      <c r="J10" s="399">
        <v>3</v>
      </c>
      <c r="K10" s="399">
        <v>2</v>
      </c>
      <c r="L10" s="399" t="s">
        <v>30</v>
      </c>
      <c r="M10" s="402" t="s">
        <v>30</v>
      </c>
      <c r="N10" s="401" t="s">
        <v>591</v>
      </c>
      <c r="O10" s="400" t="s">
        <v>30</v>
      </c>
      <c r="P10" s="399">
        <v>4</v>
      </c>
      <c r="Q10" s="399">
        <v>4</v>
      </c>
      <c r="R10" s="399" t="s">
        <v>30</v>
      </c>
      <c r="S10" s="399">
        <v>5</v>
      </c>
      <c r="T10" s="399" t="s">
        <v>30</v>
      </c>
      <c r="U10" s="399">
        <v>2</v>
      </c>
      <c r="V10" s="399">
        <v>4</v>
      </c>
      <c r="W10" s="399" t="s">
        <v>30</v>
      </c>
      <c r="X10" s="399">
        <v>2</v>
      </c>
      <c r="Y10" s="399">
        <v>1</v>
      </c>
      <c r="Z10" s="402" t="s">
        <v>30</v>
      </c>
      <c r="AA10" s="401" t="s">
        <v>591</v>
      </c>
      <c r="AB10" s="400" t="s">
        <v>30</v>
      </c>
      <c r="AC10" s="399">
        <v>7</v>
      </c>
      <c r="AD10" s="399" t="s">
        <v>30</v>
      </c>
      <c r="AE10" s="399" t="s">
        <v>30</v>
      </c>
      <c r="AF10" s="399">
        <v>6</v>
      </c>
      <c r="AG10" s="399">
        <v>3</v>
      </c>
      <c r="AH10" s="399" t="s">
        <v>30</v>
      </c>
      <c r="AI10" s="399" t="s">
        <v>30</v>
      </c>
      <c r="AJ10" s="399">
        <v>1</v>
      </c>
      <c r="AK10" s="399">
        <v>2</v>
      </c>
      <c r="AL10" s="399">
        <v>2</v>
      </c>
      <c r="AM10" s="402">
        <v>1</v>
      </c>
      <c r="AN10" s="401" t="s">
        <v>591</v>
      </c>
      <c r="AO10" s="400">
        <v>4</v>
      </c>
      <c r="AP10" s="399" t="s">
        <v>30</v>
      </c>
      <c r="AQ10" s="399" t="s">
        <v>30</v>
      </c>
      <c r="AR10" s="399" t="s">
        <v>30</v>
      </c>
      <c r="AS10" s="399">
        <v>1</v>
      </c>
      <c r="AT10" s="399">
        <v>1</v>
      </c>
      <c r="AU10" s="399">
        <v>2</v>
      </c>
      <c r="AV10" s="398" t="s">
        <v>30</v>
      </c>
      <c r="AW10" s="376"/>
    </row>
    <row r="11" spans="1:49" s="384" customFormat="1" ht="15" customHeight="1">
      <c r="A11" s="401" t="s">
        <v>590</v>
      </c>
      <c r="B11" s="690">
        <f t="shared" si="8"/>
        <v>26</v>
      </c>
      <c r="C11" s="399">
        <v>10</v>
      </c>
      <c r="D11" s="399" t="s">
        <v>30</v>
      </c>
      <c r="E11" s="399" t="s">
        <v>30</v>
      </c>
      <c r="F11" s="399" t="s">
        <v>30</v>
      </c>
      <c r="G11" s="399" t="s">
        <v>30</v>
      </c>
      <c r="H11" s="399" t="s">
        <v>30</v>
      </c>
      <c r="I11" s="399" t="s">
        <v>30</v>
      </c>
      <c r="J11" s="399" t="s">
        <v>30</v>
      </c>
      <c r="K11" s="399" t="s">
        <v>30</v>
      </c>
      <c r="L11" s="399" t="s">
        <v>30</v>
      </c>
      <c r="M11" s="402" t="s">
        <v>30</v>
      </c>
      <c r="N11" s="401" t="s">
        <v>590</v>
      </c>
      <c r="O11" s="400" t="s">
        <v>30</v>
      </c>
      <c r="P11" s="399">
        <v>1</v>
      </c>
      <c r="Q11" s="399">
        <v>4</v>
      </c>
      <c r="R11" s="399" t="s">
        <v>30</v>
      </c>
      <c r="S11" s="399">
        <v>3</v>
      </c>
      <c r="T11" s="399" t="s">
        <v>30</v>
      </c>
      <c r="U11" s="399" t="s">
        <v>30</v>
      </c>
      <c r="V11" s="399" t="s">
        <v>30</v>
      </c>
      <c r="W11" s="399" t="s">
        <v>30</v>
      </c>
      <c r="X11" s="399" t="s">
        <v>30</v>
      </c>
      <c r="Y11" s="399" t="s">
        <v>30</v>
      </c>
      <c r="Z11" s="402" t="s">
        <v>30</v>
      </c>
      <c r="AA11" s="401" t="s">
        <v>590</v>
      </c>
      <c r="AB11" s="400" t="s">
        <v>30</v>
      </c>
      <c r="AC11" s="399">
        <v>2</v>
      </c>
      <c r="AD11" s="399" t="s">
        <v>30</v>
      </c>
      <c r="AE11" s="399" t="s">
        <v>30</v>
      </c>
      <c r="AF11" s="399">
        <v>1</v>
      </c>
      <c r="AG11" s="399">
        <v>2</v>
      </c>
      <c r="AH11" s="399" t="s">
        <v>30</v>
      </c>
      <c r="AI11" s="399">
        <v>2</v>
      </c>
      <c r="AJ11" s="399" t="s">
        <v>30</v>
      </c>
      <c r="AK11" s="399" t="s">
        <v>30</v>
      </c>
      <c r="AL11" s="399" t="s">
        <v>30</v>
      </c>
      <c r="AM11" s="402" t="s">
        <v>30</v>
      </c>
      <c r="AN11" s="401" t="s">
        <v>590</v>
      </c>
      <c r="AO11" s="400" t="s">
        <v>30</v>
      </c>
      <c r="AP11" s="399" t="s">
        <v>30</v>
      </c>
      <c r="AQ11" s="399" t="s">
        <v>30</v>
      </c>
      <c r="AR11" s="399" t="s">
        <v>30</v>
      </c>
      <c r="AS11" s="399" t="s">
        <v>30</v>
      </c>
      <c r="AT11" s="399" t="s">
        <v>30</v>
      </c>
      <c r="AU11" s="399">
        <v>1</v>
      </c>
      <c r="AV11" s="398" t="s">
        <v>30</v>
      </c>
      <c r="AW11" s="376"/>
    </row>
    <row r="12" spans="1:49" s="384" customFormat="1" ht="15" customHeight="1">
      <c r="A12" s="401" t="s">
        <v>589</v>
      </c>
      <c r="B12" s="690">
        <f t="shared" si="8"/>
        <v>3</v>
      </c>
      <c r="C12" s="399">
        <v>2</v>
      </c>
      <c r="D12" s="399" t="s">
        <v>30</v>
      </c>
      <c r="E12" s="399" t="s">
        <v>30</v>
      </c>
      <c r="F12" s="399" t="s">
        <v>30</v>
      </c>
      <c r="G12" s="399" t="s">
        <v>30</v>
      </c>
      <c r="H12" s="399" t="s">
        <v>30</v>
      </c>
      <c r="I12" s="399" t="s">
        <v>30</v>
      </c>
      <c r="J12" s="399" t="s">
        <v>30</v>
      </c>
      <c r="K12" s="399" t="s">
        <v>30</v>
      </c>
      <c r="L12" s="399" t="s">
        <v>30</v>
      </c>
      <c r="M12" s="402" t="s">
        <v>30</v>
      </c>
      <c r="N12" s="401" t="s">
        <v>589</v>
      </c>
      <c r="O12" s="400" t="s">
        <v>30</v>
      </c>
      <c r="P12" s="399" t="s">
        <v>30</v>
      </c>
      <c r="Q12" s="399" t="s">
        <v>30</v>
      </c>
      <c r="R12" s="399" t="s">
        <v>30</v>
      </c>
      <c r="S12" s="399" t="s">
        <v>30</v>
      </c>
      <c r="T12" s="399" t="s">
        <v>30</v>
      </c>
      <c r="U12" s="399" t="s">
        <v>30</v>
      </c>
      <c r="V12" s="399" t="s">
        <v>30</v>
      </c>
      <c r="W12" s="399" t="s">
        <v>30</v>
      </c>
      <c r="X12" s="399" t="s">
        <v>30</v>
      </c>
      <c r="Y12" s="399" t="s">
        <v>30</v>
      </c>
      <c r="Z12" s="402" t="s">
        <v>30</v>
      </c>
      <c r="AA12" s="401" t="s">
        <v>589</v>
      </c>
      <c r="AB12" s="400" t="s">
        <v>30</v>
      </c>
      <c r="AC12" s="399">
        <v>1</v>
      </c>
      <c r="AD12" s="399" t="s">
        <v>30</v>
      </c>
      <c r="AE12" s="399" t="s">
        <v>30</v>
      </c>
      <c r="AF12" s="399" t="s">
        <v>30</v>
      </c>
      <c r="AG12" s="399" t="s">
        <v>30</v>
      </c>
      <c r="AH12" s="399" t="s">
        <v>30</v>
      </c>
      <c r="AI12" s="399" t="s">
        <v>30</v>
      </c>
      <c r="AJ12" s="399" t="s">
        <v>30</v>
      </c>
      <c r="AK12" s="399" t="s">
        <v>30</v>
      </c>
      <c r="AL12" s="399" t="s">
        <v>30</v>
      </c>
      <c r="AM12" s="402" t="s">
        <v>30</v>
      </c>
      <c r="AN12" s="401" t="s">
        <v>589</v>
      </c>
      <c r="AO12" s="400" t="s">
        <v>30</v>
      </c>
      <c r="AP12" s="399" t="s">
        <v>30</v>
      </c>
      <c r="AQ12" s="399" t="s">
        <v>30</v>
      </c>
      <c r="AR12" s="399" t="s">
        <v>30</v>
      </c>
      <c r="AS12" s="399" t="s">
        <v>30</v>
      </c>
      <c r="AT12" s="399" t="s">
        <v>30</v>
      </c>
      <c r="AU12" s="399" t="s">
        <v>30</v>
      </c>
      <c r="AV12" s="398" t="s">
        <v>30</v>
      </c>
      <c r="AW12" s="376"/>
    </row>
    <row r="13" spans="1:49" s="384" customFormat="1" ht="15" customHeight="1">
      <c r="A13" s="401" t="s">
        <v>588</v>
      </c>
      <c r="B13" s="690">
        <f t="shared" si="8"/>
        <v>42</v>
      </c>
      <c r="C13" s="399">
        <v>9</v>
      </c>
      <c r="D13" s="399" t="s">
        <v>30</v>
      </c>
      <c r="E13" s="399">
        <v>1</v>
      </c>
      <c r="F13" s="399">
        <v>5</v>
      </c>
      <c r="G13" s="399">
        <v>2</v>
      </c>
      <c r="H13" s="399" t="s">
        <v>30</v>
      </c>
      <c r="I13" s="399" t="s">
        <v>30</v>
      </c>
      <c r="J13" s="399" t="s">
        <v>30</v>
      </c>
      <c r="K13" s="399" t="s">
        <v>30</v>
      </c>
      <c r="L13" s="399" t="s">
        <v>30</v>
      </c>
      <c r="M13" s="402" t="s">
        <v>30</v>
      </c>
      <c r="N13" s="401" t="s">
        <v>588</v>
      </c>
      <c r="O13" s="400" t="s">
        <v>30</v>
      </c>
      <c r="P13" s="399">
        <v>2</v>
      </c>
      <c r="Q13" s="399">
        <v>2</v>
      </c>
      <c r="R13" s="399" t="s">
        <v>30</v>
      </c>
      <c r="S13" s="399">
        <v>5</v>
      </c>
      <c r="T13" s="399" t="s">
        <v>30</v>
      </c>
      <c r="U13" s="399" t="s">
        <v>30</v>
      </c>
      <c r="V13" s="399" t="s">
        <v>30</v>
      </c>
      <c r="W13" s="399" t="s">
        <v>30</v>
      </c>
      <c r="X13" s="399" t="s">
        <v>30</v>
      </c>
      <c r="Y13" s="399">
        <v>3</v>
      </c>
      <c r="Z13" s="402" t="s">
        <v>30</v>
      </c>
      <c r="AA13" s="401" t="s">
        <v>588</v>
      </c>
      <c r="AB13" s="400">
        <v>2</v>
      </c>
      <c r="AC13" s="399">
        <v>3</v>
      </c>
      <c r="AD13" s="399" t="s">
        <v>30</v>
      </c>
      <c r="AE13" s="399" t="s">
        <v>30</v>
      </c>
      <c r="AF13" s="399">
        <v>1</v>
      </c>
      <c r="AG13" s="399">
        <v>2</v>
      </c>
      <c r="AH13" s="399" t="s">
        <v>30</v>
      </c>
      <c r="AI13" s="399" t="s">
        <v>30</v>
      </c>
      <c r="AJ13" s="399" t="s">
        <v>30</v>
      </c>
      <c r="AK13" s="399" t="s">
        <v>30</v>
      </c>
      <c r="AL13" s="399">
        <v>1</v>
      </c>
      <c r="AM13" s="402" t="s">
        <v>30</v>
      </c>
      <c r="AN13" s="401" t="s">
        <v>588</v>
      </c>
      <c r="AO13" s="400">
        <v>2</v>
      </c>
      <c r="AP13" s="399" t="s">
        <v>30</v>
      </c>
      <c r="AQ13" s="399" t="s">
        <v>30</v>
      </c>
      <c r="AR13" s="399" t="s">
        <v>30</v>
      </c>
      <c r="AS13" s="399">
        <v>2</v>
      </c>
      <c r="AT13" s="399" t="s">
        <v>30</v>
      </c>
      <c r="AU13" s="399" t="s">
        <v>30</v>
      </c>
      <c r="AV13" s="398" t="s">
        <v>30</v>
      </c>
      <c r="AW13" s="376"/>
    </row>
    <row r="14" spans="1:49" s="384" customFormat="1" ht="15" customHeight="1">
      <c r="A14" s="401" t="s">
        <v>587</v>
      </c>
      <c r="B14" s="690">
        <f t="shared" si="8"/>
        <v>13</v>
      </c>
      <c r="C14" s="399">
        <v>10</v>
      </c>
      <c r="D14" s="399" t="s">
        <v>30</v>
      </c>
      <c r="E14" s="399" t="s">
        <v>30</v>
      </c>
      <c r="F14" s="399" t="s">
        <v>30</v>
      </c>
      <c r="G14" s="399" t="s">
        <v>30</v>
      </c>
      <c r="H14" s="399" t="s">
        <v>30</v>
      </c>
      <c r="I14" s="399" t="s">
        <v>30</v>
      </c>
      <c r="J14" s="399" t="s">
        <v>30</v>
      </c>
      <c r="K14" s="399" t="s">
        <v>30</v>
      </c>
      <c r="L14" s="399" t="s">
        <v>30</v>
      </c>
      <c r="M14" s="402" t="s">
        <v>30</v>
      </c>
      <c r="N14" s="401" t="s">
        <v>587</v>
      </c>
      <c r="O14" s="400" t="s">
        <v>30</v>
      </c>
      <c r="P14" s="399">
        <v>1</v>
      </c>
      <c r="Q14" s="399" t="s">
        <v>30</v>
      </c>
      <c r="R14" s="399" t="s">
        <v>30</v>
      </c>
      <c r="S14" s="399" t="s">
        <v>30</v>
      </c>
      <c r="T14" s="399" t="s">
        <v>30</v>
      </c>
      <c r="U14" s="399" t="s">
        <v>30</v>
      </c>
      <c r="V14" s="399" t="s">
        <v>30</v>
      </c>
      <c r="W14" s="399" t="s">
        <v>30</v>
      </c>
      <c r="X14" s="399" t="s">
        <v>30</v>
      </c>
      <c r="Y14" s="399">
        <v>1</v>
      </c>
      <c r="Z14" s="402" t="s">
        <v>30</v>
      </c>
      <c r="AA14" s="401" t="s">
        <v>587</v>
      </c>
      <c r="AB14" s="400" t="s">
        <v>30</v>
      </c>
      <c r="AC14" s="399">
        <v>1</v>
      </c>
      <c r="AD14" s="399" t="s">
        <v>30</v>
      </c>
      <c r="AE14" s="399" t="s">
        <v>30</v>
      </c>
      <c r="AF14" s="399" t="s">
        <v>30</v>
      </c>
      <c r="AG14" s="399" t="s">
        <v>30</v>
      </c>
      <c r="AH14" s="399" t="s">
        <v>30</v>
      </c>
      <c r="AI14" s="399" t="s">
        <v>30</v>
      </c>
      <c r="AJ14" s="399" t="s">
        <v>30</v>
      </c>
      <c r="AK14" s="399" t="s">
        <v>30</v>
      </c>
      <c r="AL14" s="399" t="s">
        <v>30</v>
      </c>
      <c r="AM14" s="402" t="s">
        <v>30</v>
      </c>
      <c r="AN14" s="401" t="s">
        <v>587</v>
      </c>
      <c r="AO14" s="400" t="s">
        <v>30</v>
      </c>
      <c r="AP14" s="399" t="s">
        <v>30</v>
      </c>
      <c r="AQ14" s="399" t="s">
        <v>30</v>
      </c>
      <c r="AR14" s="399" t="s">
        <v>30</v>
      </c>
      <c r="AS14" s="399" t="s">
        <v>30</v>
      </c>
      <c r="AT14" s="399" t="s">
        <v>30</v>
      </c>
      <c r="AU14" s="399" t="s">
        <v>30</v>
      </c>
      <c r="AV14" s="398" t="s">
        <v>30</v>
      </c>
      <c r="AW14" s="376"/>
    </row>
    <row r="15" spans="1:49" s="384" customFormat="1" ht="15" customHeight="1">
      <c r="A15" s="397" t="s">
        <v>586</v>
      </c>
      <c r="B15" s="691">
        <f t="shared" si="8"/>
        <v>0</v>
      </c>
      <c r="C15" s="390" t="s">
        <v>30</v>
      </c>
      <c r="D15" s="390" t="s">
        <v>30</v>
      </c>
      <c r="E15" s="390" t="s">
        <v>30</v>
      </c>
      <c r="F15" s="390" t="s">
        <v>30</v>
      </c>
      <c r="G15" s="390" t="s">
        <v>30</v>
      </c>
      <c r="H15" s="390" t="s">
        <v>30</v>
      </c>
      <c r="I15" s="390" t="s">
        <v>30</v>
      </c>
      <c r="J15" s="390" t="s">
        <v>30</v>
      </c>
      <c r="K15" s="390" t="s">
        <v>30</v>
      </c>
      <c r="L15" s="390" t="s">
        <v>30</v>
      </c>
      <c r="M15" s="389" t="s">
        <v>30</v>
      </c>
      <c r="N15" s="397" t="s">
        <v>586</v>
      </c>
      <c r="O15" s="396" t="s">
        <v>30</v>
      </c>
      <c r="P15" s="390" t="s">
        <v>30</v>
      </c>
      <c r="Q15" s="390" t="s">
        <v>30</v>
      </c>
      <c r="R15" s="390" t="s">
        <v>30</v>
      </c>
      <c r="S15" s="390" t="s">
        <v>30</v>
      </c>
      <c r="T15" s="390" t="s">
        <v>30</v>
      </c>
      <c r="U15" s="390" t="s">
        <v>30</v>
      </c>
      <c r="V15" s="390" t="s">
        <v>30</v>
      </c>
      <c r="W15" s="390" t="s">
        <v>30</v>
      </c>
      <c r="X15" s="390" t="s">
        <v>30</v>
      </c>
      <c r="Y15" s="390" t="s">
        <v>30</v>
      </c>
      <c r="Z15" s="389" t="s">
        <v>30</v>
      </c>
      <c r="AA15" s="397" t="s">
        <v>586</v>
      </c>
      <c r="AB15" s="396" t="s">
        <v>30</v>
      </c>
      <c r="AC15" s="390" t="s">
        <v>30</v>
      </c>
      <c r="AD15" s="390" t="s">
        <v>30</v>
      </c>
      <c r="AE15" s="390" t="s">
        <v>30</v>
      </c>
      <c r="AF15" s="390" t="s">
        <v>30</v>
      </c>
      <c r="AG15" s="390" t="s">
        <v>30</v>
      </c>
      <c r="AH15" s="390" t="s">
        <v>30</v>
      </c>
      <c r="AI15" s="390" t="s">
        <v>30</v>
      </c>
      <c r="AJ15" s="390" t="s">
        <v>30</v>
      </c>
      <c r="AK15" s="390" t="s">
        <v>30</v>
      </c>
      <c r="AL15" s="390" t="s">
        <v>30</v>
      </c>
      <c r="AM15" s="389" t="s">
        <v>30</v>
      </c>
      <c r="AN15" s="397" t="s">
        <v>586</v>
      </c>
      <c r="AO15" s="396" t="s">
        <v>30</v>
      </c>
      <c r="AP15" s="390" t="s">
        <v>30</v>
      </c>
      <c r="AQ15" s="390" t="s">
        <v>30</v>
      </c>
      <c r="AR15" s="390" t="s">
        <v>30</v>
      </c>
      <c r="AS15" s="390" t="s">
        <v>30</v>
      </c>
      <c r="AT15" s="390" t="s">
        <v>30</v>
      </c>
      <c r="AU15" s="390" t="s">
        <v>30</v>
      </c>
      <c r="AV15" s="395" t="s">
        <v>30</v>
      </c>
      <c r="AW15" s="376"/>
    </row>
    <row r="16" spans="1:67" s="454" customFormat="1" ht="15" customHeight="1">
      <c r="A16" s="685" t="s">
        <v>585</v>
      </c>
      <c r="B16" s="686">
        <f aca="true" t="shared" si="9" ref="B16:M16">SUM(B17:B27)</f>
        <v>201</v>
      </c>
      <c r="C16" s="686">
        <f t="shared" si="9"/>
        <v>80</v>
      </c>
      <c r="D16" s="686">
        <f t="shared" si="9"/>
        <v>1</v>
      </c>
      <c r="E16" s="686">
        <f t="shared" si="9"/>
        <v>3</v>
      </c>
      <c r="F16" s="686">
        <f t="shared" si="9"/>
        <v>7</v>
      </c>
      <c r="G16" s="686">
        <f t="shared" si="9"/>
        <v>0</v>
      </c>
      <c r="H16" s="686">
        <f t="shared" si="9"/>
        <v>1</v>
      </c>
      <c r="I16" s="686">
        <f t="shared" si="9"/>
        <v>0</v>
      </c>
      <c r="J16" s="686">
        <f t="shared" si="9"/>
        <v>0</v>
      </c>
      <c r="K16" s="686">
        <f t="shared" si="9"/>
        <v>2</v>
      </c>
      <c r="L16" s="686">
        <f t="shared" si="9"/>
        <v>0</v>
      </c>
      <c r="M16" s="687">
        <f t="shared" si="9"/>
        <v>0</v>
      </c>
      <c r="N16" s="685" t="s">
        <v>585</v>
      </c>
      <c r="O16" s="688">
        <f aca="true" t="shared" si="10" ref="O16:Z16">SUM(O17:O27)</f>
        <v>0</v>
      </c>
      <c r="P16" s="686">
        <f t="shared" si="10"/>
        <v>20</v>
      </c>
      <c r="Q16" s="686">
        <f t="shared" si="10"/>
        <v>8</v>
      </c>
      <c r="R16" s="686">
        <f t="shared" si="10"/>
        <v>2</v>
      </c>
      <c r="S16" s="686">
        <f t="shared" si="10"/>
        <v>14</v>
      </c>
      <c r="T16" s="686">
        <f t="shared" si="10"/>
        <v>0</v>
      </c>
      <c r="U16" s="686">
        <f t="shared" si="10"/>
        <v>2</v>
      </c>
      <c r="V16" s="686">
        <f t="shared" si="10"/>
        <v>0</v>
      </c>
      <c r="W16" s="686">
        <f t="shared" si="10"/>
        <v>0</v>
      </c>
      <c r="X16" s="686">
        <f t="shared" si="10"/>
        <v>0</v>
      </c>
      <c r="Y16" s="686">
        <f t="shared" si="10"/>
        <v>3</v>
      </c>
      <c r="Z16" s="687">
        <f t="shared" si="10"/>
        <v>0</v>
      </c>
      <c r="AA16" s="685" t="s">
        <v>585</v>
      </c>
      <c r="AB16" s="688">
        <f aca="true" t="shared" si="11" ref="AB16:AM16">SUM(AB17:AB27)</f>
        <v>2</v>
      </c>
      <c r="AC16" s="686">
        <f t="shared" si="11"/>
        <v>20</v>
      </c>
      <c r="AD16" s="686">
        <f t="shared" si="11"/>
        <v>0</v>
      </c>
      <c r="AE16" s="686">
        <f t="shared" si="11"/>
        <v>0</v>
      </c>
      <c r="AF16" s="686">
        <f t="shared" si="11"/>
        <v>9</v>
      </c>
      <c r="AG16" s="686">
        <f t="shared" si="11"/>
        <v>7</v>
      </c>
      <c r="AH16" s="686">
        <f t="shared" si="11"/>
        <v>0</v>
      </c>
      <c r="AI16" s="686">
        <f t="shared" si="11"/>
        <v>7</v>
      </c>
      <c r="AJ16" s="686">
        <f t="shared" si="11"/>
        <v>0</v>
      </c>
      <c r="AK16" s="686">
        <f t="shared" si="11"/>
        <v>2</v>
      </c>
      <c r="AL16" s="686">
        <f t="shared" si="11"/>
        <v>0</v>
      </c>
      <c r="AM16" s="687">
        <f t="shared" si="11"/>
        <v>1</v>
      </c>
      <c r="AN16" s="685" t="s">
        <v>585</v>
      </c>
      <c r="AO16" s="688">
        <f aca="true" t="shared" si="12" ref="AO16:AV16">SUM(AO17:AO27)</f>
        <v>2</v>
      </c>
      <c r="AP16" s="686">
        <f t="shared" si="12"/>
        <v>1</v>
      </c>
      <c r="AQ16" s="686">
        <f t="shared" si="12"/>
        <v>0</v>
      </c>
      <c r="AR16" s="686">
        <f t="shared" si="12"/>
        <v>0</v>
      </c>
      <c r="AS16" s="686">
        <f t="shared" si="12"/>
        <v>3</v>
      </c>
      <c r="AT16" s="686">
        <f t="shared" si="12"/>
        <v>2</v>
      </c>
      <c r="AU16" s="691">
        <f t="shared" si="12"/>
        <v>1</v>
      </c>
      <c r="AV16" s="687">
        <f t="shared" si="12"/>
        <v>1</v>
      </c>
      <c r="AW16" s="452"/>
      <c r="AX16" s="453"/>
      <c r="AY16" s="453"/>
      <c r="AZ16" s="453"/>
      <c r="BA16" s="453"/>
      <c r="BB16" s="453"/>
      <c r="BC16" s="453"/>
      <c r="BD16" s="453"/>
      <c r="BE16" s="453"/>
      <c r="BF16" s="453"/>
      <c r="BG16" s="453"/>
      <c r="BH16" s="453"/>
      <c r="BI16" s="453"/>
      <c r="BJ16" s="453"/>
      <c r="BK16" s="453"/>
      <c r="BL16" s="453"/>
      <c r="BM16" s="453"/>
      <c r="BN16" s="453"/>
      <c r="BO16" s="453"/>
    </row>
    <row r="17" spans="1:49" s="384" customFormat="1" ht="15" customHeight="1">
      <c r="A17" s="405" t="s">
        <v>584</v>
      </c>
      <c r="B17" s="689">
        <f aca="true" t="shared" si="13" ref="B17:B27">SUM(C17:AV17)</f>
        <v>118</v>
      </c>
      <c r="C17" s="403">
        <v>36</v>
      </c>
      <c r="D17" s="403" t="s">
        <v>30</v>
      </c>
      <c r="E17" s="403">
        <v>1</v>
      </c>
      <c r="F17" s="403">
        <v>6</v>
      </c>
      <c r="G17" s="403" t="s">
        <v>30</v>
      </c>
      <c r="H17" s="403">
        <v>1</v>
      </c>
      <c r="I17" s="403" t="s">
        <v>30</v>
      </c>
      <c r="J17" s="403" t="s">
        <v>30</v>
      </c>
      <c r="K17" s="403">
        <v>2</v>
      </c>
      <c r="L17" s="403" t="s">
        <v>30</v>
      </c>
      <c r="M17" s="406" t="s">
        <v>30</v>
      </c>
      <c r="N17" s="405" t="s">
        <v>584</v>
      </c>
      <c r="O17" s="404" t="s">
        <v>30</v>
      </c>
      <c r="P17" s="403">
        <v>15</v>
      </c>
      <c r="Q17" s="403">
        <v>6</v>
      </c>
      <c r="R17" s="403">
        <v>1</v>
      </c>
      <c r="S17" s="403">
        <v>10</v>
      </c>
      <c r="T17" s="403" t="s">
        <v>30</v>
      </c>
      <c r="U17" s="403">
        <v>2</v>
      </c>
      <c r="V17" s="403" t="s">
        <v>30</v>
      </c>
      <c r="W17" s="403" t="s">
        <v>30</v>
      </c>
      <c r="X17" s="403" t="s">
        <v>30</v>
      </c>
      <c r="Y17" s="403">
        <v>2</v>
      </c>
      <c r="Z17" s="406" t="s">
        <v>30</v>
      </c>
      <c r="AA17" s="405" t="s">
        <v>584</v>
      </c>
      <c r="AB17" s="404">
        <v>1</v>
      </c>
      <c r="AC17" s="403">
        <v>11</v>
      </c>
      <c r="AD17" s="403" t="s">
        <v>30</v>
      </c>
      <c r="AE17" s="403" t="s">
        <v>30</v>
      </c>
      <c r="AF17" s="403">
        <v>4</v>
      </c>
      <c r="AG17" s="403">
        <v>5</v>
      </c>
      <c r="AH17" s="403" t="s">
        <v>30</v>
      </c>
      <c r="AI17" s="403">
        <v>7</v>
      </c>
      <c r="AJ17" s="403" t="s">
        <v>30</v>
      </c>
      <c r="AK17" s="403">
        <v>1</v>
      </c>
      <c r="AL17" s="403" t="s">
        <v>30</v>
      </c>
      <c r="AM17" s="406">
        <v>1</v>
      </c>
      <c r="AN17" s="405" t="s">
        <v>584</v>
      </c>
      <c r="AO17" s="404">
        <v>1</v>
      </c>
      <c r="AP17" s="403">
        <v>1</v>
      </c>
      <c r="AQ17" s="403" t="s">
        <v>30</v>
      </c>
      <c r="AR17" s="403" t="s">
        <v>30</v>
      </c>
      <c r="AS17" s="403">
        <v>3</v>
      </c>
      <c r="AT17" s="403">
        <v>1</v>
      </c>
      <c r="AU17" s="403" t="s">
        <v>30</v>
      </c>
      <c r="AV17" s="398" t="s">
        <v>30</v>
      </c>
      <c r="AW17" s="376"/>
    </row>
    <row r="18" spans="1:49" s="384" customFormat="1" ht="15" customHeight="1">
      <c r="A18" s="401" t="s">
        <v>583</v>
      </c>
      <c r="B18" s="690">
        <f t="shared" si="13"/>
        <v>25</v>
      </c>
      <c r="C18" s="399">
        <v>11</v>
      </c>
      <c r="D18" s="399" t="s">
        <v>30</v>
      </c>
      <c r="E18" s="399" t="s">
        <v>30</v>
      </c>
      <c r="F18" s="399">
        <v>1</v>
      </c>
      <c r="G18" s="399" t="s">
        <v>30</v>
      </c>
      <c r="H18" s="399" t="s">
        <v>30</v>
      </c>
      <c r="I18" s="399" t="s">
        <v>30</v>
      </c>
      <c r="J18" s="399" t="s">
        <v>30</v>
      </c>
      <c r="K18" s="399" t="s">
        <v>30</v>
      </c>
      <c r="L18" s="399" t="s">
        <v>30</v>
      </c>
      <c r="M18" s="402" t="s">
        <v>30</v>
      </c>
      <c r="N18" s="401" t="s">
        <v>583</v>
      </c>
      <c r="O18" s="400" t="s">
        <v>30</v>
      </c>
      <c r="P18" s="399">
        <v>2</v>
      </c>
      <c r="Q18" s="399">
        <v>1</v>
      </c>
      <c r="R18" s="399" t="s">
        <v>30</v>
      </c>
      <c r="S18" s="399">
        <v>1</v>
      </c>
      <c r="T18" s="399" t="s">
        <v>30</v>
      </c>
      <c r="U18" s="399" t="s">
        <v>30</v>
      </c>
      <c r="V18" s="399" t="s">
        <v>30</v>
      </c>
      <c r="W18" s="399" t="s">
        <v>30</v>
      </c>
      <c r="X18" s="399" t="s">
        <v>30</v>
      </c>
      <c r="Y18" s="399">
        <v>1</v>
      </c>
      <c r="Z18" s="402" t="s">
        <v>30</v>
      </c>
      <c r="AA18" s="401" t="s">
        <v>583</v>
      </c>
      <c r="AB18" s="400" t="s">
        <v>30</v>
      </c>
      <c r="AC18" s="399">
        <v>3</v>
      </c>
      <c r="AD18" s="399" t="s">
        <v>30</v>
      </c>
      <c r="AE18" s="399" t="s">
        <v>30</v>
      </c>
      <c r="AF18" s="399">
        <v>2</v>
      </c>
      <c r="AG18" s="399">
        <v>1</v>
      </c>
      <c r="AH18" s="399" t="s">
        <v>30</v>
      </c>
      <c r="AI18" s="399" t="s">
        <v>30</v>
      </c>
      <c r="AJ18" s="399" t="s">
        <v>30</v>
      </c>
      <c r="AK18" s="399" t="s">
        <v>30</v>
      </c>
      <c r="AL18" s="399" t="s">
        <v>30</v>
      </c>
      <c r="AM18" s="402" t="s">
        <v>30</v>
      </c>
      <c r="AN18" s="401" t="s">
        <v>583</v>
      </c>
      <c r="AO18" s="400">
        <v>1</v>
      </c>
      <c r="AP18" s="399" t="s">
        <v>30</v>
      </c>
      <c r="AQ18" s="399" t="s">
        <v>30</v>
      </c>
      <c r="AR18" s="399" t="s">
        <v>30</v>
      </c>
      <c r="AS18" s="399" t="s">
        <v>30</v>
      </c>
      <c r="AT18" s="399">
        <v>1</v>
      </c>
      <c r="AU18" s="399" t="s">
        <v>30</v>
      </c>
      <c r="AV18" s="398" t="s">
        <v>30</v>
      </c>
      <c r="AW18" s="376"/>
    </row>
    <row r="19" spans="1:49" s="384" customFormat="1" ht="15" customHeight="1">
      <c r="A19" s="401" t="s">
        <v>582</v>
      </c>
      <c r="B19" s="690">
        <f t="shared" si="13"/>
        <v>7</v>
      </c>
      <c r="C19" s="399">
        <v>3</v>
      </c>
      <c r="D19" s="399" t="s">
        <v>30</v>
      </c>
      <c r="E19" s="399">
        <v>1</v>
      </c>
      <c r="F19" s="399" t="s">
        <v>30</v>
      </c>
      <c r="G19" s="399" t="s">
        <v>30</v>
      </c>
      <c r="H19" s="399" t="s">
        <v>30</v>
      </c>
      <c r="I19" s="399" t="s">
        <v>30</v>
      </c>
      <c r="J19" s="399" t="s">
        <v>30</v>
      </c>
      <c r="K19" s="399" t="s">
        <v>30</v>
      </c>
      <c r="L19" s="399" t="s">
        <v>30</v>
      </c>
      <c r="M19" s="402" t="s">
        <v>30</v>
      </c>
      <c r="N19" s="401" t="s">
        <v>582</v>
      </c>
      <c r="O19" s="400" t="s">
        <v>30</v>
      </c>
      <c r="P19" s="399">
        <v>1</v>
      </c>
      <c r="Q19" s="399" t="s">
        <v>30</v>
      </c>
      <c r="R19" s="399" t="s">
        <v>30</v>
      </c>
      <c r="S19" s="399" t="s">
        <v>30</v>
      </c>
      <c r="T19" s="399" t="s">
        <v>30</v>
      </c>
      <c r="U19" s="399" t="s">
        <v>30</v>
      </c>
      <c r="V19" s="399" t="s">
        <v>30</v>
      </c>
      <c r="W19" s="399" t="s">
        <v>30</v>
      </c>
      <c r="X19" s="399" t="s">
        <v>30</v>
      </c>
      <c r="Y19" s="399" t="s">
        <v>30</v>
      </c>
      <c r="Z19" s="402" t="s">
        <v>30</v>
      </c>
      <c r="AA19" s="401" t="s">
        <v>582</v>
      </c>
      <c r="AB19" s="400" t="s">
        <v>30</v>
      </c>
      <c r="AC19" s="399">
        <v>1</v>
      </c>
      <c r="AD19" s="399" t="s">
        <v>30</v>
      </c>
      <c r="AE19" s="399" t="s">
        <v>30</v>
      </c>
      <c r="AF19" s="399" t="s">
        <v>30</v>
      </c>
      <c r="AG19" s="399" t="s">
        <v>30</v>
      </c>
      <c r="AH19" s="399" t="s">
        <v>30</v>
      </c>
      <c r="AI19" s="399" t="s">
        <v>30</v>
      </c>
      <c r="AJ19" s="399" t="s">
        <v>30</v>
      </c>
      <c r="AK19" s="399">
        <v>1</v>
      </c>
      <c r="AL19" s="399" t="s">
        <v>30</v>
      </c>
      <c r="AM19" s="402" t="s">
        <v>30</v>
      </c>
      <c r="AN19" s="401" t="s">
        <v>582</v>
      </c>
      <c r="AO19" s="400" t="s">
        <v>30</v>
      </c>
      <c r="AP19" s="399" t="s">
        <v>30</v>
      </c>
      <c r="AQ19" s="399" t="s">
        <v>30</v>
      </c>
      <c r="AR19" s="399" t="s">
        <v>30</v>
      </c>
      <c r="AS19" s="399" t="s">
        <v>30</v>
      </c>
      <c r="AT19" s="399" t="s">
        <v>30</v>
      </c>
      <c r="AU19" s="399" t="s">
        <v>30</v>
      </c>
      <c r="AV19" s="398" t="s">
        <v>30</v>
      </c>
      <c r="AW19" s="376"/>
    </row>
    <row r="20" spans="1:49" s="384" customFormat="1" ht="15" customHeight="1">
      <c r="A20" s="401" t="s">
        <v>581</v>
      </c>
      <c r="B20" s="690">
        <f t="shared" si="13"/>
        <v>3</v>
      </c>
      <c r="C20" s="399">
        <v>2</v>
      </c>
      <c r="D20" s="399" t="s">
        <v>30</v>
      </c>
      <c r="E20" s="399" t="s">
        <v>30</v>
      </c>
      <c r="F20" s="399" t="s">
        <v>30</v>
      </c>
      <c r="G20" s="399" t="s">
        <v>30</v>
      </c>
      <c r="H20" s="399" t="s">
        <v>30</v>
      </c>
      <c r="I20" s="399" t="s">
        <v>30</v>
      </c>
      <c r="J20" s="399" t="s">
        <v>30</v>
      </c>
      <c r="K20" s="399" t="s">
        <v>30</v>
      </c>
      <c r="L20" s="399" t="s">
        <v>30</v>
      </c>
      <c r="M20" s="402" t="s">
        <v>30</v>
      </c>
      <c r="N20" s="401" t="s">
        <v>581</v>
      </c>
      <c r="O20" s="400" t="s">
        <v>30</v>
      </c>
      <c r="P20" s="399" t="s">
        <v>30</v>
      </c>
      <c r="Q20" s="399" t="s">
        <v>30</v>
      </c>
      <c r="R20" s="399">
        <v>1</v>
      </c>
      <c r="S20" s="399" t="s">
        <v>30</v>
      </c>
      <c r="T20" s="399" t="s">
        <v>30</v>
      </c>
      <c r="U20" s="399" t="s">
        <v>30</v>
      </c>
      <c r="V20" s="399" t="s">
        <v>30</v>
      </c>
      <c r="W20" s="399" t="s">
        <v>30</v>
      </c>
      <c r="X20" s="399" t="s">
        <v>30</v>
      </c>
      <c r="Y20" s="399" t="s">
        <v>30</v>
      </c>
      <c r="Z20" s="402" t="s">
        <v>30</v>
      </c>
      <c r="AA20" s="401" t="s">
        <v>581</v>
      </c>
      <c r="AB20" s="400" t="s">
        <v>30</v>
      </c>
      <c r="AC20" s="399" t="s">
        <v>30</v>
      </c>
      <c r="AD20" s="399" t="s">
        <v>30</v>
      </c>
      <c r="AE20" s="399" t="s">
        <v>30</v>
      </c>
      <c r="AF20" s="399" t="s">
        <v>30</v>
      </c>
      <c r="AG20" s="399" t="s">
        <v>30</v>
      </c>
      <c r="AH20" s="399" t="s">
        <v>30</v>
      </c>
      <c r="AI20" s="399" t="s">
        <v>30</v>
      </c>
      <c r="AJ20" s="399" t="s">
        <v>30</v>
      </c>
      <c r="AK20" s="399" t="s">
        <v>30</v>
      </c>
      <c r="AL20" s="399" t="s">
        <v>30</v>
      </c>
      <c r="AM20" s="402" t="s">
        <v>30</v>
      </c>
      <c r="AN20" s="401" t="s">
        <v>581</v>
      </c>
      <c r="AO20" s="400" t="s">
        <v>30</v>
      </c>
      <c r="AP20" s="399" t="s">
        <v>30</v>
      </c>
      <c r="AQ20" s="399" t="s">
        <v>30</v>
      </c>
      <c r="AR20" s="399" t="s">
        <v>30</v>
      </c>
      <c r="AS20" s="399" t="s">
        <v>30</v>
      </c>
      <c r="AT20" s="399" t="s">
        <v>30</v>
      </c>
      <c r="AU20" s="399" t="s">
        <v>30</v>
      </c>
      <c r="AV20" s="398" t="s">
        <v>30</v>
      </c>
      <c r="AW20" s="376"/>
    </row>
    <row r="21" spans="1:49" s="384" customFormat="1" ht="15" customHeight="1">
      <c r="A21" s="401" t="s">
        <v>580</v>
      </c>
      <c r="B21" s="690">
        <f t="shared" si="13"/>
        <v>12</v>
      </c>
      <c r="C21" s="399">
        <v>7</v>
      </c>
      <c r="D21" s="399" t="s">
        <v>30</v>
      </c>
      <c r="E21" s="399" t="s">
        <v>30</v>
      </c>
      <c r="F21" s="399" t="s">
        <v>30</v>
      </c>
      <c r="G21" s="399" t="s">
        <v>30</v>
      </c>
      <c r="H21" s="399" t="s">
        <v>30</v>
      </c>
      <c r="I21" s="399" t="s">
        <v>30</v>
      </c>
      <c r="J21" s="399" t="s">
        <v>30</v>
      </c>
      <c r="K21" s="399" t="s">
        <v>30</v>
      </c>
      <c r="L21" s="399" t="s">
        <v>30</v>
      </c>
      <c r="M21" s="402" t="s">
        <v>30</v>
      </c>
      <c r="N21" s="401" t="s">
        <v>580</v>
      </c>
      <c r="O21" s="400" t="s">
        <v>30</v>
      </c>
      <c r="P21" s="399" t="s">
        <v>30</v>
      </c>
      <c r="Q21" s="399">
        <v>1</v>
      </c>
      <c r="R21" s="399" t="s">
        <v>30</v>
      </c>
      <c r="S21" s="399" t="s">
        <v>30</v>
      </c>
      <c r="T21" s="399" t="s">
        <v>30</v>
      </c>
      <c r="U21" s="399" t="s">
        <v>30</v>
      </c>
      <c r="V21" s="399" t="s">
        <v>30</v>
      </c>
      <c r="W21" s="399" t="s">
        <v>30</v>
      </c>
      <c r="X21" s="399" t="s">
        <v>30</v>
      </c>
      <c r="Y21" s="399" t="s">
        <v>30</v>
      </c>
      <c r="Z21" s="402" t="s">
        <v>30</v>
      </c>
      <c r="AA21" s="401" t="s">
        <v>580</v>
      </c>
      <c r="AB21" s="400" t="s">
        <v>30</v>
      </c>
      <c r="AC21" s="399">
        <v>2</v>
      </c>
      <c r="AD21" s="399" t="s">
        <v>30</v>
      </c>
      <c r="AE21" s="399" t="s">
        <v>30</v>
      </c>
      <c r="AF21" s="399">
        <v>1</v>
      </c>
      <c r="AG21" s="399">
        <v>1</v>
      </c>
      <c r="AH21" s="399" t="s">
        <v>30</v>
      </c>
      <c r="AI21" s="399" t="s">
        <v>30</v>
      </c>
      <c r="AJ21" s="399" t="s">
        <v>30</v>
      </c>
      <c r="AK21" s="399" t="s">
        <v>30</v>
      </c>
      <c r="AL21" s="399" t="s">
        <v>30</v>
      </c>
      <c r="AM21" s="402" t="s">
        <v>30</v>
      </c>
      <c r="AN21" s="401" t="s">
        <v>580</v>
      </c>
      <c r="AO21" s="400" t="s">
        <v>30</v>
      </c>
      <c r="AP21" s="399" t="s">
        <v>30</v>
      </c>
      <c r="AQ21" s="399" t="s">
        <v>30</v>
      </c>
      <c r="AR21" s="399" t="s">
        <v>30</v>
      </c>
      <c r="AS21" s="399" t="s">
        <v>30</v>
      </c>
      <c r="AT21" s="399" t="s">
        <v>30</v>
      </c>
      <c r="AU21" s="399" t="s">
        <v>30</v>
      </c>
      <c r="AV21" s="398" t="s">
        <v>30</v>
      </c>
      <c r="AW21" s="376"/>
    </row>
    <row r="22" spans="1:49" s="384" customFormat="1" ht="15" customHeight="1">
      <c r="A22" s="401" t="s">
        <v>579</v>
      </c>
      <c r="B22" s="690">
        <f t="shared" si="13"/>
        <v>2</v>
      </c>
      <c r="C22" s="399">
        <v>2</v>
      </c>
      <c r="D22" s="399" t="s">
        <v>30</v>
      </c>
      <c r="E22" s="399" t="s">
        <v>30</v>
      </c>
      <c r="F22" s="399" t="s">
        <v>30</v>
      </c>
      <c r="G22" s="399" t="s">
        <v>30</v>
      </c>
      <c r="H22" s="399" t="s">
        <v>30</v>
      </c>
      <c r="I22" s="399" t="s">
        <v>30</v>
      </c>
      <c r="J22" s="399" t="s">
        <v>30</v>
      </c>
      <c r="K22" s="399" t="s">
        <v>30</v>
      </c>
      <c r="L22" s="399" t="s">
        <v>30</v>
      </c>
      <c r="M22" s="402" t="s">
        <v>30</v>
      </c>
      <c r="N22" s="401" t="s">
        <v>579</v>
      </c>
      <c r="O22" s="400" t="s">
        <v>30</v>
      </c>
      <c r="P22" s="399" t="s">
        <v>30</v>
      </c>
      <c r="Q22" s="399" t="s">
        <v>30</v>
      </c>
      <c r="R22" s="399" t="s">
        <v>30</v>
      </c>
      <c r="S22" s="399" t="s">
        <v>30</v>
      </c>
      <c r="T22" s="399" t="s">
        <v>30</v>
      </c>
      <c r="U22" s="399" t="s">
        <v>30</v>
      </c>
      <c r="V22" s="399" t="s">
        <v>30</v>
      </c>
      <c r="W22" s="399" t="s">
        <v>30</v>
      </c>
      <c r="X22" s="399" t="s">
        <v>30</v>
      </c>
      <c r="Y22" s="399" t="s">
        <v>30</v>
      </c>
      <c r="Z22" s="402" t="s">
        <v>30</v>
      </c>
      <c r="AA22" s="401" t="s">
        <v>579</v>
      </c>
      <c r="AB22" s="400" t="s">
        <v>30</v>
      </c>
      <c r="AC22" s="399" t="s">
        <v>30</v>
      </c>
      <c r="AD22" s="399" t="s">
        <v>30</v>
      </c>
      <c r="AE22" s="399" t="s">
        <v>30</v>
      </c>
      <c r="AF22" s="399" t="s">
        <v>30</v>
      </c>
      <c r="AG22" s="399" t="s">
        <v>30</v>
      </c>
      <c r="AH22" s="399" t="s">
        <v>30</v>
      </c>
      <c r="AI22" s="399" t="s">
        <v>30</v>
      </c>
      <c r="AJ22" s="399" t="s">
        <v>30</v>
      </c>
      <c r="AK22" s="399" t="s">
        <v>30</v>
      </c>
      <c r="AL22" s="399" t="s">
        <v>30</v>
      </c>
      <c r="AM22" s="402" t="s">
        <v>30</v>
      </c>
      <c r="AN22" s="401" t="s">
        <v>579</v>
      </c>
      <c r="AO22" s="400" t="s">
        <v>30</v>
      </c>
      <c r="AP22" s="399" t="s">
        <v>30</v>
      </c>
      <c r="AQ22" s="399" t="s">
        <v>30</v>
      </c>
      <c r="AR22" s="399" t="s">
        <v>30</v>
      </c>
      <c r="AS22" s="399" t="s">
        <v>30</v>
      </c>
      <c r="AT22" s="399" t="s">
        <v>30</v>
      </c>
      <c r="AU22" s="399" t="s">
        <v>30</v>
      </c>
      <c r="AV22" s="398" t="s">
        <v>30</v>
      </c>
      <c r="AW22" s="376"/>
    </row>
    <row r="23" spans="1:49" s="384" customFormat="1" ht="15" customHeight="1">
      <c r="A23" s="401" t="s">
        <v>578</v>
      </c>
      <c r="B23" s="690">
        <f t="shared" si="13"/>
        <v>4</v>
      </c>
      <c r="C23" s="399">
        <v>1</v>
      </c>
      <c r="D23" s="399">
        <v>1</v>
      </c>
      <c r="E23" s="399" t="s">
        <v>30</v>
      </c>
      <c r="F23" s="399" t="s">
        <v>30</v>
      </c>
      <c r="G23" s="399" t="s">
        <v>30</v>
      </c>
      <c r="H23" s="399" t="s">
        <v>30</v>
      </c>
      <c r="I23" s="399" t="s">
        <v>30</v>
      </c>
      <c r="J23" s="399" t="s">
        <v>30</v>
      </c>
      <c r="K23" s="399" t="s">
        <v>30</v>
      </c>
      <c r="L23" s="399" t="s">
        <v>30</v>
      </c>
      <c r="M23" s="402" t="s">
        <v>30</v>
      </c>
      <c r="N23" s="401" t="s">
        <v>578</v>
      </c>
      <c r="O23" s="400" t="s">
        <v>30</v>
      </c>
      <c r="P23" s="399" t="s">
        <v>30</v>
      </c>
      <c r="Q23" s="399" t="s">
        <v>30</v>
      </c>
      <c r="R23" s="399" t="s">
        <v>30</v>
      </c>
      <c r="S23" s="399">
        <v>1</v>
      </c>
      <c r="T23" s="399" t="s">
        <v>30</v>
      </c>
      <c r="U23" s="399" t="s">
        <v>30</v>
      </c>
      <c r="V23" s="399" t="s">
        <v>30</v>
      </c>
      <c r="W23" s="399" t="s">
        <v>30</v>
      </c>
      <c r="X23" s="399" t="s">
        <v>30</v>
      </c>
      <c r="Y23" s="399" t="s">
        <v>30</v>
      </c>
      <c r="Z23" s="402" t="s">
        <v>30</v>
      </c>
      <c r="AA23" s="401" t="s">
        <v>578</v>
      </c>
      <c r="AB23" s="400">
        <v>1</v>
      </c>
      <c r="AC23" s="399" t="s">
        <v>30</v>
      </c>
      <c r="AD23" s="399" t="s">
        <v>30</v>
      </c>
      <c r="AE23" s="399" t="s">
        <v>30</v>
      </c>
      <c r="AF23" s="399" t="s">
        <v>30</v>
      </c>
      <c r="AG23" s="399" t="s">
        <v>30</v>
      </c>
      <c r="AH23" s="399" t="s">
        <v>30</v>
      </c>
      <c r="AI23" s="399" t="s">
        <v>30</v>
      </c>
      <c r="AJ23" s="399" t="s">
        <v>30</v>
      </c>
      <c r="AK23" s="399" t="s">
        <v>30</v>
      </c>
      <c r="AL23" s="399" t="s">
        <v>30</v>
      </c>
      <c r="AM23" s="402" t="s">
        <v>30</v>
      </c>
      <c r="AN23" s="401" t="s">
        <v>578</v>
      </c>
      <c r="AO23" s="400" t="s">
        <v>30</v>
      </c>
      <c r="AP23" s="399" t="s">
        <v>30</v>
      </c>
      <c r="AQ23" s="399" t="s">
        <v>30</v>
      </c>
      <c r="AR23" s="399" t="s">
        <v>30</v>
      </c>
      <c r="AS23" s="399" t="s">
        <v>30</v>
      </c>
      <c r="AT23" s="399" t="s">
        <v>30</v>
      </c>
      <c r="AU23" s="399" t="s">
        <v>30</v>
      </c>
      <c r="AV23" s="398" t="s">
        <v>30</v>
      </c>
      <c r="AW23" s="376"/>
    </row>
    <row r="24" spans="1:49" s="384" customFormat="1" ht="15" customHeight="1">
      <c r="A24" s="401" t="s">
        <v>577</v>
      </c>
      <c r="B24" s="690">
        <f t="shared" si="13"/>
        <v>2</v>
      </c>
      <c r="C24" s="399">
        <v>1</v>
      </c>
      <c r="D24" s="399" t="s">
        <v>30</v>
      </c>
      <c r="E24" s="399" t="s">
        <v>30</v>
      </c>
      <c r="F24" s="399" t="s">
        <v>30</v>
      </c>
      <c r="G24" s="399" t="s">
        <v>30</v>
      </c>
      <c r="H24" s="399" t="s">
        <v>30</v>
      </c>
      <c r="I24" s="399" t="s">
        <v>30</v>
      </c>
      <c r="J24" s="399" t="s">
        <v>30</v>
      </c>
      <c r="K24" s="399" t="s">
        <v>30</v>
      </c>
      <c r="L24" s="399" t="s">
        <v>30</v>
      </c>
      <c r="M24" s="402" t="s">
        <v>30</v>
      </c>
      <c r="N24" s="401" t="s">
        <v>577</v>
      </c>
      <c r="O24" s="400" t="s">
        <v>30</v>
      </c>
      <c r="P24" s="399" t="s">
        <v>30</v>
      </c>
      <c r="Q24" s="399" t="s">
        <v>30</v>
      </c>
      <c r="R24" s="399" t="s">
        <v>30</v>
      </c>
      <c r="S24" s="399" t="s">
        <v>30</v>
      </c>
      <c r="T24" s="399" t="s">
        <v>30</v>
      </c>
      <c r="U24" s="399" t="s">
        <v>30</v>
      </c>
      <c r="V24" s="399" t="s">
        <v>30</v>
      </c>
      <c r="W24" s="399" t="s">
        <v>30</v>
      </c>
      <c r="X24" s="399" t="s">
        <v>30</v>
      </c>
      <c r="Y24" s="399" t="s">
        <v>30</v>
      </c>
      <c r="Z24" s="402" t="s">
        <v>30</v>
      </c>
      <c r="AA24" s="401" t="s">
        <v>577</v>
      </c>
      <c r="AB24" s="400" t="s">
        <v>30</v>
      </c>
      <c r="AC24" s="399" t="s">
        <v>30</v>
      </c>
      <c r="AD24" s="399" t="s">
        <v>30</v>
      </c>
      <c r="AE24" s="399" t="s">
        <v>30</v>
      </c>
      <c r="AF24" s="399" t="s">
        <v>30</v>
      </c>
      <c r="AG24" s="399" t="s">
        <v>30</v>
      </c>
      <c r="AH24" s="399" t="s">
        <v>30</v>
      </c>
      <c r="AI24" s="399" t="s">
        <v>30</v>
      </c>
      <c r="AJ24" s="399" t="s">
        <v>30</v>
      </c>
      <c r="AK24" s="399" t="s">
        <v>30</v>
      </c>
      <c r="AL24" s="399" t="s">
        <v>30</v>
      </c>
      <c r="AM24" s="402" t="s">
        <v>30</v>
      </c>
      <c r="AN24" s="401" t="s">
        <v>577</v>
      </c>
      <c r="AO24" s="400" t="s">
        <v>30</v>
      </c>
      <c r="AP24" s="399" t="s">
        <v>30</v>
      </c>
      <c r="AQ24" s="399" t="s">
        <v>30</v>
      </c>
      <c r="AR24" s="399" t="s">
        <v>30</v>
      </c>
      <c r="AS24" s="399" t="s">
        <v>30</v>
      </c>
      <c r="AT24" s="399" t="s">
        <v>30</v>
      </c>
      <c r="AU24" s="399" t="s">
        <v>30</v>
      </c>
      <c r="AV24" s="398">
        <v>1</v>
      </c>
      <c r="AW24" s="376"/>
    </row>
    <row r="25" spans="1:49" s="384" customFormat="1" ht="15" customHeight="1">
      <c r="A25" s="401" t="s">
        <v>576</v>
      </c>
      <c r="B25" s="690">
        <f t="shared" si="13"/>
        <v>1</v>
      </c>
      <c r="C25" s="399">
        <v>1</v>
      </c>
      <c r="D25" s="399" t="s">
        <v>30</v>
      </c>
      <c r="E25" s="399" t="s">
        <v>30</v>
      </c>
      <c r="F25" s="399" t="s">
        <v>30</v>
      </c>
      <c r="G25" s="399" t="s">
        <v>30</v>
      </c>
      <c r="H25" s="399" t="s">
        <v>30</v>
      </c>
      <c r="I25" s="399" t="s">
        <v>30</v>
      </c>
      <c r="J25" s="399" t="s">
        <v>30</v>
      </c>
      <c r="K25" s="399" t="s">
        <v>30</v>
      </c>
      <c r="L25" s="399" t="s">
        <v>30</v>
      </c>
      <c r="M25" s="402" t="s">
        <v>30</v>
      </c>
      <c r="N25" s="401" t="s">
        <v>576</v>
      </c>
      <c r="O25" s="400" t="s">
        <v>30</v>
      </c>
      <c r="P25" s="399" t="s">
        <v>30</v>
      </c>
      <c r="Q25" s="399" t="s">
        <v>30</v>
      </c>
      <c r="R25" s="399" t="s">
        <v>30</v>
      </c>
      <c r="S25" s="399" t="s">
        <v>30</v>
      </c>
      <c r="T25" s="399" t="s">
        <v>30</v>
      </c>
      <c r="U25" s="399" t="s">
        <v>30</v>
      </c>
      <c r="V25" s="399" t="s">
        <v>30</v>
      </c>
      <c r="W25" s="399" t="s">
        <v>30</v>
      </c>
      <c r="X25" s="399" t="s">
        <v>30</v>
      </c>
      <c r="Y25" s="399" t="s">
        <v>30</v>
      </c>
      <c r="Z25" s="402" t="s">
        <v>30</v>
      </c>
      <c r="AA25" s="401" t="s">
        <v>576</v>
      </c>
      <c r="AB25" s="400" t="s">
        <v>30</v>
      </c>
      <c r="AC25" s="399" t="s">
        <v>30</v>
      </c>
      <c r="AD25" s="399" t="s">
        <v>30</v>
      </c>
      <c r="AE25" s="399" t="s">
        <v>30</v>
      </c>
      <c r="AF25" s="399" t="s">
        <v>30</v>
      </c>
      <c r="AG25" s="399" t="s">
        <v>30</v>
      </c>
      <c r="AH25" s="399" t="s">
        <v>30</v>
      </c>
      <c r="AI25" s="399" t="s">
        <v>30</v>
      </c>
      <c r="AJ25" s="399" t="s">
        <v>30</v>
      </c>
      <c r="AK25" s="399" t="s">
        <v>30</v>
      </c>
      <c r="AL25" s="399" t="s">
        <v>30</v>
      </c>
      <c r="AM25" s="402" t="s">
        <v>30</v>
      </c>
      <c r="AN25" s="401" t="s">
        <v>576</v>
      </c>
      <c r="AO25" s="400" t="s">
        <v>30</v>
      </c>
      <c r="AP25" s="399" t="s">
        <v>30</v>
      </c>
      <c r="AQ25" s="399" t="s">
        <v>30</v>
      </c>
      <c r="AR25" s="399" t="s">
        <v>30</v>
      </c>
      <c r="AS25" s="399" t="s">
        <v>30</v>
      </c>
      <c r="AT25" s="399" t="s">
        <v>30</v>
      </c>
      <c r="AU25" s="399" t="s">
        <v>30</v>
      </c>
      <c r="AV25" s="398" t="s">
        <v>30</v>
      </c>
      <c r="AW25" s="376"/>
    </row>
    <row r="26" spans="1:49" s="384" customFormat="1" ht="15" customHeight="1">
      <c r="A26" s="401" t="s">
        <v>575</v>
      </c>
      <c r="B26" s="690">
        <f t="shared" si="13"/>
        <v>17</v>
      </c>
      <c r="C26" s="399">
        <v>11</v>
      </c>
      <c r="D26" s="399" t="s">
        <v>30</v>
      </c>
      <c r="E26" s="399" t="s">
        <v>30</v>
      </c>
      <c r="F26" s="399" t="s">
        <v>30</v>
      </c>
      <c r="G26" s="399" t="s">
        <v>30</v>
      </c>
      <c r="H26" s="399" t="s">
        <v>30</v>
      </c>
      <c r="I26" s="399" t="s">
        <v>30</v>
      </c>
      <c r="J26" s="399" t="s">
        <v>30</v>
      </c>
      <c r="K26" s="399" t="s">
        <v>30</v>
      </c>
      <c r="L26" s="399" t="s">
        <v>30</v>
      </c>
      <c r="M26" s="402" t="s">
        <v>30</v>
      </c>
      <c r="N26" s="401" t="s">
        <v>575</v>
      </c>
      <c r="O26" s="400" t="s">
        <v>30</v>
      </c>
      <c r="P26" s="399">
        <v>1</v>
      </c>
      <c r="Q26" s="399" t="s">
        <v>30</v>
      </c>
      <c r="R26" s="399" t="s">
        <v>30</v>
      </c>
      <c r="S26" s="399">
        <v>1</v>
      </c>
      <c r="T26" s="399" t="s">
        <v>30</v>
      </c>
      <c r="U26" s="399" t="s">
        <v>30</v>
      </c>
      <c r="V26" s="399" t="s">
        <v>30</v>
      </c>
      <c r="W26" s="399" t="s">
        <v>30</v>
      </c>
      <c r="X26" s="399" t="s">
        <v>30</v>
      </c>
      <c r="Y26" s="399" t="s">
        <v>30</v>
      </c>
      <c r="Z26" s="402" t="s">
        <v>30</v>
      </c>
      <c r="AA26" s="401" t="s">
        <v>575</v>
      </c>
      <c r="AB26" s="400" t="s">
        <v>30</v>
      </c>
      <c r="AC26" s="399">
        <v>1</v>
      </c>
      <c r="AD26" s="399" t="s">
        <v>30</v>
      </c>
      <c r="AE26" s="399" t="s">
        <v>30</v>
      </c>
      <c r="AF26" s="399">
        <v>2</v>
      </c>
      <c r="AG26" s="399" t="s">
        <v>30</v>
      </c>
      <c r="AH26" s="399" t="s">
        <v>30</v>
      </c>
      <c r="AI26" s="399" t="s">
        <v>30</v>
      </c>
      <c r="AJ26" s="399" t="s">
        <v>30</v>
      </c>
      <c r="AK26" s="399" t="s">
        <v>30</v>
      </c>
      <c r="AL26" s="399" t="s">
        <v>30</v>
      </c>
      <c r="AM26" s="402" t="s">
        <v>30</v>
      </c>
      <c r="AN26" s="401" t="s">
        <v>575</v>
      </c>
      <c r="AO26" s="400" t="s">
        <v>30</v>
      </c>
      <c r="AP26" s="399" t="s">
        <v>30</v>
      </c>
      <c r="AQ26" s="399" t="s">
        <v>30</v>
      </c>
      <c r="AR26" s="399" t="s">
        <v>30</v>
      </c>
      <c r="AS26" s="399" t="s">
        <v>30</v>
      </c>
      <c r="AT26" s="399" t="s">
        <v>30</v>
      </c>
      <c r="AU26" s="399">
        <v>1</v>
      </c>
      <c r="AV26" s="398" t="s">
        <v>30</v>
      </c>
      <c r="AW26" s="376"/>
    </row>
    <row r="27" spans="1:49" s="384" customFormat="1" ht="15" customHeight="1">
      <c r="A27" s="397" t="s">
        <v>574</v>
      </c>
      <c r="B27" s="691">
        <f t="shared" si="13"/>
        <v>10</v>
      </c>
      <c r="C27" s="390">
        <v>5</v>
      </c>
      <c r="D27" s="390" t="s">
        <v>30</v>
      </c>
      <c r="E27" s="390">
        <v>1</v>
      </c>
      <c r="F27" s="390" t="s">
        <v>30</v>
      </c>
      <c r="G27" s="390" t="s">
        <v>30</v>
      </c>
      <c r="H27" s="390" t="s">
        <v>30</v>
      </c>
      <c r="I27" s="390" t="s">
        <v>30</v>
      </c>
      <c r="J27" s="390" t="s">
        <v>30</v>
      </c>
      <c r="K27" s="390" t="s">
        <v>30</v>
      </c>
      <c r="L27" s="390" t="s">
        <v>30</v>
      </c>
      <c r="M27" s="389" t="s">
        <v>30</v>
      </c>
      <c r="N27" s="397" t="s">
        <v>574</v>
      </c>
      <c r="O27" s="396" t="s">
        <v>30</v>
      </c>
      <c r="P27" s="390">
        <v>1</v>
      </c>
      <c r="Q27" s="390" t="s">
        <v>30</v>
      </c>
      <c r="R27" s="390" t="s">
        <v>30</v>
      </c>
      <c r="S27" s="390">
        <v>1</v>
      </c>
      <c r="T27" s="390" t="s">
        <v>30</v>
      </c>
      <c r="U27" s="390" t="s">
        <v>30</v>
      </c>
      <c r="V27" s="390" t="s">
        <v>30</v>
      </c>
      <c r="W27" s="390" t="s">
        <v>30</v>
      </c>
      <c r="X27" s="390" t="s">
        <v>30</v>
      </c>
      <c r="Y27" s="390" t="s">
        <v>30</v>
      </c>
      <c r="Z27" s="389" t="s">
        <v>30</v>
      </c>
      <c r="AA27" s="397" t="s">
        <v>574</v>
      </c>
      <c r="AB27" s="396" t="s">
        <v>30</v>
      </c>
      <c r="AC27" s="390">
        <v>2</v>
      </c>
      <c r="AD27" s="390" t="s">
        <v>30</v>
      </c>
      <c r="AE27" s="390" t="s">
        <v>30</v>
      </c>
      <c r="AF27" s="390" t="s">
        <v>30</v>
      </c>
      <c r="AG27" s="390" t="s">
        <v>30</v>
      </c>
      <c r="AH27" s="390" t="s">
        <v>30</v>
      </c>
      <c r="AI27" s="390" t="s">
        <v>30</v>
      </c>
      <c r="AJ27" s="390" t="s">
        <v>30</v>
      </c>
      <c r="AK27" s="390" t="s">
        <v>30</v>
      </c>
      <c r="AL27" s="390" t="s">
        <v>30</v>
      </c>
      <c r="AM27" s="389" t="s">
        <v>30</v>
      </c>
      <c r="AN27" s="397" t="s">
        <v>574</v>
      </c>
      <c r="AO27" s="396" t="s">
        <v>30</v>
      </c>
      <c r="AP27" s="390" t="s">
        <v>30</v>
      </c>
      <c r="AQ27" s="390" t="s">
        <v>30</v>
      </c>
      <c r="AR27" s="390" t="s">
        <v>30</v>
      </c>
      <c r="AS27" s="390" t="s">
        <v>30</v>
      </c>
      <c r="AT27" s="390" t="s">
        <v>30</v>
      </c>
      <c r="AU27" s="390" t="s">
        <v>30</v>
      </c>
      <c r="AV27" s="389" t="s">
        <v>30</v>
      </c>
      <c r="AW27" s="376"/>
    </row>
    <row r="28" spans="1:67" s="454" customFormat="1" ht="15" customHeight="1">
      <c r="A28" s="685" t="s">
        <v>573</v>
      </c>
      <c r="B28" s="686">
        <f aca="true" t="shared" si="14" ref="B28:M28">SUM(B29:B37)</f>
        <v>199</v>
      </c>
      <c r="C28" s="686">
        <f t="shared" si="14"/>
        <v>58</v>
      </c>
      <c r="D28" s="686">
        <f t="shared" si="14"/>
        <v>2</v>
      </c>
      <c r="E28" s="686">
        <f t="shared" si="14"/>
        <v>10</v>
      </c>
      <c r="F28" s="686">
        <f t="shared" si="14"/>
        <v>4</v>
      </c>
      <c r="G28" s="686">
        <f t="shared" si="14"/>
        <v>5</v>
      </c>
      <c r="H28" s="686">
        <f t="shared" si="14"/>
        <v>1</v>
      </c>
      <c r="I28" s="686">
        <f t="shared" si="14"/>
        <v>0</v>
      </c>
      <c r="J28" s="686">
        <f t="shared" si="14"/>
        <v>1</v>
      </c>
      <c r="K28" s="686">
        <f t="shared" si="14"/>
        <v>3</v>
      </c>
      <c r="L28" s="686">
        <f t="shared" si="14"/>
        <v>0</v>
      </c>
      <c r="M28" s="687">
        <f t="shared" si="14"/>
        <v>0</v>
      </c>
      <c r="N28" s="685" t="s">
        <v>573</v>
      </c>
      <c r="O28" s="688">
        <f aca="true" t="shared" si="15" ref="O28:Z28">SUM(O29:O37)</f>
        <v>0</v>
      </c>
      <c r="P28" s="686">
        <f t="shared" si="15"/>
        <v>14</v>
      </c>
      <c r="Q28" s="686">
        <f t="shared" si="15"/>
        <v>13</v>
      </c>
      <c r="R28" s="686">
        <f t="shared" si="15"/>
        <v>3</v>
      </c>
      <c r="S28" s="686">
        <f t="shared" si="15"/>
        <v>11</v>
      </c>
      <c r="T28" s="686">
        <f t="shared" si="15"/>
        <v>1</v>
      </c>
      <c r="U28" s="686">
        <f t="shared" si="15"/>
        <v>3</v>
      </c>
      <c r="V28" s="686">
        <f t="shared" si="15"/>
        <v>0</v>
      </c>
      <c r="W28" s="686">
        <f t="shared" si="15"/>
        <v>0</v>
      </c>
      <c r="X28" s="686">
        <f t="shared" si="15"/>
        <v>1</v>
      </c>
      <c r="Y28" s="686">
        <f t="shared" si="15"/>
        <v>4</v>
      </c>
      <c r="Z28" s="687">
        <f t="shared" si="15"/>
        <v>0</v>
      </c>
      <c r="AA28" s="685" t="s">
        <v>573</v>
      </c>
      <c r="AB28" s="688">
        <f aca="true" t="shared" si="16" ref="AB28:AM28">SUM(AB29:AB37)</f>
        <v>4</v>
      </c>
      <c r="AC28" s="686">
        <f t="shared" si="16"/>
        <v>17</v>
      </c>
      <c r="AD28" s="686">
        <f t="shared" si="16"/>
        <v>0</v>
      </c>
      <c r="AE28" s="686">
        <f t="shared" si="16"/>
        <v>0</v>
      </c>
      <c r="AF28" s="686">
        <f t="shared" si="16"/>
        <v>11</v>
      </c>
      <c r="AG28" s="686">
        <f t="shared" si="16"/>
        <v>7</v>
      </c>
      <c r="AH28" s="686">
        <f t="shared" si="16"/>
        <v>0</v>
      </c>
      <c r="AI28" s="686">
        <f t="shared" si="16"/>
        <v>7</v>
      </c>
      <c r="AJ28" s="686">
        <f t="shared" si="16"/>
        <v>0</v>
      </c>
      <c r="AK28" s="686">
        <f t="shared" si="16"/>
        <v>0</v>
      </c>
      <c r="AL28" s="686">
        <f t="shared" si="16"/>
        <v>1</v>
      </c>
      <c r="AM28" s="687">
        <f t="shared" si="16"/>
        <v>2</v>
      </c>
      <c r="AN28" s="685" t="s">
        <v>573</v>
      </c>
      <c r="AO28" s="688">
        <f aca="true" t="shared" si="17" ref="AO28:AV28">SUM(AO29:AO37)</f>
        <v>3</v>
      </c>
      <c r="AP28" s="686">
        <f t="shared" si="17"/>
        <v>1</v>
      </c>
      <c r="AQ28" s="686">
        <f t="shared" si="17"/>
        <v>0</v>
      </c>
      <c r="AR28" s="686">
        <f t="shared" si="17"/>
        <v>0</v>
      </c>
      <c r="AS28" s="686">
        <f t="shared" si="17"/>
        <v>10</v>
      </c>
      <c r="AT28" s="686">
        <f t="shared" si="17"/>
        <v>0</v>
      </c>
      <c r="AU28" s="686">
        <f t="shared" si="17"/>
        <v>2</v>
      </c>
      <c r="AV28" s="687">
        <f t="shared" si="17"/>
        <v>0</v>
      </c>
      <c r="AW28" s="452"/>
      <c r="AX28" s="453"/>
      <c r="AY28" s="453"/>
      <c r="AZ28" s="453"/>
      <c r="BA28" s="453"/>
      <c r="BB28" s="453"/>
      <c r="BC28" s="453"/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3"/>
      <c r="BO28" s="453"/>
    </row>
    <row r="29" spans="1:67" s="407" customFormat="1" ht="15" customHeight="1">
      <c r="A29" s="405" t="s">
        <v>572</v>
      </c>
      <c r="B29" s="689">
        <f aca="true" t="shared" si="18" ref="B29:B37">SUM(C29:AV29)</f>
        <v>136</v>
      </c>
      <c r="C29" s="403">
        <v>26</v>
      </c>
      <c r="D29" s="403">
        <v>1</v>
      </c>
      <c r="E29" s="403">
        <v>10</v>
      </c>
      <c r="F29" s="403">
        <v>3</v>
      </c>
      <c r="G29" s="403">
        <v>5</v>
      </c>
      <c r="H29" s="403">
        <v>1</v>
      </c>
      <c r="I29" s="403" t="s">
        <v>30</v>
      </c>
      <c r="J29" s="403">
        <v>1</v>
      </c>
      <c r="K29" s="403">
        <v>3</v>
      </c>
      <c r="L29" s="403" t="s">
        <v>30</v>
      </c>
      <c r="M29" s="406" t="s">
        <v>30</v>
      </c>
      <c r="N29" s="405" t="s">
        <v>572</v>
      </c>
      <c r="O29" s="404" t="s">
        <v>30</v>
      </c>
      <c r="P29" s="403">
        <v>11</v>
      </c>
      <c r="Q29" s="403">
        <v>5</v>
      </c>
      <c r="R29" s="403">
        <v>3</v>
      </c>
      <c r="S29" s="403">
        <v>6</v>
      </c>
      <c r="T29" s="403">
        <v>1</v>
      </c>
      <c r="U29" s="403">
        <v>3</v>
      </c>
      <c r="V29" s="403" t="s">
        <v>30</v>
      </c>
      <c r="W29" s="403" t="s">
        <v>30</v>
      </c>
      <c r="X29" s="403">
        <v>1</v>
      </c>
      <c r="Y29" s="403">
        <v>3</v>
      </c>
      <c r="Z29" s="406" t="s">
        <v>30</v>
      </c>
      <c r="AA29" s="405" t="s">
        <v>572</v>
      </c>
      <c r="AB29" s="404">
        <v>4</v>
      </c>
      <c r="AC29" s="403">
        <v>12</v>
      </c>
      <c r="AD29" s="403" t="s">
        <v>30</v>
      </c>
      <c r="AE29" s="403" t="s">
        <v>30</v>
      </c>
      <c r="AF29" s="403">
        <v>9</v>
      </c>
      <c r="AG29" s="403">
        <v>6</v>
      </c>
      <c r="AH29" s="403" t="s">
        <v>30</v>
      </c>
      <c r="AI29" s="403">
        <v>5</v>
      </c>
      <c r="AJ29" s="403" t="s">
        <v>30</v>
      </c>
      <c r="AK29" s="403" t="s">
        <v>30</v>
      </c>
      <c r="AL29" s="403" t="s">
        <v>30</v>
      </c>
      <c r="AM29" s="406">
        <v>2</v>
      </c>
      <c r="AN29" s="405" t="s">
        <v>572</v>
      </c>
      <c r="AO29" s="404">
        <v>3</v>
      </c>
      <c r="AP29" s="403">
        <v>1</v>
      </c>
      <c r="AQ29" s="403" t="s">
        <v>30</v>
      </c>
      <c r="AR29" s="403" t="s">
        <v>30</v>
      </c>
      <c r="AS29" s="403">
        <v>10</v>
      </c>
      <c r="AT29" s="403" t="s">
        <v>30</v>
      </c>
      <c r="AU29" s="403">
        <v>1</v>
      </c>
      <c r="AV29" s="402" t="s">
        <v>30</v>
      </c>
      <c r="AW29" s="376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</row>
    <row r="30" spans="1:67" s="407" customFormat="1" ht="15" customHeight="1">
      <c r="A30" s="401" t="s">
        <v>571</v>
      </c>
      <c r="B30" s="690">
        <f t="shared" si="18"/>
        <v>7</v>
      </c>
      <c r="C30" s="399">
        <v>6</v>
      </c>
      <c r="D30" s="399" t="s">
        <v>30</v>
      </c>
      <c r="E30" s="399" t="s">
        <v>30</v>
      </c>
      <c r="F30" s="399" t="s">
        <v>30</v>
      </c>
      <c r="G30" s="399" t="s">
        <v>30</v>
      </c>
      <c r="H30" s="399" t="s">
        <v>30</v>
      </c>
      <c r="I30" s="399" t="s">
        <v>30</v>
      </c>
      <c r="J30" s="399" t="s">
        <v>30</v>
      </c>
      <c r="K30" s="399" t="s">
        <v>30</v>
      </c>
      <c r="L30" s="399" t="s">
        <v>30</v>
      </c>
      <c r="M30" s="402" t="s">
        <v>30</v>
      </c>
      <c r="N30" s="401" t="s">
        <v>571</v>
      </c>
      <c r="O30" s="400" t="s">
        <v>30</v>
      </c>
      <c r="P30" s="399" t="s">
        <v>30</v>
      </c>
      <c r="Q30" s="399" t="s">
        <v>30</v>
      </c>
      <c r="R30" s="399" t="s">
        <v>30</v>
      </c>
      <c r="S30" s="399" t="s">
        <v>30</v>
      </c>
      <c r="T30" s="399" t="s">
        <v>30</v>
      </c>
      <c r="U30" s="399" t="s">
        <v>30</v>
      </c>
      <c r="V30" s="399" t="s">
        <v>30</v>
      </c>
      <c r="W30" s="399" t="s">
        <v>30</v>
      </c>
      <c r="X30" s="399" t="s">
        <v>30</v>
      </c>
      <c r="Y30" s="399" t="s">
        <v>30</v>
      </c>
      <c r="Z30" s="402" t="s">
        <v>30</v>
      </c>
      <c r="AA30" s="401" t="s">
        <v>571</v>
      </c>
      <c r="AB30" s="400" t="s">
        <v>30</v>
      </c>
      <c r="AC30" s="399">
        <v>1</v>
      </c>
      <c r="AD30" s="399" t="s">
        <v>30</v>
      </c>
      <c r="AE30" s="399" t="s">
        <v>30</v>
      </c>
      <c r="AF30" s="399" t="s">
        <v>30</v>
      </c>
      <c r="AG30" s="399" t="s">
        <v>30</v>
      </c>
      <c r="AH30" s="399" t="s">
        <v>30</v>
      </c>
      <c r="AI30" s="399" t="s">
        <v>30</v>
      </c>
      <c r="AJ30" s="399" t="s">
        <v>30</v>
      </c>
      <c r="AK30" s="399" t="s">
        <v>30</v>
      </c>
      <c r="AL30" s="399" t="s">
        <v>30</v>
      </c>
      <c r="AM30" s="402" t="s">
        <v>30</v>
      </c>
      <c r="AN30" s="401" t="s">
        <v>571</v>
      </c>
      <c r="AO30" s="400" t="s">
        <v>30</v>
      </c>
      <c r="AP30" s="399" t="s">
        <v>30</v>
      </c>
      <c r="AQ30" s="399" t="s">
        <v>30</v>
      </c>
      <c r="AR30" s="399" t="s">
        <v>30</v>
      </c>
      <c r="AS30" s="399" t="s">
        <v>30</v>
      </c>
      <c r="AT30" s="399" t="s">
        <v>30</v>
      </c>
      <c r="AU30" s="399" t="s">
        <v>30</v>
      </c>
      <c r="AV30" s="402" t="s">
        <v>30</v>
      </c>
      <c r="AW30" s="376"/>
      <c r="AX30" s="384"/>
      <c r="AY30" s="384"/>
      <c r="AZ30" s="384"/>
      <c r="BA30" s="384"/>
      <c r="BB30" s="384"/>
      <c r="BC30" s="384"/>
      <c r="BD30" s="384"/>
      <c r="BE30" s="384"/>
      <c r="BF30" s="384"/>
      <c r="BG30" s="384"/>
      <c r="BH30" s="384"/>
      <c r="BI30" s="384"/>
      <c r="BJ30" s="384"/>
      <c r="BK30" s="384"/>
      <c r="BL30" s="384"/>
      <c r="BM30" s="384"/>
      <c r="BN30" s="384"/>
      <c r="BO30" s="384"/>
    </row>
    <row r="31" spans="1:67" s="407" customFormat="1" ht="15" customHeight="1">
      <c r="A31" s="401" t="s">
        <v>570</v>
      </c>
      <c r="B31" s="690">
        <f t="shared" si="18"/>
        <v>0</v>
      </c>
      <c r="C31" s="399" t="s">
        <v>30</v>
      </c>
      <c r="D31" s="399" t="s">
        <v>30</v>
      </c>
      <c r="E31" s="399" t="s">
        <v>30</v>
      </c>
      <c r="F31" s="399" t="s">
        <v>30</v>
      </c>
      <c r="G31" s="399" t="s">
        <v>30</v>
      </c>
      <c r="H31" s="399" t="s">
        <v>30</v>
      </c>
      <c r="I31" s="399" t="s">
        <v>30</v>
      </c>
      <c r="J31" s="399" t="s">
        <v>30</v>
      </c>
      <c r="K31" s="399" t="s">
        <v>30</v>
      </c>
      <c r="L31" s="399" t="s">
        <v>30</v>
      </c>
      <c r="M31" s="402" t="s">
        <v>30</v>
      </c>
      <c r="N31" s="401" t="s">
        <v>570</v>
      </c>
      <c r="O31" s="400" t="s">
        <v>30</v>
      </c>
      <c r="P31" s="399" t="s">
        <v>30</v>
      </c>
      <c r="Q31" s="399" t="s">
        <v>30</v>
      </c>
      <c r="R31" s="399" t="s">
        <v>30</v>
      </c>
      <c r="S31" s="399" t="s">
        <v>30</v>
      </c>
      <c r="T31" s="399" t="s">
        <v>30</v>
      </c>
      <c r="U31" s="399" t="s">
        <v>30</v>
      </c>
      <c r="V31" s="399" t="s">
        <v>30</v>
      </c>
      <c r="W31" s="399" t="s">
        <v>30</v>
      </c>
      <c r="X31" s="399" t="s">
        <v>30</v>
      </c>
      <c r="Y31" s="399" t="s">
        <v>30</v>
      </c>
      <c r="Z31" s="402" t="s">
        <v>30</v>
      </c>
      <c r="AA31" s="401" t="s">
        <v>570</v>
      </c>
      <c r="AB31" s="400" t="s">
        <v>30</v>
      </c>
      <c r="AC31" s="399" t="s">
        <v>30</v>
      </c>
      <c r="AD31" s="399" t="s">
        <v>30</v>
      </c>
      <c r="AE31" s="399" t="s">
        <v>30</v>
      </c>
      <c r="AF31" s="399" t="s">
        <v>30</v>
      </c>
      <c r="AG31" s="399" t="s">
        <v>30</v>
      </c>
      <c r="AH31" s="399" t="s">
        <v>30</v>
      </c>
      <c r="AI31" s="399" t="s">
        <v>30</v>
      </c>
      <c r="AJ31" s="399" t="s">
        <v>30</v>
      </c>
      <c r="AK31" s="399" t="s">
        <v>30</v>
      </c>
      <c r="AL31" s="399" t="s">
        <v>30</v>
      </c>
      <c r="AM31" s="402" t="s">
        <v>30</v>
      </c>
      <c r="AN31" s="401" t="s">
        <v>570</v>
      </c>
      <c r="AO31" s="400" t="s">
        <v>30</v>
      </c>
      <c r="AP31" s="399" t="s">
        <v>30</v>
      </c>
      <c r="AQ31" s="399" t="s">
        <v>30</v>
      </c>
      <c r="AR31" s="399" t="s">
        <v>30</v>
      </c>
      <c r="AS31" s="399" t="s">
        <v>30</v>
      </c>
      <c r="AT31" s="399" t="s">
        <v>30</v>
      </c>
      <c r="AU31" s="399" t="s">
        <v>30</v>
      </c>
      <c r="AV31" s="402" t="s">
        <v>30</v>
      </c>
      <c r="AW31" s="376"/>
      <c r="AX31" s="384"/>
      <c r="AY31" s="384"/>
      <c r="AZ31" s="384"/>
      <c r="BA31" s="384"/>
      <c r="BB31" s="384"/>
      <c r="BC31" s="384"/>
      <c r="BD31" s="384"/>
      <c r="BE31" s="384"/>
      <c r="BF31" s="384"/>
      <c r="BG31" s="384"/>
      <c r="BH31" s="384"/>
      <c r="BI31" s="384"/>
      <c r="BJ31" s="384"/>
      <c r="BK31" s="384"/>
      <c r="BL31" s="384"/>
      <c r="BM31" s="384"/>
      <c r="BN31" s="384"/>
      <c r="BO31" s="384"/>
    </row>
    <row r="32" spans="1:67" s="407" customFormat="1" ht="15" customHeight="1">
      <c r="A32" s="401" t="s">
        <v>569</v>
      </c>
      <c r="B32" s="690">
        <f t="shared" si="18"/>
        <v>1</v>
      </c>
      <c r="C32" s="399">
        <v>1</v>
      </c>
      <c r="D32" s="399" t="s">
        <v>30</v>
      </c>
      <c r="E32" s="399" t="s">
        <v>30</v>
      </c>
      <c r="F32" s="399" t="s">
        <v>30</v>
      </c>
      <c r="G32" s="399" t="s">
        <v>30</v>
      </c>
      <c r="H32" s="399" t="s">
        <v>30</v>
      </c>
      <c r="I32" s="399" t="s">
        <v>30</v>
      </c>
      <c r="J32" s="399" t="s">
        <v>30</v>
      </c>
      <c r="K32" s="399" t="s">
        <v>30</v>
      </c>
      <c r="L32" s="399" t="s">
        <v>30</v>
      </c>
      <c r="M32" s="402" t="s">
        <v>30</v>
      </c>
      <c r="N32" s="401" t="s">
        <v>569</v>
      </c>
      <c r="O32" s="400" t="s">
        <v>30</v>
      </c>
      <c r="P32" s="399" t="s">
        <v>30</v>
      </c>
      <c r="Q32" s="399" t="s">
        <v>30</v>
      </c>
      <c r="R32" s="399" t="s">
        <v>30</v>
      </c>
      <c r="S32" s="399" t="s">
        <v>30</v>
      </c>
      <c r="T32" s="399" t="s">
        <v>30</v>
      </c>
      <c r="U32" s="399" t="s">
        <v>30</v>
      </c>
      <c r="V32" s="399" t="s">
        <v>30</v>
      </c>
      <c r="W32" s="399" t="s">
        <v>30</v>
      </c>
      <c r="X32" s="399" t="s">
        <v>30</v>
      </c>
      <c r="Y32" s="399" t="s">
        <v>30</v>
      </c>
      <c r="Z32" s="402" t="s">
        <v>30</v>
      </c>
      <c r="AA32" s="401" t="s">
        <v>569</v>
      </c>
      <c r="AB32" s="400" t="s">
        <v>30</v>
      </c>
      <c r="AC32" s="399" t="s">
        <v>30</v>
      </c>
      <c r="AD32" s="399" t="s">
        <v>30</v>
      </c>
      <c r="AE32" s="399" t="s">
        <v>30</v>
      </c>
      <c r="AF32" s="399" t="s">
        <v>30</v>
      </c>
      <c r="AG32" s="399" t="s">
        <v>30</v>
      </c>
      <c r="AH32" s="399" t="s">
        <v>30</v>
      </c>
      <c r="AI32" s="399" t="s">
        <v>30</v>
      </c>
      <c r="AJ32" s="399" t="s">
        <v>30</v>
      </c>
      <c r="AK32" s="399" t="s">
        <v>30</v>
      </c>
      <c r="AL32" s="399" t="s">
        <v>30</v>
      </c>
      <c r="AM32" s="402" t="s">
        <v>30</v>
      </c>
      <c r="AN32" s="401" t="s">
        <v>569</v>
      </c>
      <c r="AO32" s="400" t="s">
        <v>30</v>
      </c>
      <c r="AP32" s="399" t="s">
        <v>30</v>
      </c>
      <c r="AQ32" s="399" t="s">
        <v>30</v>
      </c>
      <c r="AR32" s="399" t="s">
        <v>30</v>
      </c>
      <c r="AS32" s="399" t="s">
        <v>30</v>
      </c>
      <c r="AT32" s="399" t="s">
        <v>30</v>
      </c>
      <c r="AU32" s="399" t="s">
        <v>30</v>
      </c>
      <c r="AV32" s="402" t="s">
        <v>30</v>
      </c>
      <c r="AW32" s="376"/>
      <c r="AX32" s="384"/>
      <c r="AY32" s="384"/>
      <c r="AZ32" s="384"/>
      <c r="BA32" s="384"/>
      <c r="BB32" s="384"/>
      <c r="BC32" s="384"/>
      <c r="BD32" s="384"/>
      <c r="BE32" s="384"/>
      <c r="BF32" s="384"/>
      <c r="BG32" s="384"/>
      <c r="BH32" s="384"/>
      <c r="BI32" s="384"/>
      <c r="BJ32" s="384"/>
      <c r="BK32" s="384"/>
      <c r="BL32" s="384"/>
      <c r="BM32" s="384"/>
      <c r="BN32" s="384"/>
      <c r="BO32" s="384"/>
    </row>
    <row r="33" spans="1:67" s="407" customFormat="1" ht="15" customHeight="1">
      <c r="A33" s="401" t="s">
        <v>568</v>
      </c>
      <c r="B33" s="690">
        <f t="shared" si="18"/>
        <v>25</v>
      </c>
      <c r="C33" s="399">
        <v>13</v>
      </c>
      <c r="D33" s="399">
        <v>1</v>
      </c>
      <c r="E33" s="399" t="s">
        <v>30</v>
      </c>
      <c r="F33" s="399" t="s">
        <v>30</v>
      </c>
      <c r="G33" s="399" t="s">
        <v>30</v>
      </c>
      <c r="H33" s="399" t="s">
        <v>30</v>
      </c>
      <c r="I33" s="399" t="s">
        <v>30</v>
      </c>
      <c r="J33" s="399" t="s">
        <v>30</v>
      </c>
      <c r="K33" s="399" t="s">
        <v>30</v>
      </c>
      <c r="L33" s="399" t="s">
        <v>30</v>
      </c>
      <c r="M33" s="402" t="s">
        <v>30</v>
      </c>
      <c r="N33" s="401" t="s">
        <v>568</v>
      </c>
      <c r="O33" s="400" t="s">
        <v>30</v>
      </c>
      <c r="P33" s="399">
        <v>1</v>
      </c>
      <c r="Q33" s="399">
        <v>7</v>
      </c>
      <c r="R33" s="399" t="s">
        <v>30</v>
      </c>
      <c r="S33" s="399">
        <v>1</v>
      </c>
      <c r="T33" s="399" t="s">
        <v>30</v>
      </c>
      <c r="U33" s="399" t="s">
        <v>30</v>
      </c>
      <c r="V33" s="399" t="s">
        <v>30</v>
      </c>
      <c r="W33" s="399" t="s">
        <v>30</v>
      </c>
      <c r="X33" s="399" t="s">
        <v>30</v>
      </c>
      <c r="Y33" s="399" t="s">
        <v>30</v>
      </c>
      <c r="Z33" s="402" t="s">
        <v>30</v>
      </c>
      <c r="AA33" s="401" t="s">
        <v>568</v>
      </c>
      <c r="AB33" s="400" t="s">
        <v>30</v>
      </c>
      <c r="AC33" s="399">
        <v>1</v>
      </c>
      <c r="AD33" s="399" t="s">
        <v>30</v>
      </c>
      <c r="AE33" s="399" t="s">
        <v>30</v>
      </c>
      <c r="AF33" s="399" t="s">
        <v>30</v>
      </c>
      <c r="AG33" s="399" t="s">
        <v>30</v>
      </c>
      <c r="AH33" s="399" t="s">
        <v>30</v>
      </c>
      <c r="AI33" s="399" t="s">
        <v>30</v>
      </c>
      <c r="AJ33" s="399" t="s">
        <v>30</v>
      </c>
      <c r="AK33" s="399" t="s">
        <v>30</v>
      </c>
      <c r="AL33" s="399">
        <v>1</v>
      </c>
      <c r="AM33" s="402" t="s">
        <v>30</v>
      </c>
      <c r="AN33" s="401" t="s">
        <v>568</v>
      </c>
      <c r="AO33" s="400" t="s">
        <v>30</v>
      </c>
      <c r="AP33" s="399" t="s">
        <v>30</v>
      </c>
      <c r="AQ33" s="399" t="s">
        <v>30</v>
      </c>
      <c r="AR33" s="399" t="s">
        <v>30</v>
      </c>
      <c r="AS33" s="399" t="s">
        <v>30</v>
      </c>
      <c r="AT33" s="399" t="s">
        <v>30</v>
      </c>
      <c r="AU33" s="399" t="s">
        <v>30</v>
      </c>
      <c r="AV33" s="402" t="s">
        <v>30</v>
      </c>
      <c r="AW33" s="376"/>
      <c r="AX33" s="384"/>
      <c r="AY33" s="384"/>
      <c r="AZ33" s="384"/>
      <c r="BA33" s="384"/>
      <c r="BB33" s="384"/>
      <c r="BC33" s="384"/>
      <c r="BD33" s="384"/>
      <c r="BE33" s="384"/>
      <c r="BF33" s="384"/>
      <c r="BG33" s="384"/>
      <c r="BH33" s="384"/>
      <c r="BI33" s="384"/>
      <c r="BJ33" s="384"/>
      <c r="BK33" s="384"/>
      <c r="BL33" s="384"/>
      <c r="BM33" s="384"/>
      <c r="BN33" s="384"/>
      <c r="BO33" s="384"/>
    </row>
    <row r="34" spans="1:67" s="407" customFormat="1" ht="15" customHeight="1">
      <c r="A34" s="401" t="s">
        <v>567</v>
      </c>
      <c r="B34" s="690">
        <f t="shared" si="18"/>
        <v>10</v>
      </c>
      <c r="C34" s="399">
        <v>4</v>
      </c>
      <c r="D34" s="399" t="s">
        <v>30</v>
      </c>
      <c r="E34" s="399" t="s">
        <v>30</v>
      </c>
      <c r="F34" s="399">
        <v>1</v>
      </c>
      <c r="G34" s="399" t="s">
        <v>30</v>
      </c>
      <c r="H34" s="399" t="s">
        <v>30</v>
      </c>
      <c r="I34" s="399" t="s">
        <v>30</v>
      </c>
      <c r="J34" s="399" t="s">
        <v>30</v>
      </c>
      <c r="K34" s="399" t="s">
        <v>30</v>
      </c>
      <c r="L34" s="399" t="s">
        <v>30</v>
      </c>
      <c r="M34" s="402" t="s">
        <v>30</v>
      </c>
      <c r="N34" s="401" t="s">
        <v>567</v>
      </c>
      <c r="O34" s="400" t="s">
        <v>30</v>
      </c>
      <c r="P34" s="399">
        <v>1</v>
      </c>
      <c r="Q34" s="399" t="s">
        <v>30</v>
      </c>
      <c r="R34" s="399" t="s">
        <v>30</v>
      </c>
      <c r="S34" s="399" t="s">
        <v>30</v>
      </c>
      <c r="T34" s="399" t="s">
        <v>30</v>
      </c>
      <c r="U34" s="399" t="s">
        <v>30</v>
      </c>
      <c r="V34" s="399" t="s">
        <v>30</v>
      </c>
      <c r="W34" s="399" t="s">
        <v>30</v>
      </c>
      <c r="X34" s="399" t="s">
        <v>30</v>
      </c>
      <c r="Y34" s="399" t="s">
        <v>30</v>
      </c>
      <c r="Z34" s="402" t="s">
        <v>30</v>
      </c>
      <c r="AA34" s="401" t="s">
        <v>567</v>
      </c>
      <c r="AB34" s="400" t="s">
        <v>30</v>
      </c>
      <c r="AC34" s="399">
        <v>1</v>
      </c>
      <c r="AD34" s="399" t="s">
        <v>30</v>
      </c>
      <c r="AE34" s="399" t="s">
        <v>30</v>
      </c>
      <c r="AF34" s="399">
        <v>1</v>
      </c>
      <c r="AG34" s="399">
        <v>1</v>
      </c>
      <c r="AH34" s="399" t="s">
        <v>30</v>
      </c>
      <c r="AI34" s="399" t="s">
        <v>30</v>
      </c>
      <c r="AJ34" s="399" t="s">
        <v>30</v>
      </c>
      <c r="AK34" s="399" t="s">
        <v>30</v>
      </c>
      <c r="AL34" s="399" t="s">
        <v>30</v>
      </c>
      <c r="AM34" s="402" t="s">
        <v>30</v>
      </c>
      <c r="AN34" s="401" t="s">
        <v>567</v>
      </c>
      <c r="AO34" s="400" t="s">
        <v>30</v>
      </c>
      <c r="AP34" s="399" t="s">
        <v>30</v>
      </c>
      <c r="AQ34" s="399" t="s">
        <v>30</v>
      </c>
      <c r="AR34" s="399" t="s">
        <v>30</v>
      </c>
      <c r="AS34" s="399" t="s">
        <v>30</v>
      </c>
      <c r="AT34" s="399" t="s">
        <v>30</v>
      </c>
      <c r="AU34" s="399">
        <v>1</v>
      </c>
      <c r="AV34" s="402" t="s">
        <v>30</v>
      </c>
      <c r="AW34" s="376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</row>
    <row r="35" spans="1:67" s="407" customFormat="1" ht="15" customHeight="1">
      <c r="A35" s="401" t="s">
        <v>566</v>
      </c>
      <c r="B35" s="690">
        <f t="shared" si="18"/>
        <v>2</v>
      </c>
      <c r="C35" s="399">
        <v>2</v>
      </c>
      <c r="D35" s="399" t="s">
        <v>30</v>
      </c>
      <c r="E35" s="399" t="s">
        <v>30</v>
      </c>
      <c r="F35" s="399" t="s">
        <v>30</v>
      </c>
      <c r="G35" s="399" t="s">
        <v>30</v>
      </c>
      <c r="H35" s="399" t="s">
        <v>30</v>
      </c>
      <c r="I35" s="399" t="s">
        <v>30</v>
      </c>
      <c r="J35" s="399" t="s">
        <v>30</v>
      </c>
      <c r="K35" s="399" t="s">
        <v>30</v>
      </c>
      <c r="L35" s="399" t="s">
        <v>30</v>
      </c>
      <c r="M35" s="402" t="s">
        <v>30</v>
      </c>
      <c r="N35" s="401" t="s">
        <v>566</v>
      </c>
      <c r="O35" s="400" t="s">
        <v>30</v>
      </c>
      <c r="P35" s="399" t="s">
        <v>30</v>
      </c>
      <c r="Q35" s="399" t="s">
        <v>30</v>
      </c>
      <c r="R35" s="399" t="s">
        <v>30</v>
      </c>
      <c r="S35" s="399" t="s">
        <v>30</v>
      </c>
      <c r="T35" s="399" t="s">
        <v>30</v>
      </c>
      <c r="U35" s="399" t="s">
        <v>30</v>
      </c>
      <c r="V35" s="399" t="s">
        <v>30</v>
      </c>
      <c r="W35" s="399" t="s">
        <v>30</v>
      </c>
      <c r="X35" s="399" t="s">
        <v>30</v>
      </c>
      <c r="Y35" s="399" t="s">
        <v>30</v>
      </c>
      <c r="Z35" s="402" t="s">
        <v>30</v>
      </c>
      <c r="AA35" s="401" t="s">
        <v>566</v>
      </c>
      <c r="AB35" s="400" t="s">
        <v>30</v>
      </c>
      <c r="AC35" s="399" t="s">
        <v>30</v>
      </c>
      <c r="AD35" s="399" t="s">
        <v>30</v>
      </c>
      <c r="AE35" s="399" t="s">
        <v>30</v>
      </c>
      <c r="AF35" s="399" t="s">
        <v>30</v>
      </c>
      <c r="AG35" s="399" t="s">
        <v>30</v>
      </c>
      <c r="AH35" s="399" t="s">
        <v>30</v>
      </c>
      <c r="AI35" s="399" t="s">
        <v>30</v>
      </c>
      <c r="AJ35" s="399" t="s">
        <v>30</v>
      </c>
      <c r="AK35" s="399" t="s">
        <v>30</v>
      </c>
      <c r="AL35" s="399" t="s">
        <v>30</v>
      </c>
      <c r="AM35" s="402" t="s">
        <v>30</v>
      </c>
      <c r="AN35" s="401" t="s">
        <v>566</v>
      </c>
      <c r="AO35" s="400" t="s">
        <v>30</v>
      </c>
      <c r="AP35" s="399" t="s">
        <v>30</v>
      </c>
      <c r="AQ35" s="399" t="s">
        <v>30</v>
      </c>
      <c r="AR35" s="399" t="s">
        <v>30</v>
      </c>
      <c r="AS35" s="399" t="s">
        <v>30</v>
      </c>
      <c r="AT35" s="399" t="s">
        <v>30</v>
      </c>
      <c r="AU35" s="399" t="s">
        <v>30</v>
      </c>
      <c r="AV35" s="402" t="s">
        <v>30</v>
      </c>
      <c r="AW35" s="376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</row>
    <row r="36" spans="1:67" s="407" customFormat="1" ht="15" customHeight="1">
      <c r="A36" s="401" t="s">
        <v>565</v>
      </c>
      <c r="B36" s="690">
        <f t="shared" si="18"/>
        <v>17</v>
      </c>
      <c r="C36" s="399">
        <v>5</v>
      </c>
      <c r="D36" s="399" t="s">
        <v>30</v>
      </c>
      <c r="E36" s="399" t="s">
        <v>30</v>
      </c>
      <c r="F36" s="399" t="s">
        <v>30</v>
      </c>
      <c r="G36" s="399" t="s">
        <v>30</v>
      </c>
      <c r="H36" s="399" t="s">
        <v>30</v>
      </c>
      <c r="I36" s="399" t="s">
        <v>30</v>
      </c>
      <c r="J36" s="399" t="s">
        <v>30</v>
      </c>
      <c r="K36" s="399" t="s">
        <v>30</v>
      </c>
      <c r="L36" s="399" t="s">
        <v>30</v>
      </c>
      <c r="M36" s="402" t="s">
        <v>30</v>
      </c>
      <c r="N36" s="401" t="s">
        <v>565</v>
      </c>
      <c r="O36" s="400" t="s">
        <v>30</v>
      </c>
      <c r="P36" s="399">
        <v>1</v>
      </c>
      <c r="Q36" s="399">
        <v>1</v>
      </c>
      <c r="R36" s="399" t="s">
        <v>30</v>
      </c>
      <c r="S36" s="399">
        <v>4</v>
      </c>
      <c r="T36" s="399" t="s">
        <v>30</v>
      </c>
      <c r="U36" s="399" t="s">
        <v>30</v>
      </c>
      <c r="V36" s="399" t="s">
        <v>30</v>
      </c>
      <c r="W36" s="399" t="s">
        <v>30</v>
      </c>
      <c r="X36" s="399" t="s">
        <v>30</v>
      </c>
      <c r="Y36" s="399">
        <v>1</v>
      </c>
      <c r="Z36" s="402" t="s">
        <v>30</v>
      </c>
      <c r="AA36" s="401" t="s">
        <v>565</v>
      </c>
      <c r="AB36" s="400" t="s">
        <v>30</v>
      </c>
      <c r="AC36" s="399">
        <v>2</v>
      </c>
      <c r="AD36" s="399" t="s">
        <v>30</v>
      </c>
      <c r="AE36" s="399" t="s">
        <v>30</v>
      </c>
      <c r="AF36" s="399">
        <v>1</v>
      </c>
      <c r="AG36" s="399" t="s">
        <v>30</v>
      </c>
      <c r="AH36" s="399" t="s">
        <v>30</v>
      </c>
      <c r="AI36" s="399">
        <v>2</v>
      </c>
      <c r="AJ36" s="399" t="s">
        <v>30</v>
      </c>
      <c r="AK36" s="399" t="s">
        <v>30</v>
      </c>
      <c r="AL36" s="399" t="s">
        <v>30</v>
      </c>
      <c r="AM36" s="402" t="s">
        <v>30</v>
      </c>
      <c r="AN36" s="401" t="s">
        <v>565</v>
      </c>
      <c r="AO36" s="400" t="s">
        <v>30</v>
      </c>
      <c r="AP36" s="399" t="s">
        <v>30</v>
      </c>
      <c r="AQ36" s="399" t="s">
        <v>30</v>
      </c>
      <c r="AR36" s="399" t="s">
        <v>30</v>
      </c>
      <c r="AS36" s="399" t="s">
        <v>30</v>
      </c>
      <c r="AT36" s="399" t="s">
        <v>30</v>
      </c>
      <c r="AU36" s="399" t="s">
        <v>30</v>
      </c>
      <c r="AV36" s="402" t="s">
        <v>30</v>
      </c>
      <c r="AW36" s="376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4"/>
      <c r="BO36" s="384"/>
    </row>
    <row r="37" spans="1:67" s="407" customFormat="1" ht="15" customHeight="1">
      <c r="A37" s="397" t="s">
        <v>564</v>
      </c>
      <c r="B37" s="691">
        <f t="shared" si="18"/>
        <v>1</v>
      </c>
      <c r="C37" s="390">
        <v>1</v>
      </c>
      <c r="D37" s="390" t="s">
        <v>30</v>
      </c>
      <c r="E37" s="390" t="s">
        <v>30</v>
      </c>
      <c r="F37" s="390" t="s">
        <v>30</v>
      </c>
      <c r="G37" s="390" t="s">
        <v>30</v>
      </c>
      <c r="H37" s="390" t="s">
        <v>30</v>
      </c>
      <c r="I37" s="390" t="s">
        <v>30</v>
      </c>
      <c r="J37" s="390" t="s">
        <v>30</v>
      </c>
      <c r="K37" s="390" t="s">
        <v>30</v>
      </c>
      <c r="L37" s="390" t="s">
        <v>30</v>
      </c>
      <c r="M37" s="389" t="s">
        <v>30</v>
      </c>
      <c r="N37" s="397" t="s">
        <v>564</v>
      </c>
      <c r="O37" s="396" t="s">
        <v>30</v>
      </c>
      <c r="P37" s="390" t="s">
        <v>30</v>
      </c>
      <c r="Q37" s="390" t="s">
        <v>30</v>
      </c>
      <c r="R37" s="390" t="s">
        <v>30</v>
      </c>
      <c r="S37" s="390" t="s">
        <v>30</v>
      </c>
      <c r="T37" s="390" t="s">
        <v>30</v>
      </c>
      <c r="U37" s="390" t="s">
        <v>30</v>
      </c>
      <c r="V37" s="390" t="s">
        <v>30</v>
      </c>
      <c r="W37" s="390" t="s">
        <v>30</v>
      </c>
      <c r="X37" s="390" t="s">
        <v>30</v>
      </c>
      <c r="Y37" s="390" t="s">
        <v>30</v>
      </c>
      <c r="Z37" s="389" t="s">
        <v>30</v>
      </c>
      <c r="AA37" s="397" t="s">
        <v>564</v>
      </c>
      <c r="AB37" s="396" t="s">
        <v>30</v>
      </c>
      <c r="AC37" s="390" t="s">
        <v>30</v>
      </c>
      <c r="AD37" s="390" t="s">
        <v>30</v>
      </c>
      <c r="AE37" s="390" t="s">
        <v>30</v>
      </c>
      <c r="AF37" s="390" t="s">
        <v>30</v>
      </c>
      <c r="AG37" s="390" t="s">
        <v>30</v>
      </c>
      <c r="AH37" s="390" t="s">
        <v>30</v>
      </c>
      <c r="AI37" s="390" t="s">
        <v>30</v>
      </c>
      <c r="AJ37" s="390" t="s">
        <v>30</v>
      </c>
      <c r="AK37" s="390" t="s">
        <v>30</v>
      </c>
      <c r="AL37" s="390" t="s">
        <v>30</v>
      </c>
      <c r="AM37" s="389" t="s">
        <v>30</v>
      </c>
      <c r="AN37" s="397" t="s">
        <v>564</v>
      </c>
      <c r="AO37" s="396" t="s">
        <v>30</v>
      </c>
      <c r="AP37" s="390" t="s">
        <v>30</v>
      </c>
      <c r="AQ37" s="390" t="s">
        <v>30</v>
      </c>
      <c r="AR37" s="390" t="s">
        <v>30</v>
      </c>
      <c r="AS37" s="390" t="s">
        <v>30</v>
      </c>
      <c r="AT37" s="390" t="s">
        <v>30</v>
      </c>
      <c r="AU37" s="390" t="s">
        <v>30</v>
      </c>
      <c r="AV37" s="389" t="s">
        <v>30</v>
      </c>
      <c r="AW37" s="376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</row>
    <row r="38" spans="1:67" s="454" customFormat="1" ht="15" customHeight="1">
      <c r="A38" s="685" t="s">
        <v>563</v>
      </c>
      <c r="B38" s="686">
        <f aca="true" t="shared" si="19" ref="B38:M38">SUM(B39:B51)</f>
        <v>444</v>
      </c>
      <c r="C38" s="686">
        <f t="shared" si="19"/>
        <v>125</v>
      </c>
      <c r="D38" s="686">
        <f t="shared" si="19"/>
        <v>5</v>
      </c>
      <c r="E38" s="686">
        <f t="shared" si="19"/>
        <v>13</v>
      </c>
      <c r="F38" s="686">
        <f t="shared" si="19"/>
        <v>20</v>
      </c>
      <c r="G38" s="686">
        <f t="shared" si="19"/>
        <v>1</v>
      </c>
      <c r="H38" s="686">
        <f t="shared" si="19"/>
        <v>3</v>
      </c>
      <c r="I38" s="686">
        <f t="shared" si="19"/>
        <v>3</v>
      </c>
      <c r="J38" s="686">
        <f t="shared" si="19"/>
        <v>2</v>
      </c>
      <c r="K38" s="686">
        <f t="shared" si="19"/>
        <v>10</v>
      </c>
      <c r="L38" s="686">
        <f t="shared" si="19"/>
        <v>0</v>
      </c>
      <c r="M38" s="687">
        <f t="shared" si="19"/>
        <v>1</v>
      </c>
      <c r="N38" s="685" t="s">
        <v>563</v>
      </c>
      <c r="O38" s="688">
        <f aca="true" t="shared" si="20" ref="O38:Z38">SUM(O39:O51)</f>
        <v>0</v>
      </c>
      <c r="P38" s="686">
        <f t="shared" si="20"/>
        <v>22</v>
      </c>
      <c r="Q38" s="686">
        <f t="shared" si="20"/>
        <v>24</v>
      </c>
      <c r="R38" s="686">
        <f t="shared" si="20"/>
        <v>0</v>
      </c>
      <c r="S38" s="686">
        <f t="shared" si="20"/>
        <v>35</v>
      </c>
      <c r="T38" s="686">
        <f t="shared" si="20"/>
        <v>2</v>
      </c>
      <c r="U38" s="686">
        <f t="shared" si="20"/>
        <v>5</v>
      </c>
      <c r="V38" s="686">
        <f t="shared" si="20"/>
        <v>0</v>
      </c>
      <c r="W38" s="686">
        <f t="shared" si="20"/>
        <v>0</v>
      </c>
      <c r="X38" s="686">
        <f t="shared" si="20"/>
        <v>1</v>
      </c>
      <c r="Y38" s="686">
        <f t="shared" si="20"/>
        <v>12</v>
      </c>
      <c r="Z38" s="687">
        <f t="shared" si="20"/>
        <v>0</v>
      </c>
      <c r="AA38" s="685" t="s">
        <v>563</v>
      </c>
      <c r="AB38" s="688">
        <f aca="true" t="shared" si="21" ref="AB38:AM38">SUM(AB39:AB51)</f>
        <v>10</v>
      </c>
      <c r="AC38" s="686">
        <f t="shared" si="21"/>
        <v>41</v>
      </c>
      <c r="AD38" s="686">
        <f t="shared" si="21"/>
        <v>5</v>
      </c>
      <c r="AE38" s="686">
        <f t="shared" si="21"/>
        <v>0</v>
      </c>
      <c r="AF38" s="686">
        <f t="shared" si="21"/>
        <v>19</v>
      </c>
      <c r="AG38" s="686">
        <f t="shared" si="21"/>
        <v>13</v>
      </c>
      <c r="AH38" s="686">
        <f t="shared" si="21"/>
        <v>1</v>
      </c>
      <c r="AI38" s="686">
        <f t="shared" si="21"/>
        <v>13</v>
      </c>
      <c r="AJ38" s="686">
        <f t="shared" si="21"/>
        <v>0</v>
      </c>
      <c r="AK38" s="686">
        <f t="shared" si="21"/>
        <v>4</v>
      </c>
      <c r="AL38" s="686">
        <f t="shared" si="21"/>
        <v>3</v>
      </c>
      <c r="AM38" s="687">
        <f t="shared" si="21"/>
        <v>4</v>
      </c>
      <c r="AN38" s="685" t="s">
        <v>563</v>
      </c>
      <c r="AO38" s="688">
        <f aca="true" t="shared" si="22" ref="AO38:AV38">SUM(AO39:AO51)</f>
        <v>13</v>
      </c>
      <c r="AP38" s="686">
        <f t="shared" si="22"/>
        <v>2</v>
      </c>
      <c r="AQ38" s="686">
        <f t="shared" si="22"/>
        <v>1</v>
      </c>
      <c r="AR38" s="686">
        <f t="shared" si="22"/>
        <v>6</v>
      </c>
      <c r="AS38" s="686">
        <f t="shared" si="22"/>
        <v>24</v>
      </c>
      <c r="AT38" s="686">
        <f t="shared" si="22"/>
        <v>0</v>
      </c>
      <c r="AU38" s="686">
        <f t="shared" si="22"/>
        <v>1</v>
      </c>
      <c r="AV38" s="693">
        <f t="shared" si="22"/>
        <v>0</v>
      </c>
      <c r="AW38" s="452"/>
      <c r="AX38" s="453"/>
      <c r="AY38" s="453"/>
      <c r="AZ38" s="453"/>
      <c r="BA38" s="453"/>
      <c r="BB38" s="453"/>
      <c r="BC38" s="453"/>
      <c r="BD38" s="453"/>
      <c r="BE38" s="453"/>
      <c r="BF38" s="453"/>
      <c r="BG38" s="453"/>
      <c r="BH38" s="453"/>
      <c r="BI38" s="453"/>
      <c r="BJ38" s="453"/>
      <c r="BK38" s="453"/>
      <c r="BL38" s="453"/>
      <c r="BM38" s="453"/>
      <c r="BN38" s="453"/>
      <c r="BO38" s="453"/>
    </row>
    <row r="39" spans="1:49" s="384" customFormat="1" ht="15" customHeight="1">
      <c r="A39" s="405" t="s">
        <v>562</v>
      </c>
      <c r="B39" s="689">
        <f aca="true" t="shared" si="23" ref="B39:B51">SUM(C39:AV39)</f>
        <v>317</v>
      </c>
      <c r="C39" s="403">
        <v>59</v>
      </c>
      <c r="D39" s="403">
        <v>5</v>
      </c>
      <c r="E39" s="403">
        <v>11</v>
      </c>
      <c r="F39" s="403">
        <v>17</v>
      </c>
      <c r="G39" s="403" t="s">
        <v>30</v>
      </c>
      <c r="H39" s="403">
        <v>3</v>
      </c>
      <c r="I39" s="403">
        <v>3</v>
      </c>
      <c r="J39" s="403">
        <v>1</v>
      </c>
      <c r="K39" s="403">
        <v>8</v>
      </c>
      <c r="L39" s="403" t="s">
        <v>30</v>
      </c>
      <c r="M39" s="406">
        <v>1</v>
      </c>
      <c r="N39" s="405" t="s">
        <v>562</v>
      </c>
      <c r="O39" s="404" t="s">
        <v>30</v>
      </c>
      <c r="P39" s="403">
        <v>17</v>
      </c>
      <c r="Q39" s="403">
        <v>15</v>
      </c>
      <c r="R39" s="403" t="s">
        <v>30</v>
      </c>
      <c r="S39" s="403">
        <v>24</v>
      </c>
      <c r="T39" s="403">
        <v>2</v>
      </c>
      <c r="U39" s="403">
        <v>5</v>
      </c>
      <c r="V39" s="403" t="s">
        <v>30</v>
      </c>
      <c r="W39" s="403" t="s">
        <v>30</v>
      </c>
      <c r="X39" s="403">
        <v>1</v>
      </c>
      <c r="Y39" s="403">
        <v>7</v>
      </c>
      <c r="Z39" s="406" t="s">
        <v>30</v>
      </c>
      <c r="AA39" s="405" t="s">
        <v>562</v>
      </c>
      <c r="AB39" s="404">
        <v>10</v>
      </c>
      <c r="AC39" s="403">
        <v>30</v>
      </c>
      <c r="AD39" s="403">
        <v>5</v>
      </c>
      <c r="AE39" s="403" t="s">
        <v>30</v>
      </c>
      <c r="AF39" s="403">
        <v>13</v>
      </c>
      <c r="AG39" s="403">
        <v>12</v>
      </c>
      <c r="AH39" s="403">
        <v>1</v>
      </c>
      <c r="AI39" s="403">
        <v>10</v>
      </c>
      <c r="AJ39" s="403" t="s">
        <v>30</v>
      </c>
      <c r="AK39" s="403">
        <v>4</v>
      </c>
      <c r="AL39" s="403">
        <v>3</v>
      </c>
      <c r="AM39" s="406">
        <v>3</v>
      </c>
      <c r="AN39" s="405" t="s">
        <v>562</v>
      </c>
      <c r="AO39" s="404">
        <v>13</v>
      </c>
      <c r="AP39" s="403">
        <v>2</v>
      </c>
      <c r="AQ39" s="403">
        <v>1</v>
      </c>
      <c r="AR39" s="403">
        <v>6</v>
      </c>
      <c r="AS39" s="403">
        <v>24</v>
      </c>
      <c r="AT39" s="403" t="s">
        <v>30</v>
      </c>
      <c r="AU39" s="399">
        <v>1</v>
      </c>
      <c r="AV39" s="398" t="s">
        <v>30</v>
      </c>
      <c r="AW39" s="376"/>
    </row>
    <row r="40" spans="1:49" s="384" customFormat="1" ht="15" customHeight="1">
      <c r="A40" s="401" t="s">
        <v>561</v>
      </c>
      <c r="B40" s="690">
        <f t="shared" si="23"/>
        <v>60</v>
      </c>
      <c r="C40" s="399">
        <v>27</v>
      </c>
      <c r="D40" s="399" t="s">
        <v>30</v>
      </c>
      <c r="E40" s="399">
        <v>1</v>
      </c>
      <c r="F40" s="399">
        <v>1</v>
      </c>
      <c r="G40" s="399">
        <v>1</v>
      </c>
      <c r="H40" s="399" t="s">
        <v>30</v>
      </c>
      <c r="I40" s="399" t="s">
        <v>30</v>
      </c>
      <c r="J40" s="399">
        <v>1</v>
      </c>
      <c r="K40" s="399">
        <v>1</v>
      </c>
      <c r="L40" s="399" t="s">
        <v>30</v>
      </c>
      <c r="M40" s="402" t="s">
        <v>30</v>
      </c>
      <c r="N40" s="401" t="s">
        <v>561</v>
      </c>
      <c r="O40" s="400" t="s">
        <v>30</v>
      </c>
      <c r="P40" s="399">
        <v>3</v>
      </c>
      <c r="Q40" s="399">
        <v>7</v>
      </c>
      <c r="R40" s="399" t="s">
        <v>30</v>
      </c>
      <c r="S40" s="399">
        <v>4</v>
      </c>
      <c r="T40" s="399" t="s">
        <v>30</v>
      </c>
      <c r="U40" s="399" t="s">
        <v>30</v>
      </c>
      <c r="V40" s="399" t="s">
        <v>30</v>
      </c>
      <c r="W40" s="399" t="s">
        <v>30</v>
      </c>
      <c r="X40" s="399" t="s">
        <v>30</v>
      </c>
      <c r="Y40" s="399">
        <v>3</v>
      </c>
      <c r="Z40" s="402" t="s">
        <v>30</v>
      </c>
      <c r="AA40" s="401" t="s">
        <v>561</v>
      </c>
      <c r="AB40" s="400" t="s">
        <v>30</v>
      </c>
      <c r="AC40" s="399">
        <v>7</v>
      </c>
      <c r="AD40" s="399" t="s">
        <v>30</v>
      </c>
      <c r="AE40" s="399" t="s">
        <v>30</v>
      </c>
      <c r="AF40" s="399">
        <v>1</v>
      </c>
      <c r="AG40" s="399">
        <v>1</v>
      </c>
      <c r="AH40" s="399" t="s">
        <v>30</v>
      </c>
      <c r="AI40" s="399">
        <v>2</v>
      </c>
      <c r="AJ40" s="399" t="s">
        <v>30</v>
      </c>
      <c r="AK40" s="399" t="s">
        <v>30</v>
      </c>
      <c r="AL40" s="399" t="s">
        <v>30</v>
      </c>
      <c r="AM40" s="402" t="s">
        <v>30</v>
      </c>
      <c r="AN40" s="401" t="s">
        <v>561</v>
      </c>
      <c r="AO40" s="400" t="s">
        <v>30</v>
      </c>
      <c r="AP40" s="399" t="s">
        <v>30</v>
      </c>
      <c r="AQ40" s="399" t="s">
        <v>30</v>
      </c>
      <c r="AR40" s="399" t="s">
        <v>30</v>
      </c>
      <c r="AS40" s="399" t="s">
        <v>30</v>
      </c>
      <c r="AT40" s="399" t="s">
        <v>30</v>
      </c>
      <c r="AU40" s="399" t="s">
        <v>30</v>
      </c>
      <c r="AV40" s="398" t="s">
        <v>30</v>
      </c>
      <c r="AW40" s="376"/>
    </row>
    <row r="41" spans="1:49" s="384" customFormat="1" ht="15" customHeight="1">
      <c r="A41" s="401" t="s">
        <v>560</v>
      </c>
      <c r="B41" s="690">
        <f t="shared" si="23"/>
        <v>0</v>
      </c>
      <c r="C41" s="399" t="s">
        <v>30</v>
      </c>
      <c r="D41" s="399" t="s">
        <v>30</v>
      </c>
      <c r="E41" s="399" t="s">
        <v>30</v>
      </c>
      <c r="F41" s="399" t="s">
        <v>30</v>
      </c>
      <c r="G41" s="399" t="s">
        <v>30</v>
      </c>
      <c r="H41" s="399" t="s">
        <v>30</v>
      </c>
      <c r="I41" s="399" t="s">
        <v>30</v>
      </c>
      <c r="J41" s="399" t="s">
        <v>30</v>
      </c>
      <c r="K41" s="399" t="s">
        <v>30</v>
      </c>
      <c r="L41" s="399" t="s">
        <v>30</v>
      </c>
      <c r="M41" s="402" t="s">
        <v>30</v>
      </c>
      <c r="N41" s="401" t="s">
        <v>560</v>
      </c>
      <c r="O41" s="400" t="s">
        <v>30</v>
      </c>
      <c r="P41" s="399" t="s">
        <v>30</v>
      </c>
      <c r="Q41" s="399" t="s">
        <v>30</v>
      </c>
      <c r="R41" s="399" t="s">
        <v>30</v>
      </c>
      <c r="S41" s="399" t="s">
        <v>30</v>
      </c>
      <c r="T41" s="399" t="s">
        <v>30</v>
      </c>
      <c r="U41" s="399" t="s">
        <v>30</v>
      </c>
      <c r="V41" s="399" t="s">
        <v>30</v>
      </c>
      <c r="W41" s="399" t="s">
        <v>30</v>
      </c>
      <c r="X41" s="399" t="s">
        <v>30</v>
      </c>
      <c r="Y41" s="399" t="s">
        <v>30</v>
      </c>
      <c r="Z41" s="402" t="s">
        <v>30</v>
      </c>
      <c r="AA41" s="401" t="s">
        <v>560</v>
      </c>
      <c r="AB41" s="400" t="s">
        <v>30</v>
      </c>
      <c r="AC41" s="399" t="s">
        <v>30</v>
      </c>
      <c r="AD41" s="399" t="s">
        <v>30</v>
      </c>
      <c r="AE41" s="399" t="s">
        <v>30</v>
      </c>
      <c r="AF41" s="399" t="s">
        <v>30</v>
      </c>
      <c r="AG41" s="399" t="s">
        <v>30</v>
      </c>
      <c r="AH41" s="399" t="s">
        <v>30</v>
      </c>
      <c r="AI41" s="399" t="s">
        <v>30</v>
      </c>
      <c r="AJ41" s="399" t="s">
        <v>30</v>
      </c>
      <c r="AK41" s="399" t="s">
        <v>30</v>
      </c>
      <c r="AL41" s="399" t="s">
        <v>30</v>
      </c>
      <c r="AM41" s="402" t="s">
        <v>30</v>
      </c>
      <c r="AN41" s="401" t="s">
        <v>560</v>
      </c>
      <c r="AO41" s="400" t="s">
        <v>30</v>
      </c>
      <c r="AP41" s="399" t="s">
        <v>30</v>
      </c>
      <c r="AQ41" s="399" t="s">
        <v>30</v>
      </c>
      <c r="AR41" s="399" t="s">
        <v>30</v>
      </c>
      <c r="AS41" s="399" t="s">
        <v>30</v>
      </c>
      <c r="AT41" s="399" t="s">
        <v>30</v>
      </c>
      <c r="AU41" s="399" t="s">
        <v>30</v>
      </c>
      <c r="AV41" s="398" t="s">
        <v>30</v>
      </c>
      <c r="AW41" s="376"/>
    </row>
    <row r="42" spans="1:49" s="384" customFormat="1" ht="15" customHeight="1">
      <c r="A42" s="401" t="s">
        <v>559</v>
      </c>
      <c r="B42" s="690">
        <f t="shared" si="23"/>
        <v>3</v>
      </c>
      <c r="C42" s="399">
        <v>3</v>
      </c>
      <c r="D42" s="399" t="s">
        <v>30</v>
      </c>
      <c r="E42" s="399" t="s">
        <v>30</v>
      </c>
      <c r="F42" s="399" t="s">
        <v>30</v>
      </c>
      <c r="G42" s="399" t="s">
        <v>30</v>
      </c>
      <c r="H42" s="399" t="s">
        <v>30</v>
      </c>
      <c r="I42" s="399" t="s">
        <v>30</v>
      </c>
      <c r="J42" s="399" t="s">
        <v>30</v>
      </c>
      <c r="K42" s="399" t="s">
        <v>30</v>
      </c>
      <c r="L42" s="399" t="s">
        <v>30</v>
      </c>
      <c r="M42" s="402" t="s">
        <v>30</v>
      </c>
      <c r="N42" s="401" t="s">
        <v>559</v>
      </c>
      <c r="O42" s="400" t="s">
        <v>30</v>
      </c>
      <c r="P42" s="399" t="s">
        <v>30</v>
      </c>
      <c r="Q42" s="399" t="s">
        <v>30</v>
      </c>
      <c r="R42" s="399" t="s">
        <v>30</v>
      </c>
      <c r="S42" s="399" t="s">
        <v>30</v>
      </c>
      <c r="T42" s="399" t="s">
        <v>30</v>
      </c>
      <c r="U42" s="399" t="s">
        <v>30</v>
      </c>
      <c r="V42" s="399" t="s">
        <v>30</v>
      </c>
      <c r="W42" s="399" t="s">
        <v>30</v>
      </c>
      <c r="X42" s="399" t="s">
        <v>30</v>
      </c>
      <c r="Y42" s="399" t="s">
        <v>30</v>
      </c>
      <c r="Z42" s="402" t="s">
        <v>30</v>
      </c>
      <c r="AA42" s="401" t="s">
        <v>559</v>
      </c>
      <c r="AB42" s="400" t="s">
        <v>30</v>
      </c>
      <c r="AC42" s="399" t="s">
        <v>30</v>
      </c>
      <c r="AD42" s="399" t="s">
        <v>30</v>
      </c>
      <c r="AE42" s="399" t="s">
        <v>30</v>
      </c>
      <c r="AF42" s="399" t="s">
        <v>30</v>
      </c>
      <c r="AG42" s="399" t="s">
        <v>30</v>
      </c>
      <c r="AH42" s="399" t="s">
        <v>30</v>
      </c>
      <c r="AI42" s="399" t="s">
        <v>30</v>
      </c>
      <c r="AJ42" s="399" t="s">
        <v>30</v>
      </c>
      <c r="AK42" s="399" t="s">
        <v>30</v>
      </c>
      <c r="AL42" s="399" t="s">
        <v>30</v>
      </c>
      <c r="AM42" s="402" t="s">
        <v>30</v>
      </c>
      <c r="AN42" s="401" t="s">
        <v>559</v>
      </c>
      <c r="AO42" s="400" t="s">
        <v>30</v>
      </c>
      <c r="AP42" s="399" t="s">
        <v>30</v>
      </c>
      <c r="AQ42" s="399" t="s">
        <v>30</v>
      </c>
      <c r="AR42" s="399" t="s">
        <v>30</v>
      </c>
      <c r="AS42" s="399" t="s">
        <v>30</v>
      </c>
      <c r="AT42" s="399" t="s">
        <v>30</v>
      </c>
      <c r="AU42" s="399" t="s">
        <v>30</v>
      </c>
      <c r="AV42" s="398" t="s">
        <v>30</v>
      </c>
      <c r="AW42" s="376"/>
    </row>
    <row r="43" spans="1:49" s="384" customFormat="1" ht="15" customHeight="1">
      <c r="A43" s="401" t="s">
        <v>558</v>
      </c>
      <c r="B43" s="690">
        <f t="shared" si="23"/>
        <v>3</v>
      </c>
      <c r="C43" s="399">
        <v>3</v>
      </c>
      <c r="D43" s="399" t="s">
        <v>30</v>
      </c>
      <c r="E43" s="399" t="s">
        <v>30</v>
      </c>
      <c r="F43" s="399" t="s">
        <v>30</v>
      </c>
      <c r="G43" s="399" t="s">
        <v>30</v>
      </c>
      <c r="H43" s="399" t="s">
        <v>30</v>
      </c>
      <c r="I43" s="399" t="s">
        <v>30</v>
      </c>
      <c r="J43" s="399" t="s">
        <v>30</v>
      </c>
      <c r="K43" s="399" t="s">
        <v>30</v>
      </c>
      <c r="L43" s="399" t="s">
        <v>30</v>
      </c>
      <c r="M43" s="402" t="s">
        <v>30</v>
      </c>
      <c r="N43" s="401" t="s">
        <v>558</v>
      </c>
      <c r="O43" s="400" t="s">
        <v>30</v>
      </c>
      <c r="P43" s="399" t="s">
        <v>30</v>
      </c>
      <c r="Q43" s="399" t="s">
        <v>30</v>
      </c>
      <c r="R43" s="399" t="s">
        <v>30</v>
      </c>
      <c r="S43" s="399" t="s">
        <v>30</v>
      </c>
      <c r="T43" s="399" t="s">
        <v>30</v>
      </c>
      <c r="U43" s="399" t="s">
        <v>30</v>
      </c>
      <c r="V43" s="399" t="s">
        <v>30</v>
      </c>
      <c r="W43" s="399" t="s">
        <v>30</v>
      </c>
      <c r="X43" s="399" t="s">
        <v>30</v>
      </c>
      <c r="Y43" s="399" t="s">
        <v>30</v>
      </c>
      <c r="Z43" s="402" t="s">
        <v>30</v>
      </c>
      <c r="AA43" s="401" t="s">
        <v>558</v>
      </c>
      <c r="AB43" s="400" t="s">
        <v>30</v>
      </c>
      <c r="AC43" s="399" t="s">
        <v>30</v>
      </c>
      <c r="AD43" s="399" t="s">
        <v>30</v>
      </c>
      <c r="AE43" s="399" t="s">
        <v>30</v>
      </c>
      <c r="AF43" s="399" t="s">
        <v>30</v>
      </c>
      <c r="AG43" s="399" t="s">
        <v>30</v>
      </c>
      <c r="AH43" s="399" t="s">
        <v>30</v>
      </c>
      <c r="AI43" s="399" t="s">
        <v>30</v>
      </c>
      <c r="AJ43" s="399" t="s">
        <v>30</v>
      </c>
      <c r="AK43" s="399" t="s">
        <v>30</v>
      </c>
      <c r="AL43" s="399" t="s">
        <v>30</v>
      </c>
      <c r="AM43" s="402" t="s">
        <v>30</v>
      </c>
      <c r="AN43" s="401" t="s">
        <v>558</v>
      </c>
      <c r="AO43" s="400" t="s">
        <v>30</v>
      </c>
      <c r="AP43" s="399" t="s">
        <v>30</v>
      </c>
      <c r="AQ43" s="399" t="s">
        <v>30</v>
      </c>
      <c r="AR43" s="399" t="s">
        <v>30</v>
      </c>
      <c r="AS43" s="399" t="s">
        <v>30</v>
      </c>
      <c r="AT43" s="399" t="s">
        <v>30</v>
      </c>
      <c r="AU43" s="399" t="s">
        <v>30</v>
      </c>
      <c r="AV43" s="398" t="s">
        <v>30</v>
      </c>
      <c r="AW43" s="376"/>
    </row>
    <row r="44" spans="1:49" s="384" customFormat="1" ht="15" customHeight="1">
      <c r="A44" s="401" t="s">
        <v>557</v>
      </c>
      <c r="B44" s="690">
        <f t="shared" si="23"/>
        <v>14</v>
      </c>
      <c r="C44" s="399">
        <v>9</v>
      </c>
      <c r="D44" s="399" t="s">
        <v>30</v>
      </c>
      <c r="E44" s="399" t="s">
        <v>30</v>
      </c>
      <c r="F44" s="399" t="s">
        <v>30</v>
      </c>
      <c r="G44" s="399" t="s">
        <v>30</v>
      </c>
      <c r="H44" s="399" t="s">
        <v>30</v>
      </c>
      <c r="I44" s="399" t="s">
        <v>30</v>
      </c>
      <c r="J44" s="399" t="s">
        <v>30</v>
      </c>
      <c r="K44" s="399" t="s">
        <v>30</v>
      </c>
      <c r="L44" s="399" t="s">
        <v>30</v>
      </c>
      <c r="M44" s="402" t="s">
        <v>30</v>
      </c>
      <c r="N44" s="401" t="s">
        <v>557</v>
      </c>
      <c r="O44" s="400" t="s">
        <v>30</v>
      </c>
      <c r="P44" s="399" t="s">
        <v>30</v>
      </c>
      <c r="Q44" s="399">
        <v>1</v>
      </c>
      <c r="R44" s="399" t="s">
        <v>30</v>
      </c>
      <c r="S44" s="399">
        <v>1</v>
      </c>
      <c r="T44" s="399" t="s">
        <v>30</v>
      </c>
      <c r="U44" s="399" t="s">
        <v>30</v>
      </c>
      <c r="V44" s="399" t="s">
        <v>30</v>
      </c>
      <c r="W44" s="399" t="s">
        <v>30</v>
      </c>
      <c r="X44" s="399" t="s">
        <v>30</v>
      </c>
      <c r="Y44" s="399">
        <v>1</v>
      </c>
      <c r="Z44" s="402" t="s">
        <v>30</v>
      </c>
      <c r="AA44" s="401" t="s">
        <v>557</v>
      </c>
      <c r="AB44" s="400" t="s">
        <v>30</v>
      </c>
      <c r="AC44" s="399">
        <v>1</v>
      </c>
      <c r="AD44" s="399" t="s">
        <v>30</v>
      </c>
      <c r="AE44" s="399" t="s">
        <v>30</v>
      </c>
      <c r="AF44" s="399">
        <v>1</v>
      </c>
      <c r="AG44" s="399" t="s">
        <v>30</v>
      </c>
      <c r="AH44" s="399" t="s">
        <v>30</v>
      </c>
      <c r="AI44" s="399" t="s">
        <v>30</v>
      </c>
      <c r="AJ44" s="399" t="s">
        <v>30</v>
      </c>
      <c r="AK44" s="399" t="s">
        <v>30</v>
      </c>
      <c r="AL44" s="399" t="s">
        <v>30</v>
      </c>
      <c r="AM44" s="402" t="s">
        <v>30</v>
      </c>
      <c r="AN44" s="401" t="s">
        <v>557</v>
      </c>
      <c r="AO44" s="400" t="s">
        <v>30</v>
      </c>
      <c r="AP44" s="399" t="s">
        <v>30</v>
      </c>
      <c r="AQ44" s="399" t="s">
        <v>30</v>
      </c>
      <c r="AR44" s="399" t="s">
        <v>30</v>
      </c>
      <c r="AS44" s="399" t="s">
        <v>30</v>
      </c>
      <c r="AT44" s="399" t="s">
        <v>30</v>
      </c>
      <c r="AU44" s="399" t="s">
        <v>30</v>
      </c>
      <c r="AV44" s="398" t="s">
        <v>30</v>
      </c>
      <c r="AW44" s="376"/>
    </row>
    <row r="45" spans="1:49" s="384" customFormat="1" ht="15" customHeight="1">
      <c r="A45" s="401" t="s">
        <v>556</v>
      </c>
      <c r="B45" s="690">
        <f t="shared" si="23"/>
        <v>26</v>
      </c>
      <c r="C45" s="399">
        <v>7</v>
      </c>
      <c r="D45" s="399" t="s">
        <v>30</v>
      </c>
      <c r="E45" s="399">
        <v>1</v>
      </c>
      <c r="F45" s="399">
        <v>2</v>
      </c>
      <c r="G45" s="399" t="s">
        <v>30</v>
      </c>
      <c r="H45" s="399" t="s">
        <v>30</v>
      </c>
      <c r="I45" s="399" t="s">
        <v>30</v>
      </c>
      <c r="J45" s="399" t="s">
        <v>30</v>
      </c>
      <c r="K45" s="399">
        <v>1</v>
      </c>
      <c r="L45" s="399" t="s">
        <v>30</v>
      </c>
      <c r="M45" s="402" t="s">
        <v>30</v>
      </c>
      <c r="N45" s="401" t="s">
        <v>556</v>
      </c>
      <c r="O45" s="400" t="s">
        <v>30</v>
      </c>
      <c r="P45" s="399">
        <v>2</v>
      </c>
      <c r="Q45" s="399" t="s">
        <v>30</v>
      </c>
      <c r="R45" s="399" t="s">
        <v>30</v>
      </c>
      <c r="S45" s="399">
        <v>3</v>
      </c>
      <c r="T45" s="399" t="s">
        <v>30</v>
      </c>
      <c r="U45" s="399" t="s">
        <v>30</v>
      </c>
      <c r="V45" s="399" t="s">
        <v>30</v>
      </c>
      <c r="W45" s="399" t="s">
        <v>30</v>
      </c>
      <c r="X45" s="399" t="s">
        <v>30</v>
      </c>
      <c r="Y45" s="399">
        <v>1</v>
      </c>
      <c r="Z45" s="402" t="s">
        <v>30</v>
      </c>
      <c r="AA45" s="401" t="s">
        <v>556</v>
      </c>
      <c r="AB45" s="400" t="s">
        <v>30</v>
      </c>
      <c r="AC45" s="399">
        <v>3</v>
      </c>
      <c r="AD45" s="399" t="s">
        <v>30</v>
      </c>
      <c r="AE45" s="399" t="s">
        <v>30</v>
      </c>
      <c r="AF45" s="399">
        <v>4</v>
      </c>
      <c r="AG45" s="399" t="s">
        <v>30</v>
      </c>
      <c r="AH45" s="399" t="s">
        <v>30</v>
      </c>
      <c r="AI45" s="399">
        <v>1</v>
      </c>
      <c r="AJ45" s="399" t="s">
        <v>30</v>
      </c>
      <c r="AK45" s="399" t="s">
        <v>30</v>
      </c>
      <c r="AL45" s="399" t="s">
        <v>30</v>
      </c>
      <c r="AM45" s="402">
        <v>1</v>
      </c>
      <c r="AN45" s="401" t="s">
        <v>556</v>
      </c>
      <c r="AO45" s="400" t="s">
        <v>30</v>
      </c>
      <c r="AP45" s="399" t="s">
        <v>30</v>
      </c>
      <c r="AQ45" s="399" t="s">
        <v>30</v>
      </c>
      <c r="AR45" s="399" t="s">
        <v>30</v>
      </c>
      <c r="AS45" s="399" t="s">
        <v>30</v>
      </c>
      <c r="AT45" s="399" t="s">
        <v>30</v>
      </c>
      <c r="AU45" s="399" t="s">
        <v>30</v>
      </c>
      <c r="AV45" s="398" t="s">
        <v>30</v>
      </c>
      <c r="AW45" s="376"/>
    </row>
    <row r="46" spans="1:49" s="384" customFormat="1" ht="15" customHeight="1">
      <c r="A46" s="401" t="s">
        <v>555</v>
      </c>
      <c r="B46" s="690">
        <f t="shared" si="23"/>
        <v>0</v>
      </c>
      <c r="C46" s="399" t="s">
        <v>30</v>
      </c>
      <c r="D46" s="399" t="s">
        <v>30</v>
      </c>
      <c r="E46" s="399" t="s">
        <v>30</v>
      </c>
      <c r="F46" s="399" t="s">
        <v>30</v>
      </c>
      <c r="G46" s="399" t="s">
        <v>30</v>
      </c>
      <c r="H46" s="399" t="s">
        <v>30</v>
      </c>
      <c r="I46" s="399" t="s">
        <v>30</v>
      </c>
      <c r="J46" s="399" t="s">
        <v>30</v>
      </c>
      <c r="K46" s="399" t="s">
        <v>30</v>
      </c>
      <c r="L46" s="399" t="s">
        <v>30</v>
      </c>
      <c r="M46" s="402" t="s">
        <v>30</v>
      </c>
      <c r="N46" s="401" t="s">
        <v>555</v>
      </c>
      <c r="O46" s="400" t="s">
        <v>30</v>
      </c>
      <c r="P46" s="399" t="s">
        <v>30</v>
      </c>
      <c r="Q46" s="399" t="s">
        <v>30</v>
      </c>
      <c r="R46" s="399" t="s">
        <v>30</v>
      </c>
      <c r="S46" s="399" t="s">
        <v>30</v>
      </c>
      <c r="T46" s="399" t="s">
        <v>30</v>
      </c>
      <c r="U46" s="399" t="s">
        <v>30</v>
      </c>
      <c r="V46" s="399" t="s">
        <v>30</v>
      </c>
      <c r="W46" s="399" t="s">
        <v>30</v>
      </c>
      <c r="X46" s="399" t="s">
        <v>30</v>
      </c>
      <c r="Y46" s="399" t="s">
        <v>30</v>
      </c>
      <c r="Z46" s="402" t="s">
        <v>30</v>
      </c>
      <c r="AA46" s="401" t="s">
        <v>555</v>
      </c>
      <c r="AB46" s="400" t="s">
        <v>30</v>
      </c>
      <c r="AC46" s="399" t="s">
        <v>30</v>
      </c>
      <c r="AD46" s="399" t="s">
        <v>30</v>
      </c>
      <c r="AE46" s="399" t="s">
        <v>30</v>
      </c>
      <c r="AF46" s="399" t="s">
        <v>30</v>
      </c>
      <c r="AG46" s="399" t="s">
        <v>30</v>
      </c>
      <c r="AH46" s="399" t="s">
        <v>30</v>
      </c>
      <c r="AI46" s="399" t="s">
        <v>30</v>
      </c>
      <c r="AJ46" s="399" t="s">
        <v>30</v>
      </c>
      <c r="AK46" s="399" t="s">
        <v>30</v>
      </c>
      <c r="AL46" s="399" t="s">
        <v>30</v>
      </c>
      <c r="AM46" s="402" t="s">
        <v>30</v>
      </c>
      <c r="AN46" s="401" t="s">
        <v>555</v>
      </c>
      <c r="AO46" s="400" t="s">
        <v>30</v>
      </c>
      <c r="AP46" s="399" t="s">
        <v>30</v>
      </c>
      <c r="AQ46" s="399" t="s">
        <v>30</v>
      </c>
      <c r="AR46" s="399" t="s">
        <v>30</v>
      </c>
      <c r="AS46" s="399" t="s">
        <v>30</v>
      </c>
      <c r="AT46" s="399" t="s">
        <v>30</v>
      </c>
      <c r="AU46" s="399" t="s">
        <v>30</v>
      </c>
      <c r="AV46" s="398" t="s">
        <v>30</v>
      </c>
      <c r="AW46" s="376"/>
    </row>
    <row r="47" spans="1:49" s="384" customFormat="1" ht="15" customHeight="1">
      <c r="A47" s="401" t="s">
        <v>554</v>
      </c>
      <c r="B47" s="690">
        <f t="shared" si="23"/>
        <v>1</v>
      </c>
      <c r="C47" s="399">
        <v>1</v>
      </c>
      <c r="D47" s="399" t="s">
        <v>30</v>
      </c>
      <c r="E47" s="399" t="s">
        <v>30</v>
      </c>
      <c r="F47" s="399" t="s">
        <v>30</v>
      </c>
      <c r="G47" s="399" t="s">
        <v>30</v>
      </c>
      <c r="H47" s="399" t="s">
        <v>30</v>
      </c>
      <c r="I47" s="399" t="s">
        <v>30</v>
      </c>
      <c r="J47" s="399" t="s">
        <v>30</v>
      </c>
      <c r="K47" s="399" t="s">
        <v>30</v>
      </c>
      <c r="L47" s="399" t="s">
        <v>30</v>
      </c>
      <c r="M47" s="402" t="s">
        <v>30</v>
      </c>
      <c r="N47" s="401" t="s">
        <v>554</v>
      </c>
      <c r="O47" s="400" t="s">
        <v>30</v>
      </c>
      <c r="P47" s="399" t="s">
        <v>30</v>
      </c>
      <c r="Q47" s="399" t="s">
        <v>30</v>
      </c>
      <c r="R47" s="399" t="s">
        <v>30</v>
      </c>
      <c r="S47" s="399" t="s">
        <v>30</v>
      </c>
      <c r="T47" s="399" t="s">
        <v>30</v>
      </c>
      <c r="U47" s="399" t="s">
        <v>30</v>
      </c>
      <c r="V47" s="399" t="s">
        <v>30</v>
      </c>
      <c r="W47" s="399" t="s">
        <v>30</v>
      </c>
      <c r="X47" s="399" t="s">
        <v>30</v>
      </c>
      <c r="Y47" s="399" t="s">
        <v>30</v>
      </c>
      <c r="Z47" s="402" t="s">
        <v>30</v>
      </c>
      <c r="AA47" s="401" t="s">
        <v>554</v>
      </c>
      <c r="AB47" s="400" t="s">
        <v>30</v>
      </c>
      <c r="AC47" s="399" t="s">
        <v>30</v>
      </c>
      <c r="AD47" s="399" t="s">
        <v>30</v>
      </c>
      <c r="AE47" s="399" t="s">
        <v>30</v>
      </c>
      <c r="AF47" s="399" t="s">
        <v>30</v>
      </c>
      <c r="AG47" s="399" t="s">
        <v>30</v>
      </c>
      <c r="AH47" s="399" t="s">
        <v>30</v>
      </c>
      <c r="AI47" s="399" t="s">
        <v>30</v>
      </c>
      <c r="AJ47" s="399" t="s">
        <v>30</v>
      </c>
      <c r="AK47" s="399" t="s">
        <v>30</v>
      </c>
      <c r="AL47" s="399" t="s">
        <v>30</v>
      </c>
      <c r="AM47" s="402" t="s">
        <v>30</v>
      </c>
      <c r="AN47" s="401" t="s">
        <v>554</v>
      </c>
      <c r="AO47" s="400" t="s">
        <v>30</v>
      </c>
      <c r="AP47" s="399" t="s">
        <v>30</v>
      </c>
      <c r="AQ47" s="399" t="s">
        <v>30</v>
      </c>
      <c r="AR47" s="399" t="s">
        <v>30</v>
      </c>
      <c r="AS47" s="399" t="s">
        <v>30</v>
      </c>
      <c r="AT47" s="399" t="s">
        <v>30</v>
      </c>
      <c r="AU47" s="399" t="s">
        <v>30</v>
      </c>
      <c r="AV47" s="398" t="s">
        <v>30</v>
      </c>
      <c r="AW47" s="376"/>
    </row>
    <row r="48" spans="1:49" s="384" customFormat="1" ht="15" customHeight="1">
      <c r="A48" s="401" t="s">
        <v>553</v>
      </c>
      <c r="B48" s="690">
        <f t="shared" si="23"/>
        <v>5</v>
      </c>
      <c r="C48" s="399">
        <v>4</v>
      </c>
      <c r="D48" s="399" t="s">
        <v>30</v>
      </c>
      <c r="E48" s="399" t="s">
        <v>30</v>
      </c>
      <c r="F48" s="399" t="s">
        <v>30</v>
      </c>
      <c r="G48" s="399" t="s">
        <v>30</v>
      </c>
      <c r="H48" s="399" t="s">
        <v>30</v>
      </c>
      <c r="I48" s="399" t="s">
        <v>30</v>
      </c>
      <c r="J48" s="399" t="s">
        <v>30</v>
      </c>
      <c r="K48" s="399" t="s">
        <v>30</v>
      </c>
      <c r="L48" s="399" t="s">
        <v>30</v>
      </c>
      <c r="M48" s="402" t="s">
        <v>30</v>
      </c>
      <c r="N48" s="401" t="s">
        <v>553</v>
      </c>
      <c r="O48" s="400" t="s">
        <v>30</v>
      </c>
      <c r="P48" s="399" t="s">
        <v>30</v>
      </c>
      <c r="Q48" s="399" t="s">
        <v>30</v>
      </c>
      <c r="R48" s="399" t="s">
        <v>30</v>
      </c>
      <c r="S48" s="399">
        <v>1</v>
      </c>
      <c r="T48" s="399" t="s">
        <v>30</v>
      </c>
      <c r="U48" s="399" t="s">
        <v>30</v>
      </c>
      <c r="V48" s="399" t="s">
        <v>30</v>
      </c>
      <c r="W48" s="399" t="s">
        <v>30</v>
      </c>
      <c r="X48" s="399" t="s">
        <v>30</v>
      </c>
      <c r="Y48" s="399" t="s">
        <v>30</v>
      </c>
      <c r="Z48" s="402" t="s">
        <v>30</v>
      </c>
      <c r="AA48" s="401" t="s">
        <v>553</v>
      </c>
      <c r="AB48" s="400" t="s">
        <v>30</v>
      </c>
      <c r="AC48" s="399" t="s">
        <v>30</v>
      </c>
      <c r="AD48" s="399" t="s">
        <v>30</v>
      </c>
      <c r="AE48" s="399" t="s">
        <v>30</v>
      </c>
      <c r="AF48" s="399" t="s">
        <v>30</v>
      </c>
      <c r="AG48" s="399" t="s">
        <v>30</v>
      </c>
      <c r="AH48" s="399" t="s">
        <v>30</v>
      </c>
      <c r="AI48" s="399" t="s">
        <v>30</v>
      </c>
      <c r="AJ48" s="399" t="s">
        <v>30</v>
      </c>
      <c r="AK48" s="399" t="s">
        <v>30</v>
      </c>
      <c r="AL48" s="399" t="s">
        <v>30</v>
      </c>
      <c r="AM48" s="402" t="s">
        <v>30</v>
      </c>
      <c r="AN48" s="401" t="s">
        <v>553</v>
      </c>
      <c r="AO48" s="400" t="s">
        <v>30</v>
      </c>
      <c r="AP48" s="399" t="s">
        <v>30</v>
      </c>
      <c r="AQ48" s="399" t="s">
        <v>30</v>
      </c>
      <c r="AR48" s="399" t="s">
        <v>30</v>
      </c>
      <c r="AS48" s="399" t="s">
        <v>30</v>
      </c>
      <c r="AT48" s="399" t="s">
        <v>30</v>
      </c>
      <c r="AU48" s="399" t="s">
        <v>30</v>
      </c>
      <c r="AV48" s="398" t="s">
        <v>30</v>
      </c>
      <c r="AW48" s="376"/>
    </row>
    <row r="49" spans="1:49" s="384" customFormat="1" ht="15" customHeight="1">
      <c r="A49" s="401" t="s">
        <v>552</v>
      </c>
      <c r="B49" s="690">
        <f t="shared" si="23"/>
        <v>1</v>
      </c>
      <c r="C49" s="399">
        <v>1</v>
      </c>
      <c r="D49" s="399" t="s">
        <v>30</v>
      </c>
      <c r="E49" s="399" t="s">
        <v>30</v>
      </c>
      <c r="F49" s="399" t="s">
        <v>30</v>
      </c>
      <c r="G49" s="399" t="s">
        <v>30</v>
      </c>
      <c r="H49" s="399" t="s">
        <v>30</v>
      </c>
      <c r="I49" s="399" t="s">
        <v>30</v>
      </c>
      <c r="J49" s="399" t="s">
        <v>30</v>
      </c>
      <c r="K49" s="399" t="s">
        <v>30</v>
      </c>
      <c r="L49" s="399" t="s">
        <v>30</v>
      </c>
      <c r="M49" s="402" t="s">
        <v>30</v>
      </c>
      <c r="N49" s="401" t="s">
        <v>552</v>
      </c>
      <c r="O49" s="400" t="s">
        <v>30</v>
      </c>
      <c r="P49" s="399" t="s">
        <v>30</v>
      </c>
      <c r="Q49" s="399" t="s">
        <v>30</v>
      </c>
      <c r="R49" s="399" t="s">
        <v>30</v>
      </c>
      <c r="S49" s="399" t="s">
        <v>30</v>
      </c>
      <c r="T49" s="399" t="s">
        <v>30</v>
      </c>
      <c r="U49" s="399" t="s">
        <v>30</v>
      </c>
      <c r="V49" s="399" t="s">
        <v>30</v>
      </c>
      <c r="W49" s="399" t="s">
        <v>30</v>
      </c>
      <c r="X49" s="399" t="s">
        <v>30</v>
      </c>
      <c r="Y49" s="399" t="s">
        <v>30</v>
      </c>
      <c r="Z49" s="402" t="s">
        <v>30</v>
      </c>
      <c r="AA49" s="401" t="s">
        <v>552</v>
      </c>
      <c r="AB49" s="400" t="s">
        <v>30</v>
      </c>
      <c r="AC49" s="399" t="s">
        <v>30</v>
      </c>
      <c r="AD49" s="399" t="s">
        <v>30</v>
      </c>
      <c r="AE49" s="399" t="s">
        <v>30</v>
      </c>
      <c r="AF49" s="399" t="s">
        <v>30</v>
      </c>
      <c r="AG49" s="399" t="s">
        <v>30</v>
      </c>
      <c r="AH49" s="399" t="s">
        <v>30</v>
      </c>
      <c r="AI49" s="399" t="s">
        <v>30</v>
      </c>
      <c r="AJ49" s="399" t="s">
        <v>30</v>
      </c>
      <c r="AK49" s="399" t="s">
        <v>30</v>
      </c>
      <c r="AL49" s="399" t="s">
        <v>30</v>
      </c>
      <c r="AM49" s="402" t="s">
        <v>30</v>
      </c>
      <c r="AN49" s="401" t="s">
        <v>552</v>
      </c>
      <c r="AO49" s="400" t="s">
        <v>30</v>
      </c>
      <c r="AP49" s="399" t="s">
        <v>30</v>
      </c>
      <c r="AQ49" s="399" t="s">
        <v>30</v>
      </c>
      <c r="AR49" s="399" t="s">
        <v>30</v>
      </c>
      <c r="AS49" s="399" t="s">
        <v>30</v>
      </c>
      <c r="AT49" s="399" t="s">
        <v>30</v>
      </c>
      <c r="AU49" s="399" t="s">
        <v>30</v>
      </c>
      <c r="AV49" s="398" t="s">
        <v>30</v>
      </c>
      <c r="AW49" s="376"/>
    </row>
    <row r="50" spans="1:49" s="384" customFormat="1" ht="15" customHeight="1">
      <c r="A50" s="401" t="s">
        <v>551</v>
      </c>
      <c r="B50" s="690">
        <f t="shared" si="23"/>
        <v>1</v>
      </c>
      <c r="C50" s="399">
        <v>1</v>
      </c>
      <c r="D50" s="399" t="s">
        <v>30</v>
      </c>
      <c r="E50" s="399" t="s">
        <v>30</v>
      </c>
      <c r="F50" s="399" t="s">
        <v>30</v>
      </c>
      <c r="G50" s="399" t="s">
        <v>30</v>
      </c>
      <c r="H50" s="399" t="s">
        <v>30</v>
      </c>
      <c r="I50" s="399" t="s">
        <v>30</v>
      </c>
      <c r="J50" s="399" t="s">
        <v>30</v>
      </c>
      <c r="K50" s="399" t="s">
        <v>30</v>
      </c>
      <c r="L50" s="399" t="s">
        <v>30</v>
      </c>
      <c r="M50" s="402" t="s">
        <v>30</v>
      </c>
      <c r="N50" s="401" t="s">
        <v>551</v>
      </c>
      <c r="O50" s="400" t="s">
        <v>30</v>
      </c>
      <c r="P50" s="399" t="s">
        <v>30</v>
      </c>
      <c r="Q50" s="399" t="s">
        <v>30</v>
      </c>
      <c r="R50" s="399" t="s">
        <v>30</v>
      </c>
      <c r="S50" s="399" t="s">
        <v>30</v>
      </c>
      <c r="T50" s="399" t="s">
        <v>30</v>
      </c>
      <c r="U50" s="399" t="s">
        <v>30</v>
      </c>
      <c r="V50" s="399" t="s">
        <v>30</v>
      </c>
      <c r="W50" s="399" t="s">
        <v>30</v>
      </c>
      <c r="X50" s="399" t="s">
        <v>30</v>
      </c>
      <c r="Y50" s="399" t="s">
        <v>30</v>
      </c>
      <c r="Z50" s="402" t="s">
        <v>30</v>
      </c>
      <c r="AA50" s="401" t="s">
        <v>551</v>
      </c>
      <c r="AB50" s="400" t="s">
        <v>30</v>
      </c>
      <c r="AC50" s="399" t="s">
        <v>30</v>
      </c>
      <c r="AD50" s="399" t="s">
        <v>30</v>
      </c>
      <c r="AE50" s="399" t="s">
        <v>30</v>
      </c>
      <c r="AF50" s="399" t="s">
        <v>30</v>
      </c>
      <c r="AG50" s="399" t="s">
        <v>30</v>
      </c>
      <c r="AH50" s="399" t="s">
        <v>30</v>
      </c>
      <c r="AI50" s="399" t="s">
        <v>30</v>
      </c>
      <c r="AJ50" s="399" t="s">
        <v>30</v>
      </c>
      <c r="AK50" s="399" t="s">
        <v>30</v>
      </c>
      <c r="AL50" s="399" t="s">
        <v>30</v>
      </c>
      <c r="AM50" s="402" t="s">
        <v>30</v>
      </c>
      <c r="AN50" s="401" t="s">
        <v>551</v>
      </c>
      <c r="AO50" s="400" t="s">
        <v>30</v>
      </c>
      <c r="AP50" s="399" t="s">
        <v>30</v>
      </c>
      <c r="AQ50" s="399" t="s">
        <v>30</v>
      </c>
      <c r="AR50" s="399" t="s">
        <v>30</v>
      </c>
      <c r="AS50" s="399" t="s">
        <v>30</v>
      </c>
      <c r="AT50" s="399" t="s">
        <v>30</v>
      </c>
      <c r="AU50" s="399" t="s">
        <v>30</v>
      </c>
      <c r="AV50" s="398" t="s">
        <v>30</v>
      </c>
      <c r="AW50" s="376"/>
    </row>
    <row r="51" spans="1:49" s="384" customFormat="1" ht="15" customHeight="1">
      <c r="A51" s="397" t="s">
        <v>550</v>
      </c>
      <c r="B51" s="691">
        <f t="shared" si="23"/>
        <v>13</v>
      </c>
      <c r="C51" s="390">
        <v>10</v>
      </c>
      <c r="D51" s="390" t="s">
        <v>30</v>
      </c>
      <c r="E51" s="390" t="s">
        <v>30</v>
      </c>
      <c r="F51" s="390" t="s">
        <v>30</v>
      </c>
      <c r="G51" s="390" t="s">
        <v>30</v>
      </c>
      <c r="H51" s="390" t="s">
        <v>30</v>
      </c>
      <c r="I51" s="390" t="s">
        <v>30</v>
      </c>
      <c r="J51" s="390" t="s">
        <v>30</v>
      </c>
      <c r="K51" s="390" t="s">
        <v>30</v>
      </c>
      <c r="L51" s="390" t="s">
        <v>30</v>
      </c>
      <c r="M51" s="389" t="s">
        <v>30</v>
      </c>
      <c r="N51" s="397" t="s">
        <v>550</v>
      </c>
      <c r="O51" s="396" t="s">
        <v>30</v>
      </c>
      <c r="P51" s="390" t="s">
        <v>30</v>
      </c>
      <c r="Q51" s="390">
        <v>1</v>
      </c>
      <c r="R51" s="390" t="s">
        <v>30</v>
      </c>
      <c r="S51" s="390">
        <v>2</v>
      </c>
      <c r="T51" s="390" t="s">
        <v>30</v>
      </c>
      <c r="U51" s="390" t="s">
        <v>30</v>
      </c>
      <c r="V51" s="390" t="s">
        <v>30</v>
      </c>
      <c r="W51" s="390" t="s">
        <v>30</v>
      </c>
      <c r="X51" s="390" t="s">
        <v>30</v>
      </c>
      <c r="Y51" s="390" t="s">
        <v>30</v>
      </c>
      <c r="Z51" s="389" t="s">
        <v>30</v>
      </c>
      <c r="AA51" s="397" t="s">
        <v>550</v>
      </c>
      <c r="AB51" s="396" t="s">
        <v>30</v>
      </c>
      <c r="AC51" s="390" t="s">
        <v>30</v>
      </c>
      <c r="AD51" s="390" t="s">
        <v>30</v>
      </c>
      <c r="AE51" s="390" t="s">
        <v>30</v>
      </c>
      <c r="AF51" s="390" t="s">
        <v>30</v>
      </c>
      <c r="AG51" s="390" t="s">
        <v>30</v>
      </c>
      <c r="AH51" s="390" t="s">
        <v>30</v>
      </c>
      <c r="AI51" s="390" t="s">
        <v>30</v>
      </c>
      <c r="AJ51" s="390" t="s">
        <v>30</v>
      </c>
      <c r="AK51" s="390" t="s">
        <v>30</v>
      </c>
      <c r="AL51" s="390" t="s">
        <v>30</v>
      </c>
      <c r="AM51" s="389" t="s">
        <v>30</v>
      </c>
      <c r="AN51" s="397" t="s">
        <v>550</v>
      </c>
      <c r="AO51" s="396" t="s">
        <v>30</v>
      </c>
      <c r="AP51" s="390" t="s">
        <v>30</v>
      </c>
      <c r="AQ51" s="390" t="s">
        <v>30</v>
      </c>
      <c r="AR51" s="390" t="s">
        <v>30</v>
      </c>
      <c r="AS51" s="390" t="s">
        <v>30</v>
      </c>
      <c r="AT51" s="390" t="s">
        <v>30</v>
      </c>
      <c r="AU51" s="390" t="s">
        <v>30</v>
      </c>
      <c r="AV51" s="395" t="s">
        <v>30</v>
      </c>
      <c r="AW51" s="376"/>
    </row>
    <row r="52" spans="1:67" s="454" customFormat="1" ht="15" customHeight="1">
      <c r="A52" s="685" t="s">
        <v>549</v>
      </c>
      <c r="B52" s="686">
        <f aca="true" t="shared" si="24" ref="B52:M52">SUM(B53:B56)</f>
        <v>32</v>
      </c>
      <c r="C52" s="686">
        <f t="shared" si="24"/>
        <v>18</v>
      </c>
      <c r="D52" s="686">
        <f t="shared" si="24"/>
        <v>0</v>
      </c>
      <c r="E52" s="686">
        <f t="shared" si="24"/>
        <v>0</v>
      </c>
      <c r="F52" s="686">
        <f t="shared" si="24"/>
        <v>1</v>
      </c>
      <c r="G52" s="686">
        <f t="shared" si="24"/>
        <v>0</v>
      </c>
      <c r="H52" s="686">
        <f t="shared" si="24"/>
        <v>0</v>
      </c>
      <c r="I52" s="686">
        <f t="shared" si="24"/>
        <v>0</v>
      </c>
      <c r="J52" s="686">
        <f t="shared" si="24"/>
        <v>0</v>
      </c>
      <c r="K52" s="686">
        <f t="shared" si="24"/>
        <v>0</v>
      </c>
      <c r="L52" s="686">
        <f t="shared" si="24"/>
        <v>0</v>
      </c>
      <c r="M52" s="687">
        <f t="shared" si="24"/>
        <v>0</v>
      </c>
      <c r="N52" s="685" t="s">
        <v>549</v>
      </c>
      <c r="O52" s="688">
        <f aca="true" t="shared" si="25" ref="O52:Z52">SUM(O53:O56)</f>
        <v>0</v>
      </c>
      <c r="P52" s="686">
        <f t="shared" si="25"/>
        <v>2</v>
      </c>
      <c r="Q52" s="686">
        <f t="shared" si="25"/>
        <v>0</v>
      </c>
      <c r="R52" s="686">
        <f t="shared" si="25"/>
        <v>0</v>
      </c>
      <c r="S52" s="686">
        <f t="shared" si="25"/>
        <v>2</v>
      </c>
      <c r="T52" s="686">
        <f t="shared" si="25"/>
        <v>0</v>
      </c>
      <c r="U52" s="686">
        <f t="shared" si="25"/>
        <v>0</v>
      </c>
      <c r="V52" s="686">
        <f t="shared" si="25"/>
        <v>0</v>
      </c>
      <c r="W52" s="686">
        <f t="shared" si="25"/>
        <v>0</v>
      </c>
      <c r="X52" s="686">
        <f t="shared" si="25"/>
        <v>0</v>
      </c>
      <c r="Y52" s="686">
        <f t="shared" si="25"/>
        <v>0</v>
      </c>
      <c r="Z52" s="687">
        <f t="shared" si="25"/>
        <v>0</v>
      </c>
      <c r="AA52" s="685" t="s">
        <v>549</v>
      </c>
      <c r="AB52" s="688">
        <f aca="true" t="shared" si="26" ref="AB52:AM52">SUM(AB53:AB56)</f>
        <v>0</v>
      </c>
      <c r="AC52" s="686">
        <f t="shared" si="26"/>
        <v>4</v>
      </c>
      <c r="AD52" s="686">
        <f t="shared" si="26"/>
        <v>0</v>
      </c>
      <c r="AE52" s="686">
        <f t="shared" si="26"/>
        <v>0</v>
      </c>
      <c r="AF52" s="686">
        <f t="shared" si="26"/>
        <v>2</v>
      </c>
      <c r="AG52" s="686">
        <f t="shared" si="26"/>
        <v>2</v>
      </c>
      <c r="AH52" s="686">
        <f t="shared" si="26"/>
        <v>0</v>
      </c>
      <c r="AI52" s="686">
        <f t="shared" si="26"/>
        <v>0</v>
      </c>
      <c r="AJ52" s="686">
        <f t="shared" si="26"/>
        <v>0</v>
      </c>
      <c r="AK52" s="686">
        <f t="shared" si="26"/>
        <v>0</v>
      </c>
      <c r="AL52" s="686">
        <f t="shared" si="26"/>
        <v>0</v>
      </c>
      <c r="AM52" s="687">
        <f t="shared" si="26"/>
        <v>0</v>
      </c>
      <c r="AN52" s="685" t="s">
        <v>549</v>
      </c>
      <c r="AO52" s="688">
        <f aca="true" t="shared" si="27" ref="AO52:AV52">SUM(AO53:AO56)</f>
        <v>1</v>
      </c>
      <c r="AP52" s="686">
        <f t="shared" si="27"/>
        <v>0</v>
      </c>
      <c r="AQ52" s="686">
        <f t="shared" si="27"/>
        <v>0</v>
      </c>
      <c r="AR52" s="686">
        <f t="shared" si="27"/>
        <v>0</v>
      </c>
      <c r="AS52" s="686">
        <f t="shared" si="27"/>
        <v>0</v>
      </c>
      <c r="AT52" s="686">
        <f t="shared" si="27"/>
        <v>0</v>
      </c>
      <c r="AU52" s="686">
        <f t="shared" si="27"/>
        <v>0</v>
      </c>
      <c r="AV52" s="693">
        <f t="shared" si="27"/>
        <v>0</v>
      </c>
      <c r="AW52" s="452"/>
      <c r="AX52" s="453"/>
      <c r="AY52" s="453"/>
      <c r="AZ52" s="453"/>
      <c r="BA52" s="453"/>
      <c r="BB52" s="453"/>
      <c r="BC52" s="453"/>
      <c r="BD52" s="453"/>
      <c r="BE52" s="453"/>
      <c r="BF52" s="453"/>
      <c r="BG52" s="453"/>
      <c r="BH52" s="453"/>
      <c r="BI52" s="453"/>
      <c r="BJ52" s="453"/>
      <c r="BK52" s="453"/>
      <c r="BL52" s="453"/>
      <c r="BM52" s="453"/>
      <c r="BN52" s="453"/>
      <c r="BO52" s="453"/>
    </row>
    <row r="53" spans="1:49" s="384" customFormat="1" ht="15" customHeight="1">
      <c r="A53" s="405" t="s">
        <v>548</v>
      </c>
      <c r="B53" s="689">
        <f>SUM(C53:AV53)</f>
        <v>5</v>
      </c>
      <c r="C53" s="403">
        <v>1</v>
      </c>
      <c r="D53" s="403" t="s">
        <v>30</v>
      </c>
      <c r="E53" s="403" t="s">
        <v>30</v>
      </c>
      <c r="F53" s="403">
        <v>1</v>
      </c>
      <c r="G53" s="403" t="s">
        <v>30</v>
      </c>
      <c r="H53" s="403" t="s">
        <v>30</v>
      </c>
      <c r="I53" s="403" t="s">
        <v>30</v>
      </c>
      <c r="J53" s="403" t="s">
        <v>30</v>
      </c>
      <c r="K53" s="403" t="s">
        <v>30</v>
      </c>
      <c r="L53" s="403" t="s">
        <v>30</v>
      </c>
      <c r="M53" s="406" t="s">
        <v>30</v>
      </c>
      <c r="N53" s="405" t="s">
        <v>548</v>
      </c>
      <c r="O53" s="404" t="s">
        <v>30</v>
      </c>
      <c r="P53" s="403">
        <v>2</v>
      </c>
      <c r="Q53" s="403" t="s">
        <v>30</v>
      </c>
      <c r="R53" s="403" t="s">
        <v>30</v>
      </c>
      <c r="S53" s="403" t="s">
        <v>30</v>
      </c>
      <c r="T53" s="403" t="s">
        <v>30</v>
      </c>
      <c r="U53" s="403" t="s">
        <v>30</v>
      </c>
      <c r="V53" s="403" t="s">
        <v>30</v>
      </c>
      <c r="W53" s="403" t="s">
        <v>30</v>
      </c>
      <c r="X53" s="403" t="s">
        <v>30</v>
      </c>
      <c r="Y53" s="403" t="s">
        <v>30</v>
      </c>
      <c r="Z53" s="406" t="s">
        <v>30</v>
      </c>
      <c r="AA53" s="405" t="s">
        <v>548</v>
      </c>
      <c r="AB53" s="404" t="s">
        <v>30</v>
      </c>
      <c r="AC53" s="403">
        <v>1</v>
      </c>
      <c r="AD53" s="403" t="s">
        <v>30</v>
      </c>
      <c r="AE53" s="403" t="s">
        <v>30</v>
      </c>
      <c r="AF53" s="403" t="s">
        <v>30</v>
      </c>
      <c r="AG53" s="403" t="s">
        <v>30</v>
      </c>
      <c r="AH53" s="403" t="s">
        <v>30</v>
      </c>
      <c r="AI53" s="403" t="s">
        <v>30</v>
      </c>
      <c r="AJ53" s="403" t="s">
        <v>30</v>
      </c>
      <c r="AK53" s="403" t="s">
        <v>30</v>
      </c>
      <c r="AL53" s="403" t="s">
        <v>30</v>
      </c>
      <c r="AM53" s="406" t="s">
        <v>30</v>
      </c>
      <c r="AN53" s="405" t="s">
        <v>548</v>
      </c>
      <c r="AO53" s="404" t="s">
        <v>30</v>
      </c>
      <c r="AP53" s="403" t="s">
        <v>30</v>
      </c>
      <c r="AQ53" s="403" t="s">
        <v>30</v>
      </c>
      <c r="AR53" s="403" t="s">
        <v>30</v>
      </c>
      <c r="AS53" s="403" t="s">
        <v>30</v>
      </c>
      <c r="AT53" s="403" t="s">
        <v>30</v>
      </c>
      <c r="AU53" s="399" t="s">
        <v>30</v>
      </c>
      <c r="AV53" s="398" t="s">
        <v>30</v>
      </c>
      <c r="AW53" s="376"/>
    </row>
    <row r="54" spans="1:49" s="384" customFormat="1" ht="15" customHeight="1">
      <c r="A54" s="401" t="s">
        <v>547</v>
      </c>
      <c r="B54" s="690">
        <f>SUM(C54:AV54)</f>
        <v>0</v>
      </c>
      <c r="C54" s="399" t="s">
        <v>30</v>
      </c>
      <c r="D54" s="399" t="s">
        <v>30</v>
      </c>
      <c r="E54" s="399" t="s">
        <v>30</v>
      </c>
      <c r="F54" s="399" t="s">
        <v>30</v>
      </c>
      <c r="G54" s="399" t="s">
        <v>30</v>
      </c>
      <c r="H54" s="399" t="s">
        <v>30</v>
      </c>
      <c r="I54" s="399" t="s">
        <v>30</v>
      </c>
      <c r="J54" s="399" t="s">
        <v>30</v>
      </c>
      <c r="K54" s="399" t="s">
        <v>30</v>
      </c>
      <c r="L54" s="399" t="s">
        <v>30</v>
      </c>
      <c r="M54" s="402" t="s">
        <v>30</v>
      </c>
      <c r="N54" s="401" t="s">
        <v>547</v>
      </c>
      <c r="O54" s="400" t="s">
        <v>30</v>
      </c>
      <c r="P54" s="399" t="s">
        <v>30</v>
      </c>
      <c r="Q54" s="399" t="s">
        <v>30</v>
      </c>
      <c r="R54" s="399" t="s">
        <v>30</v>
      </c>
      <c r="S54" s="399" t="s">
        <v>30</v>
      </c>
      <c r="T54" s="399" t="s">
        <v>30</v>
      </c>
      <c r="U54" s="399" t="s">
        <v>30</v>
      </c>
      <c r="V54" s="399" t="s">
        <v>30</v>
      </c>
      <c r="W54" s="399" t="s">
        <v>30</v>
      </c>
      <c r="X54" s="399" t="s">
        <v>30</v>
      </c>
      <c r="Y54" s="399" t="s">
        <v>30</v>
      </c>
      <c r="Z54" s="402" t="s">
        <v>30</v>
      </c>
      <c r="AA54" s="401" t="s">
        <v>547</v>
      </c>
      <c r="AB54" s="400" t="s">
        <v>30</v>
      </c>
      <c r="AC54" s="399" t="s">
        <v>30</v>
      </c>
      <c r="AD54" s="399" t="s">
        <v>30</v>
      </c>
      <c r="AE54" s="399" t="s">
        <v>30</v>
      </c>
      <c r="AF54" s="399" t="s">
        <v>30</v>
      </c>
      <c r="AG54" s="399" t="s">
        <v>30</v>
      </c>
      <c r="AH54" s="399" t="s">
        <v>30</v>
      </c>
      <c r="AI54" s="399" t="s">
        <v>30</v>
      </c>
      <c r="AJ54" s="399" t="s">
        <v>30</v>
      </c>
      <c r="AK54" s="399" t="s">
        <v>30</v>
      </c>
      <c r="AL54" s="399" t="s">
        <v>30</v>
      </c>
      <c r="AM54" s="402" t="s">
        <v>30</v>
      </c>
      <c r="AN54" s="401" t="s">
        <v>547</v>
      </c>
      <c r="AO54" s="400" t="s">
        <v>30</v>
      </c>
      <c r="AP54" s="399" t="s">
        <v>30</v>
      </c>
      <c r="AQ54" s="399" t="s">
        <v>30</v>
      </c>
      <c r="AR54" s="399" t="s">
        <v>30</v>
      </c>
      <c r="AS54" s="399" t="s">
        <v>30</v>
      </c>
      <c r="AT54" s="399" t="s">
        <v>30</v>
      </c>
      <c r="AU54" s="399" t="s">
        <v>30</v>
      </c>
      <c r="AV54" s="398" t="s">
        <v>30</v>
      </c>
      <c r="AW54" s="376"/>
    </row>
    <row r="55" spans="1:49" s="384" customFormat="1" ht="15" customHeight="1">
      <c r="A55" s="401" t="s">
        <v>546</v>
      </c>
      <c r="B55" s="690">
        <f>SUM(C55:AV55)</f>
        <v>3</v>
      </c>
      <c r="C55" s="399">
        <v>3</v>
      </c>
      <c r="D55" s="399" t="s">
        <v>30</v>
      </c>
      <c r="E55" s="399" t="s">
        <v>30</v>
      </c>
      <c r="F55" s="399" t="s">
        <v>30</v>
      </c>
      <c r="G55" s="399" t="s">
        <v>30</v>
      </c>
      <c r="H55" s="399" t="s">
        <v>30</v>
      </c>
      <c r="I55" s="399" t="s">
        <v>30</v>
      </c>
      <c r="J55" s="399" t="s">
        <v>30</v>
      </c>
      <c r="K55" s="399" t="s">
        <v>30</v>
      </c>
      <c r="L55" s="399" t="s">
        <v>30</v>
      </c>
      <c r="M55" s="402" t="s">
        <v>30</v>
      </c>
      <c r="N55" s="401" t="s">
        <v>546</v>
      </c>
      <c r="O55" s="400" t="s">
        <v>30</v>
      </c>
      <c r="P55" s="399" t="s">
        <v>30</v>
      </c>
      <c r="Q55" s="399" t="s">
        <v>30</v>
      </c>
      <c r="R55" s="399" t="s">
        <v>30</v>
      </c>
      <c r="S55" s="399" t="s">
        <v>30</v>
      </c>
      <c r="T55" s="399" t="s">
        <v>30</v>
      </c>
      <c r="U55" s="399" t="s">
        <v>30</v>
      </c>
      <c r="V55" s="399" t="s">
        <v>30</v>
      </c>
      <c r="W55" s="399" t="s">
        <v>30</v>
      </c>
      <c r="X55" s="399" t="s">
        <v>30</v>
      </c>
      <c r="Y55" s="399" t="s">
        <v>30</v>
      </c>
      <c r="Z55" s="402" t="s">
        <v>30</v>
      </c>
      <c r="AA55" s="401" t="s">
        <v>546</v>
      </c>
      <c r="AB55" s="400" t="s">
        <v>30</v>
      </c>
      <c r="AC55" s="399" t="s">
        <v>30</v>
      </c>
      <c r="AD55" s="399" t="s">
        <v>30</v>
      </c>
      <c r="AE55" s="399" t="s">
        <v>30</v>
      </c>
      <c r="AF55" s="399" t="s">
        <v>30</v>
      </c>
      <c r="AG55" s="399" t="s">
        <v>30</v>
      </c>
      <c r="AH55" s="399" t="s">
        <v>30</v>
      </c>
      <c r="AI55" s="399" t="s">
        <v>30</v>
      </c>
      <c r="AJ55" s="399" t="s">
        <v>30</v>
      </c>
      <c r="AK55" s="399" t="s">
        <v>30</v>
      </c>
      <c r="AL55" s="399" t="s">
        <v>30</v>
      </c>
      <c r="AM55" s="402" t="s">
        <v>30</v>
      </c>
      <c r="AN55" s="401" t="s">
        <v>546</v>
      </c>
      <c r="AO55" s="400" t="s">
        <v>30</v>
      </c>
      <c r="AP55" s="399" t="s">
        <v>30</v>
      </c>
      <c r="AQ55" s="399" t="s">
        <v>30</v>
      </c>
      <c r="AR55" s="399" t="s">
        <v>30</v>
      </c>
      <c r="AS55" s="399" t="s">
        <v>30</v>
      </c>
      <c r="AT55" s="399" t="s">
        <v>30</v>
      </c>
      <c r="AU55" s="399" t="s">
        <v>30</v>
      </c>
      <c r="AV55" s="398" t="s">
        <v>30</v>
      </c>
      <c r="AW55" s="376"/>
    </row>
    <row r="56" spans="1:49" s="384" customFormat="1" ht="15" customHeight="1">
      <c r="A56" s="397" t="s">
        <v>545</v>
      </c>
      <c r="B56" s="691">
        <f>SUM(C56:AV56)</f>
        <v>24</v>
      </c>
      <c r="C56" s="390">
        <v>14</v>
      </c>
      <c r="D56" s="390" t="s">
        <v>30</v>
      </c>
      <c r="E56" s="390" t="s">
        <v>30</v>
      </c>
      <c r="F56" s="390" t="s">
        <v>30</v>
      </c>
      <c r="G56" s="390" t="s">
        <v>30</v>
      </c>
      <c r="H56" s="390" t="s">
        <v>30</v>
      </c>
      <c r="I56" s="390" t="s">
        <v>30</v>
      </c>
      <c r="J56" s="390" t="s">
        <v>30</v>
      </c>
      <c r="K56" s="390" t="s">
        <v>30</v>
      </c>
      <c r="L56" s="390" t="s">
        <v>30</v>
      </c>
      <c r="M56" s="389" t="s">
        <v>30</v>
      </c>
      <c r="N56" s="397" t="s">
        <v>545</v>
      </c>
      <c r="O56" s="396" t="s">
        <v>30</v>
      </c>
      <c r="P56" s="390" t="s">
        <v>30</v>
      </c>
      <c r="Q56" s="390" t="s">
        <v>30</v>
      </c>
      <c r="R56" s="390" t="s">
        <v>30</v>
      </c>
      <c r="S56" s="390">
        <v>2</v>
      </c>
      <c r="T56" s="390" t="s">
        <v>30</v>
      </c>
      <c r="U56" s="390" t="s">
        <v>30</v>
      </c>
      <c r="V56" s="390" t="s">
        <v>30</v>
      </c>
      <c r="W56" s="390" t="s">
        <v>30</v>
      </c>
      <c r="X56" s="390" t="s">
        <v>30</v>
      </c>
      <c r="Y56" s="390" t="s">
        <v>30</v>
      </c>
      <c r="Z56" s="389" t="s">
        <v>30</v>
      </c>
      <c r="AA56" s="397" t="s">
        <v>545</v>
      </c>
      <c r="AB56" s="396" t="s">
        <v>30</v>
      </c>
      <c r="AC56" s="390">
        <v>3</v>
      </c>
      <c r="AD56" s="390" t="s">
        <v>30</v>
      </c>
      <c r="AE56" s="390" t="s">
        <v>30</v>
      </c>
      <c r="AF56" s="390">
        <v>2</v>
      </c>
      <c r="AG56" s="390">
        <v>2</v>
      </c>
      <c r="AH56" s="390" t="s">
        <v>30</v>
      </c>
      <c r="AI56" s="390" t="s">
        <v>30</v>
      </c>
      <c r="AJ56" s="390" t="s">
        <v>30</v>
      </c>
      <c r="AK56" s="390" t="s">
        <v>30</v>
      </c>
      <c r="AL56" s="390" t="s">
        <v>30</v>
      </c>
      <c r="AM56" s="389" t="s">
        <v>30</v>
      </c>
      <c r="AN56" s="397" t="s">
        <v>545</v>
      </c>
      <c r="AO56" s="396">
        <v>1</v>
      </c>
      <c r="AP56" s="390" t="s">
        <v>30</v>
      </c>
      <c r="AQ56" s="390" t="s">
        <v>30</v>
      </c>
      <c r="AR56" s="390" t="s">
        <v>30</v>
      </c>
      <c r="AS56" s="390" t="s">
        <v>30</v>
      </c>
      <c r="AT56" s="390" t="s">
        <v>30</v>
      </c>
      <c r="AU56" s="399" t="s">
        <v>30</v>
      </c>
      <c r="AV56" s="398" t="s">
        <v>30</v>
      </c>
      <c r="AW56" s="376"/>
    </row>
    <row r="57" spans="1:67" s="454" customFormat="1" ht="15" customHeight="1">
      <c r="A57" s="685" t="s">
        <v>544</v>
      </c>
      <c r="B57" s="686">
        <f aca="true" t="shared" si="28" ref="B57:M57">SUM(B58:B69)</f>
        <v>236</v>
      </c>
      <c r="C57" s="686">
        <f t="shared" si="28"/>
        <v>82</v>
      </c>
      <c r="D57" s="686">
        <f t="shared" si="28"/>
        <v>0</v>
      </c>
      <c r="E57" s="686">
        <f t="shared" si="28"/>
        <v>7</v>
      </c>
      <c r="F57" s="686">
        <f t="shared" si="28"/>
        <v>9</v>
      </c>
      <c r="G57" s="686">
        <f t="shared" si="28"/>
        <v>4</v>
      </c>
      <c r="H57" s="686">
        <f t="shared" si="28"/>
        <v>1</v>
      </c>
      <c r="I57" s="686">
        <f t="shared" si="28"/>
        <v>1</v>
      </c>
      <c r="J57" s="686">
        <f t="shared" si="28"/>
        <v>0</v>
      </c>
      <c r="K57" s="686">
        <f t="shared" si="28"/>
        <v>8</v>
      </c>
      <c r="L57" s="686">
        <f t="shared" si="28"/>
        <v>0</v>
      </c>
      <c r="M57" s="687">
        <f t="shared" si="28"/>
        <v>0</v>
      </c>
      <c r="N57" s="685" t="s">
        <v>544</v>
      </c>
      <c r="O57" s="688">
        <f aca="true" t="shared" si="29" ref="O57:Z57">SUM(O58:O69)</f>
        <v>0</v>
      </c>
      <c r="P57" s="686">
        <f t="shared" si="29"/>
        <v>12</v>
      </c>
      <c r="Q57" s="686">
        <f t="shared" si="29"/>
        <v>25</v>
      </c>
      <c r="R57" s="686">
        <f t="shared" si="29"/>
        <v>0</v>
      </c>
      <c r="S57" s="686">
        <f t="shared" si="29"/>
        <v>23</v>
      </c>
      <c r="T57" s="686">
        <f t="shared" si="29"/>
        <v>0</v>
      </c>
      <c r="U57" s="686">
        <f t="shared" si="29"/>
        <v>0</v>
      </c>
      <c r="V57" s="686">
        <f t="shared" si="29"/>
        <v>0</v>
      </c>
      <c r="W57" s="686">
        <f t="shared" si="29"/>
        <v>0</v>
      </c>
      <c r="X57" s="686">
        <f t="shared" si="29"/>
        <v>0</v>
      </c>
      <c r="Y57" s="686">
        <f t="shared" si="29"/>
        <v>7</v>
      </c>
      <c r="Z57" s="687">
        <f t="shared" si="29"/>
        <v>0</v>
      </c>
      <c r="AA57" s="685" t="s">
        <v>544</v>
      </c>
      <c r="AB57" s="688">
        <f aca="true" t="shared" si="30" ref="AB57:AM57">SUM(AB58:AB69)</f>
        <v>4</v>
      </c>
      <c r="AC57" s="686">
        <f t="shared" si="30"/>
        <v>19</v>
      </c>
      <c r="AD57" s="686">
        <f t="shared" si="30"/>
        <v>0</v>
      </c>
      <c r="AE57" s="686">
        <f t="shared" si="30"/>
        <v>0</v>
      </c>
      <c r="AF57" s="686">
        <f t="shared" si="30"/>
        <v>9</v>
      </c>
      <c r="AG57" s="686">
        <f t="shared" si="30"/>
        <v>6</v>
      </c>
      <c r="AH57" s="686">
        <f t="shared" si="30"/>
        <v>0</v>
      </c>
      <c r="AI57" s="686">
        <f t="shared" si="30"/>
        <v>11</v>
      </c>
      <c r="AJ57" s="686">
        <f t="shared" si="30"/>
        <v>0</v>
      </c>
      <c r="AK57" s="686">
        <f t="shared" si="30"/>
        <v>2</v>
      </c>
      <c r="AL57" s="686">
        <f t="shared" si="30"/>
        <v>1</v>
      </c>
      <c r="AM57" s="687">
        <f t="shared" si="30"/>
        <v>0</v>
      </c>
      <c r="AN57" s="685" t="s">
        <v>544</v>
      </c>
      <c r="AO57" s="688">
        <f aca="true" t="shared" si="31" ref="AO57:AV57">SUM(AO58:AO69)</f>
        <v>4</v>
      </c>
      <c r="AP57" s="686">
        <f t="shared" si="31"/>
        <v>0</v>
      </c>
      <c r="AQ57" s="686">
        <f t="shared" si="31"/>
        <v>0</v>
      </c>
      <c r="AR57" s="686">
        <f t="shared" si="31"/>
        <v>0</v>
      </c>
      <c r="AS57" s="686">
        <f t="shared" si="31"/>
        <v>0</v>
      </c>
      <c r="AT57" s="686">
        <f t="shared" si="31"/>
        <v>1</v>
      </c>
      <c r="AU57" s="686">
        <f t="shared" si="31"/>
        <v>0</v>
      </c>
      <c r="AV57" s="693">
        <f t="shared" si="31"/>
        <v>0</v>
      </c>
      <c r="AW57" s="452"/>
      <c r="AX57" s="453"/>
      <c r="AY57" s="453"/>
      <c r="AZ57" s="453"/>
      <c r="BA57" s="453"/>
      <c r="BB57" s="453"/>
      <c r="BC57" s="453"/>
      <c r="BD57" s="453"/>
      <c r="BE57" s="453"/>
      <c r="BF57" s="453"/>
      <c r="BG57" s="453"/>
      <c r="BH57" s="453"/>
      <c r="BI57" s="453"/>
      <c r="BJ57" s="453"/>
      <c r="BK57" s="453"/>
      <c r="BL57" s="453"/>
      <c r="BM57" s="453"/>
      <c r="BN57" s="453"/>
      <c r="BO57" s="453"/>
    </row>
    <row r="58" spans="1:49" s="384" customFormat="1" ht="15" customHeight="1">
      <c r="A58" s="405" t="s">
        <v>543</v>
      </c>
      <c r="B58" s="689">
        <f aca="true" t="shared" si="32" ref="B58:B69">SUM(C58:AV58)</f>
        <v>51</v>
      </c>
      <c r="C58" s="403">
        <v>18</v>
      </c>
      <c r="D58" s="403" t="s">
        <v>30</v>
      </c>
      <c r="E58" s="403">
        <v>2</v>
      </c>
      <c r="F58" s="403">
        <v>2</v>
      </c>
      <c r="G58" s="403" t="s">
        <v>30</v>
      </c>
      <c r="H58" s="403" t="s">
        <v>30</v>
      </c>
      <c r="I58" s="403" t="s">
        <v>30</v>
      </c>
      <c r="J58" s="403" t="s">
        <v>30</v>
      </c>
      <c r="K58" s="403">
        <v>3</v>
      </c>
      <c r="L58" s="403" t="s">
        <v>30</v>
      </c>
      <c r="M58" s="406" t="s">
        <v>30</v>
      </c>
      <c r="N58" s="405" t="s">
        <v>543</v>
      </c>
      <c r="O58" s="404" t="s">
        <v>30</v>
      </c>
      <c r="P58" s="403">
        <v>7</v>
      </c>
      <c r="Q58" s="403" t="s">
        <v>30</v>
      </c>
      <c r="R58" s="403" t="s">
        <v>30</v>
      </c>
      <c r="S58" s="403">
        <v>3</v>
      </c>
      <c r="T58" s="403" t="s">
        <v>30</v>
      </c>
      <c r="U58" s="403" t="s">
        <v>30</v>
      </c>
      <c r="V58" s="403" t="s">
        <v>30</v>
      </c>
      <c r="W58" s="403" t="s">
        <v>30</v>
      </c>
      <c r="X58" s="403" t="s">
        <v>30</v>
      </c>
      <c r="Y58" s="403">
        <v>3</v>
      </c>
      <c r="Z58" s="406" t="s">
        <v>30</v>
      </c>
      <c r="AA58" s="405" t="s">
        <v>543</v>
      </c>
      <c r="AB58" s="404" t="s">
        <v>30</v>
      </c>
      <c r="AC58" s="403">
        <v>5</v>
      </c>
      <c r="AD58" s="403" t="s">
        <v>30</v>
      </c>
      <c r="AE58" s="403" t="s">
        <v>30</v>
      </c>
      <c r="AF58" s="403">
        <v>2</v>
      </c>
      <c r="AG58" s="403">
        <v>2</v>
      </c>
      <c r="AH58" s="403" t="s">
        <v>30</v>
      </c>
      <c r="AI58" s="403">
        <v>3</v>
      </c>
      <c r="AJ58" s="403" t="s">
        <v>30</v>
      </c>
      <c r="AK58" s="403" t="s">
        <v>30</v>
      </c>
      <c r="AL58" s="403" t="s">
        <v>30</v>
      </c>
      <c r="AM58" s="406" t="s">
        <v>30</v>
      </c>
      <c r="AN58" s="405" t="s">
        <v>543</v>
      </c>
      <c r="AO58" s="404" t="s">
        <v>30</v>
      </c>
      <c r="AP58" s="403" t="s">
        <v>30</v>
      </c>
      <c r="AQ58" s="403" t="s">
        <v>30</v>
      </c>
      <c r="AR58" s="403" t="s">
        <v>30</v>
      </c>
      <c r="AS58" s="403" t="s">
        <v>30</v>
      </c>
      <c r="AT58" s="403">
        <v>1</v>
      </c>
      <c r="AU58" s="399" t="s">
        <v>30</v>
      </c>
      <c r="AV58" s="398" t="s">
        <v>30</v>
      </c>
      <c r="AW58" s="376"/>
    </row>
    <row r="59" spans="1:49" s="384" customFormat="1" ht="15" customHeight="1">
      <c r="A59" s="401" t="s">
        <v>542</v>
      </c>
      <c r="B59" s="690">
        <f t="shared" si="32"/>
        <v>106</v>
      </c>
      <c r="C59" s="399">
        <v>27</v>
      </c>
      <c r="D59" s="399" t="s">
        <v>30</v>
      </c>
      <c r="E59" s="399">
        <v>5</v>
      </c>
      <c r="F59" s="399">
        <v>6</v>
      </c>
      <c r="G59" s="399">
        <v>2</v>
      </c>
      <c r="H59" s="399" t="s">
        <v>30</v>
      </c>
      <c r="I59" s="399">
        <v>1</v>
      </c>
      <c r="J59" s="399" t="s">
        <v>30</v>
      </c>
      <c r="K59" s="399">
        <v>4</v>
      </c>
      <c r="L59" s="399" t="s">
        <v>30</v>
      </c>
      <c r="M59" s="402" t="s">
        <v>30</v>
      </c>
      <c r="N59" s="401" t="s">
        <v>542</v>
      </c>
      <c r="O59" s="400" t="s">
        <v>30</v>
      </c>
      <c r="P59" s="399">
        <v>3</v>
      </c>
      <c r="Q59" s="399">
        <v>12</v>
      </c>
      <c r="R59" s="399" t="s">
        <v>30</v>
      </c>
      <c r="S59" s="399">
        <v>13</v>
      </c>
      <c r="T59" s="399" t="s">
        <v>30</v>
      </c>
      <c r="U59" s="399" t="s">
        <v>30</v>
      </c>
      <c r="V59" s="399" t="s">
        <v>30</v>
      </c>
      <c r="W59" s="399" t="s">
        <v>30</v>
      </c>
      <c r="X59" s="399" t="s">
        <v>30</v>
      </c>
      <c r="Y59" s="399">
        <v>3</v>
      </c>
      <c r="Z59" s="402" t="s">
        <v>30</v>
      </c>
      <c r="AA59" s="401" t="s">
        <v>542</v>
      </c>
      <c r="AB59" s="400">
        <v>3</v>
      </c>
      <c r="AC59" s="399">
        <v>10</v>
      </c>
      <c r="AD59" s="399" t="s">
        <v>30</v>
      </c>
      <c r="AE59" s="399" t="s">
        <v>30</v>
      </c>
      <c r="AF59" s="399">
        <v>4</v>
      </c>
      <c r="AG59" s="399">
        <v>2</v>
      </c>
      <c r="AH59" s="399" t="s">
        <v>30</v>
      </c>
      <c r="AI59" s="399">
        <v>7</v>
      </c>
      <c r="AJ59" s="399" t="s">
        <v>30</v>
      </c>
      <c r="AK59" s="399" t="s">
        <v>30</v>
      </c>
      <c r="AL59" s="399">
        <v>1</v>
      </c>
      <c r="AM59" s="402" t="s">
        <v>30</v>
      </c>
      <c r="AN59" s="401" t="s">
        <v>542</v>
      </c>
      <c r="AO59" s="400">
        <v>3</v>
      </c>
      <c r="AP59" s="399" t="s">
        <v>30</v>
      </c>
      <c r="AQ59" s="399" t="s">
        <v>30</v>
      </c>
      <c r="AR59" s="399" t="s">
        <v>30</v>
      </c>
      <c r="AS59" s="399" t="s">
        <v>30</v>
      </c>
      <c r="AT59" s="399" t="s">
        <v>30</v>
      </c>
      <c r="AU59" s="399" t="s">
        <v>30</v>
      </c>
      <c r="AV59" s="398" t="s">
        <v>30</v>
      </c>
      <c r="AW59" s="376"/>
    </row>
    <row r="60" spans="1:49" s="384" customFormat="1" ht="15" customHeight="1">
      <c r="A60" s="401" t="s">
        <v>541</v>
      </c>
      <c r="B60" s="690">
        <f t="shared" si="32"/>
        <v>4</v>
      </c>
      <c r="C60" s="399">
        <v>2</v>
      </c>
      <c r="D60" s="399" t="s">
        <v>30</v>
      </c>
      <c r="E60" s="399" t="s">
        <v>30</v>
      </c>
      <c r="F60" s="399" t="s">
        <v>30</v>
      </c>
      <c r="G60" s="399" t="s">
        <v>30</v>
      </c>
      <c r="H60" s="399" t="s">
        <v>30</v>
      </c>
      <c r="I60" s="399" t="s">
        <v>30</v>
      </c>
      <c r="J60" s="399" t="s">
        <v>30</v>
      </c>
      <c r="K60" s="399" t="s">
        <v>30</v>
      </c>
      <c r="L60" s="399" t="s">
        <v>30</v>
      </c>
      <c r="M60" s="402" t="s">
        <v>30</v>
      </c>
      <c r="N60" s="401" t="s">
        <v>541</v>
      </c>
      <c r="O60" s="400" t="s">
        <v>30</v>
      </c>
      <c r="P60" s="399" t="s">
        <v>30</v>
      </c>
      <c r="Q60" s="399">
        <v>2</v>
      </c>
      <c r="R60" s="399" t="s">
        <v>30</v>
      </c>
      <c r="S60" s="399" t="s">
        <v>30</v>
      </c>
      <c r="T60" s="399" t="s">
        <v>30</v>
      </c>
      <c r="U60" s="399" t="s">
        <v>30</v>
      </c>
      <c r="V60" s="399" t="s">
        <v>30</v>
      </c>
      <c r="W60" s="399" t="s">
        <v>30</v>
      </c>
      <c r="X60" s="399" t="s">
        <v>30</v>
      </c>
      <c r="Y60" s="399" t="s">
        <v>30</v>
      </c>
      <c r="Z60" s="402" t="s">
        <v>30</v>
      </c>
      <c r="AA60" s="401" t="s">
        <v>541</v>
      </c>
      <c r="AB60" s="400" t="s">
        <v>30</v>
      </c>
      <c r="AC60" s="399" t="s">
        <v>30</v>
      </c>
      <c r="AD60" s="399" t="s">
        <v>30</v>
      </c>
      <c r="AE60" s="399" t="s">
        <v>30</v>
      </c>
      <c r="AF60" s="399" t="s">
        <v>30</v>
      </c>
      <c r="AG60" s="399" t="s">
        <v>30</v>
      </c>
      <c r="AH60" s="399" t="s">
        <v>30</v>
      </c>
      <c r="AI60" s="399" t="s">
        <v>30</v>
      </c>
      <c r="AJ60" s="399" t="s">
        <v>30</v>
      </c>
      <c r="AK60" s="399" t="s">
        <v>30</v>
      </c>
      <c r="AL60" s="399" t="s">
        <v>30</v>
      </c>
      <c r="AM60" s="402" t="s">
        <v>30</v>
      </c>
      <c r="AN60" s="401" t="s">
        <v>541</v>
      </c>
      <c r="AO60" s="400" t="s">
        <v>30</v>
      </c>
      <c r="AP60" s="399" t="s">
        <v>30</v>
      </c>
      <c r="AQ60" s="399" t="s">
        <v>30</v>
      </c>
      <c r="AR60" s="399" t="s">
        <v>30</v>
      </c>
      <c r="AS60" s="399" t="s">
        <v>30</v>
      </c>
      <c r="AT60" s="399" t="s">
        <v>30</v>
      </c>
      <c r="AU60" s="399" t="s">
        <v>30</v>
      </c>
      <c r="AV60" s="398" t="s">
        <v>30</v>
      </c>
      <c r="AW60" s="376"/>
    </row>
    <row r="61" spans="1:49" s="384" customFormat="1" ht="15" customHeight="1">
      <c r="A61" s="401" t="s">
        <v>540</v>
      </c>
      <c r="B61" s="690">
        <f t="shared" si="32"/>
        <v>4</v>
      </c>
      <c r="C61" s="399">
        <v>3</v>
      </c>
      <c r="D61" s="399" t="s">
        <v>30</v>
      </c>
      <c r="E61" s="399" t="s">
        <v>30</v>
      </c>
      <c r="F61" s="399" t="s">
        <v>30</v>
      </c>
      <c r="G61" s="399" t="s">
        <v>30</v>
      </c>
      <c r="H61" s="399" t="s">
        <v>30</v>
      </c>
      <c r="I61" s="399" t="s">
        <v>30</v>
      </c>
      <c r="J61" s="399" t="s">
        <v>30</v>
      </c>
      <c r="K61" s="399" t="s">
        <v>30</v>
      </c>
      <c r="L61" s="399" t="s">
        <v>30</v>
      </c>
      <c r="M61" s="402" t="s">
        <v>30</v>
      </c>
      <c r="N61" s="401" t="s">
        <v>540</v>
      </c>
      <c r="O61" s="400" t="s">
        <v>30</v>
      </c>
      <c r="P61" s="399" t="s">
        <v>30</v>
      </c>
      <c r="Q61" s="399" t="s">
        <v>30</v>
      </c>
      <c r="R61" s="399" t="s">
        <v>30</v>
      </c>
      <c r="S61" s="399" t="s">
        <v>30</v>
      </c>
      <c r="T61" s="399" t="s">
        <v>30</v>
      </c>
      <c r="U61" s="399" t="s">
        <v>30</v>
      </c>
      <c r="V61" s="399" t="s">
        <v>30</v>
      </c>
      <c r="W61" s="399" t="s">
        <v>30</v>
      </c>
      <c r="X61" s="399" t="s">
        <v>30</v>
      </c>
      <c r="Y61" s="399" t="s">
        <v>30</v>
      </c>
      <c r="Z61" s="402" t="s">
        <v>30</v>
      </c>
      <c r="AA61" s="401" t="s">
        <v>540</v>
      </c>
      <c r="AB61" s="400" t="s">
        <v>30</v>
      </c>
      <c r="AC61" s="399">
        <v>1</v>
      </c>
      <c r="AD61" s="399" t="s">
        <v>30</v>
      </c>
      <c r="AE61" s="399" t="s">
        <v>30</v>
      </c>
      <c r="AF61" s="399" t="s">
        <v>30</v>
      </c>
      <c r="AG61" s="399" t="s">
        <v>30</v>
      </c>
      <c r="AH61" s="399" t="s">
        <v>30</v>
      </c>
      <c r="AI61" s="399" t="s">
        <v>30</v>
      </c>
      <c r="AJ61" s="399" t="s">
        <v>30</v>
      </c>
      <c r="AK61" s="399" t="s">
        <v>30</v>
      </c>
      <c r="AL61" s="399" t="s">
        <v>30</v>
      </c>
      <c r="AM61" s="402" t="s">
        <v>30</v>
      </c>
      <c r="AN61" s="401" t="s">
        <v>540</v>
      </c>
      <c r="AO61" s="400" t="s">
        <v>30</v>
      </c>
      <c r="AP61" s="399" t="s">
        <v>30</v>
      </c>
      <c r="AQ61" s="399" t="s">
        <v>30</v>
      </c>
      <c r="AR61" s="399" t="s">
        <v>30</v>
      </c>
      <c r="AS61" s="399" t="s">
        <v>30</v>
      </c>
      <c r="AT61" s="399" t="s">
        <v>30</v>
      </c>
      <c r="AU61" s="399" t="s">
        <v>30</v>
      </c>
      <c r="AV61" s="398" t="s">
        <v>30</v>
      </c>
      <c r="AW61" s="376"/>
    </row>
    <row r="62" spans="1:49" s="384" customFormat="1" ht="15" customHeight="1">
      <c r="A62" s="401" t="s">
        <v>539</v>
      </c>
      <c r="B62" s="690">
        <f t="shared" si="32"/>
        <v>12</v>
      </c>
      <c r="C62" s="399">
        <v>6</v>
      </c>
      <c r="D62" s="399" t="s">
        <v>30</v>
      </c>
      <c r="E62" s="399" t="s">
        <v>30</v>
      </c>
      <c r="F62" s="399">
        <v>1</v>
      </c>
      <c r="G62" s="399">
        <v>1</v>
      </c>
      <c r="H62" s="399" t="s">
        <v>30</v>
      </c>
      <c r="I62" s="399" t="s">
        <v>30</v>
      </c>
      <c r="J62" s="399" t="s">
        <v>30</v>
      </c>
      <c r="K62" s="399" t="s">
        <v>30</v>
      </c>
      <c r="L62" s="399" t="s">
        <v>30</v>
      </c>
      <c r="M62" s="402" t="s">
        <v>30</v>
      </c>
      <c r="N62" s="401" t="s">
        <v>539</v>
      </c>
      <c r="O62" s="400" t="s">
        <v>30</v>
      </c>
      <c r="P62" s="399" t="s">
        <v>30</v>
      </c>
      <c r="Q62" s="399" t="s">
        <v>30</v>
      </c>
      <c r="R62" s="399" t="s">
        <v>30</v>
      </c>
      <c r="S62" s="399" t="s">
        <v>30</v>
      </c>
      <c r="T62" s="399" t="s">
        <v>30</v>
      </c>
      <c r="U62" s="399" t="s">
        <v>30</v>
      </c>
      <c r="V62" s="399" t="s">
        <v>30</v>
      </c>
      <c r="W62" s="399" t="s">
        <v>30</v>
      </c>
      <c r="X62" s="399" t="s">
        <v>30</v>
      </c>
      <c r="Y62" s="399">
        <v>1</v>
      </c>
      <c r="Z62" s="402" t="s">
        <v>30</v>
      </c>
      <c r="AA62" s="401" t="s">
        <v>539</v>
      </c>
      <c r="AB62" s="400">
        <v>1</v>
      </c>
      <c r="AC62" s="399">
        <v>1</v>
      </c>
      <c r="AD62" s="399" t="s">
        <v>30</v>
      </c>
      <c r="AE62" s="399" t="s">
        <v>30</v>
      </c>
      <c r="AF62" s="399">
        <v>1</v>
      </c>
      <c r="AG62" s="399" t="s">
        <v>30</v>
      </c>
      <c r="AH62" s="399" t="s">
        <v>30</v>
      </c>
      <c r="AI62" s="399" t="s">
        <v>30</v>
      </c>
      <c r="AJ62" s="399" t="s">
        <v>30</v>
      </c>
      <c r="AK62" s="399" t="s">
        <v>30</v>
      </c>
      <c r="AL62" s="399" t="s">
        <v>30</v>
      </c>
      <c r="AM62" s="402" t="s">
        <v>30</v>
      </c>
      <c r="AN62" s="401" t="s">
        <v>539</v>
      </c>
      <c r="AO62" s="400" t="s">
        <v>30</v>
      </c>
      <c r="AP62" s="399" t="s">
        <v>30</v>
      </c>
      <c r="AQ62" s="399" t="s">
        <v>30</v>
      </c>
      <c r="AR62" s="399" t="s">
        <v>30</v>
      </c>
      <c r="AS62" s="399" t="s">
        <v>30</v>
      </c>
      <c r="AT62" s="399" t="s">
        <v>30</v>
      </c>
      <c r="AU62" s="399" t="s">
        <v>30</v>
      </c>
      <c r="AV62" s="398" t="s">
        <v>30</v>
      </c>
      <c r="AW62" s="376"/>
    </row>
    <row r="63" spans="1:49" s="384" customFormat="1" ht="15" customHeight="1">
      <c r="A63" s="401" t="s">
        <v>538</v>
      </c>
      <c r="B63" s="690">
        <f t="shared" si="32"/>
        <v>1</v>
      </c>
      <c r="C63" s="399">
        <v>1</v>
      </c>
      <c r="D63" s="399" t="s">
        <v>30</v>
      </c>
      <c r="E63" s="399" t="s">
        <v>30</v>
      </c>
      <c r="F63" s="399" t="s">
        <v>30</v>
      </c>
      <c r="G63" s="399" t="s">
        <v>30</v>
      </c>
      <c r="H63" s="399" t="s">
        <v>30</v>
      </c>
      <c r="I63" s="399" t="s">
        <v>30</v>
      </c>
      <c r="J63" s="399" t="s">
        <v>30</v>
      </c>
      <c r="K63" s="399" t="s">
        <v>30</v>
      </c>
      <c r="L63" s="399" t="s">
        <v>30</v>
      </c>
      <c r="M63" s="402" t="s">
        <v>30</v>
      </c>
      <c r="N63" s="401" t="s">
        <v>538</v>
      </c>
      <c r="O63" s="400" t="s">
        <v>30</v>
      </c>
      <c r="P63" s="399" t="s">
        <v>30</v>
      </c>
      <c r="Q63" s="399" t="s">
        <v>30</v>
      </c>
      <c r="R63" s="399" t="s">
        <v>30</v>
      </c>
      <c r="S63" s="399" t="s">
        <v>30</v>
      </c>
      <c r="T63" s="399" t="s">
        <v>30</v>
      </c>
      <c r="U63" s="399" t="s">
        <v>30</v>
      </c>
      <c r="V63" s="399" t="s">
        <v>30</v>
      </c>
      <c r="W63" s="399" t="s">
        <v>30</v>
      </c>
      <c r="X63" s="399" t="s">
        <v>30</v>
      </c>
      <c r="Y63" s="399" t="s">
        <v>30</v>
      </c>
      <c r="Z63" s="402" t="s">
        <v>30</v>
      </c>
      <c r="AA63" s="401" t="s">
        <v>538</v>
      </c>
      <c r="AB63" s="400" t="s">
        <v>30</v>
      </c>
      <c r="AC63" s="399" t="s">
        <v>30</v>
      </c>
      <c r="AD63" s="399" t="s">
        <v>30</v>
      </c>
      <c r="AE63" s="399" t="s">
        <v>30</v>
      </c>
      <c r="AF63" s="399" t="s">
        <v>30</v>
      </c>
      <c r="AG63" s="399" t="s">
        <v>30</v>
      </c>
      <c r="AH63" s="399" t="s">
        <v>30</v>
      </c>
      <c r="AI63" s="399" t="s">
        <v>30</v>
      </c>
      <c r="AJ63" s="399" t="s">
        <v>30</v>
      </c>
      <c r="AK63" s="399" t="s">
        <v>30</v>
      </c>
      <c r="AL63" s="399" t="s">
        <v>30</v>
      </c>
      <c r="AM63" s="402" t="s">
        <v>30</v>
      </c>
      <c r="AN63" s="401" t="s">
        <v>538</v>
      </c>
      <c r="AO63" s="400" t="s">
        <v>30</v>
      </c>
      <c r="AP63" s="399" t="s">
        <v>30</v>
      </c>
      <c r="AQ63" s="399" t="s">
        <v>30</v>
      </c>
      <c r="AR63" s="399" t="s">
        <v>30</v>
      </c>
      <c r="AS63" s="399" t="s">
        <v>30</v>
      </c>
      <c r="AT63" s="399" t="s">
        <v>30</v>
      </c>
      <c r="AU63" s="399" t="s">
        <v>30</v>
      </c>
      <c r="AV63" s="398" t="s">
        <v>30</v>
      </c>
      <c r="AW63" s="376"/>
    </row>
    <row r="64" spans="1:49" s="384" customFormat="1" ht="15" customHeight="1">
      <c r="A64" s="401" t="s">
        <v>537</v>
      </c>
      <c r="B64" s="690">
        <f t="shared" si="32"/>
        <v>21</v>
      </c>
      <c r="C64" s="399">
        <v>4</v>
      </c>
      <c r="D64" s="399" t="s">
        <v>30</v>
      </c>
      <c r="E64" s="399" t="s">
        <v>30</v>
      </c>
      <c r="F64" s="399" t="s">
        <v>30</v>
      </c>
      <c r="G64" s="399" t="s">
        <v>30</v>
      </c>
      <c r="H64" s="399" t="s">
        <v>30</v>
      </c>
      <c r="I64" s="399" t="s">
        <v>30</v>
      </c>
      <c r="J64" s="399" t="s">
        <v>30</v>
      </c>
      <c r="K64" s="399" t="s">
        <v>30</v>
      </c>
      <c r="L64" s="399" t="s">
        <v>30</v>
      </c>
      <c r="M64" s="402" t="s">
        <v>30</v>
      </c>
      <c r="N64" s="401" t="s">
        <v>537</v>
      </c>
      <c r="O64" s="400" t="s">
        <v>30</v>
      </c>
      <c r="P64" s="399">
        <v>1</v>
      </c>
      <c r="Q64" s="399">
        <v>9</v>
      </c>
      <c r="R64" s="399" t="s">
        <v>30</v>
      </c>
      <c r="S64" s="399">
        <v>4</v>
      </c>
      <c r="T64" s="399" t="s">
        <v>30</v>
      </c>
      <c r="U64" s="399" t="s">
        <v>30</v>
      </c>
      <c r="V64" s="399" t="s">
        <v>30</v>
      </c>
      <c r="W64" s="399" t="s">
        <v>30</v>
      </c>
      <c r="X64" s="399" t="s">
        <v>30</v>
      </c>
      <c r="Y64" s="399" t="s">
        <v>30</v>
      </c>
      <c r="Z64" s="402" t="s">
        <v>30</v>
      </c>
      <c r="AA64" s="401" t="s">
        <v>537</v>
      </c>
      <c r="AB64" s="400" t="s">
        <v>30</v>
      </c>
      <c r="AC64" s="399">
        <v>2</v>
      </c>
      <c r="AD64" s="399" t="s">
        <v>30</v>
      </c>
      <c r="AE64" s="399" t="s">
        <v>30</v>
      </c>
      <c r="AF64" s="399" t="s">
        <v>30</v>
      </c>
      <c r="AG64" s="399" t="s">
        <v>30</v>
      </c>
      <c r="AH64" s="399" t="s">
        <v>30</v>
      </c>
      <c r="AI64" s="399" t="s">
        <v>30</v>
      </c>
      <c r="AJ64" s="399" t="s">
        <v>30</v>
      </c>
      <c r="AK64" s="399" t="s">
        <v>30</v>
      </c>
      <c r="AL64" s="399" t="s">
        <v>30</v>
      </c>
      <c r="AM64" s="402" t="s">
        <v>30</v>
      </c>
      <c r="AN64" s="401" t="s">
        <v>537</v>
      </c>
      <c r="AO64" s="400">
        <v>1</v>
      </c>
      <c r="AP64" s="399" t="s">
        <v>30</v>
      </c>
      <c r="AQ64" s="399" t="s">
        <v>30</v>
      </c>
      <c r="AR64" s="399" t="s">
        <v>30</v>
      </c>
      <c r="AS64" s="399" t="s">
        <v>30</v>
      </c>
      <c r="AT64" s="399" t="s">
        <v>30</v>
      </c>
      <c r="AU64" s="399" t="s">
        <v>30</v>
      </c>
      <c r="AV64" s="398" t="s">
        <v>30</v>
      </c>
      <c r="AW64" s="376"/>
    </row>
    <row r="65" spans="1:49" s="384" customFormat="1" ht="15" customHeight="1">
      <c r="A65" s="401" t="s">
        <v>536</v>
      </c>
      <c r="B65" s="690">
        <f t="shared" si="32"/>
        <v>15</v>
      </c>
      <c r="C65" s="399">
        <v>9</v>
      </c>
      <c r="D65" s="399" t="s">
        <v>30</v>
      </c>
      <c r="E65" s="399" t="s">
        <v>30</v>
      </c>
      <c r="F65" s="399" t="s">
        <v>30</v>
      </c>
      <c r="G65" s="399" t="s">
        <v>30</v>
      </c>
      <c r="H65" s="399" t="s">
        <v>30</v>
      </c>
      <c r="I65" s="399" t="s">
        <v>30</v>
      </c>
      <c r="J65" s="399" t="s">
        <v>30</v>
      </c>
      <c r="K65" s="399" t="s">
        <v>30</v>
      </c>
      <c r="L65" s="399" t="s">
        <v>30</v>
      </c>
      <c r="M65" s="402" t="s">
        <v>30</v>
      </c>
      <c r="N65" s="401" t="s">
        <v>536</v>
      </c>
      <c r="O65" s="400" t="s">
        <v>30</v>
      </c>
      <c r="P65" s="399" t="s">
        <v>30</v>
      </c>
      <c r="Q65" s="399">
        <v>2</v>
      </c>
      <c r="R65" s="399" t="s">
        <v>30</v>
      </c>
      <c r="S65" s="399">
        <v>1</v>
      </c>
      <c r="T65" s="399" t="s">
        <v>30</v>
      </c>
      <c r="U65" s="399" t="s">
        <v>30</v>
      </c>
      <c r="V65" s="399" t="s">
        <v>30</v>
      </c>
      <c r="W65" s="399" t="s">
        <v>30</v>
      </c>
      <c r="X65" s="399" t="s">
        <v>30</v>
      </c>
      <c r="Y65" s="399" t="s">
        <v>30</v>
      </c>
      <c r="Z65" s="402" t="s">
        <v>30</v>
      </c>
      <c r="AA65" s="401" t="s">
        <v>536</v>
      </c>
      <c r="AB65" s="400" t="s">
        <v>30</v>
      </c>
      <c r="AC65" s="399" t="s">
        <v>30</v>
      </c>
      <c r="AD65" s="399" t="s">
        <v>30</v>
      </c>
      <c r="AE65" s="399" t="s">
        <v>30</v>
      </c>
      <c r="AF65" s="399">
        <v>1</v>
      </c>
      <c r="AG65" s="399">
        <v>1</v>
      </c>
      <c r="AH65" s="399" t="s">
        <v>30</v>
      </c>
      <c r="AI65" s="399">
        <v>1</v>
      </c>
      <c r="AJ65" s="399" t="s">
        <v>30</v>
      </c>
      <c r="AK65" s="399" t="s">
        <v>30</v>
      </c>
      <c r="AL65" s="399" t="s">
        <v>30</v>
      </c>
      <c r="AM65" s="402" t="s">
        <v>30</v>
      </c>
      <c r="AN65" s="401" t="s">
        <v>536</v>
      </c>
      <c r="AO65" s="400" t="s">
        <v>30</v>
      </c>
      <c r="AP65" s="399" t="s">
        <v>30</v>
      </c>
      <c r="AQ65" s="399" t="s">
        <v>30</v>
      </c>
      <c r="AR65" s="399" t="s">
        <v>30</v>
      </c>
      <c r="AS65" s="399" t="s">
        <v>30</v>
      </c>
      <c r="AT65" s="399" t="s">
        <v>30</v>
      </c>
      <c r="AU65" s="399" t="s">
        <v>30</v>
      </c>
      <c r="AV65" s="398" t="s">
        <v>30</v>
      </c>
      <c r="AW65" s="376"/>
    </row>
    <row r="66" spans="1:49" s="384" customFormat="1" ht="15" customHeight="1">
      <c r="A66" s="401" t="s">
        <v>535</v>
      </c>
      <c r="B66" s="690">
        <f t="shared" si="32"/>
        <v>18</v>
      </c>
      <c r="C66" s="399">
        <v>10</v>
      </c>
      <c r="D66" s="399" t="s">
        <v>30</v>
      </c>
      <c r="E66" s="399" t="s">
        <v>30</v>
      </c>
      <c r="F66" s="399" t="s">
        <v>30</v>
      </c>
      <c r="G66" s="399">
        <v>1</v>
      </c>
      <c r="H66" s="399">
        <v>1</v>
      </c>
      <c r="I66" s="399" t="s">
        <v>30</v>
      </c>
      <c r="J66" s="399" t="s">
        <v>30</v>
      </c>
      <c r="K66" s="399">
        <v>1</v>
      </c>
      <c r="L66" s="399" t="s">
        <v>30</v>
      </c>
      <c r="M66" s="402" t="s">
        <v>30</v>
      </c>
      <c r="N66" s="401" t="s">
        <v>535</v>
      </c>
      <c r="O66" s="400" t="s">
        <v>30</v>
      </c>
      <c r="P66" s="399">
        <v>1</v>
      </c>
      <c r="Q66" s="399" t="s">
        <v>30</v>
      </c>
      <c r="R66" s="399" t="s">
        <v>30</v>
      </c>
      <c r="S66" s="399">
        <v>1</v>
      </c>
      <c r="T66" s="399" t="s">
        <v>30</v>
      </c>
      <c r="U66" s="399" t="s">
        <v>30</v>
      </c>
      <c r="V66" s="399" t="s">
        <v>30</v>
      </c>
      <c r="W66" s="399" t="s">
        <v>30</v>
      </c>
      <c r="X66" s="399" t="s">
        <v>30</v>
      </c>
      <c r="Y66" s="399" t="s">
        <v>30</v>
      </c>
      <c r="Z66" s="402" t="s">
        <v>30</v>
      </c>
      <c r="AA66" s="401" t="s">
        <v>535</v>
      </c>
      <c r="AB66" s="400" t="s">
        <v>30</v>
      </c>
      <c r="AC66" s="399" t="s">
        <v>30</v>
      </c>
      <c r="AD66" s="399" t="s">
        <v>30</v>
      </c>
      <c r="AE66" s="399" t="s">
        <v>30</v>
      </c>
      <c r="AF66" s="399">
        <v>1</v>
      </c>
      <c r="AG66" s="399">
        <v>1</v>
      </c>
      <c r="AH66" s="399" t="s">
        <v>30</v>
      </c>
      <c r="AI66" s="399" t="s">
        <v>30</v>
      </c>
      <c r="AJ66" s="399" t="s">
        <v>30</v>
      </c>
      <c r="AK66" s="399">
        <v>1</v>
      </c>
      <c r="AL66" s="399" t="s">
        <v>30</v>
      </c>
      <c r="AM66" s="402" t="s">
        <v>30</v>
      </c>
      <c r="AN66" s="401" t="s">
        <v>535</v>
      </c>
      <c r="AO66" s="400" t="s">
        <v>30</v>
      </c>
      <c r="AP66" s="399" t="s">
        <v>30</v>
      </c>
      <c r="AQ66" s="399" t="s">
        <v>30</v>
      </c>
      <c r="AR66" s="399" t="s">
        <v>30</v>
      </c>
      <c r="AS66" s="399" t="s">
        <v>30</v>
      </c>
      <c r="AT66" s="399" t="s">
        <v>30</v>
      </c>
      <c r="AU66" s="399" t="s">
        <v>30</v>
      </c>
      <c r="AV66" s="398" t="s">
        <v>30</v>
      </c>
      <c r="AW66" s="376"/>
    </row>
    <row r="67" spans="1:49" s="384" customFormat="1" ht="15" customHeight="1">
      <c r="A67" s="401" t="s">
        <v>534</v>
      </c>
      <c r="B67" s="690">
        <f t="shared" si="32"/>
        <v>0</v>
      </c>
      <c r="C67" s="399" t="s">
        <v>30</v>
      </c>
      <c r="D67" s="399" t="s">
        <v>30</v>
      </c>
      <c r="E67" s="399" t="s">
        <v>30</v>
      </c>
      <c r="F67" s="399" t="s">
        <v>30</v>
      </c>
      <c r="G67" s="399" t="s">
        <v>30</v>
      </c>
      <c r="H67" s="399" t="s">
        <v>30</v>
      </c>
      <c r="I67" s="399" t="s">
        <v>30</v>
      </c>
      <c r="J67" s="399" t="s">
        <v>30</v>
      </c>
      <c r="K67" s="399" t="s">
        <v>30</v>
      </c>
      <c r="L67" s="399" t="s">
        <v>30</v>
      </c>
      <c r="M67" s="402" t="s">
        <v>30</v>
      </c>
      <c r="N67" s="401" t="s">
        <v>534</v>
      </c>
      <c r="O67" s="400" t="s">
        <v>30</v>
      </c>
      <c r="P67" s="399" t="s">
        <v>30</v>
      </c>
      <c r="Q67" s="399" t="s">
        <v>30</v>
      </c>
      <c r="R67" s="399" t="s">
        <v>30</v>
      </c>
      <c r="S67" s="399" t="s">
        <v>30</v>
      </c>
      <c r="T67" s="399" t="s">
        <v>30</v>
      </c>
      <c r="U67" s="399" t="s">
        <v>30</v>
      </c>
      <c r="V67" s="399" t="s">
        <v>30</v>
      </c>
      <c r="W67" s="399" t="s">
        <v>30</v>
      </c>
      <c r="X67" s="399" t="s">
        <v>30</v>
      </c>
      <c r="Y67" s="399" t="s">
        <v>30</v>
      </c>
      <c r="Z67" s="402" t="s">
        <v>30</v>
      </c>
      <c r="AA67" s="401" t="s">
        <v>534</v>
      </c>
      <c r="AB67" s="400" t="s">
        <v>30</v>
      </c>
      <c r="AC67" s="399" t="s">
        <v>30</v>
      </c>
      <c r="AD67" s="399" t="s">
        <v>30</v>
      </c>
      <c r="AE67" s="399" t="s">
        <v>30</v>
      </c>
      <c r="AF67" s="399" t="s">
        <v>30</v>
      </c>
      <c r="AG67" s="399" t="s">
        <v>30</v>
      </c>
      <c r="AH67" s="399" t="s">
        <v>30</v>
      </c>
      <c r="AI67" s="399" t="s">
        <v>30</v>
      </c>
      <c r="AJ67" s="399" t="s">
        <v>30</v>
      </c>
      <c r="AK67" s="399" t="s">
        <v>30</v>
      </c>
      <c r="AL67" s="399" t="s">
        <v>30</v>
      </c>
      <c r="AM67" s="402" t="s">
        <v>30</v>
      </c>
      <c r="AN67" s="401" t="s">
        <v>534</v>
      </c>
      <c r="AO67" s="400" t="s">
        <v>30</v>
      </c>
      <c r="AP67" s="399" t="s">
        <v>30</v>
      </c>
      <c r="AQ67" s="399" t="s">
        <v>30</v>
      </c>
      <c r="AR67" s="399" t="s">
        <v>30</v>
      </c>
      <c r="AS67" s="399" t="s">
        <v>30</v>
      </c>
      <c r="AT67" s="399" t="s">
        <v>30</v>
      </c>
      <c r="AU67" s="399" t="s">
        <v>30</v>
      </c>
      <c r="AV67" s="398" t="s">
        <v>30</v>
      </c>
      <c r="AW67" s="376"/>
    </row>
    <row r="68" spans="1:49" s="384" customFormat="1" ht="15" customHeight="1">
      <c r="A68" s="401" t="s">
        <v>533</v>
      </c>
      <c r="B68" s="690">
        <f t="shared" si="32"/>
        <v>3</v>
      </c>
      <c r="C68" s="399">
        <v>1</v>
      </c>
      <c r="D68" s="399" t="s">
        <v>30</v>
      </c>
      <c r="E68" s="399" t="s">
        <v>30</v>
      </c>
      <c r="F68" s="399" t="s">
        <v>30</v>
      </c>
      <c r="G68" s="399" t="s">
        <v>30</v>
      </c>
      <c r="H68" s="399" t="s">
        <v>30</v>
      </c>
      <c r="I68" s="399" t="s">
        <v>30</v>
      </c>
      <c r="J68" s="399" t="s">
        <v>30</v>
      </c>
      <c r="K68" s="399" t="s">
        <v>30</v>
      </c>
      <c r="L68" s="399" t="s">
        <v>30</v>
      </c>
      <c r="M68" s="402" t="s">
        <v>30</v>
      </c>
      <c r="N68" s="401" t="s">
        <v>533</v>
      </c>
      <c r="O68" s="400" t="s">
        <v>30</v>
      </c>
      <c r="P68" s="399" t="s">
        <v>30</v>
      </c>
      <c r="Q68" s="399" t="s">
        <v>30</v>
      </c>
      <c r="R68" s="399" t="s">
        <v>30</v>
      </c>
      <c r="S68" s="399">
        <v>1</v>
      </c>
      <c r="T68" s="399" t="s">
        <v>30</v>
      </c>
      <c r="U68" s="399" t="s">
        <v>30</v>
      </c>
      <c r="V68" s="399" t="s">
        <v>30</v>
      </c>
      <c r="W68" s="399" t="s">
        <v>30</v>
      </c>
      <c r="X68" s="399" t="s">
        <v>30</v>
      </c>
      <c r="Y68" s="399" t="s">
        <v>30</v>
      </c>
      <c r="Z68" s="402" t="s">
        <v>30</v>
      </c>
      <c r="AA68" s="401" t="s">
        <v>533</v>
      </c>
      <c r="AB68" s="400" t="s">
        <v>30</v>
      </c>
      <c r="AC68" s="399" t="s">
        <v>30</v>
      </c>
      <c r="AD68" s="399" t="s">
        <v>30</v>
      </c>
      <c r="AE68" s="399" t="s">
        <v>30</v>
      </c>
      <c r="AF68" s="399" t="s">
        <v>30</v>
      </c>
      <c r="AG68" s="399" t="s">
        <v>30</v>
      </c>
      <c r="AH68" s="399" t="s">
        <v>30</v>
      </c>
      <c r="AI68" s="399" t="s">
        <v>30</v>
      </c>
      <c r="AJ68" s="399" t="s">
        <v>30</v>
      </c>
      <c r="AK68" s="399">
        <v>1</v>
      </c>
      <c r="AL68" s="399" t="s">
        <v>30</v>
      </c>
      <c r="AM68" s="402" t="s">
        <v>30</v>
      </c>
      <c r="AN68" s="401" t="s">
        <v>533</v>
      </c>
      <c r="AO68" s="400" t="s">
        <v>30</v>
      </c>
      <c r="AP68" s="399" t="s">
        <v>30</v>
      </c>
      <c r="AQ68" s="399" t="s">
        <v>30</v>
      </c>
      <c r="AR68" s="399" t="s">
        <v>30</v>
      </c>
      <c r="AS68" s="399" t="s">
        <v>30</v>
      </c>
      <c r="AT68" s="399" t="s">
        <v>30</v>
      </c>
      <c r="AU68" s="399" t="s">
        <v>30</v>
      </c>
      <c r="AV68" s="398" t="s">
        <v>30</v>
      </c>
      <c r="AW68" s="376"/>
    </row>
    <row r="69" spans="1:49" s="384" customFormat="1" ht="15" customHeight="1">
      <c r="A69" s="397" t="s">
        <v>532</v>
      </c>
      <c r="B69" s="691">
        <f t="shared" si="32"/>
        <v>1</v>
      </c>
      <c r="C69" s="390">
        <v>1</v>
      </c>
      <c r="D69" s="390" t="s">
        <v>30</v>
      </c>
      <c r="E69" s="390" t="s">
        <v>30</v>
      </c>
      <c r="F69" s="390" t="s">
        <v>30</v>
      </c>
      <c r="G69" s="390" t="s">
        <v>30</v>
      </c>
      <c r="H69" s="390" t="s">
        <v>30</v>
      </c>
      <c r="I69" s="390" t="s">
        <v>30</v>
      </c>
      <c r="J69" s="390" t="s">
        <v>30</v>
      </c>
      <c r="K69" s="390" t="s">
        <v>30</v>
      </c>
      <c r="L69" s="390" t="s">
        <v>30</v>
      </c>
      <c r="M69" s="389" t="s">
        <v>30</v>
      </c>
      <c r="N69" s="397" t="s">
        <v>532</v>
      </c>
      <c r="O69" s="396" t="s">
        <v>30</v>
      </c>
      <c r="P69" s="390" t="s">
        <v>30</v>
      </c>
      <c r="Q69" s="390" t="s">
        <v>30</v>
      </c>
      <c r="R69" s="390" t="s">
        <v>30</v>
      </c>
      <c r="S69" s="390" t="s">
        <v>30</v>
      </c>
      <c r="T69" s="390" t="s">
        <v>30</v>
      </c>
      <c r="U69" s="390" t="s">
        <v>30</v>
      </c>
      <c r="V69" s="390" t="s">
        <v>30</v>
      </c>
      <c r="W69" s="390" t="s">
        <v>30</v>
      </c>
      <c r="X69" s="390" t="s">
        <v>30</v>
      </c>
      <c r="Y69" s="390" t="s">
        <v>30</v>
      </c>
      <c r="Z69" s="389" t="s">
        <v>30</v>
      </c>
      <c r="AA69" s="397" t="s">
        <v>532</v>
      </c>
      <c r="AB69" s="396" t="s">
        <v>30</v>
      </c>
      <c r="AC69" s="390" t="s">
        <v>30</v>
      </c>
      <c r="AD69" s="390" t="s">
        <v>30</v>
      </c>
      <c r="AE69" s="390" t="s">
        <v>30</v>
      </c>
      <c r="AF69" s="390" t="s">
        <v>30</v>
      </c>
      <c r="AG69" s="390" t="s">
        <v>30</v>
      </c>
      <c r="AH69" s="390" t="s">
        <v>30</v>
      </c>
      <c r="AI69" s="390" t="s">
        <v>30</v>
      </c>
      <c r="AJ69" s="390" t="s">
        <v>30</v>
      </c>
      <c r="AK69" s="390" t="s">
        <v>30</v>
      </c>
      <c r="AL69" s="390" t="s">
        <v>30</v>
      </c>
      <c r="AM69" s="389" t="s">
        <v>30</v>
      </c>
      <c r="AN69" s="397" t="s">
        <v>532</v>
      </c>
      <c r="AO69" s="396" t="s">
        <v>30</v>
      </c>
      <c r="AP69" s="390" t="s">
        <v>30</v>
      </c>
      <c r="AQ69" s="390" t="s">
        <v>30</v>
      </c>
      <c r="AR69" s="390" t="s">
        <v>30</v>
      </c>
      <c r="AS69" s="390" t="s">
        <v>30</v>
      </c>
      <c r="AT69" s="390" t="s">
        <v>30</v>
      </c>
      <c r="AU69" s="390" t="s">
        <v>30</v>
      </c>
      <c r="AV69" s="395" t="s">
        <v>30</v>
      </c>
      <c r="AW69" s="376"/>
    </row>
    <row r="70" spans="1:67" s="383" customFormat="1" ht="15" customHeight="1">
      <c r="A70" s="393" t="s">
        <v>531</v>
      </c>
      <c r="B70" s="686">
        <v>816</v>
      </c>
      <c r="C70" s="391">
        <v>151</v>
      </c>
      <c r="D70" s="391">
        <v>23</v>
      </c>
      <c r="E70" s="391">
        <v>33</v>
      </c>
      <c r="F70" s="391">
        <v>36</v>
      </c>
      <c r="G70" s="391">
        <v>4</v>
      </c>
      <c r="H70" s="391">
        <v>14</v>
      </c>
      <c r="I70" s="391">
        <v>12</v>
      </c>
      <c r="J70" s="391">
        <v>6</v>
      </c>
      <c r="K70" s="391">
        <v>18</v>
      </c>
      <c r="L70" s="391" t="s">
        <v>30</v>
      </c>
      <c r="M70" s="394">
        <v>5</v>
      </c>
      <c r="N70" s="393" t="s">
        <v>531</v>
      </c>
      <c r="O70" s="392" t="s">
        <v>30</v>
      </c>
      <c r="P70" s="391">
        <v>49</v>
      </c>
      <c r="Q70" s="391">
        <v>46</v>
      </c>
      <c r="R70" s="391">
        <v>3</v>
      </c>
      <c r="S70" s="391">
        <v>51</v>
      </c>
      <c r="T70" s="391">
        <v>6</v>
      </c>
      <c r="U70" s="391">
        <v>10</v>
      </c>
      <c r="V70" s="391">
        <v>4</v>
      </c>
      <c r="W70" s="391">
        <v>1</v>
      </c>
      <c r="X70" s="391">
        <v>3</v>
      </c>
      <c r="Y70" s="391">
        <v>21</v>
      </c>
      <c r="Z70" s="394">
        <v>2</v>
      </c>
      <c r="AA70" s="393" t="s">
        <v>531</v>
      </c>
      <c r="AB70" s="392">
        <v>25</v>
      </c>
      <c r="AC70" s="391">
        <v>54</v>
      </c>
      <c r="AD70" s="391">
        <v>13</v>
      </c>
      <c r="AE70" s="391">
        <v>1</v>
      </c>
      <c r="AF70" s="391">
        <v>32</v>
      </c>
      <c r="AG70" s="391">
        <v>28</v>
      </c>
      <c r="AH70" s="391">
        <v>2</v>
      </c>
      <c r="AI70" s="391">
        <v>28</v>
      </c>
      <c r="AJ70" s="391" t="s">
        <v>30</v>
      </c>
      <c r="AK70" s="391">
        <v>8</v>
      </c>
      <c r="AL70" s="391">
        <v>7</v>
      </c>
      <c r="AM70" s="394">
        <v>24</v>
      </c>
      <c r="AN70" s="393" t="s">
        <v>531</v>
      </c>
      <c r="AO70" s="392">
        <v>27</v>
      </c>
      <c r="AP70" s="391">
        <v>5</v>
      </c>
      <c r="AQ70" s="391">
        <v>1</v>
      </c>
      <c r="AR70" s="391" t="s">
        <v>30</v>
      </c>
      <c r="AS70" s="391">
        <v>57</v>
      </c>
      <c r="AT70" s="391" t="s">
        <v>30</v>
      </c>
      <c r="AU70" s="390">
        <v>5</v>
      </c>
      <c r="AV70" s="389">
        <v>1</v>
      </c>
      <c r="AW70" s="376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4"/>
      <c r="BK70" s="384"/>
      <c r="BL70" s="384"/>
      <c r="BM70" s="384"/>
      <c r="BN70" s="384"/>
      <c r="BO70" s="384"/>
    </row>
    <row r="71" spans="1:67" s="383" customFormat="1" ht="15" customHeight="1" thickBot="1">
      <c r="A71" s="388" t="s">
        <v>530</v>
      </c>
      <c r="B71" s="692">
        <v>549</v>
      </c>
      <c r="C71" s="386">
        <v>161</v>
      </c>
      <c r="D71" s="386">
        <v>6</v>
      </c>
      <c r="E71" s="386">
        <v>19</v>
      </c>
      <c r="F71" s="386">
        <v>34</v>
      </c>
      <c r="G71" s="386">
        <v>5</v>
      </c>
      <c r="H71" s="386">
        <v>7</v>
      </c>
      <c r="I71" s="386">
        <v>2</v>
      </c>
      <c r="J71" s="386" t="s">
        <v>30</v>
      </c>
      <c r="K71" s="386">
        <v>8</v>
      </c>
      <c r="L71" s="386" t="s">
        <v>30</v>
      </c>
      <c r="M71" s="385" t="s">
        <v>30</v>
      </c>
      <c r="N71" s="388" t="s">
        <v>530</v>
      </c>
      <c r="O71" s="387" t="s">
        <v>30</v>
      </c>
      <c r="P71" s="386">
        <v>32</v>
      </c>
      <c r="Q71" s="386">
        <v>28</v>
      </c>
      <c r="R71" s="386">
        <v>3</v>
      </c>
      <c r="S71" s="386">
        <v>40</v>
      </c>
      <c r="T71" s="386" t="s">
        <v>30</v>
      </c>
      <c r="U71" s="386">
        <v>4</v>
      </c>
      <c r="V71" s="386">
        <v>2</v>
      </c>
      <c r="W71" s="386" t="s">
        <v>30</v>
      </c>
      <c r="X71" s="386" t="s">
        <v>30</v>
      </c>
      <c r="Y71" s="386">
        <v>11</v>
      </c>
      <c r="Z71" s="385" t="s">
        <v>30</v>
      </c>
      <c r="AA71" s="388" t="s">
        <v>530</v>
      </c>
      <c r="AB71" s="387">
        <v>11</v>
      </c>
      <c r="AC71" s="386">
        <v>57</v>
      </c>
      <c r="AD71" s="386">
        <v>6</v>
      </c>
      <c r="AE71" s="386">
        <v>1</v>
      </c>
      <c r="AF71" s="386">
        <v>30</v>
      </c>
      <c r="AG71" s="386">
        <v>16</v>
      </c>
      <c r="AH71" s="386">
        <v>2</v>
      </c>
      <c r="AI71" s="386">
        <v>21</v>
      </c>
      <c r="AJ71" s="386" t="s">
        <v>30</v>
      </c>
      <c r="AK71" s="386">
        <v>7</v>
      </c>
      <c r="AL71" s="386">
        <v>4</v>
      </c>
      <c r="AM71" s="385">
        <v>4</v>
      </c>
      <c r="AN71" s="388" t="s">
        <v>530</v>
      </c>
      <c r="AO71" s="387">
        <v>9</v>
      </c>
      <c r="AP71" s="386">
        <v>1</v>
      </c>
      <c r="AQ71" s="386">
        <v>1</v>
      </c>
      <c r="AR71" s="386">
        <v>4</v>
      </c>
      <c r="AS71" s="386">
        <v>8</v>
      </c>
      <c r="AT71" s="386">
        <v>2</v>
      </c>
      <c r="AU71" s="386">
        <v>1</v>
      </c>
      <c r="AV71" s="385">
        <v>2</v>
      </c>
      <c r="AW71" s="376"/>
      <c r="AX71" s="384"/>
      <c r="AY71" s="384"/>
      <c r="AZ71" s="384"/>
      <c r="BA71" s="384"/>
      <c r="BB71" s="384"/>
      <c r="BC71" s="384"/>
      <c r="BD71" s="384"/>
      <c r="BE71" s="384"/>
      <c r="BF71" s="384"/>
      <c r="BG71" s="384"/>
      <c r="BH71" s="384"/>
      <c r="BI71" s="384"/>
      <c r="BJ71" s="384"/>
      <c r="BK71" s="384"/>
      <c r="BL71" s="384"/>
      <c r="BM71" s="384"/>
      <c r="BN71" s="384"/>
      <c r="BO71" s="384"/>
    </row>
    <row r="72" spans="1:67" s="378" customFormat="1" ht="21" customHeight="1">
      <c r="A72" s="382" t="s">
        <v>630</v>
      </c>
      <c r="B72" s="382"/>
      <c r="M72" s="379"/>
      <c r="Z72" s="379"/>
      <c r="AA72" s="382" t="s">
        <v>630</v>
      </c>
      <c r="AM72" s="379"/>
      <c r="AR72" s="381"/>
      <c r="AV72" s="255" t="s">
        <v>443</v>
      </c>
      <c r="AW72" s="376"/>
      <c r="AX72" s="379"/>
      <c r="AY72" s="379"/>
      <c r="AZ72" s="379"/>
      <c r="BA72" s="379"/>
      <c r="BB72" s="379"/>
      <c r="BC72" s="379"/>
      <c r="BD72" s="379"/>
      <c r="BE72" s="379"/>
      <c r="BF72" s="379"/>
      <c r="BG72" s="379"/>
      <c r="BH72" s="379"/>
      <c r="BI72" s="379"/>
      <c r="BJ72" s="379"/>
      <c r="BK72" s="379"/>
      <c r="BL72" s="379"/>
      <c r="BM72" s="379"/>
      <c r="BN72" s="379"/>
      <c r="BO72" s="379"/>
    </row>
    <row r="73" spans="1:67" s="378" customFormat="1" ht="14.25">
      <c r="A73" s="380"/>
      <c r="N73" s="380"/>
      <c r="Z73" s="379"/>
      <c r="AA73" s="380"/>
      <c r="AM73" s="379"/>
      <c r="AN73" s="380"/>
      <c r="AW73" s="376"/>
      <c r="AX73" s="379"/>
      <c r="AY73" s="379"/>
      <c r="AZ73" s="379"/>
      <c r="BA73" s="379"/>
      <c r="BB73" s="379"/>
      <c r="BC73" s="379"/>
      <c r="BD73" s="379"/>
      <c r="BE73" s="379"/>
      <c r="BF73" s="379"/>
      <c r="BG73" s="379"/>
      <c r="BH73" s="379"/>
      <c r="BI73" s="379"/>
      <c r="BJ73" s="379"/>
      <c r="BK73" s="379"/>
      <c r="BL73" s="379"/>
      <c r="BM73" s="379"/>
      <c r="BN73" s="379"/>
      <c r="BO73" s="379"/>
    </row>
    <row r="74" spans="1:67" s="378" customFormat="1" ht="14.25">
      <c r="A74" s="380"/>
      <c r="N74" s="380"/>
      <c r="Z74" s="379"/>
      <c r="AA74" s="380"/>
      <c r="AM74" s="379"/>
      <c r="AN74" s="380"/>
      <c r="AW74" s="376"/>
      <c r="AX74" s="379"/>
      <c r="AY74" s="379"/>
      <c r="AZ74" s="379"/>
      <c r="BA74" s="379"/>
      <c r="BB74" s="379"/>
      <c r="BC74" s="379"/>
      <c r="BD74" s="379"/>
      <c r="BE74" s="379"/>
      <c r="BF74" s="379"/>
      <c r="BG74" s="379"/>
      <c r="BH74" s="379"/>
      <c r="BI74" s="379"/>
      <c r="BJ74" s="379"/>
      <c r="BK74" s="379"/>
      <c r="BL74" s="379"/>
      <c r="BM74" s="379"/>
      <c r="BN74" s="379"/>
      <c r="BO74" s="379"/>
    </row>
    <row r="75" spans="26:39" ht="14.25">
      <c r="Z75" s="376"/>
      <c r="AM75" s="376"/>
    </row>
    <row r="76" spans="26:39" ht="14.25">
      <c r="Z76" s="376"/>
      <c r="AM76" s="376"/>
    </row>
    <row r="77" spans="26:39" ht="14.25">
      <c r="Z77" s="376"/>
      <c r="AM77" s="376"/>
    </row>
    <row r="78" spans="26:39" ht="14.25">
      <c r="Z78" s="376"/>
      <c r="AM78" s="376"/>
    </row>
    <row r="79" spans="26:39" ht="14.25">
      <c r="Z79" s="376"/>
      <c r="AM79" s="376"/>
    </row>
    <row r="80" spans="26:39" ht="14.25">
      <c r="Z80" s="376"/>
      <c r="AM80" s="376"/>
    </row>
    <row r="81" spans="26:39" ht="14.25">
      <c r="Z81" s="376"/>
      <c r="AM81" s="376"/>
    </row>
    <row r="82" spans="26:39" ht="14.25">
      <c r="Z82" s="376"/>
      <c r="AM82" s="376"/>
    </row>
    <row r="83" spans="26:39" ht="14.25">
      <c r="Z83" s="376"/>
      <c r="AM83" s="376"/>
    </row>
    <row r="84" ht="14.25">
      <c r="Z84" s="376"/>
    </row>
    <row r="85" ht="14.25">
      <c r="Z85" s="376"/>
    </row>
    <row r="86" ht="14.25">
      <c r="Z86" s="376"/>
    </row>
    <row r="87" ht="14.25">
      <c r="Z87" s="376"/>
    </row>
    <row r="88" ht="14.25">
      <c r="Z88" s="376"/>
    </row>
    <row r="89" ht="14.25">
      <c r="Z89" s="376"/>
    </row>
    <row r="90" ht="14.25">
      <c r="Z90" s="376"/>
    </row>
    <row r="91" ht="14.25">
      <c r="Z91" s="376"/>
    </row>
    <row r="92" ht="14.25">
      <c r="Z92" s="376"/>
    </row>
    <row r="93" ht="14.25">
      <c r="Z93" s="376"/>
    </row>
    <row r="94" ht="14.25">
      <c r="Z94" s="376"/>
    </row>
    <row r="95" ht="14.25">
      <c r="Z95" s="376"/>
    </row>
    <row r="96" ht="14.25">
      <c r="Z96" s="376"/>
    </row>
    <row r="97" ht="14.25">
      <c r="Z97" s="376"/>
    </row>
    <row r="98" ht="14.25">
      <c r="Z98" s="376"/>
    </row>
    <row r="99" ht="14.25">
      <c r="Z99" s="376"/>
    </row>
    <row r="100" ht="14.25">
      <c r="Z100" s="376"/>
    </row>
    <row r="101" ht="14.25">
      <c r="Z101" s="376"/>
    </row>
    <row r="102" ht="14.25">
      <c r="Z102" s="376"/>
    </row>
    <row r="103" ht="14.25">
      <c r="Z103" s="376"/>
    </row>
    <row r="104" ht="14.25">
      <c r="Z104" s="376"/>
    </row>
    <row r="105" ht="14.25">
      <c r="Z105" s="376"/>
    </row>
    <row r="106" ht="14.25">
      <c r="Z106" s="376"/>
    </row>
    <row r="107" ht="14.25">
      <c r="Z107" s="376"/>
    </row>
    <row r="108" ht="14.25">
      <c r="Z108" s="376"/>
    </row>
    <row r="109" ht="14.25">
      <c r="Z109" s="376"/>
    </row>
    <row r="110" ht="14.25">
      <c r="Z110" s="376"/>
    </row>
    <row r="111" ht="14.25">
      <c r="Z111" s="376"/>
    </row>
    <row r="112" ht="14.25">
      <c r="Z112" s="376"/>
    </row>
    <row r="113" ht="14.25">
      <c r="Z113" s="376"/>
    </row>
    <row r="114" ht="14.25">
      <c r="Z114" s="376"/>
    </row>
    <row r="115" ht="14.25">
      <c r="Z115" s="376"/>
    </row>
    <row r="116" ht="14.25">
      <c r="Z116" s="376"/>
    </row>
    <row r="117" ht="14.25">
      <c r="Z117" s="376"/>
    </row>
    <row r="118" ht="14.25">
      <c r="Z118" s="376"/>
    </row>
    <row r="119" ht="14.25">
      <c r="Z119" s="376"/>
    </row>
    <row r="120" ht="14.25">
      <c r="Z120" s="376"/>
    </row>
    <row r="121" ht="14.25">
      <c r="Z121" s="376"/>
    </row>
    <row r="122" ht="14.25">
      <c r="Z122" s="376"/>
    </row>
    <row r="123" ht="14.25">
      <c r="Z123" s="376"/>
    </row>
    <row r="124" ht="14.25">
      <c r="Z124" s="376"/>
    </row>
    <row r="125" ht="14.25">
      <c r="Z125" s="376"/>
    </row>
    <row r="126" ht="14.25">
      <c r="Z126" s="376"/>
    </row>
  </sheetData>
  <sheetProtection/>
  <mergeCells count="49">
    <mergeCell ref="Z3:Z5"/>
    <mergeCell ref="A3:A5"/>
    <mergeCell ref="B3:B5"/>
    <mergeCell ref="C3:C5"/>
    <mergeCell ref="D3:D5"/>
    <mergeCell ref="E3:E5"/>
    <mergeCell ref="G3:G5"/>
    <mergeCell ref="H3:H5"/>
    <mergeCell ref="J3:J5"/>
    <mergeCell ref="K3:K5"/>
    <mergeCell ref="AA3:AA5"/>
    <mergeCell ref="L3:L5"/>
    <mergeCell ref="M3:M5"/>
    <mergeCell ref="O3:O5"/>
    <mergeCell ref="W3:W5"/>
    <mergeCell ref="Y3:Y5"/>
    <mergeCell ref="T3:T5"/>
    <mergeCell ref="U3:U5"/>
    <mergeCell ref="V3:V5"/>
    <mergeCell ref="P3:P5"/>
    <mergeCell ref="Q3:Q5"/>
    <mergeCell ref="R3:R5"/>
    <mergeCell ref="S3:S5"/>
    <mergeCell ref="N3:N5"/>
    <mergeCell ref="AN3:AN5"/>
    <mergeCell ref="AB3:AB5"/>
    <mergeCell ref="AC3:AC5"/>
    <mergeCell ref="AL3:AL5"/>
    <mergeCell ref="AM3:AM5"/>
    <mergeCell ref="AD3:AD5"/>
    <mergeCell ref="AE3:AE5"/>
    <mergeCell ref="AF3:AF5"/>
    <mergeCell ref="AG3:AG5"/>
    <mergeCell ref="W2:Z2"/>
    <mergeCell ref="J2:M2"/>
    <mergeCell ref="AT2:AV2"/>
    <mergeCell ref="AJ2:AM2"/>
    <mergeCell ref="AO3:AO5"/>
    <mergeCell ref="AP3:AP5"/>
    <mergeCell ref="AH3:AH5"/>
    <mergeCell ref="AI3:AI5"/>
    <mergeCell ref="AJ3:AJ5"/>
    <mergeCell ref="AK3:AK5"/>
    <mergeCell ref="AU3:AU5"/>
    <mergeCell ref="AV3:AV5"/>
    <mergeCell ref="AQ3:AQ5"/>
    <mergeCell ref="AR3:AR5"/>
    <mergeCell ref="AS3:AS5"/>
    <mergeCell ref="AT3:AT5"/>
  </mergeCells>
  <printOptions/>
  <pageMargins left="0.7874015748031497" right="0.7480314960629921" top="1.062992125984252" bottom="0.7480314960629921" header="0.8661417322834646" footer="0.6692913385826772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zoomScalePageLayoutView="0" workbookViewId="0" topLeftCell="A19">
      <selection activeCell="E48" sqref="E48"/>
    </sheetView>
  </sheetViews>
  <sheetFormatPr defaultColWidth="9.00390625" defaultRowHeight="13.5"/>
  <cols>
    <col min="1" max="1" width="9.00390625" style="416" customWidth="1"/>
    <col min="2" max="2" width="12.25390625" style="416" customWidth="1"/>
    <col min="3" max="5" width="9.00390625" style="416" customWidth="1"/>
    <col min="6" max="6" width="16.00390625" style="416" customWidth="1"/>
    <col min="7" max="16384" width="9.00390625" style="416" customWidth="1"/>
  </cols>
  <sheetData>
    <row r="1" spans="1:10" ht="27" customHeight="1">
      <c r="A1" s="12" t="s">
        <v>709</v>
      </c>
      <c r="J1" s="417"/>
    </row>
    <row r="2" spans="1:10" ht="17.25" customHeight="1" thickBot="1">
      <c r="A2" s="434"/>
      <c r="B2" s="434"/>
      <c r="C2" s="434"/>
      <c r="D2" s="434"/>
      <c r="E2" s="434"/>
      <c r="F2" s="434"/>
      <c r="G2" s="963" t="s">
        <v>528</v>
      </c>
      <c r="H2" s="963"/>
      <c r="I2" s="963"/>
      <c r="J2" s="417"/>
    </row>
    <row r="3" spans="1:10" s="426" customFormat="1" ht="20.25" customHeight="1">
      <c r="A3" s="198"/>
      <c r="B3" s="224"/>
      <c r="C3" s="224"/>
      <c r="D3" s="224"/>
      <c r="E3" s="964" t="s">
        <v>708</v>
      </c>
      <c r="F3" s="448" t="s">
        <v>707</v>
      </c>
      <c r="G3" s="224" t="s">
        <v>706</v>
      </c>
      <c r="H3" s="447" t="s">
        <v>698</v>
      </c>
      <c r="I3" s="442"/>
      <c r="J3" s="428"/>
    </row>
    <row r="4" spans="1:10" s="426" customFormat="1" ht="20.25" customHeight="1">
      <c r="A4" s="446" t="s">
        <v>376</v>
      </c>
      <c r="B4" s="441" t="s">
        <v>285</v>
      </c>
      <c r="C4" s="441" t="s">
        <v>376</v>
      </c>
      <c r="D4" s="441" t="s">
        <v>12</v>
      </c>
      <c r="E4" s="965"/>
      <c r="F4" s="441" t="s">
        <v>705</v>
      </c>
      <c r="G4" s="441" t="s">
        <v>704</v>
      </c>
      <c r="H4" s="445" t="s">
        <v>703</v>
      </c>
      <c r="I4" s="439" t="s">
        <v>685</v>
      </c>
      <c r="J4" s="428"/>
    </row>
    <row r="5" spans="1:10" s="426" customFormat="1" ht="20.25" customHeight="1">
      <c r="A5" s="183"/>
      <c r="B5" s="194"/>
      <c r="C5" s="194"/>
      <c r="D5" s="194"/>
      <c r="E5" s="966"/>
      <c r="F5" s="194" t="s">
        <v>702</v>
      </c>
      <c r="G5" s="194" t="s">
        <v>687</v>
      </c>
      <c r="H5" s="444" t="s">
        <v>693</v>
      </c>
      <c r="I5" s="438"/>
      <c r="J5" s="428"/>
    </row>
    <row r="6" spans="1:10" ht="27.75" customHeight="1">
      <c r="A6" s="225" t="s">
        <v>5</v>
      </c>
      <c r="B6" s="694">
        <f>SUM(B8:B15)</f>
        <v>879</v>
      </c>
      <c r="C6" s="694">
        <f aca="true" t="shared" si="0" ref="C6:I6">SUM(C8:C15)</f>
        <v>139</v>
      </c>
      <c r="D6" s="694">
        <f t="shared" si="0"/>
        <v>490</v>
      </c>
      <c r="E6" s="694">
        <f t="shared" si="0"/>
        <v>62</v>
      </c>
      <c r="F6" s="694">
        <f t="shared" si="0"/>
        <v>16</v>
      </c>
      <c r="G6" s="694">
        <f t="shared" si="0"/>
        <v>69</v>
      </c>
      <c r="H6" s="694">
        <f t="shared" si="0"/>
        <v>21</v>
      </c>
      <c r="I6" s="695">
        <f t="shared" si="0"/>
        <v>82</v>
      </c>
      <c r="J6" s="417"/>
    </row>
    <row r="7" spans="1:10" ht="27.75" customHeight="1">
      <c r="A7" s="225"/>
      <c r="B7" s="425"/>
      <c r="C7" s="425"/>
      <c r="D7" s="425"/>
      <c r="E7" s="425"/>
      <c r="F7" s="425"/>
      <c r="G7" s="425"/>
      <c r="H7" s="425"/>
      <c r="I7" s="424"/>
      <c r="J7" s="417"/>
    </row>
    <row r="8" spans="1:11" ht="27.75" customHeight="1">
      <c r="A8" s="225" t="s">
        <v>354</v>
      </c>
      <c r="B8" s="694">
        <f>SUM(C8:I8)</f>
        <v>270</v>
      </c>
      <c r="C8" s="493">
        <v>22</v>
      </c>
      <c r="D8" s="493">
        <v>124</v>
      </c>
      <c r="E8" s="493">
        <v>14</v>
      </c>
      <c r="F8" s="493">
        <v>9</v>
      </c>
      <c r="G8" s="493">
        <v>51</v>
      </c>
      <c r="H8" s="493">
        <v>11</v>
      </c>
      <c r="I8" s="494">
        <v>39</v>
      </c>
      <c r="J8" s="417"/>
      <c r="K8" s="427"/>
    </row>
    <row r="9" spans="1:11" ht="27.75" customHeight="1">
      <c r="A9" s="225" t="s">
        <v>276</v>
      </c>
      <c r="B9" s="694">
        <f aca="true" t="shared" si="1" ref="B9:B14">SUM(C9:I9)</f>
        <v>94</v>
      </c>
      <c r="C9" s="493">
        <v>15</v>
      </c>
      <c r="D9" s="493">
        <v>75</v>
      </c>
      <c r="E9" s="493">
        <v>1</v>
      </c>
      <c r="F9" s="493">
        <v>0</v>
      </c>
      <c r="G9" s="493">
        <v>0</v>
      </c>
      <c r="H9" s="493">
        <v>0</v>
      </c>
      <c r="I9" s="494">
        <v>3</v>
      </c>
      <c r="J9" s="417"/>
      <c r="K9" s="427"/>
    </row>
    <row r="10" spans="1:11" ht="27.75" customHeight="1">
      <c r="A10" s="225" t="s">
        <v>277</v>
      </c>
      <c r="B10" s="694">
        <f t="shared" si="1"/>
        <v>65</v>
      </c>
      <c r="C10" s="493">
        <v>11</v>
      </c>
      <c r="D10" s="493">
        <v>49</v>
      </c>
      <c r="E10" s="493">
        <v>2</v>
      </c>
      <c r="F10" s="493">
        <v>2</v>
      </c>
      <c r="G10" s="493">
        <v>1</v>
      </c>
      <c r="H10" s="493">
        <v>0</v>
      </c>
      <c r="I10" s="494">
        <v>0</v>
      </c>
      <c r="J10" s="417"/>
      <c r="K10" s="427"/>
    </row>
    <row r="11" spans="1:11" ht="27.75" customHeight="1">
      <c r="A11" s="225" t="s">
        <v>278</v>
      </c>
      <c r="B11" s="694">
        <f t="shared" si="1"/>
        <v>146</v>
      </c>
      <c r="C11" s="493">
        <v>32</v>
      </c>
      <c r="D11" s="493">
        <v>81</v>
      </c>
      <c r="E11" s="493">
        <v>20</v>
      </c>
      <c r="F11" s="493">
        <v>1</v>
      </c>
      <c r="G11" s="493">
        <v>3</v>
      </c>
      <c r="H11" s="493">
        <v>1</v>
      </c>
      <c r="I11" s="494">
        <v>8</v>
      </c>
      <c r="J11" s="417"/>
      <c r="K11" s="427"/>
    </row>
    <row r="12" spans="1:11" ht="27.75" customHeight="1">
      <c r="A12" s="225" t="s">
        <v>279</v>
      </c>
      <c r="B12" s="694">
        <f t="shared" si="1"/>
        <v>31</v>
      </c>
      <c r="C12" s="493">
        <v>7</v>
      </c>
      <c r="D12" s="493">
        <v>23</v>
      </c>
      <c r="E12" s="493">
        <v>0</v>
      </c>
      <c r="F12" s="493">
        <v>0</v>
      </c>
      <c r="G12" s="493">
        <v>0</v>
      </c>
      <c r="H12" s="493">
        <v>0</v>
      </c>
      <c r="I12" s="494">
        <v>1</v>
      </c>
      <c r="J12" s="417"/>
      <c r="K12" s="427"/>
    </row>
    <row r="13" spans="1:10" ht="27.75" customHeight="1">
      <c r="A13" s="225" t="s">
        <v>280</v>
      </c>
      <c r="B13" s="694">
        <f t="shared" si="1"/>
        <v>96</v>
      </c>
      <c r="C13" s="493">
        <v>14</v>
      </c>
      <c r="D13" s="493">
        <v>66</v>
      </c>
      <c r="E13" s="493">
        <v>1</v>
      </c>
      <c r="F13" s="493">
        <v>1</v>
      </c>
      <c r="G13" s="493">
        <v>5</v>
      </c>
      <c r="H13" s="493">
        <v>0</v>
      </c>
      <c r="I13" s="494">
        <v>9</v>
      </c>
      <c r="J13" s="417"/>
    </row>
    <row r="14" spans="1:10" ht="27.75" customHeight="1">
      <c r="A14" s="225" t="s">
        <v>281</v>
      </c>
      <c r="B14" s="694">
        <f t="shared" si="1"/>
        <v>98</v>
      </c>
      <c r="C14" s="493">
        <v>18</v>
      </c>
      <c r="D14" s="493">
        <v>39</v>
      </c>
      <c r="E14" s="493">
        <v>20</v>
      </c>
      <c r="F14" s="493">
        <v>2</v>
      </c>
      <c r="G14" s="493">
        <v>7</v>
      </c>
      <c r="H14" s="493">
        <v>7</v>
      </c>
      <c r="I14" s="494">
        <v>5</v>
      </c>
      <c r="J14" s="417"/>
    </row>
    <row r="15" spans="1:10" ht="27.75" customHeight="1" thickBot="1">
      <c r="A15" s="436" t="s">
        <v>11</v>
      </c>
      <c r="B15" s="696">
        <f>SUM(C15:I15)</f>
        <v>79</v>
      </c>
      <c r="C15" s="495">
        <v>20</v>
      </c>
      <c r="D15" s="495">
        <v>33</v>
      </c>
      <c r="E15" s="495">
        <v>4</v>
      </c>
      <c r="F15" s="495">
        <v>1</v>
      </c>
      <c r="G15" s="495">
        <v>2</v>
      </c>
      <c r="H15" s="495">
        <v>2</v>
      </c>
      <c r="I15" s="496">
        <v>17</v>
      </c>
      <c r="J15" s="417"/>
    </row>
    <row r="16" spans="1:10" ht="19.5" customHeight="1">
      <c r="A16" s="175" t="s">
        <v>462</v>
      </c>
      <c r="J16" s="417"/>
    </row>
    <row r="17" ht="27" customHeight="1">
      <c r="J17" s="417"/>
    </row>
    <row r="18" ht="27" customHeight="1"/>
    <row r="19" ht="27" customHeight="1">
      <c r="A19" s="12" t="s">
        <v>701</v>
      </c>
    </row>
    <row r="20" spans="1:13" ht="27" customHeight="1" thickBot="1">
      <c r="A20" s="434"/>
      <c r="B20" s="434"/>
      <c r="C20" s="434"/>
      <c r="D20" s="434"/>
      <c r="E20" s="434"/>
      <c r="F20" s="434"/>
      <c r="G20" s="434"/>
      <c r="H20" s="434"/>
      <c r="I20" s="963" t="s">
        <v>528</v>
      </c>
      <c r="J20" s="963"/>
      <c r="K20" s="963"/>
      <c r="L20" s="417"/>
      <c r="M20" s="417"/>
    </row>
    <row r="21" spans="1:13" s="426" customFormat="1" ht="20.25" customHeight="1">
      <c r="A21" s="830" t="s">
        <v>284</v>
      </c>
      <c r="B21" s="955" t="s">
        <v>285</v>
      </c>
      <c r="C21" s="832" t="s">
        <v>700</v>
      </c>
      <c r="D21" s="967"/>
      <c r="E21" s="967"/>
      <c r="F21" s="833"/>
      <c r="G21" s="955" t="s">
        <v>690</v>
      </c>
      <c r="H21" s="955" t="s">
        <v>689</v>
      </c>
      <c r="I21" s="964" t="s">
        <v>699</v>
      </c>
      <c r="J21" s="443" t="s">
        <v>698</v>
      </c>
      <c r="K21" s="968" t="s">
        <v>685</v>
      </c>
      <c r="L21" s="428"/>
      <c r="M21" s="428"/>
    </row>
    <row r="22" spans="1:13" s="426" customFormat="1" ht="20.25" customHeight="1">
      <c r="A22" s="954"/>
      <c r="B22" s="956"/>
      <c r="C22" s="958" t="s">
        <v>697</v>
      </c>
      <c r="D22" s="959" t="s">
        <v>336</v>
      </c>
      <c r="E22" s="961" t="s">
        <v>696</v>
      </c>
      <c r="F22" s="958" t="s">
        <v>695</v>
      </c>
      <c r="G22" s="956"/>
      <c r="H22" s="956"/>
      <c r="I22" s="965"/>
      <c r="J22" s="440" t="s">
        <v>694</v>
      </c>
      <c r="K22" s="969"/>
      <c r="L22" s="428"/>
      <c r="M22" s="428"/>
    </row>
    <row r="23" spans="1:13" s="426" customFormat="1" ht="20.25" customHeight="1">
      <c r="A23" s="831"/>
      <c r="B23" s="957"/>
      <c r="C23" s="957"/>
      <c r="D23" s="960"/>
      <c r="E23" s="962"/>
      <c r="F23" s="957"/>
      <c r="G23" s="957"/>
      <c r="H23" s="957"/>
      <c r="I23" s="966"/>
      <c r="J23" s="194" t="s">
        <v>693</v>
      </c>
      <c r="K23" s="962"/>
      <c r="L23" s="428"/>
      <c r="M23" s="428"/>
    </row>
    <row r="24" spans="1:13" ht="27.75" customHeight="1">
      <c r="A24" s="225" t="s">
        <v>5</v>
      </c>
      <c r="B24" s="694">
        <f>SUM(B26:B33)</f>
        <v>436</v>
      </c>
      <c r="C24" s="694">
        <f aca="true" t="shared" si="2" ref="C24:K24">SUM(C26:C33)</f>
        <v>18</v>
      </c>
      <c r="D24" s="694">
        <f t="shared" si="2"/>
        <v>10</v>
      </c>
      <c r="E24" s="694">
        <f t="shared" si="2"/>
        <v>4</v>
      </c>
      <c r="F24" s="694">
        <f t="shared" si="2"/>
        <v>4</v>
      </c>
      <c r="G24" s="694">
        <f t="shared" si="2"/>
        <v>288</v>
      </c>
      <c r="H24" s="694">
        <f t="shared" si="2"/>
        <v>101</v>
      </c>
      <c r="I24" s="694">
        <f t="shared" si="2"/>
        <v>8</v>
      </c>
      <c r="J24" s="694">
        <f t="shared" si="2"/>
        <v>21</v>
      </c>
      <c r="K24" s="695">
        <f t="shared" si="2"/>
        <v>0</v>
      </c>
      <c r="L24" s="417"/>
      <c r="M24" s="417"/>
    </row>
    <row r="25" spans="1:13" ht="27.75" customHeight="1">
      <c r="A25" s="225"/>
      <c r="B25" s="425"/>
      <c r="C25" s="425"/>
      <c r="D25" s="425"/>
      <c r="E25" s="425"/>
      <c r="F25" s="425"/>
      <c r="G25" s="425"/>
      <c r="H25" s="425"/>
      <c r="I25" s="425"/>
      <c r="J25" s="425"/>
      <c r="K25" s="424"/>
      <c r="L25" s="417"/>
      <c r="M25" s="417"/>
    </row>
    <row r="26" spans="1:13" ht="27.75" customHeight="1">
      <c r="A26" s="225" t="s">
        <v>354</v>
      </c>
      <c r="B26" s="694">
        <f>SUM(D26:K26)</f>
        <v>133</v>
      </c>
      <c r="C26" s="694">
        <f>SUM(D26:F26)</f>
        <v>5</v>
      </c>
      <c r="D26" s="493">
        <v>3</v>
      </c>
      <c r="E26" s="493">
        <v>0</v>
      </c>
      <c r="F26" s="493">
        <v>2</v>
      </c>
      <c r="G26" s="493">
        <v>77</v>
      </c>
      <c r="H26" s="493">
        <v>38</v>
      </c>
      <c r="I26" s="493">
        <v>0</v>
      </c>
      <c r="J26" s="493">
        <v>13</v>
      </c>
      <c r="K26" s="494">
        <v>0</v>
      </c>
      <c r="L26" s="417"/>
      <c r="M26" s="417"/>
    </row>
    <row r="27" spans="1:13" ht="27.75" customHeight="1">
      <c r="A27" s="225" t="s">
        <v>276</v>
      </c>
      <c r="B27" s="694">
        <f aca="true" t="shared" si="3" ref="B27:B33">SUM(D27:K27)</f>
        <v>29</v>
      </c>
      <c r="C27" s="694">
        <f aca="true" t="shared" si="4" ref="C27:C33">SUM(D27:F27)</f>
        <v>0</v>
      </c>
      <c r="D27" s="493">
        <v>0</v>
      </c>
      <c r="E27" s="493">
        <v>0</v>
      </c>
      <c r="F27" s="493">
        <v>0</v>
      </c>
      <c r="G27" s="493">
        <v>25</v>
      </c>
      <c r="H27" s="493">
        <v>2</v>
      </c>
      <c r="I27" s="493">
        <v>1</v>
      </c>
      <c r="J27" s="493">
        <v>1</v>
      </c>
      <c r="K27" s="494">
        <v>0</v>
      </c>
      <c r="L27" s="417"/>
      <c r="M27" s="417"/>
    </row>
    <row r="28" spans="1:13" ht="27.75" customHeight="1">
      <c r="A28" s="225" t="s">
        <v>277</v>
      </c>
      <c r="B28" s="694">
        <f t="shared" si="3"/>
        <v>30</v>
      </c>
      <c r="C28" s="694">
        <f t="shared" si="4"/>
        <v>2</v>
      </c>
      <c r="D28" s="493">
        <v>0</v>
      </c>
      <c r="E28" s="493">
        <v>0</v>
      </c>
      <c r="F28" s="493">
        <v>2</v>
      </c>
      <c r="G28" s="493">
        <v>25</v>
      </c>
      <c r="H28" s="493">
        <v>2</v>
      </c>
      <c r="I28" s="493">
        <v>0</v>
      </c>
      <c r="J28" s="493">
        <v>1</v>
      </c>
      <c r="K28" s="494">
        <v>0</v>
      </c>
      <c r="L28" s="417"/>
      <c r="M28" s="417"/>
    </row>
    <row r="29" spans="1:13" ht="27.75" customHeight="1">
      <c r="A29" s="225" t="s">
        <v>278</v>
      </c>
      <c r="B29" s="694">
        <f t="shared" si="3"/>
        <v>60</v>
      </c>
      <c r="C29" s="694">
        <f t="shared" si="4"/>
        <v>3</v>
      </c>
      <c r="D29" s="493">
        <v>3</v>
      </c>
      <c r="E29" s="493">
        <v>0</v>
      </c>
      <c r="F29" s="493">
        <v>0</v>
      </c>
      <c r="G29" s="493">
        <v>47</v>
      </c>
      <c r="H29" s="493">
        <v>8</v>
      </c>
      <c r="I29" s="493">
        <v>0</v>
      </c>
      <c r="J29" s="493">
        <v>2</v>
      </c>
      <c r="K29" s="494">
        <v>0</v>
      </c>
      <c r="L29" s="417"/>
      <c r="M29" s="417"/>
    </row>
    <row r="30" spans="1:13" ht="27.75" customHeight="1">
      <c r="A30" s="225" t="s">
        <v>279</v>
      </c>
      <c r="B30" s="694">
        <f t="shared" si="3"/>
        <v>2</v>
      </c>
      <c r="C30" s="694">
        <f t="shared" si="4"/>
        <v>1</v>
      </c>
      <c r="D30" s="493">
        <v>1</v>
      </c>
      <c r="E30" s="493">
        <v>0</v>
      </c>
      <c r="F30" s="493">
        <v>0</v>
      </c>
      <c r="G30" s="493">
        <v>1</v>
      </c>
      <c r="H30" s="493">
        <v>0</v>
      </c>
      <c r="I30" s="493">
        <v>0</v>
      </c>
      <c r="J30" s="493">
        <v>0</v>
      </c>
      <c r="K30" s="494">
        <v>0</v>
      </c>
      <c r="L30" s="417"/>
      <c r="M30" s="417"/>
    </row>
    <row r="31" spans="1:13" ht="27.75" customHeight="1">
      <c r="A31" s="225" t="s">
        <v>280</v>
      </c>
      <c r="B31" s="694">
        <f t="shared" si="3"/>
        <v>27</v>
      </c>
      <c r="C31" s="694">
        <f t="shared" si="4"/>
        <v>0</v>
      </c>
      <c r="D31" s="493">
        <v>0</v>
      </c>
      <c r="E31" s="493">
        <v>0</v>
      </c>
      <c r="F31" s="493">
        <v>0</v>
      </c>
      <c r="G31" s="493">
        <v>23</v>
      </c>
      <c r="H31" s="493">
        <v>2</v>
      </c>
      <c r="I31" s="493">
        <v>0</v>
      </c>
      <c r="J31" s="493">
        <v>2</v>
      </c>
      <c r="K31" s="494">
        <v>0</v>
      </c>
      <c r="L31" s="417"/>
      <c r="M31" s="417"/>
    </row>
    <row r="32" spans="1:13" ht="27.75" customHeight="1">
      <c r="A32" s="225" t="s">
        <v>281</v>
      </c>
      <c r="B32" s="694">
        <f t="shared" si="3"/>
        <v>101</v>
      </c>
      <c r="C32" s="694">
        <f t="shared" si="4"/>
        <v>1</v>
      </c>
      <c r="D32" s="493">
        <v>1</v>
      </c>
      <c r="E32" s="493">
        <v>0</v>
      </c>
      <c r="F32" s="493">
        <v>0</v>
      </c>
      <c r="G32" s="493">
        <v>62</v>
      </c>
      <c r="H32" s="493">
        <v>32</v>
      </c>
      <c r="I32" s="493">
        <v>5</v>
      </c>
      <c r="J32" s="493">
        <v>1</v>
      </c>
      <c r="K32" s="494">
        <v>0</v>
      </c>
      <c r="L32" s="417"/>
      <c r="M32" s="417"/>
    </row>
    <row r="33" spans="1:13" ht="27.75" customHeight="1" thickBot="1">
      <c r="A33" s="436" t="s">
        <v>11</v>
      </c>
      <c r="B33" s="696">
        <f t="shared" si="3"/>
        <v>54</v>
      </c>
      <c r="C33" s="696">
        <f t="shared" si="4"/>
        <v>6</v>
      </c>
      <c r="D33" s="495">
        <v>2</v>
      </c>
      <c r="E33" s="495">
        <v>4</v>
      </c>
      <c r="F33" s="495">
        <v>0</v>
      </c>
      <c r="G33" s="495">
        <v>28</v>
      </c>
      <c r="H33" s="495">
        <v>17</v>
      </c>
      <c r="I33" s="495">
        <v>2</v>
      </c>
      <c r="J33" s="495">
        <v>1</v>
      </c>
      <c r="K33" s="496">
        <v>0</v>
      </c>
      <c r="L33" s="417"/>
      <c r="M33" s="417"/>
    </row>
    <row r="34" spans="1:13" ht="18.75" customHeight="1">
      <c r="A34" s="175" t="s">
        <v>462</v>
      </c>
      <c r="L34" s="417"/>
      <c r="M34" s="417"/>
    </row>
    <row r="35" spans="12:13" ht="13.5">
      <c r="L35" s="417"/>
      <c r="M35" s="417"/>
    </row>
    <row r="36" spans="12:13" ht="13.5">
      <c r="L36" s="417"/>
      <c r="M36" s="417"/>
    </row>
    <row r="37" spans="12:13" ht="13.5">
      <c r="L37" s="417"/>
      <c r="M37" s="417"/>
    </row>
    <row r="38" spans="12:13" ht="13.5">
      <c r="L38" s="417"/>
      <c r="M38" s="417"/>
    </row>
    <row r="39" spans="12:13" ht="13.5">
      <c r="L39" s="417"/>
      <c r="M39" s="417"/>
    </row>
    <row r="40" spans="12:13" ht="13.5">
      <c r="L40" s="417"/>
      <c r="M40" s="417"/>
    </row>
    <row r="41" spans="12:13" ht="13.5">
      <c r="L41" s="417"/>
      <c r="M41" s="417"/>
    </row>
    <row r="42" spans="12:13" ht="13.5">
      <c r="L42" s="417"/>
      <c r="M42" s="417"/>
    </row>
    <row r="43" spans="12:13" ht="13.5">
      <c r="L43" s="417"/>
      <c r="M43" s="417"/>
    </row>
    <row r="44" spans="12:13" ht="13.5">
      <c r="L44" s="417"/>
      <c r="M44" s="417"/>
    </row>
    <row r="45" spans="12:13" ht="13.5">
      <c r="L45" s="417"/>
      <c r="M45" s="417"/>
    </row>
    <row r="46" spans="12:13" ht="13.5">
      <c r="L46" s="417"/>
      <c r="M46" s="417"/>
    </row>
    <row r="47" spans="12:13" ht="13.5">
      <c r="L47" s="417"/>
      <c r="M47" s="417"/>
    </row>
    <row r="48" spans="12:13" ht="13.5">
      <c r="L48" s="417"/>
      <c r="M48" s="417"/>
    </row>
    <row r="49" spans="12:13" ht="13.5">
      <c r="L49" s="417"/>
      <c r="M49" s="417"/>
    </row>
    <row r="50" spans="12:13" ht="13.5">
      <c r="L50" s="417"/>
      <c r="M50" s="417"/>
    </row>
    <row r="51" spans="12:13" ht="13.5">
      <c r="L51" s="417"/>
      <c r="M51" s="417"/>
    </row>
    <row r="52" spans="12:13" ht="13.5">
      <c r="L52" s="417"/>
      <c r="M52" s="417"/>
    </row>
    <row r="53" spans="12:13" ht="13.5">
      <c r="L53" s="417"/>
      <c r="M53" s="417"/>
    </row>
    <row r="54" spans="12:13" ht="13.5">
      <c r="L54" s="417"/>
      <c r="M54" s="417"/>
    </row>
    <row r="55" spans="12:13" ht="13.5">
      <c r="L55" s="417"/>
      <c r="M55" s="417"/>
    </row>
  </sheetData>
  <sheetProtection/>
  <mergeCells count="14">
    <mergeCell ref="G2:I2"/>
    <mergeCell ref="I20:K20"/>
    <mergeCell ref="E3:E5"/>
    <mergeCell ref="C21:F21"/>
    <mergeCell ref="K21:K23"/>
    <mergeCell ref="B21:B23"/>
    <mergeCell ref="I21:I23"/>
    <mergeCell ref="A21:A23"/>
    <mergeCell ref="G21:G23"/>
    <mergeCell ref="H21:H23"/>
    <mergeCell ref="C22:C23"/>
    <mergeCell ref="D22:D23"/>
    <mergeCell ref="E22:E23"/>
    <mergeCell ref="F22:F23"/>
  </mergeCells>
  <printOptions/>
  <pageMargins left="0.75" right="0.83" top="1" bottom="1" header="0.512" footer="0.512"/>
  <pageSetup horizontalDpi="300" verticalDpi="3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SheetLayoutView="100" zoomScalePageLayoutView="0" workbookViewId="0" topLeftCell="A1">
      <selection activeCell="E48" sqref="E48"/>
    </sheetView>
  </sheetViews>
  <sheetFormatPr defaultColWidth="9.00390625" defaultRowHeight="13.5"/>
  <cols>
    <col min="1" max="1" width="9.00390625" style="416" customWidth="1"/>
    <col min="2" max="3" width="10.375" style="416" bestFit="1" customWidth="1"/>
    <col min="4" max="9" width="9.25390625" style="416" bestFit="1" customWidth="1"/>
    <col min="10" max="10" width="10.875" style="416" customWidth="1"/>
    <col min="11" max="11" width="9.25390625" style="416" bestFit="1" customWidth="1"/>
    <col min="12" max="16384" width="9.00390625" style="416" customWidth="1"/>
  </cols>
  <sheetData>
    <row r="1" spans="1:12" ht="14.25">
      <c r="A1" s="12" t="s">
        <v>716</v>
      </c>
      <c r="L1" s="417"/>
    </row>
    <row r="2" spans="1:12" ht="14.25" thickBot="1">
      <c r="A2" s="434"/>
      <c r="B2" s="434"/>
      <c r="C2" s="434"/>
      <c r="D2" s="434"/>
      <c r="E2" s="434"/>
      <c r="F2" s="434"/>
      <c r="G2" s="434"/>
      <c r="H2" s="434"/>
      <c r="I2" s="963" t="s">
        <v>528</v>
      </c>
      <c r="J2" s="963"/>
      <c r="K2" s="963"/>
      <c r="L2" s="417"/>
    </row>
    <row r="3" spans="1:12" s="426" customFormat="1" ht="24" customHeight="1">
      <c r="A3" s="198"/>
      <c r="B3" s="224"/>
      <c r="C3" s="224"/>
      <c r="D3" s="224"/>
      <c r="E3" s="964" t="s">
        <v>713</v>
      </c>
      <c r="F3" s="964" t="s">
        <v>712</v>
      </c>
      <c r="G3" s="224"/>
      <c r="H3" s="224"/>
      <c r="I3" s="964" t="s">
        <v>715</v>
      </c>
      <c r="J3" s="964" t="s">
        <v>711</v>
      </c>
      <c r="K3" s="442"/>
      <c r="L3" s="428"/>
    </row>
    <row r="4" spans="1:12" s="426" customFormat="1" ht="24" customHeight="1">
      <c r="A4" s="446" t="s">
        <v>376</v>
      </c>
      <c r="B4" s="441" t="s">
        <v>285</v>
      </c>
      <c r="C4" s="441" t="s">
        <v>690</v>
      </c>
      <c r="D4" s="441" t="s">
        <v>689</v>
      </c>
      <c r="E4" s="965"/>
      <c r="F4" s="965"/>
      <c r="G4" s="441" t="s">
        <v>376</v>
      </c>
      <c r="H4" s="441" t="s">
        <v>12</v>
      </c>
      <c r="I4" s="965"/>
      <c r="J4" s="965"/>
      <c r="K4" s="439" t="s">
        <v>685</v>
      </c>
      <c r="L4" s="428"/>
    </row>
    <row r="5" spans="1:12" s="426" customFormat="1" ht="24" customHeight="1">
      <c r="A5" s="183"/>
      <c r="B5" s="194"/>
      <c r="C5" s="194"/>
      <c r="D5" s="194"/>
      <c r="E5" s="966"/>
      <c r="F5" s="966"/>
      <c r="G5" s="194"/>
      <c r="H5" s="194"/>
      <c r="I5" s="966"/>
      <c r="J5" s="966"/>
      <c r="K5" s="438"/>
      <c r="L5" s="428"/>
    </row>
    <row r="6" spans="1:12" ht="24" customHeight="1">
      <c r="A6" s="225" t="s">
        <v>5</v>
      </c>
      <c r="B6" s="697">
        <f>SUM(B8:B15)</f>
        <v>14306</v>
      </c>
      <c r="C6" s="697">
        <f aca="true" t="shared" si="0" ref="C6:K6">SUM(C8:C15)</f>
        <v>10737</v>
      </c>
      <c r="D6" s="697">
        <f t="shared" si="0"/>
        <v>1493</v>
      </c>
      <c r="E6" s="697">
        <f t="shared" si="0"/>
        <v>1022</v>
      </c>
      <c r="F6" s="697">
        <f t="shared" si="0"/>
        <v>204</v>
      </c>
      <c r="G6" s="697">
        <f t="shared" si="0"/>
        <v>11</v>
      </c>
      <c r="H6" s="697">
        <f t="shared" si="0"/>
        <v>73</v>
      </c>
      <c r="I6" s="697">
        <f t="shared" si="0"/>
        <v>219</v>
      </c>
      <c r="J6" s="697">
        <f t="shared" si="0"/>
        <v>385</v>
      </c>
      <c r="K6" s="698">
        <f t="shared" si="0"/>
        <v>162</v>
      </c>
      <c r="L6" s="417"/>
    </row>
    <row r="7" spans="1:12" ht="24" customHeight="1">
      <c r="A7" s="225"/>
      <c r="B7" s="450"/>
      <c r="C7" s="450"/>
      <c r="D7" s="450"/>
      <c r="E7" s="450"/>
      <c r="F7" s="450"/>
      <c r="G7" s="450"/>
      <c r="H7" s="450"/>
      <c r="I7" s="450"/>
      <c r="J7" s="450"/>
      <c r="K7" s="449"/>
      <c r="L7" s="417"/>
    </row>
    <row r="8" spans="1:13" ht="24" customHeight="1">
      <c r="A8" s="225" t="s">
        <v>354</v>
      </c>
      <c r="B8" s="697">
        <f>SUM(C8:K8)</f>
        <v>3576</v>
      </c>
      <c r="C8" s="497">
        <v>2665</v>
      </c>
      <c r="D8" s="497">
        <v>349</v>
      </c>
      <c r="E8" s="497">
        <v>286</v>
      </c>
      <c r="F8" s="497">
        <v>40</v>
      </c>
      <c r="G8" s="497">
        <v>1</v>
      </c>
      <c r="H8" s="497">
        <v>12</v>
      </c>
      <c r="I8" s="497">
        <v>68</v>
      </c>
      <c r="J8" s="497">
        <v>115</v>
      </c>
      <c r="K8" s="498">
        <v>40</v>
      </c>
      <c r="L8" s="417"/>
      <c r="M8" s="427"/>
    </row>
    <row r="9" spans="1:13" ht="24" customHeight="1">
      <c r="A9" s="225" t="s">
        <v>276</v>
      </c>
      <c r="B9" s="697">
        <f aca="true" t="shared" si="1" ref="B9:B15">SUM(C9:K9)</f>
        <v>881</v>
      </c>
      <c r="C9" s="497">
        <v>568</v>
      </c>
      <c r="D9" s="497">
        <v>133</v>
      </c>
      <c r="E9" s="497">
        <v>94</v>
      </c>
      <c r="F9" s="497">
        <v>9</v>
      </c>
      <c r="G9" s="497">
        <v>0</v>
      </c>
      <c r="H9" s="497">
        <v>16</v>
      </c>
      <c r="I9" s="497">
        <v>16</v>
      </c>
      <c r="J9" s="497">
        <v>37</v>
      </c>
      <c r="K9" s="498">
        <v>8</v>
      </c>
      <c r="L9" s="417"/>
      <c r="M9" s="427"/>
    </row>
    <row r="10" spans="1:13" ht="24" customHeight="1">
      <c r="A10" s="225" t="s">
        <v>277</v>
      </c>
      <c r="B10" s="697">
        <f t="shared" si="1"/>
        <v>828</v>
      </c>
      <c r="C10" s="497">
        <v>656</v>
      </c>
      <c r="D10" s="497">
        <v>54</v>
      </c>
      <c r="E10" s="497">
        <v>72</v>
      </c>
      <c r="F10" s="497">
        <v>13</v>
      </c>
      <c r="G10" s="497">
        <v>0</v>
      </c>
      <c r="H10" s="497">
        <v>5</v>
      </c>
      <c r="I10" s="497">
        <v>11</v>
      </c>
      <c r="J10" s="497">
        <v>13</v>
      </c>
      <c r="K10" s="498">
        <v>4</v>
      </c>
      <c r="L10" s="417"/>
      <c r="M10" s="427"/>
    </row>
    <row r="11" spans="1:13" ht="24" customHeight="1">
      <c r="A11" s="225" t="s">
        <v>278</v>
      </c>
      <c r="B11" s="697">
        <f t="shared" si="1"/>
        <v>2339</v>
      </c>
      <c r="C11" s="497">
        <v>1745</v>
      </c>
      <c r="D11" s="497">
        <v>229</v>
      </c>
      <c r="E11" s="497">
        <v>196</v>
      </c>
      <c r="F11" s="497">
        <v>39</v>
      </c>
      <c r="G11" s="497">
        <v>1</v>
      </c>
      <c r="H11" s="497">
        <v>5</v>
      </c>
      <c r="I11" s="497">
        <v>50</v>
      </c>
      <c r="J11" s="497">
        <v>52</v>
      </c>
      <c r="K11" s="498">
        <v>22</v>
      </c>
      <c r="L11" s="417"/>
      <c r="M11" s="427"/>
    </row>
    <row r="12" spans="1:13" ht="24" customHeight="1">
      <c r="A12" s="225" t="s">
        <v>279</v>
      </c>
      <c r="B12" s="697">
        <f t="shared" si="1"/>
        <v>146</v>
      </c>
      <c r="C12" s="497">
        <v>82</v>
      </c>
      <c r="D12" s="497">
        <v>23</v>
      </c>
      <c r="E12" s="497">
        <v>31</v>
      </c>
      <c r="F12" s="497">
        <v>1</v>
      </c>
      <c r="G12" s="497">
        <v>0</v>
      </c>
      <c r="H12" s="497">
        <v>2</v>
      </c>
      <c r="I12" s="497">
        <v>0</v>
      </c>
      <c r="J12" s="497">
        <v>6</v>
      </c>
      <c r="K12" s="498">
        <v>1</v>
      </c>
      <c r="L12" s="417"/>
      <c r="M12" s="427"/>
    </row>
    <row r="13" spans="1:12" ht="24" customHeight="1">
      <c r="A13" s="225" t="s">
        <v>280</v>
      </c>
      <c r="B13" s="697">
        <f t="shared" si="1"/>
        <v>1014</v>
      </c>
      <c r="C13" s="497">
        <v>714</v>
      </c>
      <c r="D13" s="497">
        <v>108</v>
      </c>
      <c r="E13" s="497">
        <v>97</v>
      </c>
      <c r="F13" s="497">
        <v>16</v>
      </c>
      <c r="G13" s="497">
        <v>0</v>
      </c>
      <c r="H13" s="497">
        <v>2</v>
      </c>
      <c r="I13" s="497">
        <v>17</v>
      </c>
      <c r="J13" s="497">
        <v>53</v>
      </c>
      <c r="K13" s="498">
        <v>7</v>
      </c>
      <c r="L13" s="417"/>
    </row>
    <row r="14" spans="1:12" ht="24" customHeight="1">
      <c r="A14" s="225" t="s">
        <v>281</v>
      </c>
      <c r="B14" s="697">
        <f t="shared" si="1"/>
        <v>3190</v>
      </c>
      <c r="C14" s="497">
        <v>2498</v>
      </c>
      <c r="D14" s="497">
        <v>314</v>
      </c>
      <c r="E14" s="497">
        <v>138</v>
      </c>
      <c r="F14" s="497">
        <v>69</v>
      </c>
      <c r="G14" s="497">
        <v>6</v>
      </c>
      <c r="H14" s="497">
        <v>27</v>
      </c>
      <c r="I14" s="497">
        <v>33</v>
      </c>
      <c r="J14" s="497">
        <v>58</v>
      </c>
      <c r="K14" s="498">
        <v>47</v>
      </c>
      <c r="L14" s="417"/>
    </row>
    <row r="15" spans="1:12" ht="24" customHeight="1" thickBot="1">
      <c r="A15" s="436" t="s">
        <v>11</v>
      </c>
      <c r="B15" s="699">
        <f t="shared" si="1"/>
        <v>2332</v>
      </c>
      <c r="C15" s="499">
        <v>1809</v>
      </c>
      <c r="D15" s="499">
        <v>283</v>
      </c>
      <c r="E15" s="499">
        <v>108</v>
      </c>
      <c r="F15" s="499">
        <v>17</v>
      </c>
      <c r="G15" s="499">
        <v>3</v>
      </c>
      <c r="H15" s="499">
        <v>4</v>
      </c>
      <c r="I15" s="499">
        <v>24</v>
      </c>
      <c r="J15" s="499">
        <v>51</v>
      </c>
      <c r="K15" s="500">
        <v>33</v>
      </c>
      <c r="L15" s="417"/>
    </row>
    <row r="16" ht="19.5" customHeight="1">
      <c r="A16" s="175" t="s">
        <v>462</v>
      </c>
    </row>
    <row r="17" spans="2:11" ht="24" customHeight="1">
      <c r="B17" s="451"/>
      <c r="C17" s="451"/>
      <c r="D17" s="451"/>
      <c r="E17" s="451"/>
      <c r="F17" s="451"/>
      <c r="G17" s="451"/>
      <c r="H17" s="451"/>
      <c r="I17" s="451"/>
      <c r="J17" s="451"/>
      <c r="K17" s="451"/>
    </row>
    <row r="18" ht="24" customHeight="1">
      <c r="A18" s="12" t="s">
        <v>714</v>
      </c>
    </row>
    <row r="19" spans="1:11" ht="24" customHeight="1" thickBot="1">
      <c r="A19" s="434"/>
      <c r="B19" s="434"/>
      <c r="C19" s="434"/>
      <c r="D19" s="434"/>
      <c r="E19" s="434"/>
      <c r="F19" s="434"/>
      <c r="G19" s="434"/>
      <c r="H19" s="434"/>
      <c r="I19" s="963" t="s">
        <v>528</v>
      </c>
      <c r="J19" s="963"/>
      <c r="K19" s="963"/>
    </row>
    <row r="20" spans="1:12" s="426" customFormat="1" ht="24" customHeight="1">
      <c r="A20" s="198"/>
      <c r="B20" s="224"/>
      <c r="C20" s="224"/>
      <c r="D20" s="224"/>
      <c r="E20" s="224"/>
      <c r="F20" s="964" t="s">
        <v>713</v>
      </c>
      <c r="G20" s="964" t="s">
        <v>712</v>
      </c>
      <c r="H20" s="224"/>
      <c r="I20" s="224"/>
      <c r="J20" s="964" t="s">
        <v>711</v>
      </c>
      <c r="K20" s="442"/>
      <c r="L20" s="428"/>
    </row>
    <row r="21" spans="1:12" s="426" customFormat="1" ht="24" customHeight="1">
      <c r="A21" s="446" t="s">
        <v>376</v>
      </c>
      <c r="B21" s="441" t="s">
        <v>285</v>
      </c>
      <c r="C21" s="441" t="s">
        <v>690</v>
      </c>
      <c r="D21" s="441" t="s">
        <v>689</v>
      </c>
      <c r="E21" s="441" t="s">
        <v>710</v>
      </c>
      <c r="F21" s="965"/>
      <c r="G21" s="965"/>
      <c r="H21" s="441" t="s">
        <v>376</v>
      </c>
      <c r="I21" s="441" t="s">
        <v>12</v>
      </c>
      <c r="J21" s="965"/>
      <c r="K21" s="439" t="s">
        <v>685</v>
      </c>
      <c r="L21" s="428"/>
    </row>
    <row r="22" spans="1:12" s="426" customFormat="1" ht="24" customHeight="1">
      <c r="A22" s="183"/>
      <c r="B22" s="194"/>
      <c r="C22" s="194"/>
      <c r="D22" s="194"/>
      <c r="E22" s="194"/>
      <c r="F22" s="966"/>
      <c r="G22" s="966"/>
      <c r="H22" s="194"/>
      <c r="I22" s="194"/>
      <c r="J22" s="966"/>
      <c r="K22" s="438"/>
      <c r="L22" s="428"/>
    </row>
    <row r="23" spans="1:12" ht="24" customHeight="1">
      <c r="A23" s="225" t="s">
        <v>5</v>
      </c>
      <c r="B23" s="697">
        <f>SUM(B25:B32)</f>
        <v>8494</v>
      </c>
      <c r="C23" s="697">
        <f aca="true" t="shared" si="2" ref="C23:K23">SUM(C25:C32)</f>
        <v>3789</v>
      </c>
      <c r="D23" s="697">
        <f t="shared" si="2"/>
        <v>2689</v>
      </c>
      <c r="E23" s="697">
        <f t="shared" si="2"/>
        <v>1</v>
      </c>
      <c r="F23" s="697">
        <f t="shared" si="2"/>
        <v>1634</v>
      </c>
      <c r="G23" s="697">
        <f t="shared" si="2"/>
        <v>177</v>
      </c>
      <c r="H23" s="697">
        <f t="shared" si="2"/>
        <v>1</v>
      </c>
      <c r="I23" s="697">
        <f t="shared" si="2"/>
        <v>38</v>
      </c>
      <c r="J23" s="697">
        <f t="shared" si="2"/>
        <v>93</v>
      </c>
      <c r="K23" s="698">
        <f t="shared" si="2"/>
        <v>72</v>
      </c>
      <c r="L23" s="417"/>
    </row>
    <row r="24" spans="1:12" ht="24" customHeight="1">
      <c r="A24" s="225"/>
      <c r="B24" s="450"/>
      <c r="C24" s="450"/>
      <c r="D24" s="450"/>
      <c r="E24" s="450"/>
      <c r="F24" s="450"/>
      <c r="G24" s="450"/>
      <c r="H24" s="450"/>
      <c r="I24" s="450"/>
      <c r="J24" s="450"/>
      <c r="K24" s="449"/>
      <c r="L24" s="417"/>
    </row>
    <row r="25" spans="1:12" ht="24" customHeight="1">
      <c r="A25" s="225" t="s">
        <v>354</v>
      </c>
      <c r="B25" s="697">
        <f>SUM(C25:K25)</f>
        <v>1905</v>
      </c>
      <c r="C25" s="497">
        <v>781</v>
      </c>
      <c r="D25" s="497">
        <v>656</v>
      </c>
      <c r="E25" s="497">
        <v>0</v>
      </c>
      <c r="F25" s="497">
        <v>375</v>
      </c>
      <c r="G25" s="497">
        <v>46</v>
      </c>
      <c r="H25" s="497">
        <v>0</v>
      </c>
      <c r="I25" s="497">
        <v>1</v>
      </c>
      <c r="J25" s="497">
        <v>23</v>
      </c>
      <c r="K25" s="498">
        <v>23</v>
      </c>
      <c r="L25" s="417"/>
    </row>
    <row r="26" spans="1:12" ht="24" customHeight="1">
      <c r="A26" s="225" t="s">
        <v>276</v>
      </c>
      <c r="B26" s="697">
        <f aca="true" t="shared" si="3" ref="B26:B32">SUM(C26:K26)</f>
        <v>678</v>
      </c>
      <c r="C26" s="497">
        <v>222</v>
      </c>
      <c r="D26" s="497">
        <v>231</v>
      </c>
      <c r="E26" s="497">
        <v>0</v>
      </c>
      <c r="F26" s="497">
        <v>195</v>
      </c>
      <c r="G26" s="497">
        <v>9</v>
      </c>
      <c r="H26" s="497">
        <v>0</v>
      </c>
      <c r="I26" s="497">
        <v>9</v>
      </c>
      <c r="J26" s="497">
        <v>10</v>
      </c>
      <c r="K26" s="498">
        <v>2</v>
      </c>
      <c r="L26" s="417"/>
    </row>
    <row r="27" spans="1:12" ht="24" customHeight="1">
      <c r="A27" s="225" t="s">
        <v>277</v>
      </c>
      <c r="B27" s="697">
        <f t="shared" si="3"/>
        <v>607</v>
      </c>
      <c r="C27" s="497">
        <v>269</v>
      </c>
      <c r="D27" s="497">
        <v>147</v>
      </c>
      <c r="E27" s="497">
        <v>0</v>
      </c>
      <c r="F27" s="497">
        <v>155</v>
      </c>
      <c r="G27" s="497">
        <v>15</v>
      </c>
      <c r="H27" s="497">
        <v>0</v>
      </c>
      <c r="I27" s="497">
        <v>6</v>
      </c>
      <c r="J27" s="497">
        <v>15</v>
      </c>
      <c r="K27" s="498">
        <v>0</v>
      </c>
      <c r="L27" s="417"/>
    </row>
    <row r="28" spans="1:12" ht="24" customHeight="1">
      <c r="A28" s="225" t="s">
        <v>278</v>
      </c>
      <c r="B28" s="697">
        <f t="shared" si="3"/>
        <v>1193</v>
      </c>
      <c r="C28" s="497">
        <v>603</v>
      </c>
      <c r="D28" s="497">
        <v>262</v>
      </c>
      <c r="E28" s="497">
        <v>0</v>
      </c>
      <c r="F28" s="497">
        <v>287</v>
      </c>
      <c r="G28" s="497">
        <v>26</v>
      </c>
      <c r="H28" s="497">
        <v>0</v>
      </c>
      <c r="I28" s="497">
        <v>5</v>
      </c>
      <c r="J28" s="497">
        <v>7</v>
      </c>
      <c r="K28" s="498">
        <v>3</v>
      </c>
      <c r="L28" s="417"/>
    </row>
    <row r="29" spans="1:12" ht="24" customHeight="1">
      <c r="A29" s="225" t="s">
        <v>279</v>
      </c>
      <c r="B29" s="697">
        <f t="shared" si="3"/>
        <v>64</v>
      </c>
      <c r="C29" s="497">
        <v>9</v>
      </c>
      <c r="D29" s="497">
        <v>28</v>
      </c>
      <c r="E29" s="497">
        <v>1</v>
      </c>
      <c r="F29" s="497">
        <v>20</v>
      </c>
      <c r="G29" s="497">
        <v>4</v>
      </c>
      <c r="H29" s="497">
        <v>0</v>
      </c>
      <c r="I29" s="497">
        <v>0</v>
      </c>
      <c r="J29" s="497">
        <v>2</v>
      </c>
      <c r="K29" s="498">
        <v>0</v>
      </c>
      <c r="L29" s="417"/>
    </row>
    <row r="30" spans="1:12" ht="24" customHeight="1">
      <c r="A30" s="225" t="s">
        <v>280</v>
      </c>
      <c r="B30" s="697">
        <f t="shared" si="3"/>
        <v>914</v>
      </c>
      <c r="C30" s="497">
        <v>462</v>
      </c>
      <c r="D30" s="497">
        <v>224</v>
      </c>
      <c r="E30" s="497">
        <v>0</v>
      </c>
      <c r="F30" s="497">
        <v>175</v>
      </c>
      <c r="G30" s="497">
        <v>18</v>
      </c>
      <c r="H30" s="497">
        <v>0</v>
      </c>
      <c r="I30" s="497">
        <v>8</v>
      </c>
      <c r="J30" s="497">
        <v>20</v>
      </c>
      <c r="K30" s="498">
        <v>7</v>
      </c>
      <c r="L30" s="417"/>
    </row>
    <row r="31" spans="1:12" ht="24" customHeight="1">
      <c r="A31" s="225" t="s">
        <v>281</v>
      </c>
      <c r="B31" s="697">
        <f t="shared" si="3"/>
        <v>1358</v>
      </c>
      <c r="C31" s="497">
        <v>686</v>
      </c>
      <c r="D31" s="497">
        <v>446</v>
      </c>
      <c r="E31" s="497">
        <v>0</v>
      </c>
      <c r="F31" s="497">
        <v>171</v>
      </c>
      <c r="G31" s="497">
        <v>33</v>
      </c>
      <c r="H31" s="497">
        <v>1</v>
      </c>
      <c r="I31" s="497">
        <v>6</v>
      </c>
      <c r="J31" s="497">
        <v>4</v>
      </c>
      <c r="K31" s="498">
        <v>11</v>
      </c>
      <c r="L31" s="417"/>
    </row>
    <row r="32" spans="1:12" ht="24" customHeight="1" thickBot="1">
      <c r="A32" s="436" t="s">
        <v>11</v>
      </c>
      <c r="B32" s="699">
        <f t="shared" si="3"/>
        <v>1775</v>
      </c>
      <c r="C32" s="499">
        <v>757</v>
      </c>
      <c r="D32" s="499">
        <v>695</v>
      </c>
      <c r="E32" s="499">
        <v>0</v>
      </c>
      <c r="F32" s="499">
        <v>256</v>
      </c>
      <c r="G32" s="499">
        <v>26</v>
      </c>
      <c r="H32" s="499">
        <v>0</v>
      </c>
      <c r="I32" s="499">
        <v>3</v>
      </c>
      <c r="J32" s="499">
        <v>12</v>
      </c>
      <c r="K32" s="500">
        <v>26</v>
      </c>
      <c r="L32" s="417"/>
    </row>
    <row r="33" ht="16.5" customHeight="1">
      <c r="A33" s="175" t="s">
        <v>462</v>
      </c>
    </row>
  </sheetData>
  <sheetProtection/>
  <mergeCells count="9">
    <mergeCell ref="E3:E5"/>
    <mergeCell ref="F20:F22"/>
    <mergeCell ref="G20:G22"/>
    <mergeCell ref="I2:K2"/>
    <mergeCell ref="I19:K19"/>
    <mergeCell ref="J3:J5"/>
    <mergeCell ref="I3:I5"/>
    <mergeCell ref="J20:J22"/>
    <mergeCell ref="F3:F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110" zoomScaleSheetLayoutView="110" zoomScalePageLayoutView="0" workbookViewId="0" topLeftCell="A19">
      <selection activeCell="E48" sqref="E48"/>
    </sheetView>
  </sheetViews>
  <sheetFormatPr defaultColWidth="9.00390625" defaultRowHeight="13.5"/>
  <cols>
    <col min="1" max="3" width="10.625" style="416" customWidth="1"/>
    <col min="4" max="4" width="12.625" style="416" customWidth="1"/>
    <col min="5" max="10" width="10.625" style="416" customWidth="1"/>
    <col min="11" max="16384" width="9.00390625" style="416" customWidth="1"/>
  </cols>
  <sheetData>
    <row r="1" ht="27" customHeight="1">
      <c r="A1" s="12" t="s">
        <v>692</v>
      </c>
    </row>
    <row r="2" spans="1:10" ht="27" customHeight="1" thickBot="1">
      <c r="A2" s="434"/>
      <c r="B2" s="434"/>
      <c r="C2" s="434"/>
      <c r="D2" s="434"/>
      <c r="E2" s="434"/>
      <c r="F2" s="434"/>
      <c r="G2" s="434"/>
      <c r="H2" s="434"/>
      <c r="I2" s="434"/>
      <c r="J2" s="433" t="s">
        <v>691</v>
      </c>
    </row>
    <row r="3" spans="1:11" s="426" customFormat="1" ht="33" customHeight="1">
      <c r="A3" s="437" t="s">
        <v>378</v>
      </c>
      <c r="B3" s="430" t="s">
        <v>285</v>
      </c>
      <c r="C3" s="430" t="s">
        <v>376</v>
      </c>
      <c r="D3" s="430" t="s">
        <v>12</v>
      </c>
      <c r="E3" s="430" t="s">
        <v>690</v>
      </c>
      <c r="F3" s="430" t="s">
        <v>689</v>
      </c>
      <c r="G3" s="430" t="s">
        <v>688</v>
      </c>
      <c r="H3" s="430" t="s">
        <v>687</v>
      </c>
      <c r="I3" s="430" t="s">
        <v>686</v>
      </c>
      <c r="J3" s="429" t="s">
        <v>685</v>
      </c>
      <c r="K3" s="428"/>
    </row>
    <row r="4" spans="1:11" ht="27" customHeight="1">
      <c r="A4" s="225" t="s">
        <v>302</v>
      </c>
      <c r="B4" s="694">
        <f aca="true" t="shared" si="0" ref="B4:J4">SUM(B6:B13)</f>
        <v>1270</v>
      </c>
      <c r="C4" s="694">
        <f t="shared" si="0"/>
        <v>8</v>
      </c>
      <c r="D4" s="694">
        <f t="shared" si="0"/>
        <v>42</v>
      </c>
      <c r="E4" s="694">
        <f t="shared" si="0"/>
        <v>84</v>
      </c>
      <c r="F4" s="694">
        <f t="shared" si="0"/>
        <v>1083</v>
      </c>
      <c r="G4" s="694">
        <f t="shared" si="0"/>
        <v>2</v>
      </c>
      <c r="H4" s="694">
        <f t="shared" si="0"/>
        <v>37</v>
      </c>
      <c r="I4" s="694">
        <f t="shared" si="0"/>
        <v>11</v>
      </c>
      <c r="J4" s="700">
        <f t="shared" si="0"/>
        <v>3</v>
      </c>
      <c r="K4" s="417"/>
    </row>
    <row r="5" spans="1:11" ht="27" customHeight="1">
      <c r="A5" s="225"/>
      <c r="B5" s="425"/>
      <c r="C5" s="425"/>
      <c r="D5" s="425"/>
      <c r="E5" s="425"/>
      <c r="F5" s="425"/>
      <c r="G5" s="425"/>
      <c r="H5" s="425"/>
      <c r="I5" s="425"/>
      <c r="J5" s="424"/>
      <c r="K5" s="417"/>
    </row>
    <row r="6" spans="1:11" ht="27" customHeight="1">
      <c r="A6" s="225" t="s">
        <v>303</v>
      </c>
      <c r="B6" s="694">
        <f aca="true" t="shared" si="1" ref="B6:B13">SUM(C6:J6)</f>
        <v>356</v>
      </c>
      <c r="C6" s="422">
        <v>1</v>
      </c>
      <c r="D6" s="422">
        <v>17</v>
      </c>
      <c r="E6" s="422">
        <v>13</v>
      </c>
      <c r="F6" s="422">
        <v>304</v>
      </c>
      <c r="G6" s="422">
        <v>2</v>
      </c>
      <c r="H6" s="422">
        <v>16</v>
      </c>
      <c r="I6" s="422">
        <v>3</v>
      </c>
      <c r="J6" s="421">
        <v>0</v>
      </c>
      <c r="K6" s="417"/>
    </row>
    <row r="7" spans="1:11" ht="27" customHeight="1">
      <c r="A7" s="225" t="s">
        <v>304</v>
      </c>
      <c r="B7" s="694">
        <f t="shared" si="1"/>
        <v>98</v>
      </c>
      <c r="C7" s="422">
        <v>2</v>
      </c>
      <c r="D7" s="422">
        <v>2</v>
      </c>
      <c r="E7" s="422">
        <v>2</v>
      </c>
      <c r="F7" s="422">
        <v>91</v>
      </c>
      <c r="G7" s="422">
        <v>0</v>
      </c>
      <c r="H7" s="422">
        <v>1</v>
      </c>
      <c r="I7" s="422">
        <v>0</v>
      </c>
      <c r="J7" s="421">
        <v>0</v>
      </c>
      <c r="K7" s="417"/>
    </row>
    <row r="8" spans="1:11" ht="27" customHeight="1">
      <c r="A8" s="225" t="s">
        <v>305</v>
      </c>
      <c r="B8" s="694">
        <f t="shared" si="1"/>
        <v>93</v>
      </c>
      <c r="C8" s="422">
        <v>1</v>
      </c>
      <c r="D8" s="422">
        <v>0</v>
      </c>
      <c r="E8" s="422">
        <v>0</v>
      </c>
      <c r="F8" s="422">
        <v>90</v>
      </c>
      <c r="G8" s="422">
        <v>0</v>
      </c>
      <c r="H8" s="422">
        <v>2</v>
      </c>
      <c r="I8" s="422">
        <v>0</v>
      </c>
      <c r="J8" s="421">
        <v>0</v>
      </c>
      <c r="K8" s="417"/>
    </row>
    <row r="9" spans="1:11" ht="27" customHeight="1">
      <c r="A9" s="225" t="s">
        <v>306</v>
      </c>
      <c r="B9" s="694">
        <f t="shared" si="1"/>
        <v>160</v>
      </c>
      <c r="C9" s="422">
        <v>1</v>
      </c>
      <c r="D9" s="422">
        <v>8</v>
      </c>
      <c r="E9" s="422">
        <v>21</v>
      </c>
      <c r="F9" s="422">
        <v>126</v>
      </c>
      <c r="G9" s="422">
        <v>0</v>
      </c>
      <c r="H9" s="422">
        <v>1</v>
      </c>
      <c r="I9" s="422">
        <v>0</v>
      </c>
      <c r="J9" s="421">
        <v>3</v>
      </c>
      <c r="K9" s="417"/>
    </row>
    <row r="10" spans="1:11" ht="27" customHeight="1">
      <c r="A10" s="225" t="s">
        <v>279</v>
      </c>
      <c r="B10" s="694">
        <f t="shared" si="1"/>
        <v>10</v>
      </c>
      <c r="C10" s="422">
        <v>0</v>
      </c>
      <c r="D10" s="422">
        <v>0</v>
      </c>
      <c r="E10" s="422">
        <v>0</v>
      </c>
      <c r="F10" s="422">
        <v>10</v>
      </c>
      <c r="G10" s="422">
        <v>0</v>
      </c>
      <c r="H10" s="422">
        <v>0</v>
      </c>
      <c r="I10" s="422">
        <v>0</v>
      </c>
      <c r="J10" s="421">
        <v>0</v>
      </c>
      <c r="K10" s="417"/>
    </row>
    <row r="11" spans="1:11" ht="27" customHeight="1">
      <c r="A11" s="225" t="s">
        <v>308</v>
      </c>
      <c r="B11" s="694">
        <f t="shared" si="1"/>
        <v>81</v>
      </c>
      <c r="C11" s="422">
        <v>1</v>
      </c>
      <c r="D11" s="422">
        <v>1</v>
      </c>
      <c r="E11" s="422">
        <v>1</v>
      </c>
      <c r="F11" s="422">
        <v>77</v>
      </c>
      <c r="G11" s="422">
        <v>0</v>
      </c>
      <c r="H11" s="422">
        <v>1</v>
      </c>
      <c r="I11" s="422">
        <v>0</v>
      </c>
      <c r="J11" s="421">
        <v>0</v>
      </c>
      <c r="K11" s="417"/>
    </row>
    <row r="12" spans="1:11" ht="27" customHeight="1">
      <c r="A12" s="225" t="s">
        <v>281</v>
      </c>
      <c r="B12" s="694">
        <f t="shared" si="1"/>
        <v>316</v>
      </c>
      <c r="C12" s="422">
        <v>0</v>
      </c>
      <c r="D12" s="422">
        <v>14</v>
      </c>
      <c r="E12" s="422">
        <v>44</v>
      </c>
      <c r="F12" s="422">
        <v>242</v>
      </c>
      <c r="G12" s="422">
        <v>0</v>
      </c>
      <c r="H12" s="422">
        <v>8</v>
      </c>
      <c r="I12" s="422">
        <v>8</v>
      </c>
      <c r="J12" s="421">
        <v>0</v>
      </c>
      <c r="K12" s="417"/>
    </row>
    <row r="13" spans="1:11" ht="27" customHeight="1" thickBot="1">
      <c r="A13" s="436" t="s">
        <v>11</v>
      </c>
      <c r="B13" s="696">
        <f t="shared" si="1"/>
        <v>156</v>
      </c>
      <c r="C13" s="419">
        <v>2</v>
      </c>
      <c r="D13" s="419">
        <v>0</v>
      </c>
      <c r="E13" s="419">
        <v>3</v>
      </c>
      <c r="F13" s="419">
        <v>143</v>
      </c>
      <c r="G13" s="419">
        <v>0</v>
      </c>
      <c r="H13" s="419">
        <v>8</v>
      </c>
      <c r="I13" s="419">
        <v>0</v>
      </c>
      <c r="J13" s="418">
        <v>0</v>
      </c>
      <c r="K13" s="417"/>
    </row>
    <row r="14" spans="1:11" ht="19.5" customHeight="1">
      <c r="A14" s="435" t="s">
        <v>462</v>
      </c>
      <c r="K14" s="417"/>
    </row>
    <row r="15" spans="1:11" ht="19.5" customHeight="1">
      <c r="A15" s="435"/>
      <c r="K15" s="417"/>
    </row>
    <row r="16" ht="27" customHeight="1"/>
    <row r="17" spans="1:7" ht="27" customHeight="1">
      <c r="A17" s="12" t="s">
        <v>684</v>
      </c>
      <c r="G17" s="427"/>
    </row>
    <row r="18" spans="1:7" ht="27" customHeight="1" thickBot="1">
      <c r="A18" s="434"/>
      <c r="B18" s="434"/>
      <c r="C18" s="434"/>
      <c r="E18" s="433" t="s">
        <v>528</v>
      </c>
      <c r="G18" s="432"/>
    </row>
    <row r="19" spans="1:7" s="426" customFormat="1" ht="33" customHeight="1">
      <c r="A19" s="431" t="s">
        <v>378</v>
      </c>
      <c r="B19" s="430" t="s">
        <v>302</v>
      </c>
      <c r="C19" s="430" t="s">
        <v>683</v>
      </c>
      <c r="D19" s="430" t="s">
        <v>682</v>
      </c>
      <c r="E19" s="429" t="s">
        <v>681</v>
      </c>
      <c r="F19" s="428"/>
      <c r="G19" s="427"/>
    </row>
    <row r="20" spans="1:6" ht="27" customHeight="1">
      <c r="A20" s="423" t="s">
        <v>302</v>
      </c>
      <c r="B20" s="694">
        <f>SUM(B22:B29)</f>
        <v>838</v>
      </c>
      <c r="C20" s="694">
        <f>SUM(C22:C29)</f>
        <v>578</v>
      </c>
      <c r="D20" s="694">
        <f>SUM(D22:D29)</f>
        <v>253</v>
      </c>
      <c r="E20" s="695">
        <f>SUM(E22:E29)</f>
        <v>7</v>
      </c>
      <c r="F20" s="417"/>
    </row>
    <row r="21" spans="1:6" ht="27" customHeight="1">
      <c r="A21" s="423"/>
      <c r="B21" s="425"/>
      <c r="C21" s="425"/>
      <c r="D21" s="425"/>
      <c r="E21" s="424"/>
      <c r="F21" s="417"/>
    </row>
    <row r="22" spans="1:6" ht="27" customHeight="1">
      <c r="A22" s="423" t="s">
        <v>303</v>
      </c>
      <c r="B22" s="694">
        <f aca="true" t="shared" si="2" ref="B22:B29">SUM(C22:E22)</f>
        <v>195</v>
      </c>
      <c r="C22" s="422">
        <v>110</v>
      </c>
      <c r="D22" s="422">
        <v>84</v>
      </c>
      <c r="E22" s="421">
        <v>1</v>
      </c>
      <c r="F22" s="417"/>
    </row>
    <row r="23" spans="1:6" ht="27" customHeight="1">
      <c r="A23" s="423" t="s">
        <v>304</v>
      </c>
      <c r="B23" s="694">
        <f t="shared" si="2"/>
        <v>75</v>
      </c>
      <c r="C23" s="422">
        <v>65</v>
      </c>
      <c r="D23" s="422">
        <v>10</v>
      </c>
      <c r="E23" s="421">
        <v>0</v>
      </c>
      <c r="F23" s="417"/>
    </row>
    <row r="24" spans="1:6" ht="27" customHeight="1">
      <c r="A24" s="423" t="s">
        <v>305</v>
      </c>
      <c r="B24" s="694">
        <f t="shared" si="2"/>
        <v>35</v>
      </c>
      <c r="C24" s="422">
        <v>14</v>
      </c>
      <c r="D24" s="422">
        <v>20</v>
      </c>
      <c r="E24" s="421">
        <v>1</v>
      </c>
      <c r="F24" s="417"/>
    </row>
    <row r="25" spans="1:6" ht="27" customHeight="1">
      <c r="A25" s="423" t="s">
        <v>306</v>
      </c>
      <c r="B25" s="694">
        <f t="shared" si="2"/>
        <v>111</v>
      </c>
      <c r="C25" s="422">
        <v>73</v>
      </c>
      <c r="D25" s="422">
        <v>38</v>
      </c>
      <c r="E25" s="421">
        <v>0</v>
      </c>
      <c r="F25" s="417"/>
    </row>
    <row r="26" spans="1:6" ht="27" customHeight="1">
      <c r="A26" s="423" t="s">
        <v>279</v>
      </c>
      <c r="B26" s="694">
        <f t="shared" si="2"/>
        <v>9</v>
      </c>
      <c r="C26" s="422">
        <v>6</v>
      </c>
      <c r="D26" s="422">
        <v>3</v>
      </c>
      <c r="E26" s="421">
        <v>0</v>
      </c>
      <c r="F26" s="417"/>
    </row>
    <row r="27" spans="1:6" ht="27" customHeight="1">
      <c r="A27" s="423" t="s">
        <v>308</v>
      </c>
      <c r="B27" s="694">
        <f t="shared" si="2"/>
        <v>63</v>
      </c>
      <c r="C27" s="422">
        <v>33</v>
      </c>
      <c r="D27" s="422">
        <v>30</v>
      </c>
      <c r="E27" s="421">
        <v>0</v>
      </c>
      <c r="F27" s="417"/>
    </row>
    <row r="28" spans="1:6" ht="27" customHeight="1">
      <c r="A28" s="423" t="s">
        <v>281</v>
      </c>
      <c r="B28" s="694">
        <f t="shared" si="2"/>
        <v>232</v>
      </c>
      <c r="C28" s="422">
        <v>179</v>
      </c>
      <c r="D28" s="422">
        <v>48</v>
      </c>
      <c r="E28" s="421">
        <v>5</v>
      </c>
      <c r="F28" s="417"/>
    </row>
    <row r="29" spans="1:6" ht="27" customHeight="1" thickBot="1">
      <c r="A29" s="420" t="s">
        <v>11</v>
      </c>
      <c r="B29" s="696">
        <f t="shared" si="2"/>
        <v>118</v>
      </c>
      <c r="C29" s="419">
        <v>98</v>
      </c>
      <c r="D29" s="419">
        <v>20</v>
      </c>
      <c r="E29" s="418">
        <v>0</v>
      </c>
      <c r="F29" s="417"/>
    </row>
    <row r="30" spans="1:6" ht="16.5" customHeight="1">
      <c r="A30" s="175" t="s">
        <v>462</v>
      </c>
      <c r="F30" s="417"/>
    </row>
  </sheetData>
  <sheetProtection/>
  <printOptions/>
  <pageMargins left="0.9" right="0.75" top="1" bottom="1" header="0.512" footer="0.512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E48" sqref="E48"/>
    </sheetView>
  </sheetViews>
  <sheetFormatPr defaultColWidth="9.00390625" defaultRowHeight="13.5"/>
  <cols>
    <col min="1" max="1" width="9.00390625" style="1" customWidth="1"/>
    <col min="2" max="2" width="9.125" style="1" bestFit="1" customWidth="1"/>
    <col min="3" max="3" width="9.25390625" style="1" bestFit="1" customWidth="1"/>
    <col min="4" max="5" width="9.125" style="1" bestFit="1" customWidth="1"/>
    <col min="6" max="7" width="7.75390625" style="1" customWidth="1"/>
    <col min="8" max="9" width="9.00390625" style="1" customWidth="1"/>
    <col min="10" max="10" width="9.125" style="1" bestFit="1" customWidth="1"/>
    <col min="11" max="11" width="9.25390625" style="1" bestFit="1" customWidth="1"/>
    <col min="12" max="16384" width="9.00390625" style="1" customWidth="1"/>
  </cols>
  <sheetData>
    <row r="1" s="12" customFormat="1" ht="21" customHeight="1">
      <c r="A1" s="12" t="s">
        <v>23</v>
      </c>
    </row>
    <row r="2" spans="1:11" ht="15" customHeight="1" thickBot="1">
      <c r="A2" s="2"/>
      <c r="B2" s="2"/>
      <c r="C2" s="2"/>
      <c r="D2" s="2"/>
      <c r="E2" s="2"/>
      <c r="F2" s="2"/>
      <c r="G2" s="2"/>
      <c r="H2" s="2"/>
      <c r="I2" s="726"/>
      <c r="J2" s="726"/>
      <c r="K2" s="726"/>
    </row>
    <row r="3" spans="1:11" s="3" customFormat="1" ht="21" customHeight="1">
      <c r="A3" s="727" t="s">
        <v>24</v>
      </c>
      <c r="B3" s="724" t="s">
        <v>5</v>
      </c>
      <c r="C3" s="730"/>
      <c r="D3" s="724" t="s">
        <v>36</v>
      </c>
      <c r="E3" s="730"/>
      <c r="F3" s="724" t="s">
        <v>37</v>
      </c>
      <c r="G3" s="730"/>
      <c r="H3" s="724" t="s">
        <v>38</v>
      </c>
      <c r="I3" s="730"/>
      <c r="J3" s="724" t="s">
        <v>15</v>
      </c>
      <c r="K3" s="725"/>
    </row>
    <row r="4" spans="1:11" s="3" customFormat="1" ht="21" customHeight="1">
      <c r="A4" s="728"/>
      <c r="B4" s="720" t="s">
        <v>25</v>
      </c>
      <c r="C4" s="720" t="s">
        <v>17</v>
      </c>
      <c r="D4" s="720" t="s">
        <v>25</v>
      </c>
      <c r="E4" s="720" t="s">
        <v>17</v>
      </c>
      <c r="F4" s="720" t="s">
        <v>25</v>
      </c>
      <c r="G4" s="720" t="s">
        <v>17</v>
      </c>
      <c r="H4" s="720" t="s">
        <v>25</v>
      </c>
      <c r="I4" s="720" t="s">
        <v>17</v>
      </c>
      <c r="J4" s="720" t="s">
        <v>25</v>
      </c>
      <c r="K4" s="722" t="s">
        <v>17</v>
      </c>
    </row>
    <row r="5" spans="1:11" s="3" customFormat="1" ht="21" customHeight="1">
      <c r="A5" s="729"/>
      <c r="B5" s="721"/>
      <c r="C5" s="721"/>
      <c r="D5" s="721"/>
      <c r="E5" s="721"/>
      <c r="F5" s="721"/>
      <c r="G5" s="721"/>
      <c r="H5" s="721"/>
      <c r="I5" s="721"/>
      <c r="J5" s="721"/>
      <c r="K5" s="723"/>
    </row>
    <row r="6" spans="1:11" ht="21" customHeight="1">
      <c r="A6" s="36" t="s">
        <v>41</v>
      </c>
      <c r="B6" s="502">
        <v>92</v>
      </c>
      <c r="C6" s="503">
        <v>9162</v>
      </c>
      <c r="D6" s="502">
        <v>5</v>
      </c>
      <c r="E6" s="503">
        <v>508</v>
      </c>
      <c r="F6" s="504">
        <v>1</v>
      </c>
      <c r="G6" s="502">
        <v>47</v>
      </c>
      <c r="H6" s="502">
        <v>13</v>
      </c>
      <c r="I6" s="503">
        <v>1770</v>
      </c>
      <c r="J6" s="505">
        <v>73</v>
      </c>
      <c r="K6" s="506">
        <v>6837</v>
      </c>
    </row>
    <row r="7" spans="1:11" ht="21" customHeight="1">
      <c r="A7" s="40" t="s">
        <v>52</v>
      </c>
      <c r="B7" s="502">
        <v>111</v>
      </c>
      <c r="C7" s="503">
        <v>12438</v>
      </c>
      <c r="D7" s="502">
        <v>13</v>
      </c>
      <c r="E7" s="503">
        <v>1174</v>
      </c>
      <c r="F7" s="504">
        <v>0</v>
      </c>
      <c r="G7" s="502">
        <v>0</v>
      </c>
      <c r="H7" s="502">
        <v>9</v>
      </c>
      <c r="I7" s="503">
        <v>1456</v>
      </c>
      <c r="J7" s="502">
        <v>89</v>
      </c>
      <c r="K7" s="504">
        <v>9808</v>
      </c>
    </row>
    <row r="8" spans="1:11" ht="21" customHeight="1">
      <c r="A8" s="40" t="s">
        <v>53</v>
      </c>
      <c r="B8" s="502">
        <v>128</v>
      </c>
      <c r="C8" s="503">
        <v>16778</v>
      </c>
      <c r="D8" s="502">
        <v>16</v>
      </c>
      <c r="E8" s="503">
        <v>2193</v>
      </c>
      <c r="F8" s="504">
        <v>0</v>
      </c>
      <c r="G8" s="502">
        <v>0</v>
      </c>
      <c r="H8" s="502">
        <v>6</v>
      </c>
      <c r="I8" s="503">
        <v>878</v>
      </c>
      <c r="J8" s="502">
        <v>106</v>
      </c>
      <c r="K8" s="504">
        <v>13707</v>
      </c>
    </row>
    <row r="9" spans="1:11" ht="21" customHeight="1">
      <c r="A9" s="40" t="s">
        <v>54</v>
      </c>
      <c r="B9" s="502">
        <v>133</v>
      </c>
      <c r="C9" s="503">
        <v>21225</v>
      </c>
      <c r="D9" s="502">
        <v>15</v>
      </c>
      <c r="E9" s="503">
        <v>3059</v>
      </c>
      <c r="F9" s="504">
        <v>0</v>
      </c>
      <c r="G9" s="502">
        <v>0</v>
      </c>
      <c r="H9" s="502">
        <v>3</v>
      </c>
      <c r="I9" s="503">
        <v>327</v>
      </c>
      <c r="J9" s="502">
        <v>115</v>
      </c>
      <c r="K9" s="504">
        <v>17839</v>
      </c>
    </row>
    <row r="10" spans="1:11" ht="21" customHeight="1">
      <c r="A10" s="40" t="s">
        <v>55</v>
      </c>
      <c r="B10" s="502">
        <v>139</v>
      </c>
      <c r="C10" s="503">
        <v>24233</v>
      </c>
      <c r="D10" s="502">
        <v>18</v>
      </c>
      <c r="E10" s="503">
        <v>4205</v>
      </c>
      <c r="F10" s="504">
        <v>0</v>
      </c>
      <c r="G10" s="502">
        <v>0</v>
      </c>
      <c r="H10" s="502">
        <v>1</v>
      </c>
      <c r="I10" s="503">
        <v>77</v>
      </c>
      <c r="J10" s="502">
        <v>120</v>
      </c>
      <c r="K10" s="504">
        <v>19951</v>
      </c>
    </row>
    <row r="11" spans="1:11" ht="21" customHeight="1">
      <c r="A11" s="40" t="s">
        <v>56</v>
      </c>
      <c r="B11" s="502">
        <v>154</v>
      </c>
      <c r="C11" s="507">
        <f aca="true" t="shared" si="0" ref="C11:C24">SUM(E11,K11)</f>
        <v>26993</v>
      </c>
      <c r="D11" s="502">
        <v>23</v>
      </c>
      <c r="E11" s="503">
        <v>5294</v>
      </c>
      <c r="F11" s="504">
        <v>0</v>
      </c>
      <c r="G11" s="502">
        <v>0</v>
      </c>
      <c r="H11" s="502">
        <v>0</v>
      </c>
      <c r="I11" s="503">
        <v>0</v>
      </c>
      <c r="J11" s="502">
        <v>131</v>
      </c>
      <c r="K11" s="504">
        <v>21699</v>
      </c>
    </row>
    <row r="12" spans="1:11" ht="21" customHeight="1">
      <c r="A12" s="40" t="s">
        <v>57</v>
      </c>
      <c r="B12" s="502">
        <v>164</v>
      </c>
      <c r="C12" s="507">
        <f t="shared" si="0"/>
        <v>30275</v>
      </c>
      <c r="D12" s="502">
        <v>24</v>
      </c>
      <c r="E12" s="503">
        <v>5905</v>
      </c>
      <c r="F12" s="504">
        <v>0</v>
      </c>
      <c r="G12" s="502">
        <v>0</v>
      </c>
      <c r="H12" s="502">
        <v>0</v>
      </c>
      <c r="I12" s="503">
        <v>0</v>
      </c>
      <c r="J12" s="502">
        <v>140</v>
      </c>
      <c r="K12" s="504">
        <v>24370</v>
      </c>
    </row>
    <row r="13" spans="1:11" ht="21" customHeight="1">
      <c r="A13" s="40" t="s">
        <v>58</v>
      </c>
      <c r="B13" s="502">
        <v>166</v>
      </c>
      <c r="C13" s="507">
        <f t="shared" si="0"/>
        <v>31448</v>
      </c>
      <c r="D13" s="502">
        <v>25</v>
      </c>
      <c r="E13" s="503">
        <v>6292</v>
      </c>
      <c r="F13" s="504">
        <v>0</v>
      </c>
      <c r="G13" s="502">
        <v>0</v>
      </c>
      <c r="H13" s="502">
        <v>0</v>
      </c>
      <c r="I13" s="503">
        <v>0</v>
      </c>
      <c r="J13" s="502">
        <v>141</v>
      </c>
      <c r="K13" s="504">
        <v>25156</v>
      </c>
    </row>
    <row r="14" spans="1:11" ht="21" customHeight="1">
      <c r="A14" s="40" t="s">
        <v>59</v>
      </c>
      <c r="B14" s="502">
        <v>168</v>
      </c>
      <c r="C14" s="507">
        <f t="shared" si="0"/>
        <v>31981</v>
      </c>
      <c r="D14" s="502">
        <v>25</v>
      </c>
      <c r="E14" s="503">
        <v>6387</v>
      </c>
      <c r="F14" s="504">
        <v>0</v>
      </c>
      <c r="G14" s="502">
        <v>0</v>
      </c>
      <c r="H14" s="502">
        <v>0</v>
      </c>
      <c r="I14" s="503">
        <v>0</v>
      </c>
      <c r="J14" s="502">
        <v>143</v>
      </c>
      <c r="K14" s="504">
        <v>25594</v>
      </c>
    </row>
    <row r="15" spans="1:11" ht="21" customHeight="1">
      <c r="A15" s="40" t="s">
        <v>60</v>
      </c>
      <c r="B15" s="502">
        <v>170</v>
      </c>
      <c r="C15" s="507">
        <f t="shared" si="0"/>
        <v>32789</v>
      </c>
      <c r="D15" s="502">
        <v>25</v>
      </c>
      <c r="E15" s="503">
        <v>6487</v>
      </c>
      <c r="F15" s="504">
        <v>0</v>
      </c>
      <c r="G15" s="502">
        <v>0</v>
      </c>
      <c r="H15" s="502">
        <v>0</v>
      </c>
      <c r="I15" s="503">
        <v>0</v>
      </c>
      <c r="J15" s="502">
        <v>145</v>
      </c>
      <c r="K15" s="504">
        <v>26302</v>
      </c>
    </row>
    <row r="16" spans="1:11" ht="21" customHeight="1">
      <c r="A16" s="20" t="s">
        <v>18</v>
      </c>
      <c r="B16" s="502">
        <v>169</v>
      </c>
      <c r="C16" s="507">
        <f t="shared" si="0"/>
        <v>33531</v>
      </c>
      <c r="D16" s="502">
        <v>24</v>
      </c>
      <c r="E16" s="503">
        <v>6377</v>
      </c>
      <c r="F16" s="504">
        <v>0</v>
      </c>
      <c r="G16" s="502">
        <v>0</v>
      </c>
      <c r="H16" s="502">
        <v>0</v>
      </c>
      <c r="I16" s="503">
        <v>0</v>
      </c>
      <c r="J16" s="502">
        <v>145</v>
      </c>
      <c r="K16" s="504">
        <v>27154</v>
      </c>
    </row>
    <row r="17" spans="1:11" ht="21" customHeight="1">
      <c r="A17" s="222" t="s">
        <v>40</v>
      </c>
      <c r="B17" s="502">
        <v>173</v>
      </c>
      <c r="C17" s="507">
        <f t="shared" si="0"/>
        <v>33989</v>
      </c>
      <c r="D17" s="502">
        <v>24</v>
      </c>
      <c r="E17" s="503">
        <v>6471</v>
      </c>
      <c r="F17" s="504">
        <v>0</v>
      </c>
      <c r="G17" s="502">
        <v>0</v>
      </c>
      <c r="H17" s="502">
        <v>0</v>
      </c>
      <c r="I17" s="503">
        <v>0</v>
      </c>
      <c r="J17" s="502">
        <v>149</v>
      </c>
      <c r="K17" s="504">
        <v>27518</v>
      </c>
    </row>
    <row r="18" spans="1:11" ht="21" customHeight="1">
      <c r="A18" s="222" t="s">
        <v>0</v>
      </c>
      <c r="B18" s="502">
        <v>168</v>
      </c>
      <c r="C18" s="507">
        <f t="shared" si="0"/>
        <v>33753</v>
      </c>
      <c r="D18" s="502">
        <v>24</v>
      </c>
      <c r="E18" s="503">
        <v>6525</v>
      </c>
      <c r="F18" s="504">
        <v>0</v>
      </c>
      <c r="G18" s="502">
        <v>0</v>
      </c>
      <c r="H18" s="502">
        <v>0</v>
      </c>
      <c r="I18" s="503">
        <v>0</v>
      </c>
      <c r="J18" s="502">
        <v>144</v>
      </c>
      <c r="K18" s="504">
        <v>27228</v>
      </c>
    </row>
    <row r="19" spans="1:11" ht="21" customHeight="1">
      <c r="A19" s="222" t="s">
        <v>1</v>
      </c>
      <c r="B19" s="502">
        <v>168</v>
      </c>
      <c r="C19" s="507">
        <f t="shared" si="0"/>
        <v>33737</v>
      </c>
      <c r="D19" s="502">
        <v>24</v>
      </c>
      <c r="E19" s="503">
        <v>6523</v>
      </c>
      <c r="F19" s="504">
        <v>0</v>
      </c>
      <c r="G19" s="502">
        <v>0</v>
      </c>
      <c r="H19" s="502">
        <v>0</v>
      </c>
      <c r="I19" s="503">
        <v>0</v>
      </c>
      <c r="J19" s="502">
        <v>144</v>
      </c>
      <c r="K19" s="504">
        <v>27214</v>
      </c>
    </row>
    <row r="20" spans="1:11" ht="21" customHeight="1">
      <c r="A20" s="222" t="s">
        <v>2</v>
      </c>
      <c r="B20" s="502">
        <v>166</v>
      </c>
      <c r="C20" s="507">
        <f t="shared" si="0"/>
        <v>33419</v>
      </c>
      <c r="D20" s="502">
        <v>24</v>
      </c>
      <c r="E20" s="503">
        <v>6519</v>
      </c>
      <c r="F20" s="504">
        <v>0</v>
      </c>
      <c r="G20" s="502">
        <v>0</v>
      </c>
      <c r="H20" s="502">
        <v>0</v>
      </c>
      <c r="I20" s="503">
        <v>0</v>
      </c>
      <c r="J20" s="502">
        <v>142</v>
      </c>
      <c r="K20" s="504">
        <v>26900</v>
      </c>
    </row>
    <row r="21" spans="1:11" ht="21" customHeight="1">
      <c r="A21" s="222" t="s">
        <v>3</v>
      </c>
      <c r="B21" s="502">
        <v>165</v>
      </c>
      <c r="C21" s="507">
        <f t="shared" si="0"/>
        <v>33319</v>
      </c>
      <c r="D21" s="502">
        <v>24</v>
      </c>
      <c r="E21" s="503">
        <v>6501</v>
      </c>
      <c r="F21" s="504">
        <v>0</v>
      </c>
      <c r="G21" s="502">
        <v>0</v>
      </c>
      <c r="H21" s="502">
        <v>0</v>
      </c>
      <c r="I21" s="503">
        <v>0</v>
      </c>
      <c r="J21" s="502">
        <v>141</v>
      </c>
      <c r="K21" s="504">
        <v>26818</v>
      </c>
    </row>
    <row r="22" spans="1:11" ht="21" customHeight="1">
      <c r="A22" s="222" t="s">
        <v>4</v>
      </c>
      <c r="B22" s="502">
        <v>161</v>
      </c>
      <c r="C22" s="507">
        <f t="shared" si="0"/>
        <v>33095</v>
      </c>
      <c r="D22" s="502">
        <v>24</v>
      </c>
      <c r="E22" s="503">
        <v>6465</v>
      </c>
      <c r="F22" s="502">
        <v>0</v>
      </c>
      <c r="G22" s="507">
        <v>0</v>
      </c>
      <c r="H22" s="502">
        <v>0</v>
      </c>
      <c r="I22" s="503">
        <v>0</v>
      </c>
      <c r="J22" s="502">
        <v>137</v>
      </c>
      <c r="K22" s="504">
        <v>26630</v>
      </c>
    </row>
    <row r="23" spans="1:11" ht="21" customHeight="1">
      <c r="A23" s="43" t="s">
        <v>42</v>
      </c>
      <c r="B23" s="502">
        <v>157</v>
      </c>
      <c r="C23" s="507">
        <f t="shared" si="0"/>
        <v>32787</v>
      </c>
      <c r="D23" s="502">
        <v>24</v>
      </c>
      <c r="E23" s="503">
        <v>6461</v>
      </c>
      <c r="F23" s="502">
        <v>0</v>
      </c>
      <c r="G23" s="507">
        <v>0</v>
      </c>
      <c r="H23" s="502">
        <v>0</v>
      </c>
      <c r="I23" s="503">
        <v>0</v>
      </c>
      <c r="J23" s="502">
        <v>133</v>
      </c>
      <c r="K23" s="504">
        <v>26326</v>
      </c>
    </row>
    <row r="24" spans="1:11" ht="21" customHeight="1">
      <c r="A24" s="43" t="s">
        <v>43</v>
      </c>
      <c r="B24" s="502">
        <v>156</v>
      </c>
      <c r="C24" s="507">
        <f t="shared" si="0"/>
        <v>32432</v>
      </c>
      <c r="D24" s="502">
        <v>24</v>
      </c>
      <c r="E24" s="507">
        <v>6404</v>
      </c>
      <c r="F24" s="502">
        <v>0</v>
      </c>
      <c r="G24" s="507">
        <v>0</v>
      </c>
      <c r="H24" s="502">
        <v>0</v>
      </c>
      <c r="I24" s="507">
        <v>0</v>
      </c>
      <c r="J24" s="502">
        <v>132</v>
      </c>
      <c r="K24" s="507">
        <v>26028</v>
      </c>
    </row>
    <row r="25" spans="1:11" ht="21" customHeight="1">
      <c r="A25" s="43" t="s">
        <v>44</v>
      </c>
      <c r="B25" s="502">
        <v>157</v>
      </c>
      <c r="C25" s="507">
        <f>SUM(E25,K25)</f>
        <v>29600</v>
      </c>
      <c r="D25" s="502">
        <v>25</v>
      </c>
      <c r="E25" s="507">
        <v>6546</v>
      </c>
      <c r="F25" s="502">
        <v>0</v>
      </c>
      <c r="G25" s="507">
        <v>0</v>
      </c>
      <c r="H25" s="502">
        <v>0</v>
      </c>
      <c r="I25" s="507">
        <v>0</v>
      </c>
      <c r="J25" s="502">
        <v>132</v>
      </c>
      <c r="K25" s="507">
        <v>23054</v>
      </c>
    </row>
    <row r="26" spans="1:11" ht="21" customHeight="1">
      <c r="A26" s="43" t="s">
        <v>45</v>
      </c>
      <c r="B26" s="502">
        <v>156</v>
      </c>
      <c r="C26" s="507">
        <f aca="true" t="shared" si="1" ref="C26:C33">SUM(E26,K26)</f>
        <v>31452</v>
      </c>
      <c r="D26" s="502">
        <v>25</v>
      </c>
      <c r="E26" s="507">
        <v>8391</v>
      </c>
      <c r="F26" s="502">
        <v>0</v>
      </c>
      <c r="G26" s="507">
        <v>0</v>
      </c>
      <c r="H26" s="502">
        <v>0</v>
      </c>
      <c r="I26" s="507">
        <v>0</v>
      </c>
      <c r="J26" s="502">
        <v>131</v>
      </c>
      <c r="K26" s="507">
        <v>23061</v>
      </c>
    </row>
    <row r="27" spans="1:11" ht="21" customHeight="1">
      <c r="A27" s="43" t="s">
        <v>46</v>
      </c>
      <c r="B27" s="502">
        <v>152</v>
      </c>
      <c r="C27" s="507">
        <f t="shared" si="1"/>
        <v>31270</v>
      </c>
      <c r="D27" s="502">
        <v>24</v>
      </c>
      <c r="E27" s="507">
        <v>6369</v>
      </c>
      <c r="F27" s="502">
        <v>0</v>
      </c>
      <c r="G27" s="507">
        <v>0</v>
      </c>
      <c r="H27" s="502">
        <v>0</v>
      </c>
      <c r="I27" s="507">
        <v>0</v>
      </c>
      <c r="J27" s="502">
        <v>128</v>
      </c>
      <c r="K27" s="507">
        <v>24901</v>
      </c>
    </row>
    <row r="28" spans="1:12" ht="21" customHeight="1">
      <c r="A28" s="43" t="s">
        <v>47</v>
      </c>
      <c r="B28" s="502">
        <v>152</v>
      </c>
      <c r="C28" s="507">
        <f t="shared" si="1"/>
        <v>30378</v>
      </c>
      <c r="D28" s="502">
        <v>24</v>
      </c>
      <c r="E28" s="507">
        <v>6320</v>
      </c>
      <c r="F28" s="502">
        <v>0</v>
      </c>
      <c r="G28" s="507">
        <v>0</v>
      </c>
      <c r="H28" s="502">
        <v>0</v>
      </c>
      <c r="I28" s="507">
        <v>0</v>
      </c>
      <c r="J28" s="502">
        <v>128</v>
      </c>
      <c r="K28" s="507">
        <v>24058</v>
      </c>
      <c r="L28" s="10"/>
    </row>
    <row r="29" spans="1:12" ht="21" customHeight="1">
      <c r="A29" s="43" t="s">
        <v>48</v>
      </c>
      <c r="B29" s="502">
        <v>149</v>
      </c>
      <c r="C29" s="507">
        <f t="shared" si="1"/>
        <v>29995</v>
      </c>
      <c r="D29" s="502">
        <v>23</v>
      </c>
      <c r="E29" s="507">
        <v>6191</v>
      </c>
      <c r="F29" s="502">
        <v>0</v>
      </c>
      <c r="G29" s="507">
        <v>0</v>
      </c>
      <c r="H29" s="502">
        <v>0</v>
      </c>
      <c r="I29" s="507">
        <v>0</v>
      </c>
      <c r="J29" s="502">
        <v>126</v>
      </c>
      <c r="K29" s="507">
        <v>23804</v>
      </c>
      <c r="L29" s="10"/>
    </row>
    <row r="30" spans="1:12" ht="21" customHeight="1">
      <c r="A30" s="40" t="s">
        <v>49</v>
      </c>
      <c r="B30" s="502">
        <v>147</v>
      </c>
      <c r="C30" s="507">
        <f t="shared" si="1"/>
        <v>29781</v>
      </c>
      <c r="D30" s="502">
        <v>22</v>
      </c>
      <c r="E30" s="502">
        <v>5814</v>
      </c>
      <c r="F30" s="502">
        <v>0</v>
      </c>
      <c r="G30" s="502">
        <v>0</v>
      </c>
      <c r="H30" s="502">
        <v>0</v>
      </c>
      <c r="I30" s="502">
        <v>0</v>
      </c>
      <c r="J30" s="502">
        <v>125</v>
      </c>
      <c r="K30" s="504">
        <v>23967</v>
      </c>
      <c r="L30" s="10"/>
    </row>
    <row r="31" spans="1:12" ht="21" customHeight="1">
      <c r="A31" s="40" t="s">
        <v>50</v>
      </c>
      <c r="B31" s="502">
        <v>147</v>
      </c>
      <c r="C31" s="507">
        <f t="shared" si="1"/>
        <v>29742</v>
      </c>
      <c r="D31" s="502">
        <v>23</v>
      </c>
      <c r="E31" s="502">
        <v>6040</v>
      </c>
      <c r="F31" s="502">
        <v>0</v>
      </c>
      <c r="G31" s="502">
        <v>0</v>
      </c>
      <c r="H31" s="502">
        <v>0</v>
      </c>
      <c r="I31" s="502">
        <v>0</v>
      </c>
      <c r="J31" s="502">
        <v>124</v>
      </c>
      <c r="K31" s="504">
        <v>23702</v>
      </c>
      <c r="L31" s="10"/>
    </row>
    <row r="32" spans="1:12" ht="21" customHeight="1">
      <c r="A32" s="40" t="s">
        <v>51</v>
      </c>
      <c r="B32" s="502">
        <v>145</v>
      </c>
      <c r="C32" s="507">
        <f t="shared" si="1"/>
        <v>29397</v>
      </c>
      <c r="D32" s="502">
        <v>23</v>
      </c>
      <c r="E32" s="502">
        <v>6022</v>
      </c>
      <c r="F32" s="502">
        <v>0</v>
      </c>
      <c r="G32" s="502">
        <v>0</v>
      </c>
      <c r="H32" s="502">
        <v>0</v>
      </c>
      <c r="I32" s="502">
        <v>0</v>
      </c>
      <c r="J32" s="502">
        <v>122</v>
      </c>
      <c r="K32" s="504">
        <v>23375</v>
      </c>
      <c r="L32" s="10"/>
    </row>
    <row r="33" spans="1:12" ht="21" customHeight="1">
      <c r="A33" s="40" t="s">
        <v>28</v>
      </c>
      <c r="B33" s="502">
        <v>145</v>
      </c>
      <c r="C33" s="507">
        <f t="shared" si="1"/>
        <v>29139</v>
      </c>
      <c r="D33" s="502">
        <v>23</v>
      </c>
      <c r="E33" s="502">
        <v>5867</v>
      </c>
      <c r="F33" s="502">
        <v>0</v>
      </c>
      <c r="G33" s="502">
        <v>0</v>
      </c>
      <c r="H33" s="502">
        <v>0</v>
      </c>
      <c r="I33" s="502">
        <v>0</v>
      </c>
      <c r="J33" s="502">
        <v>122</v>
      </c>
      <c r="K33" s="504">
        <v>23272</v>
      </c>
      <c r="L33" s="10"/>
    </row>
    <row r="34" spans="1:12" ht="21" customHeight="1">
      <c r="A34" s="40" t="s">
        <v>397</v>
      </c>
      <c r="B34" s="502">
        <v>142</v>
      </c>
      <c r="C34" s="507">
        <v>28554</v>
      </c>
      <c r="D34" s="502">
        <v>24</v>
      </c>
      <c r="E34" s="502">
        <v>6017</v>
      </c>
      <c r="F34" s="502">
        <v>0</v>
      </c>
      <c r="G34" s="502">
        <v>0</v>
      </c>
      <c r="H34" s="502">
        <v>0</v>
      </c>
      <c r="I34" s="508">
        <v>0</v>
      </c>
      <c r="J34" s="502">
        <v>118</v>
      </c>
      <c r="K34" s="504">
        <v>22537</v>
      </c>
      <c r="L34" s="10"/>
    </row>
    <row r="35" spans="1:12" s="13" customFormat="1" ht="34.5" customHeight="1" thickBot="1">
      <c r="A35" s="44">
        <v>22</v>
      </c>
      <c r="B35" s="509">
        <v>140</v>
      </c>
      <c r="C35" s="509">
        <v>27987</v>
      </c>
      <c r="D35" s="46">
        <v>25</v>
      </c>
      <c r="E35" s="46">
        <v>6087</v>
      </c>
      <c r="F35" s="46">
        <v>0</v>
      </c>
      <c r="G35" s="46">
        <v>0</v>
      </c>
      <c r="H35" s="46">
        <v>0</v>
      </c>
      <c r="I35" s="46">
        <v>0</v>
      </c>
      <c r="J35" s="46">
        <v>115</v>
      </c>
      <c r="K35" s="510">
        <v>21900</v>
      </c>
      <c r="L35" s="14"/>
    </row>
    <row r="36" spans="1:12" ht="21" customHeight="1">
      <c r="A36" s="13" t="s">
        <v>26</v>
      </c>
      <c r="B36" s="13"/>
      <c r="L36" s="10"/>
    </row>
    <row r="37" spans="1:12" ht="21" customHeight="1">
      <c r="A37" s="13" t="s">
        <v>27</v>
      </c>
      <c r="B37" s="13"/>
      <c r="K37" s="551" t="s">
        <v>745</v>
      </c>
      <c r="L37" s="10"/>
    </row>
    <row r="58" ht="13.5" customHeight="1"/>
    <row r="59" ht="13.5" customHeight="1"/>
    <row r="60" ht="13.5" customHeight="1"/>
  </sheetData>
  <sheetProtection/>
  <mergeCells count="17">
    <mergeCell ref="J3:K3"/>
    <mergeCell ref="I2:K2"/>
    <mergeCell ref="A3:A5"/>
    <mergeCell ref="B3:C3"/>
    <mergeCell ref="D3:E3"/>
    <mergeCell ref="F3:G3"/>
    <mergeCell ref="H3:I3"/>
    <mergeCell ref="B4:B5"/>
    <mergeCell ref="C4:C5"/>
    <mergeCell ref="D4:D5"/>
    <mergeCell ref="I4:I5"/>
    <mergeCell ref="J4:J5"/>
    <mergeCell ref="K4:K5"/>
    <mergeCell ref="E4:E5"/>
    <mergeCell ref="F4:F5"/>
    <mergeCell ref="G4:G5"/>
    <mergeCell ref="H4:H5"/>
  </mergeCells>
  <printOptions/>
  <pageMargins left="0.75" right="0.2" top="1" bottom="1" header="0.512" footer="0.51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view="pageBreakPreview" zoomScaleSheetLayoutView="100" zoomScalePageLayoutView="0" workbookViewId="0" topLeftCell="A1">
      <selection activeCell="P2" sqref="P2"/>
    </sheetView>
  </sheetViews>
  <sheetFormatPr defaultColWidth="9.00390625" defaultRowHeight="13.5"/>
  <cols>
    <col min="1" max="1" width="2.375" style="47" customWidth="1"/>
    <col min="2" max="2" width="11.00390625" style="47" customWidth="1"/>
    <col min="3" max="3" width="2.25390625" style="47" customWidth="1"/>
    <col min="4" max="4" width="7.625" style="47" customWidth="1"/>
    <col min="5" max="6" width="7.625" style="95" customWidth="1"/>
    <col min="7" max="7" width="10.625" style="95" customWidth="1"/>
    <col min="8" max="8" width="9.375" style="95" customWidth="1"/>
    <col min="9" max="9" width="9.625" style="95" customWidth="1"/>
    <col min="10" max="10" width="9.25390625" style="47" customWidth="1"/>
    <col min="11" max="13" width="7.625" style="47" customWidth="1"/>
    <col min="14" max="14" width="8.00390625" style="47" customWidth="1"/>
    <col min="15" max="15" width="9.125" style="47" customWidth="1"/>
    <col min="16" max="16" width="9.25390625" style="47" customWidth="1"/>
    <col min="17" max="16384" width="9.00390625" style="47" customWidth="1"/>
  </cols>
  <sheetData>
    <row r="1" spans="1:12" ht="14.25">
      <c r="A1" s="734" t="s">
        <v>68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1:16" ht="14.25" thickBot="1">
      <c r="A2" s="48"/>
      <c r="B2" s="48"/>
      <c r="C2" s="48"/>
      <c r="D2" s="48"/>
      <c r="E2" s="49"/>
      <c r="F2" s="49"/>
      <c r="G2" s="49"/>
      <c r="H2" s="49"/>
      <c r="I2" s="49"/>
      <c r="J2" s="48"/>
      <c r="K2" s="48"/>
      <c r="L2" s="48"/>
      <c r="M2" s="48"/>
      <c r="N2" s="48"/>
      <c r="O2" s="48"/>
      <c r="P2" s="50" t="s">
        <v>398</v>
      </c>
    </row>
    <row r="3" spans="1:18" ht="26.25" customHeight="1">
      <c r="A3" s="744" t="s">
        <v>12</v>
      </c>
      <c r="B3" s="744"/>
      <c r="C3" s="745"/>
      <c r="D3" s="735" t="s">
        <v>69</v>
      </c>
      <c r="E3" s="736"/>
      <c r="F3" s="736"/>
      <c r="G3" s="736"/>
      <c r="H3" s="736"/>
      <c r="I3" s="737"/>
      <c r="J3" s="735" t="s">
        <v>61</v>
      </c>
      <c r="K3" s="736"/>
      <c r="L3" s="736"/>
      <c r="M3" s="736"/>
      <c r="N3" s="736"/>
      <c r="O3" s="736"/>
      <c r="P3" s="736"/>
      <c r="Q3" s="51"/>
      <c r="R3" s="51"/>
    </row>
    <row r="4" spans="1:18" ht="14.25" customHeight="1">
      <c r="A4" s="746"/>
      <c r="B4" s="746"/>
      <c r="C4" s="747"/>
      <c r="D4" s="755" t="s">
        <v>29</v>
      </c>
      <c r="E4" s="757" t="s">
        <v>62</v>
      </c>
      <c r="F4" s="759" t="s">
        <v>723</v>
      </c>
      <c r="G4" s="52"/>
      <c r="H4" s="750" t="s">
        <v>70</v>
      </c>
      <c r="I4" s="750" t="s">
        <v>71</v>
      </c>
      <c r="J4" s="753" t="s">
        <v>29</v>
      </c>
      <c r="K4" s="738" t="s">
        <v>63</v>
      </c>
      <c r="L4" s="740" t="s">
        <v>64</v>
      </c>
      <c r="M4" s="740" t="s">
        <v>65</v>
      </c>
      <c r="N4" s="740" t="s">
        <v>66</v>
      </c>
      <c r="O4" s="742" t="s">
        <v>67</v>
      </c>
      <c r="P4" s="731" t="s">
        <v>72</v>
      </c>
      <c r="Q4" s="51"/>
      <c r="R4" s="51"/>
    </row>
    <row r="5" spans="1:18" ht="14.25" customHeight="1">
      <c r="A5" s="746"/>
      <c r="B5" s="746"/>
      <c r="C5" s="747"/>
      <c r="D5" s="755"/>
      <c r="E5" s="757"/>
      <c r="F5" s="760"/>
      <c r="G5" s="762" t="s">
        <v>73</v>
      </c>
      <c r="H5" s="751"/>
      <c r="I5" s="751"/>
      <c r="J5" s="753"/>
      <c r="K5" s="738"/>
      <c r="L5" s="740"/>
      <c r="M5" s="740"/>
      <c r="N5" s="740"/>
      <c r="O5" s="742"/>
      <c r="P5" s="732"/>
      <c r="Q5" s="51"/>
      <c r="R5" s="51"/>
    </row>
    <row r="6" spans="1:18" ht="14.25" customHeight="1">
      <c r="A6" s="746"/>
      <c r="B6" s="746"/>
      <c r="C6" s="747"/>
      <c r="D6" s="755"/>
      <c r="E6" s="757"/>
      <c r="F6" s="760"/>
      <c r="G6" s="763"/>
      <c r="H6" s="751"/>
      <c r="I6" s="751"/>
      <c r="J6" s="753"/>
      <c r="K6" s="738"/>
      <c r="L6" s="740"/>
      <c r="M6" s="740"/>
      <c r="N6" s="740"/>
      <c r="O6" s="742"/>
      <c r="P6" s="732"/>
      <c r="Q6" s="51"/>
      <c r="R6" s="51"/>
    </row>
    <row r="7" spans="1:18" ht="14.25" customHeight="1">
      <c r="A7" s="746"/>
      <c r="B7" s="746"/>
      <c r="C7" s="747"/>
      <c r="D7" s="755"/>
      <c r="E7" s="757"/>
      <c r="F7" s="760"/>
      <c r="G7" s="763"/>
      <c r="H7" s="751"/>
      <c r="I7" s="751"/>
      <c r="J7" s="753"/>
      <c r="K7" s="738"/>
      <c r="L7" s="740"/>
      <c r="M7" s="740"/>
      <c r="N7" s="740"/>
      <c r="O7" s="742"/>
      <c r="P7" s="732"/>
      <c r="Q7" s="51"/>
      <c r="R7" s="51"/>
    </row>
    <row r="8" spans="1:18" ht="14.25" customHeight="1">
      <c r="A8" s="748"/>
      <c r="B8" s="748"/>
      <c r="C8" s="749"/>
      <c r="D8" s="756"/>
      <c r="E8" s="758"/>
      <c r="F8" s="761"/>
      <c r="G8" s="764"/>
      <c r="H8" s="752"/>
      <c r="I8" s="752"/>
      <c r="J8" s="754"/>
      <c r="K8" s="739"/>
      <c r="L8" s="741"/>
      <c r="M8" s="741"/>
      <c r="N8" s="741"/>
      <c r="O8" s="743"/>
      <c r="P8" s="733"/>
      <c r="Q8" s="51"/>
      <c r="R8" s="51"/>
    </row>
    <row r="9" spans="1:18" s="63" customFormat="1" ht="14.25" customHeight="1">
      <c r="A9" s="53"/>
      <c r="B9" s="54" t="s">
        <v>74</v>
      </c>
      <c r="C9" s="55"/>
      <c r="D9" s="619">
        <f>D11+D21+D34+D45+D60+D66+D80+D82</f>
        <v>140</v>
      </c>
      <c r="E9" s="620">
        <f aca="true" t="shared" si="0" ref="E9:P9">E11+E21+E34+E45+E60+E66+E80+E82</f>
        <v>25</v>
      </c>
      <c r="F9" s="621">
        <f t="shared" si="0"/>
        <v>115</v>
      </c>
      <c r="G9" s="622">
        <f t="shared" si="0"/>
        <v>57</v>
      </c>
      <c r="H9" s="623">
        <f t="shared" si="0"/>
        <v>7</v>
      </c>
      <c r="I9" s="623">
        <f t="shared" si="0"/>
        <v>57</v>
      </c>
      <c r="J9" s="624">
        <f t="shared" si="0"/>
        <v>27987</v>
      </c>
      <c r="K9" s="625">
        <f t="shared" si="0"/>
        <v>7298</v>
      </c>
      <c r="L9" s="626">
        <f t="shared" si="0"/>
        <v>36</v>
      </c>
      <c r="M9" s="626">
        <f t="shared" si="0"/>
        <v>186</v>
      </c>
      <c r="N9" s="626">
        <f t="shared" si="0"/>
        <v>4331</v>
      </c>
      <c r="O9" s="627">
        <f t="shared" si="0"/>
        <v>16136</v>
      </c>
      <c r="P9" s="622">
        <f t="shared" si="0"/>
        <v>3757</v>
      </c>
      <c r="Q9" s="62"/>
      <c r="R9" s="53"/>
    </row>
    <row r="10" spans="1:18" ht="14.25" customHeight="1">
      <c r="A10" s="51"/>
      <c r="B10" s="64"/>
      <c r="C10" s="65"/>
      <c r="D10" s="66"/>
      <c r="E10" s="67"/>
      <c r="F10" s="68"/>
      <c r="G10" s="69"/>
      <c r="H10" s="70"/>
      <c r="I10" s="70"/>
      <c r="J10" s="71"/>
      <c r="K10" s="72"/>
      <c r="L10" s="73"/>
      <c r="M10" s="73"/>
      <c r="N10" s="73"/>
      <c r="O10" s="74"/>
      <c r="P10" s="69"/>
      <c r="Q10" s="75"/>
      <c r="R10" s="51"/>
    </row>
    <row r="11" spans="1:18" s="63" customFormat="1" ht="14.25" customHeight="1">
      <c r="A11" s="53"/>
      <c r="B11" s="54" t="s">
        <v>75</v>
      </c>
      <c r="C11" s="76"/>
      <c r="D11" s="628">
        <f>SUM(D12:D19)</f>
        <v>32</v>
      </c>
      <c r="E11" s="620">
        <f aca="true" t="shared" si="1" ref="E11:P11">SUM(E12:E19)</f>
        <v>8</v>
      </c>
      <c r="F11" s="626">
        <f t="shared" si="1"/>
        <v>24</v>
      </c>
      <c r="G11" s="622">
        <f t="shared" si="1"/>
        <v>9</v>
      </c>
      <c r="H11" s="623">
        <f t="shared" si="1"/>
        <v>2</v>
      </c>
      <c r="I11" s="623">
        <f t="shared" si="1"/>
        <v>17</v>
      </c>
      <c r="J11" s="629">
        <f t="shared" si="1"/>
        <v>6271</v>
      </c>
      <c r="K11" s="625">
        <f t="shared" si="1"/>
        <v>1631</v>
      </c>
      <c r="L11" s="626">
        <f t="shared" si="1"/>
        <v>8</v>
      </c>
      <c r="M11" s="626">
        <f t="shared" si="1"/>
        <v>26</v>
      </c>
      <c r="N11" s="626">
        <f t="shared" si="1"/>
        <v>433</v>
      </c>
      <c r="O11" s="627">
        <f t="shared" si="1"/>
        <v>4173</v>
      </c>
      <c r="P11" s="622">
        <f t="shared" si="1"/>
        <v>655</v>
      </c>
      <c r="Q11" s="62"/>
      <c r="R11" s="53"/>
    </row>
    <row r="12" spans="1:18" ht="14.25" customHeight="1">
      <c r="A12" s="51"/>
      <c r="B12" s="64" t="s">
        <v>76</v>
      </c>
      <c r="C12" s="65"/>
      <c r="D12" s="66">
        <v>21</v>
      </c>
      <c r="E12" s="67">
        <v>6</v>
      </c>
      <c r="F12" s="68">
        <v>15</v>
      </c>
      <c r="G12" s="69">
        <v>5</v>
      </c>
      <c r="H12" s="70">
        <v>1</v>
      </c>
      <c r="I12" s="70">
        <v>11</v>
      </c>
      <c r="J12" s="71">
        <v>4436</v>
      </c>
      <c r="K12" s="72">
        <v>1243</v>
      </c>
      <c r="L12" s="73">
        <v>8</v>
      </c>
      <c r="M12" s="73">
        <v>14</v>
      </c>
      <c r="N12" s="73">
        <v>240</v>
      </c>
      <c r="O12" s="74">
        <v>2931</v>
      </c>
      <c r="P12" s="81">
        <v>429</v>
      </c>
      <c r="Q12" s="75"/>
      <c r="R12" s="51"/>
    </row>
    <row r="13" spans="1:18" ht="14.25">
      <c r="A13" s="51"/>
      <c r="B13" s="64" t="s">
        <v>77</v>
      </c>
      <c r="C13" s="65"/>
      <c r="D13" s="66">
        <v>3</v>
      </c>
      <c r="E13" s="67">
        <v>0</v>
      </c>
      <c r="F13" s="68">
        <v>3</v>
      </c>
      <c r="G13" s="69">
        <v>1</v>
      </c>
      <c r="H13" s="70">
        <v>0</v>
      </c>
      <c r="I13" s="70">
        <v>2</v>
      </c>
      <c r="J13" s="71">
        <v>498</v>
      </c>
      <c r="K13" s="72">
        <v>0</v>
      </c>
      <c r="L13" s="73">
        <v>0</v>
      </c>
      <c r="M13" s="73">
        <v>0</v>
      </c>
      <c r="N13" s="73">
        <v>62</v>
      </c>
      <c r="O13" s="74">
        <v>436</v>
      </c>
      <c r="P13" s="81">
        <v>0</v>
      </c>
      <c r="Q13" s="75"/>
      <c r="R13" s="51"/>
    </row>
    <row r="14" spans="1:18" ht="14.25">
      <c r="A14" s="51"/>
      <c r="B14" s="64" t="s">
        <v>78</v>
      </c>
      <c r="C14" s="65"/>
      <c r="D14" s="66">
        <v>4</v>
      </c>
      <c r="E14" s="67">
        <v>1</v>
      </c>
      <c r="F14" s="68">
        <v>3</v>
      </c>
      <c r="G14" s="69">
        <v>2</v>
      </c>
      <c r="H14" s="70">
        <v>1</v>
      </c>
      <c r="I14" s="70">
        <v>1</v>
      </c>
      <c r="J14" s="71">
        <v>551</v>
      </c>
      <c r="K14" s="72">
        <v>176</v>
      </c>
      <c r="L14" s="73">
        <v>0</v>
      </c>
      <c r="M14" s="73">
        <v>0</v>
      </c>
      <c r="N14" s="73">
        <v>91</v>
      </c>
      <c r="O14" s="74">
        <v>284</v>
      </c>
      <c r="P14" s="81">
        <v>226</v>
      </c>
      <c r="Q14" s="75"/>
      <c r="R14" s="51"/>
    </row>
    <row r="15" spans="1:18" ht="14.25">
      <c r="A15" s="51"/>
      <c r="B15" s="64" t="s">
        <v>31</v>
      </c>
      <c r="C15" s="65"/>
      <c r="D15" s="66">
        <v>2</v>
      </c>
      <c r="E15" s="67">
        <v>1</v>
      </c>
      <c r="F15" s="68">
        <v>1</v>
      </c>
      <c r="G15" s="69">
        <v>1</v>
      </c>
      <c r="H15" s="70">
        <v>0</v>
      </c>
      <c r="I15" s="70">
        <v>1</v>
      </c>
      <c r="J15" s="71">
        <v>385</v>
      </c>
      <c r="K15" s="72">
        <v>212</v>
      </c>
      <c r="L15" s="73">
        <v>0</v>
      </c>
      <c r="M15" s="73">
        <v>0</v>
      </c>
      <c r="N15" s="73">
        <v>40</v>
      </c>
      <c r="O15" s="74">
        <v>133</v>
      </c>
      <c r="P15" s="81">
        <v>0</v>
      </c>
      <c r="Q15" s="75"/>
      <c r="R15" s="51"/>
    </row>
    <row r="16" spans="1:18" ht="14.25">
      <c r="A16" s="51"/>
      <c r="B16" s="64" t="s">
        <v>6</v>
      </c>
      <c r="C16" s="65"/>
      <c r="D16" s="66">
        <v>0</v>
      </c>
      <c r="E16" s="67">
        <v>0</v>
      </c>
      <c r="F16" s="68">
        <v>0</v>
      </c>
      <c r="G16" s="69">
        <v>0</v>
      </c>
      <c r="H16" s="70">
        <v>0</v>
      </c>
      <c r="I16" s="70">
        <v>0</v>
      </c>
      <c r="J16" s="71">
        <v>0</v>
      </c>
      <c r="K16" s="72">
        <v>0</v>
      </c>
      <c r="L16" s="73">
        <v>0</v>
      </c>
      <c r="M16" s="73">
        <v>0</v>
      </c>
      <c r="N16" s="73">
        <v>0</v>
      </c>
      <c r="O16" s="74">
        <v>0</v>
      </c>
      <c r="P16" s="81">
        <v>0</v>
      </c>
      <c r="Q16" s="75"/>
      <c r="R16" s="51"/>
    </row>
    <row r="17" spans="1:18" ht="14.25">
      <c r="A17" s="51"/>
      <c r="B17" s="64" t="s">
        <v>79</v>
      </c>
      <c r="C17" s="65"/>
      <c r="D17" s="66">
        <v>1</v>
      </c>
      <c r="E17" s="67">
        <v>0</v>
      </c>
      <c r="F17" s="68">
        <v>1</v>
      </c>
      <c r="G17" s="69">
        <v>0</v>
      </c>
      <c r="H17" s="70">
        <v>0</v>
      </c>
      <c r="I17" s="70">
        <v>1</v>
      </c>
      <c r="J17" s="71">
        <v>311</v>
      </c>
      <c r="K17" s="72">
        <v>0</v>
      </c>
      <c r="L17" s="73">
        <v>0</v>
      </c>
      <c r="M17" s="73">
        <v>12</v>
      </c>
      <c r="N17" s="73">
        <v>0</v>
      </c>
      <c r="O17" s="74">
        <v>299</v>
      </c>
      <c r="P17" s="81">
        <v>0</v>
      </c>
      <c r="Q17" s="75"/>
      <c r="R17" s="51"/>
    </row>
    <row r="18" spans="1:18" ht="14.25">
      <c r="A18" s="51"/>
      <c r="B18" s="64" t="s">
        <v>80</v>
      </c>
      <c r="C18" s="65"/>
      <c r="D18" s="66">
        <v>1</v>
      </c>
      <c r="E18" s="67">
        <v>0</v>
      </c>
      <c r="F18" s="68">
        <v>1</v>
      </c>
      <c r="G18" s="69">
        <v>0</v>
      </c>
      <c r="H18" s="70">
        <v>0</v>
      </c>
      <c r="I18" s="70">
        <v>1</v>
      </c>
      <c r="J18" s="71">
        <v>90</v>
      </c>
      <c r="K18" s="72">
        <v>0</v>
      </c>
      <c r="L18" s="73">
        <v>0</v>
      </c>
      <c r="M18" s="73">
        <v>0</v>
      </c>
      <c r="N18" s="73">
        <v>0</v>
      </c>
      <c r="O18" s="74">
        <v>90</v>
      </c>
      <c r="P18" s="81" t="s">
        <v>30</v>
      </c>
      <c r="Q18" s="75"/>
      <c r="R18" s="51"/>
    </row>
    <row r="19" spans="1:18" ht="14.25">
      <c r="A19" s="51"/>
      <c r="B19" s="64" t="s">
        <v>81</v>
      </c>
      <c r="C19" s="65"/>
      <c r="D19" s="66">
        <v>0</v>
      </c>
      <c r="E19" s="67">
        <v>0</v>
      </c>
      <c r="F19" s="68">
        <v>0</v>
      </c>
      <c r="G19" s="69">
        <v>0</v>
      </c>
      <c r="H19" s="70">
        <v>0</v>
      </c>
      <c r="I19" s="70">
        <v>0</v>
      </c>
      <c r="J19" s="71">
        <v>0</v>
      </c>
      <c r="K19" s="72">
        <v>0</v>
      </c>
      <c r="L19" s="73">
        <v>0</v>
      </c>
      <c r="M19" s="73">
        <v>0</v>
      </c>
      <c r="N19" s="73">
        <v>0</v>
      </c>
      <c r="O19" s="74">
        <v>0</v>
      </c>
      <c r="P19" s="81">
        <v>0</v>
      </c>
      <c r="Q19" s="75"/>
      <c r="R19" s="51"/>
    </row>
    <row r="20" spans="1:18" ht="14.25">
      <c r="A20" s="51"/>
      <c r="B20" s="64"/>
      <c r="C20" s="65"/>
      <c r="D20" s="66"/>
      <c r="E20" s="67"/>
      <c r="F20" s="68"/>
      <c r="G20" s="69"/>
      <c r="H20" s="70"/>
      <c r="I20" s="70"/>
      <c r="J20" s="71"/>
      <c r="K20" s="72"/>
      <c r="L20" s="73"/>
      <c r="M20" s="73"/>
      <c r="N20" s="73"/>
      <c r="O20" s="74"/>
      <c r="P20" s="81"/>
      <c r="Q20" s="75"/>
      <c r="R20" s="51"/>
    </row>
    <row r="21" spans="1:18" s="63" customFormat="1" ht="14.25" customHeight="1">
      <c r="A21" s="53"/>
      <c r="B21" s="54" t="s">
        <v>82</v>
      </c>
      <c r="C21" s="76"/>
      <c r="D21" s="628">
        <f>SUM(D22:D32)</f>
        <v>11</v>
      </c>
      <c r="E21" s="625">
        <f aca="true" t="shared" si="2" ref="E21:P21">SUM(E22:E32)</f>
        <v>1</v>
      </c>
      <c r="F21" s="626">
        <f t="shared" si="2"/>
        <v>10</v>
      </c>
      <c r="G21" s="622">
        <f t="shared" si="2"/>
        <v>5</v>
      </c>
      <c r="H21" s="623">
        <f t="shared" si="2"/>
        <v>0</v>
      </c>
      <c r="I21" s="623">
        <f t="shared" si="2"/>
        <v>4</v>
      </c>
      <c r="J21" s="629">
        <f t="shared" si="2"/>
        <v>1721</v>
      </c>
      <c r="K21" s="620">
        <f t="shared" si="2"/>
        <v>215</v>
      </c>
      <c r="L21" s="625">
        <f t="shared" si="2"/>
        <v>6</v>
      </c>
      <c r="M21" s="626">
        <f t="shared" si="2"/>
        <v>52</v>
      </c>
      <c r="N21" s="625">
        <f t="shared" si="2"/>
        <v>376</v>
      </c>
      <c r="O21" s="630">
        <f t="shared" si="2"/>
        <v>1072</v>
      </c>
      <c r="P21" s="622">
        <f t="shared" si="2"/>
        <v>0</v>
      </c>
      <c r="Q21" s="62"/>
      <c r="R21" s="53"/>
    </row>
    <row r="22" spans="1:18" ht="14.25">
      <c r="A22" s="51"/>
      <c r="B22" s="64" t="s">
        <v>83</v>
      </c>
      <c r="C22" s="65"/>
      <c r="D22" s="66">
        <v>7</v>
      </c>
      <c r="E22" s="67">
        <v>1</v>
      </c>
      <c r="F22" s="68">
        <v>6</v>
      </c>
      <c r="G22" s="69">
        <v>3</v>
      </c>
      <c r="H22" s="70">
        <v>0</v>
      </c>
      <c r="I22" s="70">
        <v>3</v>
      </c>
      <c r="J22" s="71">
        <v>1304</v>
      </c>
      <c r="K22" s="72">
        <v>215</v>
      </c>
      <c r="L22" s="73">
        <v>6</v>
      </c>
      <c r="M22" s="73">
        <v>22</v>
      </c>
      <c r="N22" s="73">
        <v>212</v>
      </c>
      <c r="O22" s="74">
        <v>849</v>
      </c>
      <c r="P22" s="81">
        <v>0</v>
      </c>
      <c r="Q22" s="75"/>
      <c r="R22" s="51"/>
    </row>
    <row r="23" spans="1:18" ht="14.25">
      <c r="A23" s="51"/>
      <c r="B23" s="64" t="s">
        <v>84</v>
      </c>
      <c r="C23" s="65"/>
      <c r="D23" s="66">
        <v>1</v>
      </c>
      <c r="E23" s="67">
        <v>0</v>
      </c>
      <c r="F23" s="68">
        <v>1</v>
      </c>
      <c r="G23" s="69">
        <v>0</v>
      </c>
      <c r="H23" s="70">
        <v>0</v>
      </c>
      <c r="I23" s="70">
        <v>0</v>
      </c>
      <c r="J23" s="71">
        <v>40</v>
      </c>
      <c r="K23" s="72">
        <v>0</v>
      </c>
      <c r="L23" s="73">
        <v>0</v>
      </c>
      <c r="M23" s="73">
        <v>0</v>
      </c>
      <c r="N23" s="73">
        <v>0</v>
      </c>
      <c r="O23" s="74">
        <v>40</v>
      </c>
      <c r="P23" s="81">
        <v>0</v>
      </c>
      <c r="Q23" s="75"/>
      <c r="R23" s="51"/>
    </row>
    <row r="24" spans="1:18" ht="14.25">
      <c r="A24" s="51"/>
      <c r="B24" s="64" t="s">
        <v>85</v>
      </c>
      <c r="C24" s="65"/>
      <c r="D24" s="66">
        <v>0</v>
      </c>
      <c r="E24" s="67">
        <v>0</v>
      </c>
      <c r="F24" s="68">
        <v>0</v>
      </c>
      <c r="G24" s="69">
        <v>0</v>
      </c>
      <c r="H24" s="70">
        <v>0</v>
      </c>
      <c r="I24" s="70">
        <v>0</v>
      </c>
      <c r="J24" s="71">
        <v>0</v>
      </c>
      <c r="K24" s="72">
        <v>0</v>
      </c>
      <c r="L24" s="73">
        <v>0</v>
      </c>
      <c r="M24" s="73">
        <v>0</v>
      </c>
      <c r="N24" s="73">
        <v>0</v>
      </c>
      <c r="O24" s="74">
        <v>0</v>
      </c>
      <c r="P24" s="81">
        <v>0</v>
      </c>
      <c r="Q24" s="75"/>
      <c r="R24" s="51"/>
    </row>
    <row r="25" spans="1:18" ht="14.25">
      <c r="A25" s="51"/>
      <c r="B25" s="64" t="s">
        <v>86</v>
      </c>
      <c r="C25" s="65"/>
      <c r="D25" s="66">
        <v>0</v>
      </c>
      <c r="E25" s="67">
        <v>0</v>
      </c>
      <c r="F25" s="68">
        <v>0</v>
      </c>
      <c r="G25" s="69">
        <v>0</v>
      </c>
      <c r="H25" s="70">
        <v>0</v>
      </c>
      <c r="I25" s="70">
        <v>0</v>
      </c>
      <c r="J25" s="71">
        <v>0</v>
      </c>
      <c r="K25" s="72">
        <v>0</v>
      </c>
      <c r="L25" s="73">
        <v>0</v>
      </c>
      <c r="M25" s="73">
        <v>0</v>
      </c>
      <c r="N25" s="73">
        <v>0</v>
      </c>
      <c r="O25" s="74">
        <v>0</v>
      </c>
      <c r="P25" s="81">
        <v>0</v>
      </c>
      <c r="Q25" s="75"/>
      <c r="R25" s="51"/>
    </row>
    <row r="26" spans="1:18" ht="14.25">
      <c r="A26" s="51"/>
      <c r="B26" s="64" t="s">
        <v>87</v>
      </c>
      <c r="C26" s="65"/>
      <c r="D26" s="66">
        <v>0</v>
      </c>
      <c r="E26" s="67">
        <v>0</v>
      </c>
      <c r="F26" s="68">
        <v>0</v>
      </c>
      <c r="G26" s="69">
        <v>0</v>
      </c>
      <c r="H26" s="70">
        <v>0</v>
      </c>
      <c r="I26" s="70">
        <v>0</v>
      </c>
      <c r="J26" s="71">
        <v>0</v>
      </c>
      <c r="K26" s="72">
        <v>0</v>
      </c>
      <c r="L26" s="73">
        <v>0</v>
      </c>
      <c r="M26" s="73">
        <v>0</v>
      </c>
      <c r="N26" s="73">
        <v>0</v>
      </c>
      <c r="O26" s="74">
        <v>0</v>
      </c>
      <c r="P26" s="81">
        <v>0</v>
      </c>
      <c r="Q26" s="75"/>
      <c r="R26" s="51"/>
    </row>
    <row r="27" spans="1:18" ht="14.25">
      <c r="A27" s="51"/>
      <c r="B27" s="64" t="s">
        <v>88</v>
      </c>
      <c r="C27" s="65"/>
      <c r="D27" s="66">
        <v>0</v>
      </c>
      <c r="E27" s="67">
        <v>0</v>
      </c>
      <c r="F27" s="68">
        <v>0</v>
      </c>
      <c r="G27" s="69">
        <v>0</v>
      </c>
      <c r="H27" s="70">
        <v>0</v>
      </c>
      <c r="I27" s="70">
        <v>0</v>
      </c>
      <c r="J27" s="71">
        <v>0</v>
      </c>
      <c r="K27" s="72">
        <v>0</v>
      </c>
      <c r="L27" s="73">
        <v>0</v>
      </c>
      <c r="M27" s="73">
        <v>0</v>
      </c>
      <c r="N27" s="73">
        <v>0</v>
      </c>
      <c r="O27" s="74">
        <v>0</v>
      </c>
      <c r="P27" s="81">
        <v>0</v>
      </c>
      <c r="Q27" s="75"/>
      <c r="R27" s="51"/>
    </row>
    <row r="28" spans="1:18" ht="14.25">
      <c r="A28" s="51"/>
      <c r="B28" s="64" t="s">
        <v>89</v>
      </c>
      <c r="C28" s="65"/>
      <c r="D28" s="66">
        <v>1</v>
      </c>
      <c r="E28" s="67">
        <v>0</v>
      </c>
      <c r="F28" s="68">
        <v>1</v>
      </c>
      <c r="G28" s="69">
        <v>1</v>
      </c>
      <c r="H28" s="70">
        <v>0</v>
      </c>
      <c r="I28" s="70">
        <v>1</v>
      </c>
      <c r="J28" s="71">
        <v>142</v>
      </c>
      <c r="K28" s="72">
        <v>0</v>
      </c>
      <c r="L28" s="73">
        <v>0</v>
      </c>
      <c r="M28" s="73">
        <v>0</v>
      </c>
      <c r="N28" s="73">
        <v>112</v>
      </c>
      <c r="O28" s="74">
        <v>30</v>
      </c>
      <c r="P28" s="81">
        <v>0</v>
      </c>
      <c r="Q28" s="75"/>
      <c r="R28" s="51"/>
    </row>
    <row r="29" spans="1:18" ht="14.25">
      <c r="A29" s="51"/>
      <c r="B29" s="64" t="s">
        <v>90</v>
      </c>
      <c r="C29" s="65"/>
      <c r="D29" s="66">
        <v>0</v>
      </c>
      <c r="E29" s="67">
        <v>0</v>
      </c>
      <c r="F29" s="68">
        <v>0</v>
      </c>
      <c r="G29" s="69">
        <v>0</v>
      </c>
      <c r="H29" s="70">
        <v>0</v>
      </c>
      <c r="I29" s="70">
        <v>0</v>
      </c>
      <c r="J29" s="71">
        <v>0</v>
      </c>
      <c r="K29" s="72">
        <v>0</v>
      </c>
      <c r="L29" s="73">
        <v>0</v>
      </c>
      <c r="M29" s="73">
        <v>0</v>
      </c>
      <c r="N29" s="73">
        <v>0</v>
      </c>
      <c r="O29" s="74">
        <v>0</v>
      </c>
      <c r="P29" s="81">
        <v>0</v>
      </c>
      <c r="Q29" s="75"/>
      <c r="R29" s="51"/>
    </row>
    <row r="30" spans="1:18" ht="14.25">
      <c r="A30" s="51"/>
      <c r="B30" s="64" t="s">
        <v>91</v>
      </c>
      <c r="C30" s="65"/>
      <c r="D30" s="66">
        <v>0</v>
      </c>
      <c r="E30" s="67">
        <v>0</v>
      </c>
      <c r="F30" s="68">
        <v>0</v>
      </c>
      <c r="G30" s="69">
        <v>0</v>
      </c>
      <c r="H30" s="70">
        <v>0</v>
      </c>
      <c r="I30" s="70">
        <v>0</v>
      </c>
      <c r="J30" s="71" t="s">
        <v>30</v>
      </c>
      <c r="K30" s="72">
        <v>0</v>
      </c>
      <c r="L30" s="73">
        <v>0</v>
      </c>
      <c r="M30" s="73">
        <v>0</v>
      </c>
      <c r="N30" s="73">
        <v>0</v>
      </c>
      <c r="O30" s="74">
        <v>0</v>
      </c>
      <c r="P30" s="81">
        <v>0</v>
      </c>
      <c r="Q30" s="75"/>
      <c r="R30" s="51"/>
    </row>
    <row r="31" spans="1:18" ht="14.25">
      <c r="A31" s="51"/>
      <c r="B31" s="64" t="s">
        <v>92</v>
      </c>
      <c r="C31" s="65"/>
      <c r="D31" s="66">
        <v>1</v>
      </c>
      <c r="E31" s="67">
        <v>0</v>
      </c>
      <c r="F31" s="68">
        <v>1</v>
      </c>
      <c r="G31" s="69">
        <v>0</v>
      </c>
      <c r="H31" s="70">
        <v>0</v>
      </c>
      <c r="I31" s="70">
        <v>0</v>
      </c>
      <c r="J31" s="71">
        <v>86</v>
      </c>
      <c r="K31" s="72">
        <v>0</v>
      </c>
      <c r="L31" s="73">
        <v>0</v>
      </c>
      <c r="M31" s="73">
        <v>0</v>
      </c>
      <c r="N31" s="73">
        <v>0</v>
      </c>
      <c r="O31" s="74">
        <v>86</v>
      </c>
      <c r="P31" s="81">
        <v>0</v>
      </c>
      <c r="Q31" s="75"/>
      <c r="R31" s="51"/>
    </row>
    <row r="32" spans="1:18" ht="14.25">
      <c r="A32" s="51"/>
      <c r="B32" s="64" t="s">
        <v>93</v>
      </c>
      <c r="C32" s="65"/>
      <c r="D32" s="66">
        <v>1</v>
      </c>
      <c r="E32" s="67">
        <v>0</v>
      </c>
      <c r="F32" s="68">
        <v>1</v>
      </c>
      <c r="G32" s="69">
        <v>1</v>
      </c>
      <c r="H32" s="70">
        <v>0</v>
      </c>
      <c r="I32" s="70">
        <v>0</v>
      </c>
      <c r="J32" s="71">
        <v>149</v>
      </c>
      <c r="K32" s="72">
        <v>0</v>
      </c>
      <c r="L32" s="73">
        <v>0</v>
      </c>
      <c r="M32" s="73">
        <v>30</v>
      </c>
      <c r="N32" s="73">
        <v>52</v>
      </c>
      <c r="O32" s="74">
        <v>67</v>
      </c>
      <c r="P32" s="81">
        <v>0</v>
      </c>
      <c r="Q32" s="75"/>
      <c r="R32" s="51"/>
    </row>
    <row r="33" spans="1:18" ht="14.25">
      <c r="A33" s="51"/>
      <c r="B33" s="64"/>
      <c r="C33" s="65"/>
      <c r="D33" s="66"/>
      <c r="E33" s="67"/>
      <c r="F33" s="68"/>
      <c r="G33" s="69"/>
      <c r="H33" s="70"/>
      <c r="I33" s="70"/>
      <c r="J33" s="71"/>
      <c r="K33" s="72"/>
      <c r="L33" s="73"/>
      <c r="M33" s="73"/>
      <c r="N33" s="73"/>
      <c r="O33" s="74"/>
      <c r="P33" s="81"/>
      <c r="Q33" s="75"/>
      <c r="R33" s="51"/>
    </row>
    <row r="34" spans="1:18" s="63" customFormat="1" ht="14.25" customHeight="1">
      <c r="A34" s="53"/>
      <c r="B34" s="54" t="s">
        <v>94</v>
      </c>
      <c r="C34" s="76"/>
      <c r="D34" s="628">
        <f aca="true" t="shared" si="3" ref="D34:P34">SUM(D35:D43)</f>
        <v>11</v>
      </c>
      <c r="E34" s="620">
        <f t="shared" si="3"/>
        <v>2</v>
      </c>
      <c r="F34" s="626">
        <f t="shared" si="3"/>
        <v>9</v>
      </c>
      <c r="G34" s="622">
        <f t="shared" si="3"/>
        <v>5</v>
      </c>
      <c r="H34" s="623">
        <f t="shared" si="3"/>
        <v>0</v>
      </c>
      <c r="I34" s="623">
        <f t="shared" si="3"/>
        <v>5</v>
      </c>
      <c r="J34" s="629">
        <f t="shared" si="3"/>
        <v>1828</v>
      </c>
      <c r="K34" s="625">
        <f t="shared" si="3"/>
        <v>480</v>
      </c>
      <c r="L34" s="626">
        <f t="shared" si="3"/>
        <v>4</v>
      </c>
      <c r="M34" s="626">
        <f t="shared" si="3"/>
        <v>12</v>
      </c>
      <c r="N34" s="626">
        <f t="shared" si="3"/>
        <v>258</v>
      </c>
      <c r="O34" s="627">
        <f t="shared" si="3"/>
        <v>1074</v>
      </c>
      <c r="P34" s="622">
        <f t="shared" si="3"/>
        <v>0</v>
      </c>
      <c r="Q34" s="62"/>
      <c r="R34" s="53"/>
    </row>
    <row r="35" spans="1:18" ht="14.25">
      <c r="A35" s="51"/>
      <c r="B35" s="64" t="s">
        <v>95</v>
      </c>
      <c r="C35" s="65"/>
      <c r="D35" s="66">
        <v>4</v>
      </c>
      <c r="E35" s="67">
        <v>0</v>
      </c>
      <c r="F35" s="68">
        <v>4</v>
      </c>
      <c r="G35" s="69">
        <v>2</v>
      </c>
      <c r="H35" s="70">
        <v>0</v>
      </c>
      <c r="I35" s="70">
        <v>3</v>
      </c>
      <c r="J35" s="71">
        <v>865</v>
      </c>
      <c r="K35" s="72">
        <v>0</v>
      </c>
      <c r="L35" s="73">
        <v>4</v>
      </c>
      <c r="M35" s="73">
        <v>12</v>
      </c>
      <c r="N35" s="73">
        <v>93</v>
      </c>
      <c r="O35" s="74">
        <v>756</v>
      </c>
      <c r="P35" s="81">
        <v>0</v>
      </c>
      <c r="Q35" s="75"/>
      <c r="R35" s="51"/>
    </row>
    <row r="36" spans="1:18" ht="14.25">
      <c r="A36" s="51"/>
      <c r="B36" s="64" t="s">
        <v>96</v>
      </c>
      <c r="C36" s="65"/>
      <c r="D36" s="66">
        <v>1</v>
      </c>
      <c r="E36" s="67">
        <v>0</v>
      </c>
      <c r="F36" s="68">
        <v>1</v>
      </c>
      <c r="G36" s="69">
        <v>0</v>
      </c>
      <c r="H36" s="70">
        <v>0</v>
      </c>
      <c r="I36" s="70">
        <v>0</v>
      </c>
      <c r="J36" s="71">
        <v>21</v>
      </c>
      <c r="K36" s="72">
        <v>0</v>
      </c>
      <c r="L36" s="73">
        <v>0</v>
      </c>
      <c r="M36" s="73">
        <v>0</v>
      </c>
      <c r="N36" s="73">
        <v>0</v>
      </c>
      <c r="O36" s="74">
        <v>21</v>
      </c>
      <c r="P36" s="81">
        <v>0</v>
      </c>
      <c r="Q36" s="75"/>
      <c r="R36" s="51"/>
    </row>
    <row r="37" spans="1:18" ht="14.25">
      <c r="A37" s="51"/>
      <c r="B37" s="64" t="s">
        <v>97</v>
      </c>
      <c r="C37" s="65"/>
      <c r="D37" s="66">
        <v>0</v>
      </c>
      <c r="E37" s="67">
        <v>0</v>
      </c>
      <c r="F37" s="68">
        <v>0</v>
      </c>
      <c r="G37" s="69">
        <v>0</v>
      </c>
      <c r="H37" s="70">
        <v>0</v>
      </c>
      <c r="I37" s="70">
        <v>0</v>
      </c>
      <c r="J37" s="71">
        <v>0</v>
      </c>
      <c r="K37" s="72">
        <v>0</v>
      </c>
      <c r="L37" s="73">
        <v>0</v>
      </c>
      <c r="M37" s="73">
        <v>0</v>
      </c>
      <c r="N37" s="73">
        <v>0</v>
      </c>
      <c r="O37" s="74">
        <v>0</v>
      </c>
      <c r="P37" s="81">
        <v>0</v>
      </c>
      <c r="Q37" s="75"/>
      <c r="R37" s="51"/>
    </row>
    <row r="38" spans="1:18" ht="14.25">
      <c r="A38" s="51"/>
      <c r="B38" s="64" t="s">
        <v>98</v>
      </c>
      <c r="C38" s="65"/>
      <c r="D38" s="66">
        <v>0</v>
      </c>
      <c r="E38" s="67">
        <v>0</v>
      </c>
      <c r="F38" s="68">
        <v>0</v>
      </c>
      <c r="G38" s="69">
        <v>0</v>
      </c>
      <c r="H38" s="70">
        <v>0</v>
      </c>
      <c r="I38" s="70">
        <v>0</v>
      </c>
      <c r="J38" s="71">
        <v>0</v>
      </c>
      <c r="K38" s="72">
        <v>0</v>
      </c>
      <c r="L38" s="73">
        <v>0</v>
      </c>
      <c r="M38" s="73">
        <v>0</v>
      </c>
      <c r="N38" s="73">
        <v>0</v>
      </c>
      <c r="O38" s="74">
        <v>0</v>
      </c>
      <c r="P38" s="81">
        <v>0</v>
      </c>
      <c r="Q38" s="75"/>
      <c r="R38" s="51"/>
    </row>
    <row r="39" spans="1:18" ht="14.25">
      <c r="A39" s="51"/>
      <c r="B39" s="64" t="s">
        <v>99</v>
      </c>
      <c r="C39" s="65"/>
      <c r="D39" s="66">
        <v>3</v>
      </c>
      <c r="E39" s="67">
        <v>2</v>
      </c>
      <c r="F39" s="68">
        <v>1</v>
      </c>
      <c r="G39" s="69">
        <v>1</v>
      </c>
      <c r="H39" s="70">
        <v>0</v>
      </c>
      <c r="I39" s="70">
        <v>1</v>
      </c>
      <c r="J39" s="71">
        <v>549</v>
      </c>
      <c r="K39" s="72">
        <v>356</v>
      </c>
      <c r="L39" s="73">
        <v>0</v>
      </c>
      <c r="M39" s="73">
        <v>0</v>
      </c>
      <c r="N39" s="73">
        <v>91</v>
      </c>
      <c r="O39" s="74">
        <v>102</v>
      </c>
      <c r="P39" s="81">
        <v>0</v>
      </c>
      <c r="Q39" s="75"/>
      <c r="R39" s="51"/>
    </row>
    <row r="40" spans="1:18" ht="14.25">
      <c r="A40" s="51"/>
      <c r="B40" s="64" t="s">
        <v>100</v>
      </c>
      <c r="C40" s="65"/>
      <c r="D40" s="66">
        <v>1</v>
      </c>
      <c r="E40" s="67">
        <v>0</v>
      </c>
      <c r="F40" s="68">
        <v>1</v>
      </c>
      <c r="G40" s="69">
        <v>1</v>
      </c>
      <c r="H40" s="70">
        <v>0</v>
      </c>
      <c r="I40" s="70">
        <v>0</v>
      </c>
      <c r="J40" s="71">
        <v>56</v>
      </c>
      <c r="K40" s="72">
        <v>0</v>
      </c>
      <c r="L40" s="73">
        <v>0</v>
      </c>
      <c r="M40" s="73">
        <v>0</v>
      </c>
      <c r="N40" s="73">
        <v>40</v>
      </c>
      <c r="O40" s="74">
        <v>16</v>
      </c>
      <c r="P40" s="81">
        <v>0</v>
      </c>
      <c r="Q40" s="75"/>
      <c r="R40" s="51"/>
    </row>
    <row r="41" spans="1:18" ht="14.25">
      <c r="A41" s="51"/>
      <c r="B41" s="64" t="s">
        <v>101</v>
      </c>
      <c r="C41" s="65"/>
      <c r="D41" s="66">
        <v>0</v>
      </c>
      <c r="E41" s="67">
        <v>0</v>
      </c>
      <c r="F41" s="68">
        <v>0</v>
      </c>
      <c r="G41" s="69">
        <v>0</v>
      </c>
      <c r="H41" s="70">
        <v>0</v>
      </c>
      <c r="I41" s="70">
        <v>0</v>
      </c>
      <c r="J41" s="71">
        <v>0</v>
      </c>
      <c r="K41" s="72">
        <v>0</v>
      </c>
      <c r="L41" s="73">
        <v>0</v>
      </c>
      <c r="M41" s="73">
        <v>0</v>
      </c>
      <c r="N41" s="73">
        <v>0</v>
      </c>
      <c r="O41" s="74">
        <v>0</v>
      </c>
      <c r="P41" s="81">
        <v>0</v>
      </c>
      <c r="Q41" s="75"/>
      <c r="R41" s="51"/>
    </row>
    <row r="42" spans="1:18" ht="14.25">
      <c r="A42" s="51"/>
      <c r="B42" s="64" t="s">
        <v>102</v>
      </c>
      <c r="C42" s="65"/>
      <c r="D42" s="66">
        <v>2</v>
      </c>
      <c r="E42" s="67">
        <v>0</v>
      </c>
      <c r="F42" s="68">
        <v>2</v>
      </c>
      <c r="G42" s="69">
        <v>1</v>
      </c>
      <c r="H42" s="70">
        <v>0</v>
      </c>
      <c r="I42" s="70">
        <v>1</v>
      </c>
      <c r="J42" s="71">
        <v>337</v>
      </c>
      <c r="K42" s="72">
        <v>124</v>
      </c>
      <c r="L42" s="73">
        <v>0</v>
      </c>
      <c r="M42" s="73">
        <v>0</v>
      </c>
      <c r="N42" s="73">
        <v>34</v>
      </c>
      <c r="O42" s="74">
        <v>179</v>
      </c>
      <c r="P42" s="81">
        <v>0</v>
      </c>
      <c r="Q42" s="75"/>
      <c r="R42" s="51"/>
    </row>
    <row r="43" spans="1:18" ht="14.25">
      <c r="A43" s="51"/>
      <c r="B43" s="64" t="s">
        <v>103</v>
      </c>
      <c r="C43" s="65"/>
      <c r="D43" s="66">
        <v>0</v>
      </c>
      <c r="E43" s="67">
        <v>0</v>
      </c>
      <c r="F43" s="68">
        <v>0</v>
      </c>
      <c r="G43" s="69">
        <v>0</v>
      </c>
      <c r="H43" s="70">
        <v>0</v>
      </c>
      <c r="I43" s="70">
        <v>0</v>
      </c>
      <c r="J43" s="71">
        <v>0</v>
      </c>
      <c r="K43" s="72">
        <v>0</v>
      </c>
      <c r="L43" s="73">
        <v>0</v>
      </c>
      <c r="M43" s="73">
        <v>0</v>
      </c>
      <c r="N43" s="73">
        <v>0</v>
      </c>
      <c r="O43" s="74">
        <v>0</v>
      </c>
      <c r="P43" s="81">
        <v>0</v>
      </c>
      <c r="Q43" s="75"/>
      <c r="R43" s="51"/>
    </row>
    <row r="44" spans="1:18" ht="14.25">
      <c r="A44" s="51"/>
      <c r="B44" s="64"/>
      <c r="C44" s="65"/>
      <c r="D44" s="66"/>
      <c r="E44" s="67"/>
      <c r="F44" s="68"/>
      <c r="G44" s="69"/>
      <c r="H44" s="70"/>
      <c r="I44" s="70"/>
      <c r="J44" s="71"/>
      <c r="K44" s="72"/>
      <c r="L44" s="73"/>
      <c r="M44" s="73"/>
      <c r="N44" s="73"/>
      <c r="O44" s="74"/>
      <c r="P44" s="81"/>
      <c r="Q44" s="75"/>
      <c r="R44" s="51"/>
    </row>
    <row r="45" spans="1:18" s="63" customFormat="1" ht="14.25" customHeight="1">
      <c r="A45" s="53"/>
      <c r="B45" s="54" t="s">
        <v>104</v>
      </c>
      <c r="C45" s="76"/>
      <c r="D45" s="628">
        <f aca="true" t="shared" si="4" ref="D45:P45">SUM(D46:D58)</f>
        <v>19</v>
      </c>
      <c r="E45" s="620">
        <f t="shared" si="4"/>
        <v>2</v>
      </c>
      <c r="F45" s="626">
        <f t="shared" si="4"/>
        <v>17</v>
      </c>
      <c r="G45" s="622">
        <f t="shared" si="4"/>
        <v>8</v>
      </c>
      <c r="H45" s="623">
        <f t="shared" si="4"/>
        <v>1</v>
      </c>
      <c r="I45" s="623">
        <f t="shared" si="4"/>
        <v>7</v>
      </c>
      <c r="J45" s="629">
        <f t="shared" si="4"/>
        <v>4456</v>
      </c>
      <c r="K45" s="625">
        <f t="shared" si="4"/>
        <v>1204</v>
      </c>
      <c r="L45" s="626">
        <f t="shared" si="4"/>
        <v>8</v>
      </c>
      <c r="M45" s="626">
        <f t="shared" si="4"/>
        <v>50</v>
      </c>
      <c r="N45" s="626">
        <f t="shared" si="4"/>
        <v>803</v>
      </c>
      <c r="O45" s="627">
        <f t="shared" si="4"/>
        <v>2391</v>
      </c>
      <c r="P45" s="622">
        <f t="shared" si="4"/>
        <v>939</v>
      </c>
      <c r="Q45" s="62"/>
      <c r="R45" s="53"/>
    </row>
    <row r="46" spans="1:18" ht="14.25">
      <c r="A46" s="51"/>
      <c r="B46" s="223" t="s">
        <v>105</v>
      </c>
      <c r="C46" s="65"/>
      <c r="D46" s="66">
        <v>8</v>
      </c>
      <c r="E46" s="67">
        <v>1</v>
      </c>
      <c r="F46" s="68">
        <v>7</v>
      </c>
      <c r="G46" s="69">
        <v>3</v>
      </c>
      <c r="H46" s="70">
        <v>1</v>
      </c>
      <c r="I46" s="70">
        <v>3</v>
      </c>
      <c r="J46" s="71">
        <v>2962</v>
      </c>
      <c r="K46" s="72">
        <v>688</v>
      </c>
      <c r="L46" s="73">
        <v>8</v>
      </c>
      <c r="M46" s="73">
        <v>50</v>
      </c>
      <c r="N46" s="73">
        <v>427</v>
      </c>
      <c r="O46" s="74">
        <v>1789</v>
      </c>
      <c r="P46" s="81">
        <v>939</v>
      </c>
      <c r="Q46" s="75"/>
      <c r="R46" s="51"/>
    </row>
    <row r="47" spans="1:18" ht="14.25">
      <c r="A47" s="51"/>
      <c r="B47" s="64" t="s">
        <v>106</v>
      </c>
      <c r="C47" s="65"/>
      <c r="D47" s="66">
        <v>7</v>
      </c>
      <c r="E47" s="67">
        <v>1</v>
      </c>
      <c r="F47" s="68">
        <v>6</v>
      </c>
      <c r="G47" s="69">
        <v>4</v>
      </c>
      <c r="H47" s="70">
        <v>0</v>
      </c>
      <c r="I47" s="70">
        <v>2</v>
      </c>
      <c r="J47" s="71">
        <v>1006</v>
      </c>
      <c r="K47" s="72">
        <v>410</v>
      </c>
      <c r="L47" s="73">
        <v>0</v>
      </c>
      <c r="M47" s="73">
        <v>0</v>
      </c>
      <c r="N47" s="73">
        <v>328</v>
      </c>
      <c r="O47" s="74">
        <v>268</v>
      </c>
      <c r="P47" s="81">
        <v>0</v>
      </c>
      <c r="Q47" s="75"/>
      <c r="R47" s="51"/>
    </row>
    <row r="48" spans="1:18" ht="14.25">
      <c r="A48" s="51"/>
      <c r="B48" s="64" t="s">
        <v>107</v>
      </c>
      <c r="C48" s="65"/>
      <c r="D48" s="66">
        <v>0</v>
      </c>
      <c r="E48" s="67">
        <v>0</v>
      </c>
      <c r="F48" s="68">
        <v>0</v>
      </c>
      <c r="G48" s="69">
        <v>0</v>
      </c>
      <c r="H48" s="70">
        <v>0</v>
      </c>
      <c r="I48" s="70">
        <v>0</v>
      </c>
      <c r="J48" s="71">
        <v>0</v>
      </c>
      <c r="K48" s="72">
        <v>0</v>
      </c>
      <c r="L48" s="73">
        <v>0</v>
      </c>
      <c r="M48" s="73">
        <v>0</v>
      </c>
      <c r="N48" s="73">
        <v>0</v>
      </c>
      <c r="O48" s="74">
        <v>0</v>
      </c>
      <c r="P48" s="81">
        <v>0</v>
      </c>
      <c r="Q48" s="75"/>
      <c r="R48" s="51"/>
    </row>
    <row r="49" spans="1:18" ht="14.25">
      <c r="A49" s="51"/>
      <c r="B49" s="64" t="s">
        <v>108</v>
      </c>
      <c r="C49" s="65"/>
      <c r="D49" s="66">
        <v>0</v>
      </c>
      <c r="E49" s="67">
        <v>0</v>
      </c>
      <c r="F49" s="68">
        <v>0</v>
      </c>
      <c r="G49" s="69">
        <v>0</v>
      </c>
      <c r="H49" s="70">
        <v>0</v>
      </c>
      <c r="I49" s="70">
        <v>0</v>
      </c>
      <c r="J49" s="71">
        <v>0</v>
      </c>
      <c r="K49" s="72">
        <v>0</v>
      </c>
      <c r="L49" s="73">
        <v>0</v>
      </c>
      <c r="M49" s="73">
        <v>0</v>
      </c>
      <c r="N49" s="73">
        <v>0</v>
      </c>
      <c r="O49" s="74">
        <v>0</v>
      </c>
      <c r="P49" s="81">
        <v>0</v>
      </c>
      <c r="Q49" s="75"/>
      <c r="R49" s="51"/>
    </row>
    <row r="50" spans="1:18" ht="14.25">
      <c r="A50" s="51"/>
      <c r="B50" s="64" t="s">
        <v>109</v>
      </c>
      <c r="C50" s="65"/>
      <c r="D50" s="66">
        <v>0</v>
      </c>
      <c r="E50" s="67">
        <v>0</v>
      </c>
      <c r="F50" s="68">
        <v>0</v>
      </c>
      <c r="G50" s="69">
        <v>0</v>
      </c>
      <c r="H50" s="70">
        <v>0</v>
      </c>
      <c r="I50" s="70">
        <v>0</v>
      </c>
      <c r="J50" s="71">
        <v>0</v>
      </c>
      <c r="K50" s="72">
        <v>0</v>
      </c>
      <c r="L50" s="73">
        <v>0</v>
      </c>
      <c r="M50" s="73">
        <v>0</v>
      </c>
      <c r="N50" s="73">
        <v>0</v>
      </c>
      <c r="O50" s="74">
        <v>0</v>
      </c>
      <c r="P50" s="81">
        <v>0</v>
      </c>
      <c r="Q50" s="75"/>
      <c r="R50" s="51"/>
    </row>
    <row r="51" spans="1:18" ht="14.25">
      <c r="A51" s="51"/>
      <c r="B51" s="64" t="s">
        <v>110</v>
      </c>
      <c r="C51" s="65"/>
      <c r="D51" s="66">
        <v>1</v>
      </c>
      <c r="E51" s="67">
        <v>0</v>
      </c>
      <c r="F51" s="68">
        <v>1</v>
      </c>
      <c r="G51" s="69">
        <v>0</v>
      </c>
      <c r="H51" s="70">
        <v>0</v>
      </c>
      <c r="I51" s="70">
        <v>0</v>
      </c>
      <c r="J51" s="71">
        <v>65</v>
      </c>
      <c r="K51" s="72">
        <v>0</v>
      </c>
      <c r="L51" s="73">
        <v>0</v>
      </c>
      <c r="M51" s="73">
        <v>0</v>
      </c>
      <c r="N51" s="73">
        <v>0</v>
      </c>
      <c r="O51" s="74">
        <v>65</v>
      </c>
      <c r="P51" s="81">
        <v>0</v>
      </c>
      <c r="Q51" s="75"/>
      <c r="R51" s="51"/>
    </row>
    <row r="52" spans="1:18" ht="14.25">
      <c r="A52" s="51"/>
      <c r="B52" s="223" t="s">
        <v>111</v>
      </c>
      <c r="C52" s="65"/>
      <c r="D52" s="66">
        <v>1</v>
      </c>
      <c r="E52" s="67">
        <v>0</v>
      </c>
      <c r="F52" s="68">
        <v>1</v>
      </c>
      <c r="G52" s="69">
        <v>0</v>
      </c>
      <c r="H52" s="70">
        <v>0</v>
      </c>
      <c r="I52" s="70">
        <v>1</v>
      </c>
      <c r="J52" s="71">
        <v>177</v>
      </c>
      <c r="K52" s="72">
        <v>0</v>
      </c>
      <c r="L52" s="73">
        <v>0</v>
      </c>
      <c r="M52" s="73">
        <v>0</v>
      </c>
      <c r="N52" s="73">
        <v>0</v>
      </c>
      <c r="O52" s="74">
        <v>177</v>
      </c>
      <c r="P52" s="81">
        <v>0</v>
      </c>
      <c r="Q52" s="75"/>
      <c r="R52" s="51"/>
    </row>
    <row r="53" spans="1:18" ht="14.25">
      <c r="A53" s="51"/>
      <c r="B53" s="64" t="s">
        <v>112</v>
      </c>
      <c r="C53" s="65"/>
      <c r="D53" s="66">
        <v>0</v>
      </c>
      <c r="E53" s="67">
        <v>0</v>
      </c>
      <c r="F53" s="68">
        <v>0</v>
      </c>
      <c r="G53" s="69">
        <v>0</v>
      </c>
      <c r="H53" s="70">
        <v>0</v>
      </c>
      <c r="I53" s="70">
        <v>0</v>
      </c>
      <c r="J53" s="71">
        <v>0</v>
      </c>
      <c r="K53" s="72">
        <v>0</v>
      </c>
      <c r="L53" s="73">
        <v>0</v>
      </c>
      <c r="M53" s="73">
        <v>0</v>
      </c>
      <c r="N53" s="73">
        <v>0</v>
      </c>
      <c r="O53" s="74">
        <v>0</v>
      </c>
      <c r="P53" s="81">
        <v>0</v>
      </c>
      <c r="Q53" s="75"/>
      <c r="R53" s="51"/>
    </row>
    <row r="54" spans="1:18" ht="14.25">
      <c r="A54" s="51"/>
      <c r="B54" s="64" t="s">
        <v>113</v>
      </c>
      <c r="C54" s="65"/>
      <c r="D54" s="66">
        <v>0</v>
      </c>
      <c r="E54" s="67">
        <v>0</v>
      </c>
      <c r="F54" s="68">
        <v>0</v>
      </c>
      <c r="G54" s="69">
        <v>0</v>
      </c>
      <c r="H54" s="70">
        <v>0</v>
      </c>
      <c r="I54" s="70">
        <v>0</v>
      </c>
      <c r="J54" s="71">
        <v>0</v>
      </c>
      <c r="K54" s="72">
        <v>0</v>
      </c>
      <c r="L54" s="73">
        <v>0</v>
      </c>
      <c r="M54" s="73">
        <v>0</v>
      </c>
      <c r="N54" s="73">
        <v>0</v>
      </c>
      <c r="O54" s="74">
        <v>0</v>
      </c>
      <c r="P54" s="81">
        <v>0</v>
      </c>
      <c r="Q54" s="75"/>
      <c r="R54" s="51"/>
    </row>
    <row r="55" spans="1:18" ht="14.25">
      <c r="A55" s="51"/>
      <c r="B55" s="64" t="s">
        <v>114</v>
      </c>
      <c r="C55" s="65"/>
      <c r="D55" s="66">
        <v>1</v>
      </c>
      <c r="E55" s="67">
        <v>0</v>
      </c>
      <c r="F55" s="68">
        <v>1</v>
      </c>
      <c r="G55" s="69">
        <v>0</v>
      </c>
      <c r="H55" s="70">
        <v>0</v>
      </c>
      <c r="I55" s="70">
        <v>0</v>
      </c>
      <c r="J55" s="71">
        <v>32</v>
      </c>
      <c r="K55" s="72">
        <v>0</v>
      </c>
      <c r="L55" s="73">
        <v>0</v>
      </c>
      <c r="M55" s="73">
        <v>0</v>
      </c>
      <c r="N55" s="73">
        <v>0</v>
      </c>
      <c r="O55" s="74">
        <v>32</v>
      </c>
      <c r="P55" s="81">
        <v>0</v>
      </c>
      <c r="Q55" s="75"/>
      <c r="R55" s="51"/>
    </row>
    <row r="56" spans="1:18" ht="14.25">
      <c r="A56" s="51"/>
      <c r="B56" s="64" t="s">
        <v>115</v>
      </c>
      <c r="C56" s="65"/>
      <c r="D56" s="66">
        <v>0</v>
      </c>
      <c r="E56" s="67">
        <v>0</v>
      </c>
      <c r="F56" s="68">
        <v>0</v>
      </c>
      <c r="G56" s="69">
        <v>0</v>
      </c>
      <c r="H56" s="70">
        <v>0</v>
      </c>
      <c r="I56" s="70">
        <v>0</v>
      </c>
      <c r="J56" s="71">
        <v>0</v>
      </c>
      <c r="K56" s="72">
        <v>0</v>
      </c>
      <c r="L56" s="73">
        <v>0</v>
      </c>
      <c r="M56" s="73">
        <v>0</v>
      </c>
      <c r="N56" s="73">
        <v>0</v>
      </c>
      <c r="O56" s="74">
        <v>0</v>
      </c>
      <c r="P56" s="81">
        <v>0</v>
      </c>
      <c r="Q56" s="75"/>
      <c r="R56" s="51"/>
    </row>
    <row r="57" spans="1:18" ht="14.25">
      <c r="A57" s="51"/>
      <c r="B57" s="64" t="s">
        <v>116</v>
      </c>
      <c r="C57" s="65"/>
      <c r="D57" s="66" t="s">
        <v>30</v>
      </c>
      <c r="E57" s="67" t="s">
        <v>30</v>
      </c>
      <c r="F57" s="68" t="s">
        <v>30</v>
      </c>
      <c r="G57" s="69" t="s">
        <v>30</v>
      </c>
      <c r="H57" s="70" t="s">
        <v>30</v>
      </c>
      <c r="I57" s="70" t="s">
        <v>30</v>
      </c>
      <c r="J57" s="71" t="s">
        <v>30</v>
      </c>
      <c r="K57" s="72" t="s">
        <v>30</v>
      </c>
      <c r="L57" s="73" t="s">
        <v>30</v>
      </c>
      <c r="M57" s="73" t="s">
        <v>30</v>
      </c>
      <c r="N57" s="73" t="s">
        <v>30</v>
      </c>
      <c r="O57" s="74" t="s">
        <v>30</v>
      </c>
      <c r="P57" s="81" t="s">
        <v>30</v>
      </c>
      <c r="Q57" s="75"/>
      <c r="R57" s="51"/>
    </row>
    <row r="58" spans="1:18" ht="14.25">
      <c r="A58" s="51"/>
      <c r="B58" s="223" t="s">
        <v>117</v>
      </c>
      <c r="C58" s="65"/>
      <c r="D58" s="66">
        <v>1</v>
      </c>
      <c r="E58" s="67" t="s">
        <v>30</v>
      </c>
      <c r="F58" s="68">
        <v>1</v>
      </c>
      <c r="G58" s="69">
        <v>1</v>
      </c>
      <c r="H58" s="70" t="s">
        <v>30</v>
      </c>
      <c r="I58" s="70">
        <v>1</v>
      </c>
      <c r="J58" s="71">
        <v>214</v>
      </c>
      <c r="K58" s="72">
        <v>106</v>
      </c>
      <c r="L58" s="73" t="s">
        <v>30</v>
      </c>
      <c r="M58" s="73" t="s">
        <v>30</v>
      </c>
      <c r="N58" s="73">
        <v>48</v>
      </c>
      <c r="O58" s="74">
        <v>60</v>
      </c>
      <c r="P58" s="81" t="s">
        <v>30</v>
      </c>
      <c r="Q58" s="75"/>
      <c r="R58" s="51"/>
    </row>
    <row r="59" spans="1:18" ht="14.25">
      <c r="A59" s="51"/>
      <c r="B59" s="64"/>
      <c r="C59" s="65"/>
      <c r="D59" s="66"/>
      <c r="E59" s="67"/>
      <c r="F59" s="68"/>
      <c r="G59" s="69"/>
      <c r="H59" s="70"/>
      <c r="I59" s="70"/>
      <c r="J59" s="71"/>
      <c r="K59" s="72"/>
      <c r="L59" s="73"/>
      <c r="M59" s="73"/>
      <c r="N59" s="73"/>
      <c r="O59" s="74"/>
      <c r="P59" s="81"/>
      <c r="Q59" s="75"/>
      <c r="R59" s="51"/>
    </row>
    <row r="60" spans="1:18" s="63" customFormat="1" ht="14.25" customHeight="1">
      <c r="A60" s="53"/>
      <c r="B60" s="54" t="s">
        <v>118</v>
      </c>
      <c r="C60" s="76"/>
      <c r="D60" s="628">
        <f>SUM(D61:D64)</f>
        <v>1</v>
      </c>
      <c r="E60" s="620">
        <f aca="true" t="shared" si="5" ref="E60:P60">SUM(E61:E64)</f>
        <v>0</v>
      </c>
      <c r="F60" s="626">
        <f t="shared" si="5"/>
        <v>1</v>
      </c>
      <c r="G60" s="622">
        <f t="shared" si="5"/>
        <v>0</v>
      </c>
      <c r="H60" s="623">
        <f t="shared" si="5"/>
        <v>0</v>
      </c>
      <c r="I60" s="623">
        <f t="shared" si="5"/>
        <v>1</v>
      </c>
      <c r="J60" s="629">
        <f t="shared" si="5"/>
        <v>100</v>
      </c>
      <c r="K60" s="625">
        <f t="shared" si="5"/>
        <v>0</v>
      </c>
      <c r="L60" s="626">
        <f t="shared" si="5"/>
        <v>0</v>
      </c>
      <c r="M60" s="626">
        <f t="shared" si="5"/>
        <v>0</v>
      </c>
      <c r="N60" s="626">
        <f t="shared" si="5"/>
        <v>0</v>
      </c>
      <c r="O60" s="627">
        <f t="shared" si="5"/>
        <v>100</v>
      </c>
      <c r="P60" s="622">
        <f t="shared" si="5"/>
        <v>0</v>
      </c>
      <c r="Q60" s="62"/>
      <c r="R60" s="53"/>
    </row>
    <row r="61" spans="1:18" ht="14.25">
      <c r="A61" s="51"/>
      <c r="B61" s="64" t="s">
        <v>119</v>
      </c>
      <c r="C61" s="65"/>
      <c r="D61" s="66">
        <v>0</v>
      </c>
      <c r="E61" s="67">
        <v>0</v>
      </c>
      <c r="F61" s="68">
        <v>0</v>
      </c>
      <c r="G61" s="69">
        <v>0</v>
      </c>
      <c r="H61" s="70">
        <v>0</v>
      </c>
      <c r="I61" s="70">
        <v>0</v>
      </c>
      <c r="J61" s="71">
        <v>0</v>
      </c>
      <c r="K61" s="72">
        <v>0</v>
      </c>
      <c r="L61" s="73">
        <v>0</v>
      </c>
      <c r="M61" s="73">
        <v>0</v>
      </c>
      <c r="N61" s="73">
        <v>0</v>
      </c>
      <c r="O61" s="74">
        <v>0</v>
      </c>
      <c r="P61" s="81">
        <v>0</v>
      </c>
      <c r="Q61" s="75"/>
      <c r="R61" s="51"/>
    </row>
    <row r="62" spans="1:18" ht="14.25">
      <c r="A62" s="51"/>
      <c r="B62" s="64" t="s">
        <v>120</v>
      </c>
      <c r="C62" s="65"/>
      <c r="D62" s="66">
        <v>0</v>
      </c>
      <c r="E62" s="67">
        <v>0</v>
      </c>
      <c r="F62" s="68">
        <v>0</v>
      </c>
      <c r="G62" s="69">
        <v>0</v>
      </c>
      <c r="H62" s="70">
        <v>0</v>
      </c>
      <c r="I62" s="70">
        <v>0</v>
      </c>
      <c r="J62" s="71">
        <v>0</v>
      </c>
      <c r="K62" s="72">
        <v>0</v>
      </c>
      <c r="L62" s="73">
        <v>0</v>
      </c>
      <c r="M62" s="73">
        <v>0</v>
      </c>
      <c r="N62" s="73">
        <v>0</v>
      </c>
      <c r="O62" s="74">
        <v>0</v>
      </c>
      <c r="P62" s="81">
        <v>0</v>
      </c>
      <c r="Q62" s="75"/>
      <c r="R62" s="51"/>
    </row>
    <row r="63" spans="1:18" ht="14.25">
      <c r="A63" s="51"/>
      <c r="B63" s="64" t="s">
        <v>121</v>
      </c>
      <c r="C63" s="65"/>
      <c r="D63" s="66">
        <v>0</v>
      </c>
      <c r="E63" s="67">
        <v>0</v>
      </c>
      <c r="F63" s="68">
        <v>0</v>
      </c>
      <c r="G63" s="69">
        <v>0</v>
      </c>
      <c r="H63" s="70">
        <v>0</v>
      </c>
      <c r="I63" s="70">
        <v>0</v>
      </c>
      <c r="J63" s="71">
        <v>0</v>
      </c>
      <c r="K63" s="72">
        <v>0</v>
      </c>
      <c r="L63" s="73">
        <v>0</v>
      </c>
      <c r="M63" s="73">
        <v>0</v>
      </c>
      <c r="N63" s="73">
        <v>0</v>
      </c>
      <c r="O63" s="74">
        <v>0</v>
      </c>
      <c r="P63" s="81">
        <v>0</v>
      </c>
      <c r="Q63" s="75"/>
      <c r="R63" s="51"/>
    </row>
    <row r="64" spans="1:18" ht="14.25">
      <c r="A64" s="51"/>
      <c r="B64" s="64" t="s">
        <v>122</v>
      </c>
      <c r="C64" s="65"/>
      <c r="D64" s="66">
        <v>1</v>
      </c>
      <c r="E64" s="67">
        <v>0</v>
      </c>
      <c r="F64" s="68">
        <v>1</v>
      </c>
      <c r="G64" s="69">
        <v>0</v>
      </c>
      <c r="H64" s="70">
        <v>0</v>
      </c>
      <c r="I64" s="70">
        <v>1</v>
      </c>
      <c r="J64" s="71">
        <v>100</v>
      </c>
      <c r="K64" s="72">
        <v>0</v>
      </c>
      <c r="L64" s="73">
        <v>0</v>
      </c>
      <c r="M64" s="73">
        <v>0</v>
      </c>
      <c r="N64" s="73">
        <v>0</v>
      </c>
      <c r="O64" s="74">
        <v>100</v>
      </c>
      <c r="P64" s="81">
        <v>0</v>
      </c>
      <c r="Q64" s="75"/>
      <c r="R64" s="51"/>
    </row>
    <row r="65" spans="1:18" ht="14.25">
      <c r="A65" s="51"/>
      <c r="B65" s="64"/>
      <c r="C65" s="65"/>
      <c r="D65" s="66"/>
      <c r="E65" s="67"/>
      <c r="F65" s="68"/>
      <c r="G65" s="69"/>
      <c r="H65" s="70"/>
      <c r="I65" s="70"/>
      <c r="J65" s="71"/>
      <c r="K65" s="72"/>
      <c r="L65" s="73"/>
      <c r="M65" s="73"/>
      <c r="N65" s="73"/>
      <c r="O65" s="74"/>
      <c r="P65" s="81"/>
      <c r="Q65" s="75"/>
      <c r="R65" s="51"/>
    </row>
    <row r="66" spans="1:18" s="63" customFormat="1" ht="14.25">
      <c r="A66" s="53"/>
      <c r="B66" s="54" t="s">
        <v>123</v>
      </c>
      <c r="C66" s="76"/>
      <c r="D66" s="628">
        <f aca="true" t="shared" si="6" ref="D66:M66">SUM(D67:D78)</f>
        <v>16</v>
      </c>
      <c r="E66" s="620">
        <f t="shared" si="6"/>
        <v>3</v>
      </c>
      <c r="F66" s="626">
        <f t="shared" si="6"/>
        <v>13</v>
      </c>
      <c r="G66" s="622">
        <f t="shared" si="6"/>
        <v>8</v>
      </c>
      <c r="H66" s="623">
        <f t="shared" si="6"/>
        <v>0</v>
      </c>
      <c r="I66" s="623">
        <f t="shared" si="6"/>
        <v>9</v>
      </c>
      <c r="J66" s="629">
        <f t="shared" si="6"/>
        <v>2713</v>
      </c>
      <c r="K66" s="625">
        <f t="shared" si="6"/>
        <v>901</v>
      </c>
      <c r="L66" s="626">
        <f t="shared" si="6"/>
        <v>4</v>
      </c>
      <c r="M66" s="626">
        <f t="shared" si="6"/>
        <v>0</v>
      </c>
      <c r="N66" s="626">
        <f>SUM(N67:N78)</f>
        <v>480</v>
      </c>
      <c r="O66" s="627">
        <f>SUM(O67:O78)</f>
        <v>1328</v>
      </c>
      <c r="P66" s="622">
        <f>SUM(P67:P78)</f>
        <v>0</v>
      </c>
      <c r="Q66" s="62"/>
      <c r="R66" s="53"/>
    </row>
    <row r="67" spans="1:18" ht="14.25">
      <c r="A67" s="51"/>
      <c r="B67" s="64" t="s">
        <v>124</v>
      </c>
      <c r="C67" s="65"/>
      <c r="D67" s="66">
        <v>2</v>
      </c>
      <c r="E67" s="67">
        <v>0</v>
      </c>
      <c r="F67" s="68">
        <v>2</v>
      </c>
      <c r="G67" s="69">
        <v>1</v>
      </c>
      <c r="H67" s="70">
        <v>0</v>
      </c>
      <c r="I67" s="70">
        <v>2</v>
      </c>
      <c r="J67" s="71">
        <v>337</v>
      </c>
      <c r="K67" s="72">
        <v>0</v>
      </c>
      <c r="L67" s="73">
        <v>0</v>
      </c>
      <c r="M67" s="73">
        <v>0</v>
      </c>
      <c r="N67" s="73">
        <v>48</v>
      </c>
      <c r="O67" s="74">
        <v>289</v>
      </c>
      <c r="P67" s="81">
        <v>0</v>
      </c>
      <c r="Q67" s="75"/>
      <c r="R67" s="51"/>
    </row>
    <row r="68" spans="1:18" ht="14.25">
      <c r="A68" s="51"/>
      <c r="B68" s="64" t="s">
        <v>125</v>
      </c>
      <c r="C68" s="65"/>
      <c r="D68" s="66">
        <v>8</v>
      </c>
      <c r="E68" s="67">
        <v>2</v>
      </c>
      <c r="F68" s="68">
        <v>6</v>
      </c>
      <c r="G68" s="69">
        <v>4</v>
      </c>
      <c r="H68" s="70">
        <v>0</v>
      </c>
      <c r="I68" s="70">
        <v>4</v>
      </c>
      <c r="J68" s="71">
        <v>1329</v>
      </c>
      <c r="K68" s="72">
        <v>358</v>
      </c>
      <c r="L68" s="73">
        <v>0</v>
      </c>
      <c r="M68" s="73">
        <v>0</v>
      </c>
      <c r="N68" s="73">
        <v>276</v>
      </c>
      <c r="O68" s="74">
        <v>695</v>
      </c>
      <c r="P68" s="81">
        <v>0</v>
      </c>
      <c r="Q68" s="75"/>
      <c r="R68" s="51"/>
    </row>
    <row r="69" spans="1:18" ht="14.25">
      <c r="A69" s="51"/>
      <c r="B69" s="64" t="s">
        <v>126</v>
      </c>
      <c r="C69" s="65"/>
      <c r="D69" s="66">
        <v>1</v>
      </c>
      <c r="E69" s="67">
        <v>0</v>
      </c>
      <c r="F69" s="68">
        <v>1</v>
      </c>
      <c r="G69" s="69">
        <v>1</v>
      </c>
      <c r="H69" s="70">
        <v>0</v>
      </c>
      <c r="I69" s="70">
        <v>0</v>
      </c>
      <c r="J69" s="71">
        <v>118</v>
      </c>
      <c r="K69" s="72">
        <v>53</v>
      </c>
      <c r="L69" s="73">
        <v>0</v>
      </c>
      <c r="M69" s="73">
        <v>0</v>
      </c>
      <c r="N69" s="73">
        <v>65</v>
      </c>
      <c r="O69" s="74">
        <v>0</v>
      </c>
      <c r="P69" s="81">
        <v>0</v>
      </c>
      <c r="Q69" s="75"/>
      <c r="R69" s="51"/>
    </row>
    <row r="70" spans="1:18" ht="14.25">
      <c r="A70" s="51"/>
      <c r="B70" s="64" t="s">
        <v>127</v>
      </c>
      <c r="C70" s="65"/>
      <c r="D70" s="66">
        <v>0</v>
      </c>
      <c r="E70" s="67">
        <v>0</v>
      </c>
      <c r="F70" s="68">
        <v>0</v>
      </c>
      <c r="G70" s="69">
        <v>0</v>
      </c>
      <c r="H70" s="70">
        <v>0</v>
      </c>
      <c r="I70" s="70">
        <v>0</v>
      </c>
      <c r="J70" s="71">
        <v>0</v>
      </c>
      <c r="K70" s="72">
        <v>0</v>
      </c>
      <c r="L70" s="73">
        <v>0</v>
      </c>
      <c r="M70" s="73">
        <v>0</v>
      </c>
      <c r="N70" s="73">
        <v>0</v>
      </c>
      <c r="O70" s="74">
        <v>0</v>
      </c>
      <c r="P70" s="81">
        <v>0</v>
      </c>
      <c r="Q70" s="75"/>
      <c r="R70" s="51"/>
    </row>
    <row r="71" spans="1:18" ht="14.25">
      <c r="A71" s="51"/>
      <c r="B71" s="64" t="s">
        <v>128</v>
      </c>
      <c r="C71" s="65"/>
      <c r="D71" s="66">
        <v>1</v>
      </c>
      <c r="E71" s="67">
        <v>0</v>
      </c>
      <c r="F71" s="68">
        <v>1</v>
      </c>
      <c r="G71" s="69">
        <v>1</v>
      </c>
      <c r="H71" s="70">
        <v>0</v>
      </c>
      <c r="I71" s="70">
        <v>1</v>
      </c>
      <c r="J71" s="71">
        <v>90</v>
      </c>
      <c r="K71" s="72">
        <v>0</v>
      </c>
      <c r="L71" s="73">
        <v>0</v>
      </c>
      <c r="M71" s="73">
        <v>0</v>
      </c>
      <c r="N71" s="73">
        <v>54</v>
      </c>
      <c r="O71" s="74">
        <v>36</v>
      </c>
      <c r="P71" s="81">
        <v>0</v>
      </c>
      <c r="Q71" s="75"/>
      <c r="R71" s="51"/>
    </row>
    <row r="72" spans="1:18" ht="14.25">
      <c r="A72" s="51"/>
      <c r="B72" s="64" t="s">
        <v>129</v>
      </c>
      <c r="C72" s="65"/>
      <c r="D72" s="66">
        <v>0</v>
      </c>
      <c r="E72" s="67">
        <v>0</v>
      </c>
      <c r="F72" s="68">
        <v>0</v>
      </c>
      <c r="G72" s="69">
        <v>0</v>
      </c>
      <c r="H72" s="70">
        <v>0</v>
      </c>
      <c r="I72" s="70">
        <v>0</v>
      </c>
      <c r="J72" s="71">
        <v>0</v>
      </c>
      <c r="K72" s="72">
        <v>0</v>
      </c>
      <c r="L72" s="73">
        <v>0</v>
      </c>
      <c r="M72" s="73">
        <v>0</v>
      </c>
      <c r="N72" s="73">
        <v>0</v>
      </c>
      <c r="O72" s="74">
        <v>0</v>
      </c>
      <c r="P72" s="81">
        <v>0</v>
      </c>
      <c r="Q72" s="75"/>
      <c r="R72" s="51"/>
    </row>
    <row r="73" spans="1:18" ht="14.25">
      <c r="A73" s="51"/>
      <c r="B73" s="64" t="s">
        <v>130</v>
      </c>
      <c r="C73" s="65"/>
      <c r="D73" s="66">
        <v>2</v>
      </c>
      <c r="E73" s="67">
        <v>1</v>
      </c>
      <c r="F73" s="68">
        <v>1</v>
      </c>
      <c r="G73" s="69">
        <v>0</v>
      </c>
      <c r="H73" s="70">
        <v>0</v>
      </c>
      <c r="I73" s="70">
        <v>1</v>
      </c>
      <c r="J73" s="71">
        <v>500</v>
      </c>
      <c r="K73" s="72">
        <v>350</v>
      </c>
      <c r="L73" s="73">
        <v>4</v>
      </c>
      <c r="M73" s="73">
        <v>0</v>
      </c>
      <c r="N73" s="73">
        <v>0</v>
      </c>
      <c r="O73" s="74">
        <v>146</v>
      </c>
      <c r="P73" s="81">
        <v>0</v>
      </c>
      <c r="Q73" s="75"/>
      <c r="R73" s="51"/>
    </row>
    <row r="74" spans="1:18" ht="14.25">
      <c r="A74" s="51"/>
      <c r="B74" s="64" t="s">
        <v>131</v>
      </c>
      <c r="C74" s="65"/>
      <c r="D74" s="66">
        <v>1</v>
      </c>
      <c r="E74" s="67">
        <v>0</v>
      </c>
      <c r="F74" s="68">
        <v>1</v>
      </c>
      <c r="G74" s="69">
        <v>0</v>
      </c>
      <c r="H74" s="70">
        <v>0</v>
      </c>
      <c r="I74" s="70">
        <v>1</v>
      </c>
      <c r="J74" s="71">
        <v>260</v>
      </c>
      <c r="K74" s="72">
        <v>140</v>
      </c>
      <c r="L74" s="73">
        <v>0</v>
      </c>
      <c r="M74" s="73">
        <v>0</v>
      </c>
      <c r="N74" s="73">
        <v>0</v>
      </c>
      <c r="O74" s="74">
        <v>120</v>
      </c>
      <c r="P74" s="81">
        <v>0</v>
      </c>
      <c r="Q74" s="75"/>
      <c r="R74" s="51"/>
    </row>
    <row r="75" spans="1:18" ht="14.25">
      <c r="A75" s="51"/>
      <c r="B75" s="64" t="s">
        <v>132</v>
      </c>
      <c r="C75" s="65"/>
      <c r="D75" s="66">
        <v>1</v>
      </c>
      <c r="E75" s="67">
        <v>0</v>
      </c>
      <c r="F75" s="68">
        <v>1</v>
      </c>
      <c r="G75" s="69">
        <v>1</v>
      </c>
      <c r="H75" s="70">
        <v>0</v>
      </c>
      <c r="I75" s="70">
        <v>0</v>
      </c>
      <c r="J75" s="71">
        <v>79</v>
      </c>
      <c r="K75" s="72">
        <v>0</v>
      </c>
      <c r="L75" s="73">
        <v>0</v>
      </c>
      <c r="M75" s="73">
        <v>0</v>
      </c>
      <c r="N75" s="73">
        <v>37</v>
      </c>
      <c r="O75" s="74">
        <v>42</v>
      </c>
      <c r="P75" s="81">
        <v>0</v>
      </c>
      <c r="Q75" s="75"/>
      <c r="R75" s="51"/>
    </row>
    <row r="76" spans="1:18" ht="14.25">
      <c r="A76" s="51"/>
      <c r="B76" s="64" t="s">
        <v>133</v>
      </c>
      <c r="C76" s="65"/>
      <c r="D76" s="66">
        <v>0</v>
      </c>
      <c r="E76" s="67">
        <v>0</v>
      </c>
      <c r="F76" s="68">
        <v>0</v>
      </c>
      <c r="G76" s="69">
        <v>0</v>
      </c>
      <c r="H76" s="70">
        <v>0</v>
      </c>
      <c r="I76" s="70">
        <v>0</v>
      </c>
      <c r="J76" s="71">
        <v>0</v>
      </c>
      <c r="K76" s="72">
        <v>0</v>
      </c>
      <c r="L76" s="73">
        <v>0</v>
      </c>
      <c r="M76" s="73">
        <v>0</v>
      </c>
      <c r="N76" s="73">
        <v>0</v>
      </c>
      <c r="O76" s="74">
        <v>0</v>
      </c>
      <c r="P76" s="81">
        <v>0</v>
      </c>
      <c r="Q76" s="75"/>
      <c r="R76" s="51"/>
    </row>
    <row r="77" spans="1:18" ht="14.25">
      <c r="A77" s="51"/>
      <c r="B77" s="64" t="s">
        <v>134</v>
      </c>
      <c r="C77" s="65"/>
      <c r="D77" s="66">
        <v>0</v>
      </c>
      <c r="E77" s="67">
        <v>0</v>
      </c>
      <c r="F77" s="68">
        <v>0</v>
      </c>
      <c r="G77" s="69">
        <v>0</v>
      </c>
      <c r="H77" s="70">
        <v>0</v>
      </c>
      <c r="I77" s="70">
        <v>0</v>
      </c>
      <c r="J77" s="71">
        <v>0</v>
      </c>
      <c r="K77" s="72">
        <v>0</v>
      </c>
      <c r="L77" s="73">
        <v>0</v>
      </c>
      <c r="M77" s="73">
        <v>0</v>
      </c>
      <c r="N77" s="73" t="s">
        <v>30</v>
      </c>
      <c r="O77" s="74">
        <v>0</v>
      </c>
      <c r="P77" s="81">
        <v>0</v>
      </c>
      <c r="Q77" s="75"/>
      <c r="R77" s="51"/>
    </row>
    <row r="78" spans="1:18" ht="14.25">
      <c r="A78" s="51"/>
      <c r="B78" s="64" t="s">
        <v>135</v>
      </c>
      <c r="C78" s="65"/>
      <c r="D78" s="66">
        <v>0</v>
      </c>
      <c r="E78" s="67">
        <v>0</v>
      </c>
      <c r="F78" s="68">
        <v>0</v>
      </c>
      <c r="G78" s="69">
        <v>0</v>
      </c>
      <c r="H78" s="70">
        <v>0</v>
      </c>
      <c r="I78" s="70">
        <v>0</v>
      </c>
      <c r="J78" s="71">
        <v>0</v>
      </c>
      <c r="K78" s="72">
        <v>0</v>
      </c>
      <c r="L78" s="73">
        <v>0</v>
      </c>
      <c r="M78" s="73">
        <v>0</v>
      </c>
      <c r="N78" s="73">
        <v>0</v>
      </c>
      <c r="O78" s="74">
        <v>0</v>
      </c>
      <c r="P78" s="81">
        <v>0</v>
      </c>
      <c r="Q78" s="75"/>
      <c r="R78" s="51"/>
    </row>
    <row r="79" spans="1:18" ht="14.25">
      <c r="A79" s="51"/>
      <c r="B79" s="64"/>
      <c r="C79" s="65"/>
      <c r="D79" s="66"/>
      <c r="E79" s="67"/>
      <c r="F79" s="68"/>
      <c r="G79" s="69"/>
      <c r="H79" s="70"/>
      <c r="I79" s="70"/>
      <c r="J79" s="71"/>
      <c r="K79" s="72"/>
      <c r="L79" s="73"/>
      <c r="M79" s="73"/>
      <c r="N79" s="73"/>
      <c r="O79" s="74"/>
      <c r="P79" s="81"/>
      <c r="Q79" s="75"/>
      <c r="R79" s="51"/>
    </row>
    <row r="80" spans="1:18" s="63" customFormat="1" ht="14.25">
      <c r="A80" s="53"/>
      <c r="B80" s="54" t="s">
        <v>136</v>
      </c>
      <c r="C80" s="76"/>
      <c r="D80" s="77">
        <v>22</v>
      </c>
      <c r="E80" s="56">
        <v>3</v>
      </c>
      <c r="F80" s="78">
        <v>19</v>
      </c>
      <c r="G80" s="57">
        <v>7</v>
      </c>
      <c r="H80" s="58">
        <v>2</v>
      </c>
      <c r="I80" s="58">
        <v>8</v>
      </c>
      <c r="J80" s="79">
        <v>5936</v>
      </c>
      <c r="K80" s="59">
        <v>1642</v>
      </c>
      <c r="L80" s="60">
        <v>0</v>
      </c>
      <c r="M80" s="60">
        <v>0</v>
      </c>
      <c r="N80" s="60">
        <v>743</v>
      </c>
      <c r="O80" s="61">
        <v>3551</v>
      </c>
      <c r="P80" s="80">
        <v>929</v>
      </c>
      <c r="Q80" s="62"/>
      <c r="R80" s="53"/>
    </row>
    <row r="81" spans="1:18" ht="14.25">
      <c r="A81" s="51"/>
      <c r="B81" s="64"/>
      <c r="C81" s="65"/>
      <c r="D81" s="66"/>
      <c r="E81" s="67"/>
      <c r="F81" s="68"/>
      <c r="G81" s="69"/>
      <c r="H81" s="70"/>
      <c r="I81" s="70"/>
      <c r="J81" s="71"/>
      <c r="K81" s="72"/>
      <c r="L81" s="73"/>
      <c r="M81" s="73"/>
      <c r="N81" s="73"/>
      <c r="O81" s="74"/>
      <c r="P81" s="81"/>
      <c r="Q81" s="75"/>
      <c r="R81" s="51"/>
    </row>
    <row r="82" spans="1:18" s="63" customFormat="1" ht="15" thickBot="1">
      <c r="A82" s="82"/>
      <c r="B82" s="83" t="s">
        <v>137</v>
      </c>
      <c r="C82" s="84"/>
      <c r="D82" s="85">
        <v>28</v>
      </c>
      <c r="E82" s="86">
        <v>6</v>
      </c>
      <c r="F82" s="87">
        <v>22</v>
      </c>
      <c r="G82" s="88">
        <v>15</v>
      </c>
      <c r="H82" s="89">
        <v>2</v>
      </c>
      <c r="I82" s="89">
        <v>6</v>
      </c>
      <c r="J82" s="90">
        <v>4962</v>
      </c>
      <c r="K82" s="91">
        <v>1225</v>
      </c>
      <c r="L82" s="92">
        <v>6</v>
      </c>
      <c r="M82" s="92">
        <v>46</v>
      </c>
      <c r="N82" s="92">
        <v>1238</v>
      </c>
      <c r="O82" s="93">
        <v>2447</v>
      </c>
      <c r="P82" s="94">
        <v>1234</v>
      </c>
      <c r="Q82" s="62"/>
      <c r="R82" s="53"/>
    </row>
    <row r="83" spans="16:18" ht="15.75" customHeight="1">
      <c r="P83" s="214" t="s">
        <v>746</v>
      </c>
      <c r="Q83" s="51"/>
      <c r="R83" s="51"/>
    </row>
    <row r="84" spans="2:18" ht="13.5">
      <c r="B84" s="47" t="s">
        <v>139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51"/>
      <c r="R84" s="51"/>
    </row>
    <row r="85" spans="17:18" ht="13.5">
      <c r="Q85" s="51"/>
      <c r="R85" s="51"/>
    </row>
    <row r="86" spans="4:18" ht="13.5" hidden="1">
      <c r="D86" s="96">
        <f>D82+D80+D66+D60+D45+D34+D21+D11</f>
        <v>140</v>
      </c>
      <c r="E86" s="96">
        <f>E82+E80+E66+E45+E34+E21+E11</f>
        <v>25</v>
      </c>
      <c r="F86" s="96">
        <f>F82+F80+F66+F60+F45+F34+F21+F11</f>
        <v>115</v>
      </c>
      <c r="G86" s="96">
        <f>G82+G80+G66+G45+G34+G21+G11</f>
        <v>57</v>
      </c>
      <c r="H86" s="96">
        <f>H82+H80+H45+H11</f>
        <v>7</v>
      </c>
      <c r="I86" s="96">
        <f>I82+I80+I66+I60+I45+I34+I21+I11</f>
        <v>57</v>
      </c>
      <c r="J86" s="96">
        <f>J82+J80+J66+J60+J45+J34+J21+J11</f>
        <v>27987</v>
      </c>
      <c r="K86" s="96">
        <f>K82+K80+K66+K45+K34+K21+K11</f>
        <v>7298</v>
      </c>
      <c r="L86" s="96">
        <f>L11+L21+L34+L45+L66+L82</f>
        <v>36</v>
      </c>
      <c r="M86" s="96">
        <f>M82+M80+M45+M34+M21+M11</f>
        <v>186</v>
      </c>
      <c r="N86" s="96">
        <f>N82+N80+N66+N45+N34+N21+N11</f>
        <v>4331</v>
      </c>
      <c r="O86" s="96">
        <f>O82+O80+O66+O60+O45+O34+O21+O11</f>
        <v>16136</v>
      </c>
      <c r="P86" s="96">
        <f>P82+P80+P45+P11</f>
        <v>3757</v>
      </c>
      <c r="Q86" s="51"/>
      <c r="R86" s="51"/>
    </row>
    <row r="87" spans="4:18" ht="13.5">
      <c r="D87" s="96"/>
      <c r="Q87" s="51"/>
      <c r="R87" s="51"/>
    </row>
    <row r="88" spans="17:18" ht="13.5">
      <c r="Q88" s="51"/>
      <c r="R88" s="51"/>
    </row>
    <row r="89" spans="17:18" ht="13.5">
      <c r="Q89" s="51"/>
      <c r="R89" s="51"/>
    </row>
    <row r="90" spans="17:18" ht="13.5">
      <c r="Q90" s="51"/>
      <c r="R90" s="51"/>
    </row>
    <row r="91" spans="17:18" ht="13.5">
      <c r="Q91" s="51"/>
      <c r="R91" s="51"/>
    </row>
    <row r="92" spans="17:18" ht="13.5">
      <c r="Q92" s="51"/>
      <c r="R92" s="51"/>
    </row>
    <row r="93" spans="17:18" ht="13.5">
      <c r="Q93" s="51"/>
      <c r="R93" s="51"/>
    </row>
  </sheetData>
  <sheetProtection/>
  <mergeCells count="17">
    <mergeCell ref="H4:H8"/>
    <mergeCell ref="I4:I8"/>
    <mergeCell ref="J4:J8"/>
    <mergeCell ref="D4:D8"/>
    <mergeCell ref="E4:E8"/>
    <mergeCell ref="F4:F8"/>
    <mergeCell ref="G5:G8"/>
    <mergeCell ref="P4:P8"/>
    <mergeCell ref="A1:L1"/>
    <mergeCell ref="D3:I3"/>
    <mergeCell ref="J3:P3"/>
    <mergeCell ref="K4:K8"/>
    <mergeCell ref="L4:L8"/>
    <mergeCell ref="M4:M8"/>
    <mergeCell ref="N4:N8"/>
    <mergeCell ref="O4:O8"/>
    <mergeCell ref="A3:C8"/>
  </mergeCells>
  <printOptions/>
  <pageMargins left="0.7086614173228347" right="0.65" top="0.56" bottom="0.42" header="0.1968503937007874" footer="0.2362204724409449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zoomScalePageLayoutView="0" workbookViewId="0" topLeftCell="A1">
      <selection activeCell="E48" sqref="E48"/>
    </sheetView>
  </sheetViews>
  <sheetFormatPr defaultColWidth="9.00390625" defaultRowHeight="13.5"/>
  <cols>
    <col min="1" max="1" width="2.875" style="97" customWidth="1"/>
    <col min="2" max="2" width="11.50390625" style="97" customWidth="1"/>
    <col min="3" max="3" width="3.375" style="97" customWidth="1"/>
    <col min="4" max="5" width="9.00390625" style="97" customWidth="1"/>
    <col min="6" max="6" width="11.625" style="97" customWidth="1"/>
    <col min="7" max="7" width="9.00390625" style="97" customWidth="1"/>
    <col min="8" max="8" width="13.00390625" style="97" customWidth="1"/>
    <col min="9" max="9" width="11.125" style="97" customWidth="1"/>
    <col min="10" max="16384" width="9.00390625" style="97" customWidth="1"/>
  </cols>
  <sheetData>
    <row r="1" spans="1:3" ht="14.25">
      <c r="A1" s="98" t="s">
        <v>393</v>
      </c>
      <c r="C1" s="98"/>
    </row>
    <row r="2" ht="14.25" thickBot="1">
      <c r="L2" s="213" t="s">
        <v>398</v>
      </c>
    </row>
    <row r="3" spans="1:13" ht="24.75" customHeight="1">
      <c r="A3" s="765" t="s">
        <v>12</v>
      </c>
      <c r="B3" s="765"/>
      <c r="C3" s="766"/>
      <c r="D3" s="771" t="s">
        <v>385</v>
      </c>
      <c r="E3" s="772"/>
      <c r="F3" s="772"/>
      <c r="G3" s="773"/>
      <c r="H3" s="781" t="s">
        <v>143</v>
      </c>
      <c r="I3" s="773"/>
      <c r="J3" s="780" t="s">
        <v>140</v>
      </c>
      <c r="K3" s="765"/>
      <c r="L3" s="765"/>
      <c r="M3" s="99"/>
    </row>
    <row r="4" spans="1:13" ht="13.5">
      <c r="A4" s="767"/>
      <c r="B4" s="767"/>
      <c r="C4" s="768"/>
      <c r="D4" s="774" t="s">
        <v>5</v>
      </c>
      <c r="E4" s="786" t="s">
        <v>141</v>
      </c>
      <c r="F4" s="778" t="s">
        <v>144</v>
      </c>
      <c r="G4" s="776" t="s">
        <v>142</v>
      </c>
      <c r="H4" s="793" t="s">
        <v>61</v>
      </c>
      <c r="I4" s="791" t="s">
        <v>145</v>
      </c>
      <c r="J4" s="788" t="s">
        <v>5</v>
      </c>
      <c r="K4" s="785" t="s">
        <v>141</v>
      </c>
      <c r="L4" s="782" t="s">
        <v>142</v>
      </c>
      <c r="M4" s="99"/>
    </row>
    <row r="5" spans="1:13" ht="13.5">
      <c r="A5" s="767"/>
      <c r="B5" s="767"/>
      <c r="C5" s="768"/>
      <c r="D5" s="774"/>
      <c r="E5" s="786"/>
      <c r="F5" s="778"/>
      <c r="G5" s="776"/>
      <c r="H5" s="793"/>
      <c r="I5" s="791"/>
      <c r="J5" s="789"/>
      <c r="K5" s="786"/>
      <c r="L5" s="783"/>
      <c r="M5" s="99"/>
    </row>
    <row r="6" spans="1:13" ht="30.75" customHeight="1" thickBot="1">
      <c r="A6" s="769"/>
      <c r="B6" s="769"/>
      <c r="C6" s="770"/>
      <c r="D6" s="775"/>
      <c r="E6" s="787"/>
      <c r="F6" s="779"/>
      <c r="G6" s="777"/>
      <c r="H6" s="794"/>
      <c r="I6" s="792"/>
      <c r="J6" s="790"/>
      <c r="K6" s="787"/>
      <c r="L6" s="784"/>
      <c r="M6" s="99"/>
    </row>
    <row r="7" spans="2:13" s="100" customFormat="1" ht="14.25" customHeight="1">
      <c r="B7" s="101" t="s">
        <v>146</v>
      </c>
      <c r="C7" s="102"/>
      <c r="D7" s="631">
        <f>D9+D19+D32+D43+D58+D64+D78+D80</f>
        <v>1457</v>
      </c>
      <c r="E7" s="632">
        <f aca="true" t="shared" si="0" ref="E7:J7">E9+E19+E32+E43+E58+E64+E78+E80</f>
        <v>173</v>
      </c>
      <c r="F7" s="633">
        <f t="shared" si="0"/>
        <v>18</v>
      </c>
      <c r="G7" s="634">
        <f t="shared" si="0"/>
        <v>1284</v>
      </c>
      <c r="H7" s="635">
        <f t="shared" si="0"/>
        <v>2268</v>
      </c>
      <c r="I7" s="636">
        <f t="shared" si="0"/>
        <v>189</v>
      </c>
      <c r="J7" s="637">
        <f t="shared" si="0"/>
        <v>915</v>
      </c>
      <c r="K7" s="632">
        <f>K9+K19+K32+K43+K58+K64+K78+K80</f>
        <v>0</v>
      </c>
      <c r="L7" s="638">
        <f>L9+L19+L32+L43+L58+L64+L78+L80</f>
        <v>915</v>
      </c>
      <c r="M7" s="104"/>
    </row>
    <row r="8" spans="2:13" ht="14.25" customHeight="1">
      <c r="B8" s="105"/>
      <c r="C8" s="106"/>
      <c r="D8" s="107"/>
      <c r="E8" s="108"/>
      <c r="F8" s="109"/>
      <c r="G8" s="110"/>
      <c r="H8" s="111"/>
      <c r="I8" s="112"/>
      <c r="J8" s="113"/>
      <c r="K8" s="108"/>
      <c r="L8" s="114"/>
      <c r="M8" s="99"/>
    </row>
    <row r="9" spans="2:13" s="100" customFormat="1" ht="14.25" customHeight="1">
      <c r="B9" s="101" t="s">
        <v>147</v>
      </c>
      <c r="C9" s="115"/>
      <c r="D9" s="631">
        <f aca="true" t="shared" si="1" ref="D9:J9">SUM(D10:D17)</f>
        <v>398</v>
      </c>
      <c r="E9" s="632">
        <f t="shared" si="1"/>
        <v>48</v>
      </c>
      <c r="F9" s="633">
        <f t="shared" si="1"/>
        <v>6</v>
      </c>
      <c r="G9" s="634">
        <f t="shared" si="1"/>
        <v>350</v>
      </c>
      <c r="H9" s="639">
        <f t="shared" si="1"/>
        <v>633</v>
      </c>
      <c r="I9" s="636">
        <f t="shared" si="1"/>
        <v>63</v>
      </c>
      <c r="J9" s="637">
        <f t="shared" si="1"/>
        <v>227</v>
      </c>
      <c r="K9" s="632">
        <f>SUM(K10:K17)</f>
        <v>0</v>
      </c>
      <c r="L9" s="638">
        <f>SUM(L10:L17)</f>
        <v>227</v>
      </c>
      <c r="M9" s="104"/>
    </row>
    <row r="10" spans="2:13" ht="14.25" customHeight="1">
      <c r="B10" s="105" t="s">
        <v>148</v>
      </c>
      <c r="C10" s="106"/>
      <c r="D10" s="107">
        <v>274</v>
      </c>
      <c r="E10" s="108">
        <v>37</v>
      </c>
      <c r="F10" s="109">
        <v>5</v>
      </c>
      <c r="G10" s="110">
        <v>237</v>
      </c>
      <c r="H10" s="116">
        <v>478</v>
      </c>
      <c r="I10" s="117">
        <v>58</v>
      </c>
      <c r="J10" s="113">
        <v>144</v>
      </c>
      <c r="K10" s="108">
        <v>0</v>
      </c>
      <c r="L10" s="114">
        <v>144</v>
      </c>
      <c r="M10" s="99"/>
    </row>
    <row r="11" spans="2:13" ht="14.25" customHeight="1">
      <c r="B11" s="105" t="s">
        <v>149</v>
      </c>
      <c r="C11" s="106"/>
      <c r="D11" s="118">
        <v>40</v>
      </c>
      <c r="E11" s="119">
        <v>2</v>
      </c>
      <c r="F11" s="120">
        <v>0</v>
      </c>
      <c r="G11" s="121">
        <v>38</v>
      </c>
      <c r="H11" s="111">
        <v>31</v>
      </c>
      <c r="I11" s="117">
        <v>0</v>
      </c>
      <c r="J11" s="122">
        <v>26</v>
      </c>
      <c r="K11" s="119">
        <v>0</v>
      </c>
      <c r="L11" s="123">
        <v>26</v>
      </c>
      <c r="M11" s="99"/>
    </row>
    <row r="12" spans="2:13" ht="14.25" customHeight="1">
      <c r="B12" s="105" t="s">
        <v>150</v>
      </c>
      <c r="C12" s="106"/>
      <c r="D12" s="118">
        <v>40</v>
      </c>
      <c r="E12" s="119">
        <v>8</v>
      </c>
      <c r="F12" s="120">
        <v>1</v>
      </c>
      <c r="G12" s="121">
        <v>32</v>
      </c>
      <c r="H12" s="111">
        <v>121</v>
      </c>
      <c r="I12" s="117">
        <v>5</v>
      </c>
      <c r="J12" s="122">
        <v>25</v>
      </c>
      <c r="K12" s="119">
        <v>0</v>
      </c>
      <c r="L12" s="123">
        <v>25</v>
      </c>
      <c r="M12" s="99"/>
    </row>
    <row r="13" spans="2:13" ht="14.25" customHeight="1">
      <c r="B13" s="105" t="s">
        <v>31</v>
      </c>
      <c r="C13" s="106"/>
      <c r="D13" s="118">
        <v>17</v>
      </c>
      <c r="E13" s="119">
        <v>1</v>
      </c>
      <c r="F13" s="120">
        <v>0</v>
      </c>
      <c r="G13" s="121">
        <v>16</v>
      </c>
      <c r="H13" s="111">
        <v>3</v>
      </c>
      <c r="I13" s="117">
        <v>0</v>
      </c>
      <c r="J13" s="122">
        <v>14</v>
      </c>
      <c r="K13" s="119">
        <v>0</v>
      </c>
      <c r="L13" s="123">
        <v>14</v>
      </c>
      <c r="M13" s="99"/>
    </row>
    <row r="14" spans="2:13" ht="14.25" customHeight="1">
      <c r="B14" s="105" t="s">
        <v>6</v>
      </c>
      <c r="C14" s="106"/>
      <c r="D14" s="118">
        <v>8</v>
      </c>
      <c r="E14" s="119">
        <v>0</v>
      </c>
      <c r="F14" s="120">
        <v>0</v>
      </c>
      <c r="G14" s="121">
        <v>8</v>
      </c>
      <c r="H14" s="111">
        <v>0</v>
      </c>
      <c r="I14" s="117">
        <v>0</v>
      </c>
      <c r="J14" s="122">
        <v>7</v>
      </c>
      <c r="K14" s="119">
        <v>0</v>
      </c>
      <c r="L14" s="123">
        <v>7</v>
      </c>
      <c r="M14" s="99"/>
    </row>
    <row r="15" spans="2:13" ht="14.25" customHeight="1">
      <c r="B15" s="105" t="s">
        <v>151</v>
      </c>
      <c r="C15" s="106"/>
      <c r="D15" s="118">
        <v>3</v>
      </c>
      <c r="E15" s="119">
        <v>0</v>
      </c>
      <c r="F15" s="120">
        <v>0</v>
      </c>
      <c r="G15" s="121">
        <v>3</v>
      </c>
      <c r="H15" s="111">
        <v>0</v>
      </c>
      <c r="I15" s="117">
        <v>0</v>
      </c>
      <c r="J15" s="122">
        <v>3</v>
      </c>
      <c r="K15" s="119">
        <v>0</v>
      </c>
      <c r="L15" s="123">
        <v>3</v>
      </c>
      <c r="M15" s="99"/>
    </row>
    <row r="16" spans="2:13" ht="14.25" customHeight="1">
      <c r="B16" s="105" t="s">
        <v>152</v>
      </c>
      <c r="C16" s="106"/>
      <c r="D16" s="118">
        <v>15</v>
      </c>
      <c r="E16" s="119">
        <v>0</v>
      </c>
      <c r="F16" s="120">
        <v>0</v>
      </c>
      <c r="G16" s="121">
        <v>15</v>
      </c>
      <c r="H16" s="111">
        <v>0</v>
      </c>
      <c r="I16" s="117">
        <v>0</v>
      </c>
      <c r="J16" s="122">
        <v>6</v>
      </c>
      <c r="K16" s="119">
        <v>0</v>
      </c>
      <c r="L16" s="123">
        <v>6</v>
      </c>
      <c r="M16" s="99"/>
    </row>
    <row r="17" spans="2:13" ht="14.25" customHeight="1">
      <c r="B17" s="105" t="s">
        <v>81</v>
      </c>
      <c r="C17" s="106"/>
      <c r="D17" s="118">
        <v>1</v>
      </c>
      <c r="E17" s="119">
        <v>0</v>
      </c>
      <c r="F17" s="120">
        <v>0</v>
      </c>
      <c r="G17" s="121">
        <v>1</v>
      </c>
      <c r="H17" s="111">
        <v>0</v>
      </c>
      <c r="I17" s="117">
        <v>0</v>
      </c>
      <c r="J17" s="122">
        <v>2</v>
      </c>
      <c r="K17" s="119">
        <v>0</v>
      </c>
      <c r="L17" s="123">
        <v>2</v>
      </c>
      <c r="M17" s="99"/>
    </row>
    <row r="18" spans="2:13" ht="14.25" customHeight="1">
      <c r="B18" s="105"/>
      <c r="C18" s="106"/>
      <c r="D18" s="118"/>
      <c r="E18" s="119"/>
      <c r="F18" s="120"/>
      <c r="G18" s="121"/>
      <c r="H18" s="111"/>
      <c r="I18" s="117"/>
      <c r="J18" s="122"/>
      <c r="K18" s="119"/>
      <c r="L18" s="123"/>
      <c r="M18" s="99"/>
    </row>
    <row r="19" spans="2:13" s="100" customFormat="1" ht="14.25" customHeight="1">
      <c r="B19" s="101" t="s">
        <v>82</v>
      </c>
      <c r="C19" s="115"/>
      <c r="D19" s="640">
        <f aca="true" t="shared" si="2" ref="D19:J19">SUM(D20:D30)</f>
        <v>136</v>
      </c>
      <c r="E19" s="641">
        <f t="shared" si="2"/>
        <v>19</v>
      </c>
      <c r="F19" s="642">
        <f t="shared" si="2"/>
        <v>2</v>
      </c>
      <c r="G19" s="641">
        <f t="shared" si="2"/>
        <v>117</v>
      </c>
      <c r="H19" s="635">
        <f t="shared" si="2"/>
        <v>269</v>
      </c>
      <c r="I19" s="643">
        <f t="shared" si="2"/>
        <v>15</v>
      </c>
      <c r="J19" s="644">
        <f t="shared" si="2"/>
        <v>84</v>
      </c>
      <c r="K19" s="645">
        <f>SUM(K20:K30)</f>
        <v>0</v>
      </c>
      <c r="L19" s="646">
        <f>SUM(L20:L30)</f>
        <v>84</v>
      </c>
      <c r="M19" s="511"/>
    </row>
    <row r="20" spans="2:13" ht="14.25" customHeight="1">
      <c r="B20" s="105" t="s">
        <v>83</v>
      </c>
      <c r="C20" s="106"/>
      <c r="D20" s="118">
        <v>57</v>
      </c>
      <c r="E20" s="119">
        <v>7</v>
      </c>
      <c r="F20" s="120">
        <v>0</v>
      </c>
      <c r="G20" s="121">
        <v>50</v>
      </c>
      <c r="H20" s="111">
        <v>100</v>
      </c>
      <c r="I20" s="117">
        <v>0</v>
      </c>
      <c r="J20" s="122">
        <v>37</v>
      </c>
      <c r="K20" s="119">
        <v>0</v>
      </c>
      <c r="L20" s="123">
        <v>37</v>
      </c>
      <c r="M20" s="99"/>
    </row>
    <row r="21" spans="2:13" ht="14.25" customHeight="1">
      <c r="B21" s="105" t="s">
        <v>84</v>
      </c>
      <c r="C21" s="106"/>
      <c r="D21" s="118">
        <v>24</v>
      </c>
      <c r="E21" s="119">
        <v>7</v>
      </c>
      <c r="F21" s="120">
        <v>2</v>
      </c>
      <c r="G21" s="121">
        <v>17</v>
      </c>
      <c r="H21" s="111">
        <v>97</v>
      </c>
      <c r="I21" s="117">
        <v>15</v>
      </c>
      <c r="J21" s="122">
        <v>14</v>
      </c>
      <c r="K21" s="119">
        <v>0</v>
      </c>
      <c r="L21" s="123">
        <v>14</v>
      </c>
      <c r="M21" s="99"/>
    </row>
    <row r="22" spans="2:13" ht="14.25" customHeight="1">
      <c r="B22" s="105" t="s">
        <v>85</v>
      </c>
      <c r="C22" s="106"/>
      <c r="D22" s="118">
        <v>8</v>
      </c>
      <c r="E22" s="119">
        <v>0</v>
      </c>
      <c r="F22" s="120">
        <v>0</v>
      </c>
      <c r="G22" s="121">
        <v>8</v>
      </c>
      <c r="H22" s="111">
        <v>0</v>
      </c>
      <c r="I22" s="117">
        <v>0</v>
      </c>
      <c r="J22" s="122">
        <v>3</v>
      </c>
      <c r="K22" s="119">
        <v>0</v>
      </c>
      <c r="L22" s="123">
        <v>3</v>
      </c>
      <c r="M22" s="99"/>
    </row>
    <row r="23" spans="2:13" ht="14.25" customHeight="1">
      <c r="B23" s="105" t="s">
        <v>86</v>
      </c>
      <c r="C23" s="106"/>
      <c r="D23" s="118">
        <v>5</v>
      </c>
      <c r="E23" s="119">
        <v>0</v>
      </c>
      <c r="F23" s="120">
        <v>0</v>
      </c>
      <c r="G23" s="121">
        <v>5</v>
      </c>
      <c r="H23" s="111">
        <v>0</v>
      </c>
      <c r="I23" s="117">
        <v>0</v>
      </c>
      <c r="J23" s="122">
        <v>2</v>
      </c>
      <c r="K23" s="119">
        <v>0</v>
      </c>
      <c r="L23" s="123">
        <v>2</v>
      </c>
      <c r="M23" s="99"/>
    </row>
    <row r="24" spans="2:13" ht="14.25" customHeight="1">
      <c r="B24" s="105" t="s">
        <v>87</v>
      </c>
      <c r="C24" s="106"/>
      <c r="D24" s="118">
        <v>11</v>
      </c>
      <c r="E24" s="119">
        <v>1</v>
      </c>
      <c r="F24" s="120">
        <v>0</v>
      </c>
      <c r="G24" s="121">
        <v>10</v>
      </c>
      <c r="H24" s="111">
        <v>8</v>
      </c>
      <c r="I24" s="117">
        <v>0</v>
      </c>
      <c r="J24" s="122">
        <v>8</v>
      </c>
      <c r="K24" s="119">
        <v>0</v>
      </c>
      <c r="L24" s="123">
        <v>8</v>
      </c>
      <c r="M24" s="99"/>
    </row>
    <row r="25" spans="2:13" ht="14.25" customHeight="1">
      <c r="B25" s="105" t="s">
        <v>88</v>
      </c>
      <c r="C25" s="106"/>
      <c r="D25" s="118">
        <v>4</v>
      </c>
      <c r="E25" s="119">
        <v>0</v>
      </c>
      <c r="F25" s="120">
        <v>0</v>
      </c>
      <c r="G25" s="121">
        <v>4</v>
      </c>
      <c r="H25" s="111">
        <v>0</v>
      </c>
      <c r="I25" s="117">
        <v>0</v>
      </c>
      <c r="J25" s="122">
        <v>2</v>
      </c>
      <c r="K25" s="119">
        <v>0</v>
      </c>
      <c r="L25" s="123">
        <v>2</v>
      </c>
      <c r="M25" s="99"/>
    </row>
    <row r="26" spans="2:13" ht="14.25" customHeight="1">
      <c r="B26" s="105" t="s">
        <v>89</v>
      </c>
      <c r="C26" s="106"/>
      <c r="D26" s="118">
        <v>2</v>
      </c>
      <c r="E26" s="119">
        <v>0</v>
      </c>
      <c r="F26" s="120">
        <v>0</v>
      </c>
      <c r="G26" s="121">
        <v>2</v>
      </c>
      <c r="H26" s="111">
        <v>0</v>
      </c>
      <c r="I26" s="117">
        <v>0</v>
      </c>
      <c r="J26" s="122">
        <v>3</v>
      </c>
      <c r="K26" s="119">
        <v>0</v>
      </c>
      <c r="L26" s="123">
        <v>3</v>
      </c>
      <c r="M26" s="99"/>
    </row>
    <row r="27" spans="2:13" ht="14.25" customHeight="1">
      <c r="B27" s="105" t="s">
        <v>90</v>
      </c>
      <c r="C27" s="106"/>
      <c r="D27" s="118">
        <v>4</v>
      </c>
      <c r="E27" s="119">
        <v>0</v>
      </c>
      <c r="F27" s="120">
        <v>0</v>
      </c>
      <c r="G27" s="121">
        <v>4</v>
      </c>
      <c r="H27" s="111">
        <v>0</v>
      </c>
      <c r="I27" s="117">
        <v>0</v>
      </c>
      <c r="J27" s="122">
        <v>2</v>
      </c>
      <c r="K27" s="119">
        <v>0</v>
      </c>
      <c r="L27" s="123">
        <v>2</v>
      </c>
      <c r="M27" s="99"/>
    </row>
    <row r="28" spans="2:13" ht="14.25" customHeight="1">
      <c r="B28" s="105" t="s">
        <v>91</v>
      </c>
      <c r="C28" s="106"/>
      <c r="D28" s="118">
        <v>3</v>
      </c>
      <c r="E28" s="119">
        <v>0</v>
      </c>
      <c r="F28" s="120">
        <v>0</v>
      </c>
      <c r="G28" s="121">
        <v>3</v>
      </c>
      <c r="H28" s="111">
        <v>0</v>
      </c>
      <c r="I28" s="117">
        <v>0</v>
      </c>
      <c r="J28" s="122">
        <v>2</v>
      </c>
      <c r="K28" s="119">
        <v>0</v>
      </c>
      <c r="L28" s="123">
        <v>2</v>
      </c>
      <c r="M28" s="99"/>
    </row>
    <row r="29" spans="2:13" ht="14.25" customHeight="1">
      <c r="B29" s="105" t="s">
        <v>92</v>
      </c>
      <c r="C29" s="106"/>
      <c r="D29" s="118">
        <v>11</v>
      </c>
      <c r="E29" s="119">
        <v>1</v>
      </c>
      <c r="F29" s="120">
        <v>0</v>
      </c>
      <c r="G29" s="121">
        <v>10</v>
      </c>
      <c r="H29" s="111">
        <v>19</v>
      </c>
      <c r="I29" s="117">
        <v>0</v>
      </c>
      <c r="J29" s="122">
        <v>6</v>
      </c>
      <c r="K29" s="119">
        <v>0</v>
      </c>
      <c r="L29" s="123">
        <v>6</v>
      </c>
      <c r="M29" s="99"/>
    </row>
    <row r="30" spans="2:13" ht="14.25" customHeight="1">
      <c r="B30" s="105" t="s">
        <v>93</v>
      </c>
      <c r="C30" s="106"/>
      <c r="D30" s="118">
        <v>7</v>
      </c>
      <c r="E30" s="119">
        <v>3</v>
      </c>
      <c r="F30" s="120">
        <v>0</v>
      </c>
      <c r="G30" s="121">
        <v>4</v>
      </c>
      <c r="H30" s="111">
        <v>45</v>
      </c>
      <c r="I30" s="117">
        <v>0</v>
      </c>
      <c r="J30" s="122">
        <v>5</v>
      </c>
      <c r="K30" s="119">
        <v>0</v>
      </c>
      <c r="L30" s="123">
        <v>5</v>
      </c>
      <c r="M30" s="99"/>
    </row>
    <row r="31" spans="2:13" ht="14.25" customHeight="1">
      <c r="B31" s="105"/>
      <c r="C31" s="106"/>
      <c r="D31" s="118"/>
      <c r="E31" s="119"/>
      <c r="F31" s="120"/>
      <c r="G31" s="121"/>
      <c r="H31" s="111"/>
      <c r="I31" s="117"/>
      <c r="J31" s="122"/>
      <c r="K31" s="119"/>
      <c r="L31" s="123"/>
      <c r="M31" s="99"/>
    </row>
    <row r="32" spans="2:13" s="100" customFormat="1" ht="14.25" customHeight="1">
      <c r="B32" s="101" t="s">
        <v>94</v>
      </c>
      <c r="C32" s="115"/>
      <c r="D32" s="640">
        <f aca="true" t="shared" si="3" ref="D32:L32">SUM(D33:D41)</f>
        <v>93</v>
      </c>
      <c r="E32" s="645">
        <f t="shared" si="3"/>
        <v>12</v>
      </c>
      <c r="F32" s="642">
        <f t="shared" si="3"/>
        <v>0</v>
      </c>
      <c r="G32" s="647">
        <f t="shared" si="3"/>
        <v>81</v>
      </c>
      <c r="H32" s="635">
        <f t="shared" si="3"/>
        <v>157</v>
      </c>
      <c r="I32" s="648">
        <f t="shared" si="3"/>
        <v>0</v>
      </c>
      <c r="J32" s="644">
        <f t="shared" si="3"/>
        <v>71</v>
      </c>
      <c r="K32" s="645">
        <f t="shared" si="3"/>
        <v>0</v>
      </c>
      <c r="L32" s="646">
        <f t="shared" si="3"/>
        <v>71</v>
      </c>
      <c r="M32" s="104"/>
    </row>
    <row r="33" spans="2:13" ht="14.25" customHeight="1">
      <c r="B33" s="105" t="s">
        <v>95</v>
      </c>
      <c r="C33" s="106"/>
      <c r="D33" s="118">
        <v>57</v>
      </c>
      <c r="E33" s="119">
        <v>9</v>
      </c>
      <c r="F33" s="120">
        <v>0</v>
      </c>
      <c r="G33" s="121">
        <v>48</v>
      </c>
      <c r="H33" s="111">
        <v>115</v>
      </c>
      <c r="I33" s="117">
        <v>0</v>
      </c>
      <c r="J33" s="122">
        <v>35</v>
      </c>
      <c r="K33" s="119">
        <v>0</v>
      </c>
      <c r="L33" s="123">
        <v>35</v>
      </c>
      <c r="M33" s="99"/>
    </row>
    <row r="34" spans="2:13" ht="14.25" customHeight="1">
      <c r="B34" s="105" t="s">
        <v>96</v>
      </c>
      <c r="C34" s="106"/>
      <c r="D34" s="118">
        <v>4</v>
      </c>
      <c r="E34" s="119">
        <v>1</v>
      </c>
      <c r="F34" s="120">
        <v>0</v>
      </c>
      <c r="G34" s="121">
        <v>3</v>
      </c>
      <c r="H34" s="111">
        <v>4</v>
      </c>
      <c r="I34" s="117">
        <v>0</v>
      </c>
      <c r="J34" s="122">
        <v>6</v>
      </c>
      <c r="K34" s="119">
        <v>0</v>
      </c>
      <c r="L34" s="123">
        <v>6</v>
      </c>
      <c r="M34" s="99"/>
    </row>
    <row r="35" spans="2:13" ht="14.25" customHeight="1">
      <c r="B35" s="105" t="s">
        <v>97</v>
      </c>
      <c r="C35" s="106"/>
      <c r="D35" s="118">
        <v>2</v>
      </c>
      <c r="E35" s="119">
        <v>0</v>
      </c>
      <c r="F35" s="120">
        <v>0</v>
      </c>
      <c r="G35" s="121">
        <v>2</v>
      </c>
      <c r="H35" s="111">
        <v>0</v>
      </c>
      <c r="I35" s="117">
        <v>0</v>
      </c>
      <c r="J35" s="122">
        <v>3</v>
      </c>
      <c r="K35" s="119">
        <v>0</v>
      </c>
      <c r="L35" s="123">
        <v>3</v>
      </c>
      <c r="M35" s="99"/>
    </row>
    <row r="36" spans="2:13" ht="14.25" customHeight="1">
      <c r="B36" s="105" t="s">
        <v>98</v>
      </c>
      <c r="C36" s="106"/>
      <c r="D36" s="118">
        <v>2</v>
      </c>
      <c r="E36" s="119">
        <v>0</v>
      </c>
      <c r="F36" s="120">
        <v>0</v>
      </c>
      <c r="G36" s="121">
        <v>2</v>
      </c>
      <c r="H36" s="111">
        <v>0</v>
      </c>
      <c r="I36" s="117">
        <v>0</v>
      </c>
      <c r="J36" s="122">
        <v>3</v>
      </c>
      <c r="K36" s="119">
        <v>0</v>
      </c>
      <c r="L36" s="123">
        <v>3</v>
      </c>
      <c r="M36" s="99"/>
    </row>
    <row r="37" spans="2:13" ht="14.25" customHeight="1">
      <c r="B37" s="105" t="s">
        <v>99</v>
      </c>
      <c r="C37" s="106"/>
      <c r="D37" s="118">
        <v>9</v>
      </c>
      <c r="E37" s="119">
        <v>0</v>
      </c>
      <c r="F37" s="120">
        <v>0</v>
      </c>
      <c r="G37" s="121">
        <v>9</v>
      </c>
      <c r="H37" s="111">
        <v>0</v>
      </c>
      <c r="I37" s="117">
        <v>0</v>
      </c>
      <c r="J37" s="122">
        <v>10</v>
      </c>
      <c r="K37" s="119">
        <v>0</v>
      </c>
      <c r="L37" s="123">
        <v>10</v>
      </c>
      <c r="M37" s="99"/>
    </row>
    <row r="38" spans="2:13" ht="14.25" customHeight="1">
      <c r="B38" s="105" t="s">
        <v>100</v>
      </c>
      <c r="C38" s="106"/>
      <c r="D38" s="118">
        <v>8</v>
      </c>
      <c r="E38" s="119">
        <v>1</v>
      </c>
      <c r="F38" s="120">
        <v>0</v>
      </c>
      <c r="G38" s="121">
        <v>7</v>
      </c>
      <c r="H38" s="111">
        <v>19</v>
      </c>
      <c r="I38" s="117">
        <v>0</v>
      </c>
      <c r="J38" s="122">
        <v>7</v>
      </c>
      <c r="K38" s="119">
        <v>0</v>
      </c>
      <c r="L38" s="123">
        <v>7</v>
      </c>
      <c r="M38" s="99"/>
    </row>
    <row r="39" spans="2:13" ht="14.25" customHeight="1">
      <c r="B39" s="105" t="s">
        <v>101</v>
      </c>
      <c r="C39" s="106"/>
      <c r="D39" s="118">
        <v>5</v>
      </c>
      <c r="E39" s="119">
        <v>1</v>
      </c>
      <c r="F39" s="120">
        <v>0</v>
      </c>
      <c r="G39" s="121">
        <v>4</v>
      </c>
      <c r="H39" s="111">
        <v>19</v>
      </c>
      <c r="I39" s="117">
        <v>0</v>
      </c>
      <c r="J39" s="122">
        <v>2</v>
      </c>
      <c r="K39" s="119">
        <v>0</v>
      </c>
      <c r="L39" s="123">
        <v>2</v>
      </c>
      <c r="M39" s="99"/>
    </row>
    <row r="40" spans="2:13" ht="14.25" customHeight="1">
      <c r="B40" s="105" t="s">
        <v>102</v>
      </c>
      <c r="C40" s="106"/>
      <c r="D40" s="118">
        <v>3</v>
      </c>
      <c r="E40" s="119">
        <v>0</v>
      </c>
      <c r="F40" s="120">
        <v>0</v>
      </c>
      <c r="G40" s="121">
        <v>3</v>
      </c>
      <c r="H40" s="111">
        <v>0</v>
      </c>
      <c r="I40" s="117">
        <v>0</v>
      </c>
      <c r="J40" s="122">
        <v>4</v>
      </c>
      <c r="K40" s="119">
        <v>0</v>
      </c>
      <c r="L40" s="123">
        <v>4</v>
      </c>
      <c r="M40" s="99"/>
    </row>
    <row r="41" spans="2:13" ht="14.25" customHeight="1">
      <c r="B41" s="105" t="s">
        <v>103</v>
      </c>
      <c r="C41" s="106"/>
      <c r="D41" s="118">
        <v>3</v>
      </c>
      <c r="E41" s="119">
        <v>0</v>
      </c>
      <c r="F41" s="120">
        <v>0</v>
      </c>
      <c r="G41" s="121">
        <v>3</v>
      </c>
      <c r="H41" s="111">
        <v>0</v>
      </c>
      <c r="I41" s="117">
        <v>0</v>
      </c>
      <c r="J41" s="122">
        <v>1</v>
      </c>
      <c r="K41" s="119">
        <v>0</v>
      </c>
      <c r="L41" s="123">
        <v>1</v>
      </c>
      <c r="M41" s="99"/>
    </row>
    <row r="42" spans="2:13" ht="14.25" customHeight="1">
      <c r="B42" s="105"/>
      <c r="C42" s="106"/>
      <c r="D42" s="118"/>
      <c r="E42" s="119"/>
      <c r="F42" s="120"/>
      <c r="G42" s="121"/>
      <c r="H42" s="111"/>
      <c r="I42" s="117"/>
      <c r="J42" s="122"/>
      <c r="K42" s="119"/>
      <c r="L42" s="123"/>
      <c r="M42" s="99"/>
    </row>
    <row r="43" spans="2:13" s="100" customFormat="1" ht="14.25" customHeight="1">
      <c r="B43" s="101" t="s">
        <v>104</v>
      </c>
      <c r="C43" s="115"/>
      <c r="D43" s="640">
        <f aca="true" t="shared" si="4" ref="D43:J43">SUM(D44:D56)</f>
        <v>169</v>
      </c>
      <c r="E43" s="645">
        <f t="shared" si="4"/>
        <v>17</v>
      </c>
      <c r="F43" s="642">
        <f t="shared" si="4"/>
        <v>2</v>
      </c>
      <c r="G43" s="647">
        <f t="shared" si="4"/>
        <v>152</v>
      </c>
      <c r="H43" s="635">
        <f t="shared" si="4"/>
        <v>207</v>
      </c>
      <c r="I43" s="648">
        <f t="shared" si="4"/>
        <v>26</v>
      </c>
      <c r="J43" s="644">
        <f t="shared" si="4"/>
        <v>101</v>
      </c>
      <c r="K43" s="645">
        <f>SUM(K44:K56)</f>
        <v>0</v>
      </c>
      <c r="L43" s="646">
        <f>SUM(L44:L56)</f>
        <v>101</v>
      </c>
      <c r="M43" s="104"/>
    </row>
    <row r="44" spans="2:13" ht="14.25" customHeight="1">
      <c r="B44" s="221" t="s">
        <v>105</v>
      </c>
      <c r="C44" s="106"/>
      <c r="D44" s="118">
        <v>92</v>
      </c>
      <c r="E44" s="119">
        <v>10</v>
      </c>
      <c r="F44" s="120">
        <v>1</v>
      </c>
      <c r="G44" s="121">
        <v>82</v>
      </c>
      <c r="H44" s="111">
        <v>127</v>
      </c>
      <c r="I44" s="117">
        <v>17</v>
      </c>
      <c r="J44" s="122">
        <v>54</v>
      </c>
      <c r="K44" s="119">
        <v>0</v>
      </c>
      <c r="L44" s="123">
        <v>54</v>
      </c>
      <c r="M44" s="99"/>
    </row>
    <row r="45" spans="2:13" ht="14.25" customHeight="1">
      <c r="B45" s="105" t="s">
        <v>106</v>
      </c>
      <c r="C45" s="106"/>
      <c r="D45" s="118">
        <v>28</v>
      </c>
      <c r="E45" s="119">
        <v>3</v>
      </c>
      <c r="F45" s="120">
        <v>1</v>
      </c>
      <c r="G45" s="121">
        <v>25</v>
      </c>
      <c r="H45" s="111">
        <v>25</v>
      </c>
      <c r="I45" s="117">
        <v>9</v>
      </c>
      <c r="J45" s="122">
        <v>23</v>
      </c>
      <c r="K45" s="119">
        <v>0</v>
      </c>
      <c r="L45" s="123">
        <v>23</v>
      </c>
      <c r="M45" s="99"/>
    </row>
    <row r="46" spans="2:13" ht="14.25" customHeight="1">
      <c r="B46" s="105" t="s">
        <v>107</v>
      </c>
      <c r="C46" s="106"/>
      <c r="D46" s="118">
        <v>2</v>
      </c>
      <c r="E46" s="119">
        <v>0</v>
      </c>
      <c r="F46" s="120">
        <v>0</v>
      </c>
      <c r="G46" s="121">
        <v>2</v>
      </c>
      <c r="H46" s="111">
        <v>0</v>
      </c>
      <c r="I46" s="117">
        <v>0</v>
      </c>
      <c r="J46" s="122">
        <v>0</v>
      </c>
      <c r="K46" s="119">
        <v>0</v>
      </c>
      <c r="L46" s="123">
        <v>0</v>
      </c>
      <c r="M46" s="99"/>
    </row>
    <row r="47" spans="2:13" ht="14.25" customHeight="1">
      <c r="B47" s="105" t="s">
        <v>108</v>
      </c>
      <c r="C47" s="106"/>
      <c r="D47" s="118">
        <v>6</v>
      </c>
      <c r="E47" s="119">
        <v>0</v>
      </c>
      <c r="F47" s="120">
        <v>0</v>
      </c>
      <c r="G47" s="121">
        <v>6</v>
      </c>
      <c r="H47" s="111">
        <v>0</v>
      </c>
      <c r="I47" s="117">
        <v>0</v>
      </c>
      <c r="J47" s="122">
        <v>2</v>
      </c>
      <c r="K47" s="119">
        <v>0</v>
      </c>
      <c r="L47" s="123">
        <v>2</v>
      </c>
      <c r="M47" s="99"/>
    </row>
    <row r="48" spans="2:13" ht="14.25" customHeight="1">
      <c r="B48" s="105" t="s">
        <v>109</v>
      </c>
      <c r="C48" s="106"/>
      <c r="D48" s="118">
        <v>1</v>
      </c>
      <c r="E48" s="119">
        <v>1</v>
      </c>
      <c r="F48" s="120">
        <v>0</v>
      </c>
      <c r="G48" s="121">
        <v>0</v>
      </c>
      <c r="H48" s="111">
        <v>19</v>
      </c>
      <c r="I48" s="117">
        <v>0</v>
      </c>
      <c r="J48" s="122">
        <v>0</v>
      </c>
      <c r="K48" s="119">
        <v>0</v>
      </c>
      <c r="L48" s="123">
        <v>0</v>
      </c>
      <c r="M48" s="99"/>
    </row>
    <row r="49" spans="2:13" ht="14.25" customHeight="1">
      <c r="B49" s="105" t="s">
        <v>110</v>
      </c>
      <c r="C49" s="106"/>
      <c r="D49" s="118">
        <v>10</v>
      </c>
      <c r="E49" s="119">
        <v>2</v>
      </c>
      <c r="F49" s="120">
        <v>0</v>
      </c>
      <c r="G49" s="121">
        <v>8</v>
      </c>
      <c r="H49" s="111">
        <v>34</v>
      </c>
      <c r="I49" s="117">
        <v>0</v>
      </c>
      <c r="J49" s="122">
        <v>6</v>
      </c>
      <c r="K49" s="119">
        <v>0</v>
      </c>
      <c r="L49" s="123">
        <v>6</v>
      </c>
      <c r="M49" s="99"/>
    </row>
    <row r="50" spans="2:13" ht="14.25" customHeight="1">
      <c r="B50" s="221" t="s">
        <v>111</v>
      </c>
      <c r="C50" s="106"/>
      <c r="D50" s="118">
        <v>10</v>
      </c>
      <c r="E50" s="119">
        <v>1</v>
      </c>
      <c r="F50" s="120">
        <v>0</v>
      </c>
      <c r="G50" s="121">
        <v>9</v>
      </c>
      <c r="H50" s="111">
        <v>2</v>
      </c>
      <c r="I50" s="117">
        <v>0</v>
      </c>
      <c r="J50" s="122">
        <v>7</v>
      </c>
      <c r="K50" s="119">
        <v>0</v>
      </c>
      <c r="L50" s="123">
        <v>7</v>
      </c>
      <c r="M50" s="99"/>
    </row>
    <row r="51" spans="2:13" ht="14.25" customHeight="1">
      <c r="B51" s="105" t="s">
        <v>112</v>
      </c>
      <c r="C51" s="106"/>
      <c r="D51" s="118">
        <v>0</v>
      </c>
      <c r="E51" s="119">
        <v>0</v>
      </c>
      <c r="F51" s="120">
        <v>0</v>
      </c>
      <c r="G51" s="121">
        <v>0</v>
      </c>
      <c r="H51" s="111">
        <v>0</v>
      </c>
      <c r="I51" s="117">
        <v>0</v>
      </c>
      <c r="J51" s="122">
        <v>0</v>
      </c>
      <c r="K51" s="119">
        <v>0</v>
      </c>
      <c r="L51" s="123">
        <v>0</v>
      </c>
      <c r="M51" s="99"/>
    </row>
    <row r="52" spans="2:13" ht="14.25" customHeight="1">
      <c r="B52" s="105" t="s">
        <v>113</v>
      </c>
      <c r="C52" s="106"/>
      <c r="D52" s="118">
        <v>3</v>
      </c>
      <c r="E52" s="119">
        <v>0</v>
      </c>
      <c r="F52" s="120">
        <v>0</v>
      </c>
      <c r="G52" s="121">
        <v>3</v>
      </c>
      <c r="H52" s="111">
        <v>0</v>
      </c>
      <c r="I52" s="117">
        <v>0</v>
      </c>
      <c r="J52" s="122">
        <v>1</v>
      </c>
      <c r="K52" s="119">
        <v>0</v>
      </c>
      <c r="L52" s="123">
        <v>1</v>
      </c>
      <c r="M52" s="99"/>
    </row>
    <row r="53" spans="2:13" ht="14.25" customHeight="1">
      <c r="B53" s="105" t="s">
        <v>114</v>
      </c>
      <c r="C53" s="106"/>
      <c r="D53" s="118">
        <v>2</v>
      </c>
      <c r="E53" s="119">
        <v>0</v>
      </c>
      <c r="F53" s="120">
        <v>0</v>
      </c>
      <c r="G53" s="121">
        <v>2</v>
      </c>
      <c r="H53" s="111">
        <v>0</v>
      </c>
      <c r="I53" s="117">
        <v>0</v>
      </c>
      <c r="J53" s="122">
        <v>1</v>
      </c>
      <c r="K53" s="119">
        <v>0</v>
      </c>
      <c r="L53" s="123">
        <v>1</v>
      </c>
      <c r="M53" s="99"/>
    </row>
    <row r="54" spans="2:13" ht="14.25" customHeight="1">
      <c r="B54" s="105" t="s">
        <v>115</v>
      </c>
      <c r="C54" s="106"/>
      <c r="D54" s="118">
        <v>4</v>
      </c>
      <c r="E54" s="119">
        <v>0</v>
      </c>
      <c r="F54" s="120">
        <v>0</v>
      </c>
      <c r="G54" s="121">
        <v>4</v>
      </c>
      <c r="H54" s="111">
        <v>0</v>
      </c>
      <c r="I54" s="117">
        <v>0</v>
      </c>
      <c r="J54" s="122">
        <v>0</v>
      </c>
      <c r="K54" s="119">
        <v>0</v>
      </c>
      <c r="L54" s="123">
        <v>0</v>
      </c>
      <c r="M54" s="99"/>
    </row>
    <row r="55" spans="2:13" ht="14.25" customHeight="1">
      <c r="B55" s="105" t="s">
        <v>116</v>
      </c>
      <c r="C55" s="106"/>
      <c r="D55" s="118">
        <v>2</v>
      </c>
      <c r="E55" s="119">
        <v>0</v>
      </c>
      <c r="F55" s="120">
        <v>0</v>
      </c>
      <c r="G55" s="121">
        <v>2</v>
      </c>
      <c r="H55" s="111">
        <v>0</v>
      </c>
      <c r="I55" s="117">
        <v>0</v>
      </c>
      <c r="J55" s="122">
        <v>0</v>
      </c>
      <c r="K55" s="119">
        <v>0</v>
      </c>
      <c r="L55" s="123">
        <v>0</v>
      </c>
      <c r="M55" s="99"/>
    </row>
    <row r="56" spans="2:13" ht="14.25" customHeight="1">
      <c r="B56" s="221" t="s">
        <v>117</v>
      </c>
      <c r="C56" s="106"/>
      <c r="D56" s="118">
        <v>9</v>
      </c>
      <c r="E56" s="119">
        <v>0</v>
      </c>
      <c r="F56" s="120">
        <v>0</v>
      </c>
      <c r="G56" s="121">
        <v>9</v>
      </c>
      <c r="H56" s="111">
        <v>0</v>
      </c>
      <c r="I56" s="117">
        <v>0</v>
      </c>
      <c r="J56" s="122">
        <v>7</v>
      </c>
      <c r="K56" s="119">
        <v>0</v>
      </c>
      <c r="L56" s="123">
        <v>7</v>
      </c>
      <c r="M56" s="99"/>
    </row>
    <row r="57" spans="2:13" ht="14.25" customHeight="1">
      <c r="B57" s="105"/>
      <c r="C57" s="106"/>
      <c r="D57" s="118"/>
      <c r="E57" s="119"/>
      <c r="F57" s="120"/>
      <c r="G57" s="121"/>
      <c r="H57" s="111"/>
      <c r="I57" s="117"/>
      <c r="J57" s="122"/>
      <c r="K57" s="119"/>
      <c r="L57" s="123"/>
      <c r="M57" s="99"/>
    </row>
    <row r="58" spans="2:13" s="100" customFormat="1" ht="14.25" customHeight="1">
      <c r="B58" s="101" t="s">
        <v>118</v>
      </c>
      <c r="C58" s="115"/>
      <c r="D58" s="640">
        <f aca="true" t="shared" si="5" ref="D58:J58">SUM(D59:D62)</f>
        <v>21</v>
      </c>
      <c r="E58" s="645">
        <f t="shared" si="5"/>
        <v>1</v>
      </c>
      <c r="F58" s="642">
        <f t="shared" si="5"/>
        <v>1</v>
      </c>
      <c r="G58" s="647">
        <f t="shared" si="5"/>
        <v>20</v>
      </c>
      <c r="H58" s="635">
        <f t="shared" si="5"/>
        <v>19</v>
      </c>
      <c r="I58" s="648">
        <f t="shared" si="5"/>
        <v>9</v>
      </c>
      <c r="J58" s="644">
        <f t="shared" si="5"/>
        <v>11</v>
      </c>
      <c r="K58" s="645">
        <f>SUM(K59:K62)</f>
        <v>0</v>
      </c>
      <c r="L58" s="646">
        <f>SUM(L59:L62)</f>
        <v>11</v>
      </c>
      <c r="M58" s="104"/>
    </row>
    <row r="59" spans="2:13" ht="14.25" customHeight="1">
      <c r="B59" s="105" t="s">
        <v>119</v>
      </c>
      <c r="C59" s="106"/>
      <c r="D59" s="118">
        <v>3</v>
      </c>
      <c r="E59" s="119">
        <v>0</v>
      </c>
      <c r="F59" s="120">
        <v>0</v>
      </c>
      <c r="G59" s="121">
        <v>3</v>
      </c>
      <c r="H59" s="111">
        <v>0</v>
      </c>
      <c r="I59" s="117">
        <v>0</v>
      </c>
      <c r="J59" s="122">
        <v>1</v>
      </c>
      <c r="K59" s="119">
        <v>0</v>
      </c>
      <c r="L59" s="123">
        <v>1</v>
      </c>
      <c r="M59" s="99"/>
    </row>
    <row r="60" spans="2:13" ht="14.25" customHeight="1">
      <c r="B60" s="105" t="s">
        <v>120</v>
      </c>
      <c r="C60" s="106"/>
      <c r="D60" s="118">
        <v>1</v>
      </c>
      <c r="E60" s="119">
        <v>0</v>
      </c>
      <c r="F60" s="120">
        <v>0</v>
      </c>
      <c r="G60" s="121">
        <v>1</v>
      </c>
      <c r="H60" s="111">
        <v>0</v>
      </c>
      <c r="I60" s="117">
        <v>0</v>
      </c>
      <c r="J60" s="122">
        <v>0</v>
      </c>
      <c r="K60" s="119">
        <v>0</v>
      </c>
      <c r="L60" s="123">
        <v>0</v>
      </c>
      <c r="M60" s="99"/>
    </row>
    <row r="61" spans="2:13" ht="14.25" customHeight="1">
      <c r="B61" s="105" t="s">
        <v>121</v>
      </c>
      <c r="C61" s="106"/>
      <c r="D61" s="118">
        <v>2</v>
      </c>
      <c r="E61" s="119">
        <v>1</v>
      </c>
      <c r="F61" s="120">
        <v>1</v>
      </c>
      <c r="G61" s="121">
        <v>1</v>
      </c>
      <c r="H61" s="111">
        <v>19</v>
      </c>
      <c r="I61" s="117">
        <v>9</v>
      </c>
      <c r="J61" s="122">
        <v>1</v>
      </c>
      <c r="K61" s="119">
        <v>0</v>
      </c>
      <c r="L61" s="123">
        <v>1</v>
      </c>
      <c r="M61" s="99"/>
    </row>
    <row r="62" spans="2:13" ht="14.25" customHeight="1">
      <c r="B62" s="105" t="s">
        <v>122</v>
      </c>
      <c r="C62" s="106"/>
      <c r="D62" s="118">
        <v>15</v>
      </c>
      <c r="E62" s="119">
        <v>0</v>
      </c>
      <c r="F62" s="120">
        <v>0</v>
      </c>
      <c r="G62" s="121">
        <v>15</v>
      </c>
      <c r="H62" s="111">
        <v>0</v>
      </c>
      <c r="I62" s="117">
        <v>0</v>
      </c>
      <c r="J62" s="122">
        <v>9</v>
      </c>
      <c r="K62" s="119">
        <v>0</v>
      </c>
      <c r="L62" s="123">
        <v>9</v>
      </c>
      <c r="M62" s="99"/>
    </row>
    <row r="63" spans="2:13" ht="14.25" customHeight="1">
      <c r="B63" s="105"/>
      <c r="C63" s="106"/>
      <c r="D63" s="118"/>
      <c r="E63" s="119"/>
      <c r="F63" s="120"/>
      <c r="G63" s="121"/>
      <c r="H63" s="111"/>
      <c r="I63" s="117"/>
      <c r="J63" s="122"/>
      <c r="K63" s="119"/>
      <c r="L63" s="123"/>
      <c r="M63" s="99"/>
    </row>
    <row r="64" spans="2:13" s="100" customFormat="1" ht="14.25" customHeight="1">
      <c r="B64" s="101" t="s">
        <v>123</v>
      </c>
      <c r="C64" s="115"/>
      <c r="D64" s="640">
        <f aca="true" t="shared" si="6" ref="D64:J64">SUM(D65:D76)</f>
        <v>127</v>
      </c>
      <c r="E64" s="645">
        <f t="shared" si="6"/>
        <v>16</v>
      </c>
      <c r="F64" s="642">
        <f t="shared" si="6"/>
        <v>1</v>
      </c>
      <c r="G64" s="647">
        <f t="shared" si="6"/>
        <v>111</v>
      </c>
      <c r="H64" s="635">
        <f t="shared" si="6"/>
        <v>204</v>
      </c>
      <c r="I64" s="648">
        <f t="shared" si="6"/>
        <v>2</v>
      </c>
      <c r="J64" s="644">
        <f t="shared" si="6"/>
        <v>82</v>
      </c>
      <c r="K64" s="645">
        <f>SUM(K65:K76)</f>
        <v>0</v>
      </c>
      <c r="L64" s="646">
        <f>SUM(L65:L76)</f>
        <v>82</v>
      </c>
      <c r="M64" s="104"/>
    </row>
    <row r="65" spans="2:13" ht="14.25" customHeight="1">
      <c r="B65" s="105" t="s">
        <v>124</v>
      </c>
      <c r="C65" s="106"/>
      <c r="D65" s="118">
        <v>26</v>
      </c>
      <c r="E65" s="119">
        <v>3</v>
      </c>
      <c r="F65" s="120">
        <v>0</v>
      </c>
      <c r="G65" s="121">
        <v>23</v>
      </c>
      <c r="H65" s="111">
        <v>23</v>
      </c>
      <c r="I65" s="117">
        <v>0</v>
      </c>
      <c r="J65" s="122">
        <v>17</v>
      </c>
      <c r="K65" s="119">
        <v>0</v>
      </c>
      <c r="L65" s="123">
        <v>17</v>
      </c>
      <c r="M65" s="99"/>
    </row>
    <row r="66" spans="2:13" ht="14.25" customHeight="1">
      <c r="B66" s="105" t="s">
        <v>125</v>
      </c>
      <c r="C66" s="106"/>
      <c r="D66" s="118">
        <v>47</v>
      </c>
      <c r="E66" s="119">
        <v>8</v>
      </c>
      <c r="F66" s="120">
        <v>0</v>
      </c>
      <c r="G66" s="121">
        <v>39</v>
      </c>
      <c r="H66" s="111">
        <v>124</v>
      </c>
      <c r="I66" s="117">
        <v>0</v>
      </c>
      <c r="J66" s="122">
        <v>31</v>
      </c>
      <c r="K66" s="119">
        <v>0</v>
      </c>
      <c r="L66" s="123">
        <v>31</v>
      </c>
      <c r="M66" s="99"/>
    </row>
    <row r="67" spans="2:13" ht="14.25" customHeight="1">
      <c r="B67" s="105" t="s">
        <v>126</v>
      </c>
      <c r="C67" s="106"/>
      <c r="D67" s="118">
        <v>5</v>
      </c>
      <c r="E67" s="119">
        <v>0</v>
      </c>
      <c r="F67" s="120">
        <v>0</v>
      </c>
      <c r="G67" s="121">
        <v>5</v>
      </c>
      <c r="H67" s="111">
        <v>0</v>
      </c>
      <c r="I67" s="117">
        <v>0</v>
      </c>
      <c r="J67" s="122">
        <v>3</v>
      </c>
      <c r="K67" s="119">
        <v>0</v>
      </c>
      <c r="L67" s="123">
        <v>3</v>
      </c>
      <c r="M67" s="99"/>
    </row>
    <row r="68" spans="2:13" ht="14.25" customHeight="1">
      <c r="B68" s="105" t="s">
        <v>127</v>
      </c>
      <c r="C68" s="106"/>
      <c r="D68" s="118">
        <v>6</v>
      </c>
      <c r="E68" s="119">
        <v>1</v>
      </c>
      <c r="F68" s="120">
        <v>0</v>
      </c>
      <c r="G68" s="121">
        <v>5</v>
      </c>
      <c r="H68" s="111">
        <v>2</v>
      </c>
      <c r="I68" s="117">
        <v>0</v>
      </c>
      <c r="J68" s="122">
        <v>0</v>
      </c>
      <c r="K68" s="119">
        <v>0</v>
      </c>
      <c r="L68" s="123">
        <v>0</v>
      </c>
      <c r="M68" s="99"/>
    </row>
    <row r="69" spans="2:13" ht="14.25" customHeight="1">
      <c r="B69" s="105" t="s">
        <v>128</v>
      </c>
      <c r="C69" s="106"/>
      <c r="D69" s="118">
        <v>12</v>
      </c>
      <c r="E69" s="119">
        <v>1</v>
      </c>
      <c r="F69" s="120">
        <v>0</v>
      </c>
      <c r="G69" s="121">
        <v>11</v>
      </c>
      <c r="H69" s="111">
        <v>19</v>
      </c>
      <c r="I69" s="117">
        <v>0</v>
      </c>
      <c r="J69" s="122">
        <v>6</v>
      </c>
      <c r="K69" s="119">
        <v>0</v>
      </c>
      <c r="L69" s="123">
        <v>6</v>
      </c>
      <c r="M69" s="99"/>
    </row>
    <row r="70" spans="2:13" ht="14.25" customHeight="1">
      <c r="B70" s="105" t="s">
        <v>129</v>
      </c>
      <c r="C70" s="106"/>
      <c r="D70" s="118">
        <v>1</v>
      </c>
      <c r="E70" s="119">
        <v>0</v>
      </c>
      <c r="F70" s="120">
        <v>0</v>
      </c>
      <c r="G70" s="121">
        <v>1</v>
      </c>
      <c r="H70" s="111">
        <v>0</v>
      </c>
      <c r="I70" s="117">
        <v>0</v>
      </c>
      <c r="J70" s="122">
        <v>0</v>
      </c>
      <c r="K70" s="119">
        <v>0</v>
      </c>
      <c r="L70" s="123">
        <v>0</v>
      </c>
      <c r="M70" s="99"/>
    </row>
    <row r="71" spans="2:13" ht="14.25" customHeight="1">
      <c r="B71" s="105" t="s">
        <v>130</v>
      </c>
      <c r="C71" s="106"/>
      <c r="D71" s="118">
        <v>5</v>
      </c>
      <c r="E71" s="119">
        <v>0</v>
      </c>
      <c r="F71" s="120">
        <v>0</v>
      </c>
      <c r="G71" s="121">
        <v>5</v>
      </c>
      <c r="H71" s="111">
        <v>0</v>
      </c>
      <c r="I71" s="117">
        <v>0</v>
      </c>
      <c r="J71" s="122">
        <v>5</v>
      </c>
      <c r="K71" s="119">
        <v>0</v>
      </c>
      <c r="L71" s="123">
        <v>5</v>
      </c>
      <c r="M71" s="99"/>
    </row>
    <row r="72" spans="2:13" ht="14.25" customHeight="1">
      <c r="B72" s="105" t="s">
        <v>131</v>
      </c>
      <c r="C72" s="106"/>
      <c r="D72" s="118">
        <v>5</v>
      </c>
      <c r="E72" s="119">
        <v>0</v>
      </c>
      <c r="F72" s="120">
        <v>0</v>
      </c>
      <c r="G72" s="121">
        <v>5</v>
      </c>
      <c r="H72" s="111">
        <v>0</v>
      </c>
      <c r="I72" s="117">
        <v>0</v>
      </c>
      <c r="J72" s="122">
        <v>5</v>
      </c>
      <c r="K72" s="119">
        <v>0</v>
      </c>
      <c r="L72" s="123">
        <v>5</v>
      </c>
      <c r="M72" s="99"/>
    </row>
    <row r="73" spans="2:13" ht="14.25" customHeight="1">
      <c r="B73" s="105" t="s">
        <v>132</v>
      </c>
      <c r="C73" s="106"/>
      <c r="D73" s="118">
        <v>13</v>
      </c>
      <c r="E73" s="119">
        <v>3</v>
      </c>
      <c r="F73" s="120">
        <v>1</v>
      </c>
      <c r="G73" s="121">
        <v>10</v>
      </c>
      <c r="H73" s="111">
        <v>36</v>
      </c>
      <c r="I73" s="117">
        <v>2</v>
      </c>
      <c r="J73" s="122">
        <v>9</v>
      </c>
      <c r="K73" s="119">
        <v>0</v>
      </c>
      <c r="L73" s="123">
        <v>9</v>
      </c>
      <c r="M73" s="99"/>
    </row>
    <row r="74" spans="2:13" ht="14.25" customHeight="1">
      <c r="B74" s="105" t="s">
        <v>133</v>
      </c>
      <c r="C74" s="106"/>
      <c r="D74" s="118">
        <v>1</v>
      </c>
      <c r="E74" s="119">
        <v>0</v>
      </c>
      <c r="F74" s="120">
        <v>0</v>
      </c>
      <c r="G74" s="121">
        <v>1</v>
      </c>
      <c r="H74" s="111">
        <v>0</v>
      </c>
      <c r="I74" s="117">
        <v>0</v>
      </c>
      <c r="J74" s="122">
        <v>1</v>
      </c>
      <c r="K74" s="119">
        <v>0</v>
      </c>
      <c r="L74" s="123">
        <v>1</v>
      </c>
      <c r="M74" s="99"/>
    </row>
    <row r="75" spans="2:13" ht="14.25" customHeight="1">
      <c r="B75" s="105" t="s">
        <v>134</v>
      </c>
      <c r="C75" s="106"/>
      <c r="D75" s="118">
        <v>4</v>
      </c>
      <c r="E75" s="119">
        <v>0</v>
      </c>
      <c r="F75" s="120">
        <v>0</v>
      </c>
      <c r="G75" s="121">
        <v>4</v>
      </c>
      <c r="H75" s="111">
        <v>0</v>
      </c>
      <c r="I75" s="117">
        <v>0</v>
      </c>
      <c r="J75" s="122">
        <v>3</v>
      </c>
      <c r="K75" s="119">
        <v>0</v>
      </c>
      <c r="L75" s="123">
        <v>3</v>
      </c>
      <c r="M75" s="99"/>
    </row>
    <row r="76" spans="2:13" ht="14.25" customHeight="1">
      <c r="B76" s="105" t="s">
        <v>135</v>
      </c>
      <c r="C76" s="106"/>
      <c r="D76" s="118">
        <v>2</v>
      </c>
      <c r="E76" s="119">
        <v>0</v>
      </c>
      <c r="F76" s="120">
        <v>0</v>
      </c>
      <c r="G76" s="121">
        <v>2</v>
      </c>
      <c r="H76" s="111">
        <v>0</v>
      </c>
      <c r="I76" s="117">
        <v>0</v>
      </c>
      <c r="J76" s="122">
        <v>2</v>
      </c>
      <c r="K76" s="119">
        <v>0</v>
      </c>
      <c r="L76" s="123">
        <v>2</v>
      </c>
      <c r="M76" s="99"/>
    </row>
    <row r="77" spans="2:13" ht="14.25" customHeight="1">
      <c r="B77" s="105"/>
      <c r="C77" s="106"/>
      <c r="D77" s="118"/>
      <c r="E77" s="119"/>
      <c r="F77" s="120"/>
      <c r="G77" s="121"/>
      <c r="H77" s="111"/>
      <c r="I77" s="117"/>
      <c r="J77" s="122"/>
      <c r="K77" s="119"/>
      <c r="L77" s="123"/>
      <c r="M77" s="99"/>
    </row>
    <row r="78" spans="2:13" s="100" customFormat="1" ht="14.25" customHeight="1">
      <c r="B78" s="101" t="s">
        <v>136</v>
      </c>
      <c r="C78" s="115"/>
      <c r="D78" s="124">
        <v>246</v>
      </c>
      <c r="E78" s="127">
        <v>28</v>
      </c>
      <c r="F78" s="125">
        <v>3</v>
      </c>
      <c r="G78" s="129">
        <v>218</v>
      </c>
      <c r="H78" s="103">
        <v>360</v>
      </c>
      <c r="I78" s="130">
        <v>25</v>
      </c>
      <c r="J78" s="126">
        <v>175</v>
      </c>
      <c r="K78" s="127">
        <v>0</v>
      </c>
      <c r="L78" s="128">
        <v>175</v>
      </c>
      <c r="M78" s="104"/>
    </row>
    <row r="79" spans="2:13" s="100" customFormat="1" ht="14.25" customHeight="1">
      <c r="B79" s="101"/>
      <c r="C79" s="115"/>
      <c r="D79" s="124"/>
      <c r="E79" s="127"/>
      <c r="F79" s="125"/>
      <c r="G79" s="129"/>
      <c r="H79" s="103"/>
      <c r="I79" s="130"/>
      <c r="J79" s="126"/>
      <c r="K79" s="127"/>
      <c r="L79" s="128"/>
      <c r="M79" s="104"/>
    </row>
    <row r="80" spans="1:13" s="100" customFormat="1" ht="14.25" customHeight="1" thickBot="1">
      <c r="A80" s="131"/>
      <c r="B80" s="132" t="s">
        <v>137</v>
      </c>
      <c r="C80" s="133"/>
      <c r="D80" s="134">
        <v>267</v>
      </c>
      <c r="E80" s="135">
        <v>32</v>
      </c>
      <c r="F80" s="136">
        <v>3</v>
      </c>
      <c r="G80" s="137">
        <v>235</v>
      </c>
      <c r="H80" s="138">
        <v>419</v>
      </c>
      <c r="I80" s="139">
        <v>49</v>
      </c>
      <c r="J80" s="140">
        <v>164</v>
      </c>
      <c r="K80" s="135">
        <v>0</v>
      </c>
      <c r="L80" s="141">
        <v>164</v>
      </c>
      <c r="M80" s="104"/>
    </row>
    <row r="81" spans="12:13" ht="14.25" customHeight="1">
      <c r="L81" s="213" t="s">
        <v>138</v>
      </c>
      <c r="M81" s="99"/>
    </row>
    <row r="82" spans="2:13" ht="13.5">
      <c r="B82" s="97" t="s">
        <v>139</v>
      </c>
      <c r="M82" s="99"/>
    </row>
    <row r="83" spans="4:13" ht="13.5">
      <c r="D83" s="142"/>
      <c r="E83" s="142"/>
      <c r="F83" s="142"/>
      <c r="G83" s="142"/>
      <c r="H83" s="142"/>
      <c r="I83" s="142"/>
      <c r="J83" s="142"/>
      <c r="K83" s="142"/>
      <c r="L83" s="142"/>
      <c r="M83" s="99"/>
    </row>
    <row r="84" ht="13.5">
      <c r="M84" s="99"/>
    </row>
    <row r="85" ht="13.5">
      <c r="M85" s="99"/>
    </row>
    <row r="86" ht="13.5">
      <c r="M86" s="99"/>
    </row>
    <row r="87" ht="13.5">
      <c r="M87" s="99"/>
    </row>
    <row r="88" ht="13.5">
      <c r="M88" s="99"/>
    </row>
    <row r="89" ht="13.5">
      <c r="M89" s="99"/>
    </row>
    <row r="90" ht="13.5">
      <c r="M90" s="99"/>
    </row>
    <row r="91" ht="13.5">
      <c r="M91" s="99"/>
    </row>
    <row r="92" ht="13.5">
      <c r="M92" s="99"/>
    </row>
    <row r="93" ht="13.5">
      <c r="M93" s="99"/>
    </row>
    <row r="94" ht="13.5">
      <c r="M94" s="99"/>
    </row>
    <row r="95" ht="13.5">
      <c r="L95" s="99"/>
    </row>
    <row r="96" ht="13.5">
      <c r="L96" s="99"/>
    </row>
    <row r="97" ht="13.5">
      <c r="L97" s="99"/>
    </row>
    <row r="98" ht="13.5">
      <c r="L98" s="99"/>
    </row>
    <row r="99" ht="13.5">
      <c r="L99" s="99"/>
    </row>
    <row r="100" ht="13.5">
      <c r="L100" s="99"/>
    </row>
    <row r="101" ht="13.5">
      <c r="L101" s="99"/>
    </row>
  </sheetData>
  <sheetProtection/>
  <mergeCells count="13">
    <mergeCell ref="E4:E6"/>
    <mergeCell ref="I4:I6"/>
    <mergeCell ref="H4:H6"/>
    <mergeCell ref="A3:C6"/>
    <mergeCell ref="D3:G3"/>
    <mergeCell ref="D4:D6"/>
    <mergeCell ref="G4:G6"/>
    <mergeCell ref="F4:F6"/>
    <mergeCell ref="J3:L3"/>
    <mergeCell ref="H3:I3"/>
    <mergeCell ref="L4:L6"/>
    <mergeCell ref="K4:K6"/>
    <mergeCell ref="J4:J6"/>
  </mergeCells>
  <printOptions/>
  <pageMargins left="0.75" right="0.82" top="0.72" bottom="0.44" header="0.5118110236220472" footer="0.2362204724409449"/>
  <pageSetup horizontalDpi="600" verticalDpi="600" orientation="portrait" paperSize="9" scale="70" r:id="rId1"/>
  <rowBreaks count="1" manualBreakCount="1"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view="pageBreakPreview" zoomScale="75" zoomScaleNormal="75" zoomScaleSheetLayoutView="75" zoomScalePageLayoutView="0" workbookViewId="0" topLeftCell="A1">
      <selection activeCell="E48" sqref="E48"/>
    </sheetView>
  </sheetViews>
  <sheetFormatPr defaultColWidth="9.00390625" defaultRowHeight="13.5"/>
  <cols>
    <col min="1" max="1" width="6.75390625" style="1" customWidth="1"/>
    <col min="2" max="2" width="5.375" style="1" customWidth="1"/>
    <col min="3" max="3" width="8.625" style="1" customWidth="1"/>
    <col min="4" max="4" width="4.375" style="1" customWidth="1"/>
    <col min="5" max="5" width="5.625" style="1" customWidth="1"/>
    <col min="6" max="6" width="4.375" style="1" customWidth="1"/>
    <col min="7" max="7" width="5.625" style="1" customWidth="1"/>
    <col min="8" max="8" width="4.375" style="1" customWidth="1"/>
    <col min="9" max="9" width="7.375" style="1" customWidth="1"/>
    <col min="10" max="10" width="4.375" style="1" customWidth="1"/>
    <col min="11" max="11" width="7.00390625" style="1" customWidth="1"/>
    <col min="12" max="12" width="4.375" style="1" customWidth="1"/>
    <col min="13" max="13" width="5.625" style="1" customWidth="1"/>
    <col min="14" max="14" width="4.375" style="1" customWidth="1"/>
    <col min="15" max="16" width="5.625" style="1" customWidth="1"/>
    <col min="17" max="17" width="7.625" style="1" customWidth="1"/>
    <col min="18" max="20" width="5.625" style="1" customWidth="1"/>
    <col min="21" max="21" width="7.375" style="1" customWidth="1"/>
    <col min="22" max="22" width="5.625" style="1" customWidth="1"/>
    <col min="23" max="23" width="7.125" style="1" customWidth="1"/>
    <col min="24" max="25" width="5.625" style="1" customWidth="1"/>
    <col min="26" max="26" width="5.75390625" style="1" customWidth="1"/>
    <col min="27" max="27" width="5.625" style="1" customWidth="1"/>
    <col min="28" max="33" width="5.75390625" style="1" customWidth="1"/>
    <col min="34" max="16384" width="9.00390625" style="1" customWidth="1"/>
  </cols>
  <sheetData>
    <row r="1" spans="1:33" s="12" customFormat="1" ht="19.5" customHeight="1">
      <c r="A1" s="143" t="s">
        <v>245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19.5" customHeight="1" thickBot="1">
      <c r="A2" s="144"/>
      <c r="B2" s="144"/>
      <c r="C2" s="144"/>
      <c r="D2" s="144"/>
      <c r="E2" s="145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 t="s">
        <v>246</v>
      </c>
      <c r="AC2" s="145"/>
      <c r="AD2" s="145"/>
      <c r="AE2" s="145"/>
      <c r="AF2" s="144"/>
      <c r="AG2" s="146" t="s">
        <v>729</v>
      </c>
    </row>
    <row r="3" spans="1:33" ht="16.5" customHeight="1">
      <c r="A3" s="147" t="s">
        <v>248</v>
      </c>
      <c r="B3" s="796" t="s">
        <v>249</v>
      </c>
      <c r="C3" s="797"/>
      <c r="D3" s="818" t="s">
        <v>250</v>
      </c>
      <c r="E3" s="819"/>
      <c r="F3" s="819"/>
      <c r="G3" s="820"/>
      <c r="H3" s="796" t="s">
        <v>251</v>
      </c>
      <c r="I3" s="797"/>
      <c r="J3" s="796" t="s">
        <v>252</v>
      </c>
      <c r="K3" s="797"/>
      <c r="L3" s="796" t="s">
        <v>253</v>
      </c>
      <c r="M3" s="797"/>
      <c r="N3" s="796" t="s">
        <v>254</v>
      </c>
      <c r="O3" s="797"/>
      <c r="P3" s="796" t="s">
        <v>255</v>
      </c>
      <c r="Q3" s="797"/>
      <c r="R3" s="811" t="s">
        <v>256</v>
      </c>
      <c r="S3" s="812"/>
      <c r="T3" s="796" t="s">
        <v>257</v>
      </c>
      <c r="U3" s="797"/>
      <c r="V3" s="796" t="s">
        <v>258</v>
      </c>
      <c r="W3" s="797"/>
      <c r="X3" s="796" t="s">
        <v>386</v>
      </c>
      <c r="Y3" s="797"/>
      <c r="Z3" s="811" t="s">
        <v>259</v>
      </c>
      <c r="AA3" s="812"/>
      <c r="AB3" s="796" t="s">
        <v>260</v>
      </c>
      <c r="AC3" s="797"/>
      <c r="AD3" s="811" t="s">
        <v>261</v>
      </c>
      <c r="AE3" s="812"/>
      <c r="AF3" s="796" t="s">
        <v>262</v>
      </c>
      <c r="AG3" s="815"/>
    </row>
    <row r="4" spans="1:33" ht="16.5" customHeight="1">
      <c r="A4" s="147" t="s">
        <v>263</v>
      </c>
      <c r="B4" s="798"/>
      <c r="C4" s="799"/>
      <c r="D4" s="803" t="s">
        <v>264</v>
      </c>
      <c r="E4" s="804"/>
      <c r="F4" s="807" t="s">
        <v>265</v>
      </c>
      <c r="G4" s="808"/>
      <c r="H4" s="798"/>
      <c r="I4" s="799"/>
      <c r="J4" s="798"/>
      <c r="K4" s="799"/>
      <c r="L4" s="798"/>
      <c r="M4" s="799"/>
      <c r="N4" s="798"/>
      <c r="O4" s="799"/>
      <c r="P4" s="798"/>
      <c r="Q4" s="799"/>
      <c r="R4" s="813"/>
      <c r="S4" s="814"/>
      <c r="T4" s="798"/>
      <c r="U4" s="799"/>
      <c r="V4" s="798"/>
      <c r="W4" s="799"/>
      <c r="X4" s="798"/>
      <c r="Y4" s="799"/>
      <c r="Z4" s="813"/>
      <c r="AA4" s="814"/>
      <c r="AB4" s="798"/>
      <c r="AC4" s="799"/>
      <c r="AD4" s="813"/>
      <c r="AE4" s="814"/>
      <c r="AF4" s="798"/>
      <c r="AG4" s="816"/>
    </row>
    <row r="5" spans="1:33" ht="16.5" customHeight="1">
      <c r="A5" s="147" t="s">
        <v>266</v>
      </c>
      <c r="B5" s="800"/>
      <c r="C5" s="801"/>
      <c r="D5" s="805"/>
      <c r="E5" s="806"/>
      <c r="F5" s="809"/>
      <c r="G5" s="810"/>
      <c r="H5" s="800"/>
      <c r="I5" s="801"/>
      <c r="J5" s="800"/>
      <c r="K5" s="801"/>
      <c r="L5" s="800"/>
      <c r="M5" s="801"/>
      <c r="N5" s="800"/>
      <c r="O5" s="801"/>
      <c r="P5" s="800"/>
      <c r="Q5" s="801"/>
      <c r="R5" s="805"/>
      <c r="S5" s="806"/>
      <c r="T5" s="800"/>
      <c r="U5" s="801"/>
      <c r="V5" s="800"/>
      <c r="W5" s="801"/>
      <c r="X5" s="800"/>
      <c r="Y5" s="801"/>
      <c r="Z5" s="805"/>
      <c r="AA5" s="806"/>
      <c r="AB5" s="800"/>
      <c r="AC5" s="801"/>
      <c r="AD5" s="805"/>
      <c r="AE5" s="806"/>
      <c r="AF5" s="800"/>
      <c r="AG5" s="817"/>
    </row>
    <row r="6" spans="1:33" s="3" customFormat="1" ht="16.5" customHeight="1">
      <c r="A6" s="148" t="s">
        <v>267</v>
      </c>
      <c r="B6" s="149" t="s">
        <v>268</v>
      </c>
      <c r="C6" s="150" t="s">
        <v>269</v>
      </c>
      <c r="D6" s="149" t="s">
        <v>268</v>
      </c>
      <c r="E6" s="150" t="s">
        <v>269</v>
      </c>
      <c r="F6" s="149" t="s">
        <v>268</v>
      </c>
      <c r="G6" s="150" t="s">
        <v>269</v>
      </c>
      <c r="H6" s="149" t="s">
        <v>268</v>
      </c>
      <c r="I6" s="150" t="s">
        <v>269</v>
      </c>
      <c r="J6" s="149" t="s">
        <v>268</v>
      </c>
      <c r="K6" s="150" t="s">
        <v>269</v>
      </c>
      <c r="L6" s="149" t="s">
        <v>268</v>
      </c>
      <c r="M6" s="150" t="s">
        <v>269</v>
      </c>
      <c r="N6" s="149" t="s">
        <v>268</v>
      </c>
      <c r="O6" s="150" t="s">
        <v>269</v>
      </c>
      <c r="P6" s="149" t="s">
        <v>268</v>
      </c>
      <c r="Q6" s="151" t="s">
        <v>269</v>
      </c>
      <c r="R6" s="149" t="s">
        <v>268</v>
      </c>
      <c r="S6" s="152" t="s">
        <v>269</v>
      </c>
      <c r="T6" s="149" t="s">
        <v>268</v>
      </c>
      <c r="U6" s="150" t="s">
        <v>269</v>
      </c>
      <c r="V6" s="149" t="s">
        <v>268</v>
      </c>
      <c r="W6" s="150" t="s">
        <v>269</v>
      </c>
      <c r="X6" s="149" t="s">
        <v>268</v>
      </c>
      <c r="Y6" s="150" t="s">
        <v>269</v>
      </c>
      <c r="Z6" s="149" t="s">
        <v>268</v>
      </c>
      <c r="AA6" s="150" t="s">
        <v>269</v>
      </c>
      <c r="AB6" s="149" t="s">
        <v>268</v>
      </c>
      <c r="AC6" s="150" t="s">
        <v>269</v>
      </c>
      <c r="AD6" s="149" t="s">
        <v>268</v>
      </c>
      <c r="AE6" s="150" t="s">
        <v>269</v>
      </c>
      <c r="AF6" s="149" t="s">
        <v>268</v>
      </c>
      <c r="AG6" s="150" t="s">
        <v>269</v>
      </c>
    </row>
    <row r="7" spans="1:33" s="3" customFormat="1" ht="16.5" customHeight="1">
      <c r="A7" s="148" t="s">
        <v>270</v>
      </c>
      <c r="B7" s="153" t="s">
        <v>263</v>
      </c>
      <c r="C7" s="150" t="s">
        <v>271</v>
      </c>
      <c r="D7" s="153" t="s">
        <v>263</v>
      </c>
      <c r="E7" s="150" t="s">
        <v>271</v>
      </c>
      <c r="F7" s="153" t="s">
        <v>263</v>
      </c>
      <c r="G7" s="150" t="s">
        <v>271</v>
      </c>
      <c r="H7" s="153" t="s">
        <v>263</v>
      </c>
      <c r="I7" s="150" t="s">
        <v>271</v>
      </c>
      <c r="J7" s="153" t="s">
        <v>263</v>
      </c>
      <c r="K7" s="150" t="s">
        <v>271</v>
      </c>
      <c r="L7" s="153" t="s">
        <v>263</v>
      </c>
      <c r="M7" s="150" t="s">
        <v>271</v>
      </c>
      <c r="N7" s="153" t="s">
        <v>263</v>
      </c>
      <c r="O7" s="150" t="s">
        <v>271</v>
      </c>
      <c r="P7" s="153" t="s">
        <v>263</v>
      </c>
      <c r="Q7" s="151" t="s">
        <v>271</v>
      </c>
      <c r="R7" s="153" t="s">
        <v>263</v>
      </c>
      <c r="S7" s="152" t="s">
        <v>271</v>
      </c>
      <c r="T7" s="153" t="s">
        <v>263</v>
      </c>
      <c r="U7" s="150" t="s">
        <v>271</v>
      </c>
      <c r="V7" s="153" t="s">
        <v>263</v>
      </c>
      <c r="W7" s="150" t="s">
        <v>271</v>
      </c>
      <c r="X7" s="153" t="s">
        <v>263</v>
      </c>
      <c r="Y7" s="150" t="s">
        <v>271</v>
      </c>
      <c r="Z7" s="153" t="s">
        <v>263</v>
      </c>
      <c r="AA7" s="150" t="s">
        <v>271</v>
      </c>
      <c r="AB7" s="153" t="s">
        <v>263</v>
      </c>
      <c r="AC7" s="150" t="s">
        <v>271</v>
      </c>
      <c r="AD7" s="153" t="s">
        <v>263</v>
      </c>
      <c r="AE7" s="150" t="s">
        <v>271</v>
      </c>
      <c r="AF7" s="153" t="s">
        <v>263</v>
      </c>
      <c r="AG7" s="150" t="s">
        <v>271</v>
      </c>
    </row>
    <row r="8" spans="1:33" s="3" customFormat="1" ht="16.5" customHeight="1">
      <c r="A8" s="154" t="s">
        <v>272</v>
      </c>
      <c r="B8" s="155" t="s">
        <v>273</v>
      </c>
      <c r="C8" s="156" t="s">
        <v>273</v>
      </c>
      <c r="D8" s="155" t="s">
        <v>273</v>
      </c>
      <c r="E8" s="156" t="s">
        <v>273</v>
      </c>
      <c r="F8" s="155" t="s">
        <v>273</v>
      </c>
      <c r="G8" s="156" t="s">
        <v>273</v>
      </c>
      <c r="H8" s="155" t="s">
        <v>273</v>
      </c>
      <c r="I8" s="156" t="s">
        <v>273</v>
      </c>
      <c r="J8" s="155" t="s">
        <v>273</v>
      </c>
      <c r="K8" s="156" t="s">
        <v>273</v>
      </c>
      <c r="L8" s="155" t="s">
        <v>273</v>
      </c>
      <c r="M8" s="156" t="s">
        <v>273</v>
      </c>
      <c r="N8" s="155" t="s">
        <v>273</v>
      </c>
      <c r="O8" s="156" t="s">
        <v>273</v>
      </c>
      <c r="P8" s="155" t="s">
        <v>273</v>
      </c>
      <c r="Q8" s="156" t="s">
        <v>273</v>
      </c>
      <c r="R8" s="155" t="s">
        <v>273</v>
      </c>
      <c r="S8" s="157" t="s">
        <v>273</v>
      </c>
      <c r="T8" s="155" t="s">
        <v>273</v>
      </c>
      <c r="U8" s="156" t="s">
        <v>273</v>
      </c>
      <c r="V8" s="155" t="s">
        <v>273</v>
      </c>
      <c r="W8" s="156" t="s">
        <v>273</v>
      </c>
      <c r="X8" s="155" t="s">
        <v>273</v>
      </c>
      <c r="Y8" s="156" t="s">
        <v>273</v>
      </c>
      <c r="Z8" s="155" t="s">
        <v>273</v>
      </c>
      <c r="AA8" s="156" t="s">
        <v>273</v>
      </c>
      <c r="AB8" s="155" t="s">
        <v>273</v>
      </c>
      <c r="AC8" s="156" t="s">
        <v>273</v>
      </c>
      <c r="AD8" s="155" t="s">
        <v>273</v>
      </c>
      <c r="AE8" s="156" t="s">
        <v>273</v>
      </c>
      <c r="AF8" s="155" t="s">
        <v>273</v>
      </c>
      <c r="AG8" s="156" t="s">
        <v>273</v>
      </c>
    </row>
    <row r="9" spans="1:33" ht="33.75" customHeight="1">
      <c r="A9" s="158" t="s">
        <v>5</v>
      </c>
      <c r="B9" s="649">
        <f>D9+F9+H9+J9+L9+N9+P9+R9+T9+V9+X9+Z9+AB9+AD9+AF9</f>
        <v>140</v>
      </c>
      <c r="C9" s="649">
        <f>E9+G9+I9+K9+M9+O9+Q9+S9+U9+W9+Y9+AA9+AC9+AE9+AG9</f>
        <v>27987</v>
      </c>
      <c r="D9" s="553">
        <v>2</v>
      </c>
      <c r="E9" s="553">
        <v>552</v>
      </c>
      <c r="F9" s="553">
        <v>1</v>
      </c>
      <c r="G9" s="553">
        <v>406</v>
      </c>
      <c r="H9" s="553">
        <v>8</v>
      </c>
      <c r="I9" s="553">
        <v>958</v>
      </c>
      <c r="J9" s="553">
        <v>11</v>
      </c>
      <c r="K9" s="553">
        <v>2513</v>
      </c>
      <c r="L9" s="553">
        <v>1</v>
      </c>
      <c r="M9" s="553">
        <v>359</v>
      </c>
      <c r="N9" s="553">
        <v>2</v>
      </c>
      <c r="O9" s="553">
        <v>306</v>
      </c>
      <c r="P9" s="553">
        <v>6</v>
      </c>
      <c r="Q9" s="553">
        <v>1505</v>
      </c>
      <c r="R9" s="553">
        <v>1</v>
      </c>
      <c r="S9" s="553">
        <v>160</v>
      </c>
      <c r="T9" s="553">
        <v>27</v>
      </c>
      <c r="U9" s="553">
        <v>9247</v>
      </c>
      <c r="V9" s="553">
        <v>72</v>
      </c>
      <c r="W9" s="553">
        <v>10434</v>
      </c>
      <c r="X9" s="553">
        <v>1</v>
      </c>
      <c r="Y9" s="553">
        <v>22</v>
      </c>
      <c r="Z9" s="553">
        <v>4</v>
      </c>
      <c r="AA9" s="553">
        <v>543</v>
      </c>
      <c r="AB9" s="553">
        <v>1</v>
      </c>
      <c r="AC9" s="553">
        <v>71</v>
      </c>
      <c r="AD9" s="553">
        <v>1</v>
      </c>
      <c r="AE9" s="553">
        <v>778</v>
      </c>
      <c r="AF9" s="553">
        <v>2</v>
      </c>
      <c r="AG9" s="553">
        <v>133</v>
      </c>
    </row>
    <row r="10" spans="1:33" ht="33.75" customHeight="1">
      <c r="A10" s="158"/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514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</row>
    <row r="11" spans="1:33" ht="33.75" customHeight="1">
      <c r="A11" s="158" t="s">
        <v>274</v>
      </c>
      <c r="B11" s="654" t="s">
        <v>748</v>
      </c>
      <c r="C11" s="562" t="s">
        <v>748</v>
      </c>
      <c r="D11" s="562" t="s">
        <v>748</v>
      </c>
      <c r="E11" s="562" t="s">
        <v>748</v>
      </c>
      <c r="F11" s="562" t="s">
        <v>748</v>
      </c>
      <c r="G11" s="562" t="s">
        <v>748</v>
      </c>
      <c r="H11" s="562" t="s">
        <v>748</v>
      </c>
      <c r="I11" s="562" t="s">
        <v>748</v>
      </c>
      <c r="J11" s="562" t="s">
        <v>748</v>
      </c>
      <c r="K11" s="562" t="s">
        <v>748</v>
      </c>
      <c r="L11" s="562" t="s">
        <v>748</v>
      </c>
      <c r="M11" s="562" t="s">
        <v>748</v>
      </c>
      <c r="N11" s="562" t="s">
        <v>748</v>
      </c>
      <c r="O11" s="562" t="s">
        <v>748</v>
      </c>
      <c r="P11" s="562" t="s">
        <v>748</v>
      </c>
      <c r="Q11" s="562" t="s">
        <v>748</v>
      </c>
      <c r="R11" s="562" t="s">
        <v>748</v>
      </c>
      <c r="S11" s="563" t="s">
        <v>748</v>
      </c>
      <c r="T11" s="562" t="s">
        <v>748</v>
      </c>
      <c r="U11" s="562" t="s">
        <v>748</v>
      </c>
      <c r="V11" s="562" t="s">
        <v>748</v>
      </c>
      <c r="W11" s="562" t="s">
        <v>748</v>
      </c>
      <c r="X11" s="562" t="s">
        <v>748</v>
      </c>
      <c r="Y11" s="562" t="s">
        <v>748</v>
      </c>
      <c r="Z11" s="562" t="s">
        <v>748</v>
      </c>
      <c r="AA11" s="562" t="s">
        <v>748</v>
      </c>
      <c r="AB11" s="562" t="s">
        <v>748</v>
      </c>
      <c r="AC11" s="562" t="s">
        <v>748</v>
      </c>
      <c r="AD11" s="562" t="s">
        <v>748</v>
      </c>
      <c r="AE11" s="562" t="s">
        <v>748</v>
      </c>
      <c r="AF11" s="562" t="s">
        <v>748</v>
      </c>
      <c r="AG11" s="562" t="s">
        <v>748</v>
      </c>
    </row>
    <row r="12" spans="1:33" ht="33.75" customHeight="1">
      <c r="A12" s="158" t="s">
        <v>276</v>
      </c>
      <c r="B12" s="562" t="s">
        <v>748</v>
      </c>
      <c r="C12" s="562" t="s">
        <v>748</v>
      </c>
      <c r="D12" s="562" t="s">
        <v>748</v>
      </c>
      <c r="E12" s="562" t="s">
        <v>748</v>
      </c>
      <c r="F12" s="562" t="s">
        <v>748</v>
      </c>
      <c r="G12" s="562" t="s">
        <v>748</v>
      </c>
      <c r="H12" s="562" t="s">
        <v>748</v>
      </c>
      <c r="I12" s="562" t="s">
        <v>748</v>
      </c>
      <c r="J12" s="562" t="s">
        <v>748</v>
      </c>
      <c r="K12" s="562" t="s">
        <v>748</v>
      </c>
      <c r="L12" s="562" t="s">
        <v>748</v>
      </c>
      <c r="M12" s="562" t="s">
        <v>748</v>
      </c>
      <c r="N12" s="562" t="s">
        <v>748</v>
      </c>
      <c r="O12" s="562" t="s">
        <v>748</v>
      </c>
      <c r="P12" s="562" t="s">
        <v>748</v>
      </c>
      <c r="Q12" s="562" t="s">
        <v>748</v>
      </c>
      <c r="R12" s="562" t="s">
        <v>748</v>
      </c>
      <c r="S12" s="563" t="s">
        <v>748</v>
      </c>
      <c r="T12" s="562" t="s">
        <v>748</v>
      </c>
      <c r="U12" s="562" t="s">
        <v>748</v>
      </c>
      <c r="V12" s="562" t="s">
        <v>748</v>
      </c>
      <c r="W12" s="562" t="s">
        <v>748</v>
      </c>
      <c r="X12" s="562" t="s">
        <v>748</v>
      </c>
      <c r="Y12" s="562" t="s">
        <v>748</v>
      </c>
      <c r="Z12" s="562" t="s">
        <v>748</v>
      </c>
      <c r="AA12" s="562" t="s">
        <v>748</v>
      </c>
      <c r="AB12" s="562" t="s">
        <v>748</v>
      </c>
      <c r="AC12" s="562" t="s">
        <v>748</v>
      </c>
      <c r="AD12" s="562" t="s">
        <v>748</v>
      </c>
      <c r="AE12" s="562" t="s">
        <v>748</v>
      </c>
      <c r="AF12" s="562" t="s">
        <v>748</v>
      </c>
      <c r="AG12" s="562" t="s">
        <v>748</v>
      </c>
    </row>
    <row r="13" spans="1:33" ht="33.75" customHeight="1">
      <c r="A13" s="158" t="s">
        <v>277</v>
      </c>
      <c r="B13" s="562" t="s">
        <v>748</v>
      </c>
      <c r="C13" s="562" t="s">
        <v>748</v>
      </c>
      <c r="D13" s="562" t="s">
        <v>748</v>
      </c>
      <c r="E13" s="562" t="s">
        <v>748</v>
      </c>
      <c r="F13" s="562" t="s">
        <v>748</v>
      </c>
      <c r="G13" s="562" t="s">
        <v>748</v>
      </c>
      <c r="H13" s="562" t="s">
        <v>748</v>
      </c>
      <c r="I13" s="562" t="s">
        <v>748</v>
      </c>
      <c r="J13" s="562" t="s">
        <v>748</v>
      </c>
      <c r="K13" s="562" t="s">
        <v>748</v>
      </c>
      <c r="L13" s="562" t="s">
        <v>748</v>
      </c>
      <c r="M13" s="562" t="s">
        <v>748</v>
      </c>
      <c r="N13" s="562" t="s">
        <v>748</v>
      </c>
      <c r="O13" s="562" t="s">
        <v>748</v>
      </c>
      <c r="P13" s="562" t="s">
        <v>748</v>
      </c>
      <c r="Q13" s="562" t="s">
        <v>748</v>
      </c>
      <c r="R13" s="562" t="s">
        <v>748</v>
      </c>
      <c r="S13" s="563" t="s">
        <v>748</v>
      </c>
      <c r="T13" s="562" t="s">
        <v>748</v>
      </c>
      <c r="U13" s="562" t="s">
        <v>748</v>
      </c>
      <c r="V13" s="562" t="s">
        <v>748</v>
      </c>
      <c r="W13" s="562" t="s">
        <v>748</v>
      </c>
      <c r="X13" s="562" t="s">
        <v>748</v>
      </c>
      <c r="Y13" s="562" t="s">
        <v>748</v>
      </c>
      <c r="Z13" s="562" t="s">
        <v>748</v>
      </c>
      <c r="AA13" s="562" t="s">
        <v>748</v>
      </c>
      <c r="AB13" s="562" t="s">
        <v>748</v>
      </c>
      <c r="AC13" s="562" t="s">
        <v>748</v>
      </c>
      <c r="AD13" s="562" t="s">
        <v>748</v>
      </c>
      <c r="AE13" s="562" t="s">
        <v>748</v>
      </c>
      <c r="AF13" s="562" t="s">
        <v>748</v>
      </c>
      <c r="AG13" s="562" t="s">
        <v>748</v>
      </c>
    </row>
    <row r="14" spans="1:33" ht="33.75" customHeight="1">
      <c r="A14" s="158" t="s">
        <v>278</v>
      </c>
      <c r="B14" s="562" t="s">
        <v>748</v>
      </c>
      <c r="C14" s="562" t="s">
        <v>748</v>
      </c>
      <c r="D14" s="562" t="s">
        <v>748</v>
      </c>
      <c r="E14" s="562" t="s">
        <v>748</v>
      </c>
      <c r="F14" s="562" t="s">
        <v>748</v>
      </c>
      <c r="G14" s="562" t="s">
        <v>748</v>
      </c>
      <c r="H14" s="562" t="s">
        <v>748</v>
      </c>
      <c r="I14" s="562" t="s">
        <v>748</v>
      </c>
      <c r="J14" s="562" t="s">
        <v>748</v>
      </c>
      <c r="K14" s="562" t="s">
        <v>748</v>
      </c>
      <c r="L14" s="562" t="s">
        <v>748</v>
      </c>
      <c r="M14" s="562" t="s">
        <v>748</v>
      </c>
      <c r="N14" s="562" t="s">
        <v>748</v>
      </c>
      <c r="O14" s="562" t="s">
        <v>748</v>
      </c>
      <c r="P14" s="562" t="s">
        <v>748</v>
      </c>
      <c r="Q14" s="562" t="s">
        <v>748</v>
      </c>
      <c r="R14" s="562" t="s">
        <v>748</v>
      </c>
      <c r="S14" s="563" t="s">
        <v>748</v>
      </c>
      <c r="T14" s="562" t="s">
        <v>748</v>
      </c>
      <c r="U14" s="562" t="s">
        <v>748</v>
      </c>
      <c r="V14" s="562" t="s">
        <v>748</v>
      </c>
      <c r="W14" s="562" t="s">
        <v>748</v>
      </c>
      <c r="X14" s="562" t="s">
        <v>748</v>
      </c>
      <c r="Y14" s="562" t="s">
        <v>748</v>
      </c>
      <c r="Z14" s="562" t="s">
        <v>748</v>
      </c>
      <c r="AA14" s="562" t="s">
        <v>748</v>
      </c>
      <c r="AB14" s="562" t="s">
        <v>748</v>
      </c>
      <c r="AC14" s="562" t="s">
        <v>748</v>
      </c>
      <c r="AD14" s="562" t="s">
        <v>748</v>
      </c>
      <c r="AE14" s="562" t="s">
        <v>748</v>
      </c>
      <c r="AF14" s="562" t="s">
        <v>748</v>
      </c>
      <c r="AG14" s="562" t="s">
        <v>748</v>
      </c>
    </row>
    <row r="15" spans="1:33" ht="33.75" customHeight="1">
      <c r="A15" s="158" t="s">
        <v>279</v>
      </c>
      <c r="B15" s="562" t="s">
        <v>748</v>
      </c>
      <c r="C15" s="562" t="s">
        <v>748</v>
      </c>
      <c r="D15" s="562" t="s">
        <v>748</v>
      </c>
      <c r="E15" s="562" t="s">
        <v>748</v>
      </c>
      <c r="F15" s="562" t="s">
        <v>748</v>
      </c>
      <c r="G15" s="562" t="s">
        <v>748</v>
      </c>
      <c r="H15" s="562" t="s">
        <v>748</v>
      </c>
      <c r="I15" s="562" t="s">
        <v>748</v>
      </c>
      <c r="J15" s="562" t="s">
        <v>748</v>
      </c>
      <c r="K15" s="562" t="s">
        <v>748</v>
      </c>
      <c r="L15" s="562" t="s">
        <v>748</v>
      </c>
      <c r="M15" s="562" t="s">
        <v>748</v>
      </c>
      <c r="N15" s="562" t="s">
        <v>748</v>
      </c>
      <c r="O15" s="562" t="s">
        <v>748</v>
      </c>
      <c r="P15" s="562" t="s">
        <v>748</v>
      </c>
      <c r="Q15" s="562" t="s">
        <v>748</v>
      </c>
      <c r="R15" s="562" t="s">
        <v>748</v>
      </c>
      <c r="S15" s="563" t="s">
        <v>748</v>
      </c>
      <c r="T15" s="562" t="s">
        <v>748</v>
      </c>
      <c r="U15" s="562" t="s">
        <v>748</v>
      </c>
      <c r="V15" s="562" t="s">
        <v>748</v>
      </c>
      <c r="W15" s="562" t="s">
        <v>748</v>
      </c>
      <c r="X15" s="562" t="s">
        <v>748</v>
      </c>
      <c r="Y15" s="562" t="s">
        <v>748</v>
      </c>
      <c r="Z15" s="562" t="s">
        <v>748</v>
      </c>
      <c r="AA15" s="562" t="s">
        <v>748</v>
      </c>
      <c r="AB15" s="562" t="s">
        <v>748</v>
      </c>
      <c r="AC15" s="562" t="s">
        <v>748</v>
      </c>
      <c r="AD15" s="562" t="s">
        <v>748</v>
      </c>
      <c r="AE15" s="562" t="s">
        <v>748</v>
      </c>
      <c r="AF15" s="562" t="s">
        <v>748</v>
      </c>
      <c r="AG15" s="562" t="s">
        <v>748</v>
      </c>
    </row>
    <row r="16" spans="1:33" ht="33.75" customHeight="1">
      <c r="A16" s="158" t="s">
        <v>280</v>
      </c>
      <c r="B16" s="562" t="s">
        <v>748</v>
      </c>
      <c r="C16" s="562" t="s">
        <v>748</v>
      </c>
      <c r="D16" s="562" t="s">
        <v>748</v>
      </c>
      <c r="E16" s="562" t="s">
        <v>748</v>
      </c>
      <c r="F16" s="562" t="s">
        <v>748</v>
      </c>
      <c r="G16" s="562" t="s">
        <v>748</v>
      </c>
      <c r="H16" s="562" t="s">
        <v>748</v>
      </c>
      <c r="I16" s="562" t="s">
        <v>748</v>
      </c>
      <c r="J16" s="562" t="s">
        <v>748</v>
      </c>
      <c r="K16" s="562" t="s">
        <v>748</v>
      </c>
      <c r="L16" s="562" t="s">
        <v>748</v>
      </c>
      <c r="M16" s="562" t="s">
        <v>748</v>
      </c>
      <c r="N16" s="562" t="s">
        <v>748</v>
      </c>
      <c r="O16" s="562" t="s">
        <v>748</v>
      </c>
      <c r="P16" s="562" t="s">
        <v>748</v>
      </c>
      <c r="Q16" s="562" t="s">
        <v>748</v>
      </c>
      <c r="R16" s="562" t="s">
        <v>748</v>
      </c>
      <c r="S16" s="563" t="s">
        <v>748</v>
      </c>
      <c r="T16" s="562" t="s">
        <v>748</v>
      </c>
      <c r="U16" s="562" t="s">
        <v>748</v>
      </c>
      <c r="V16" s="562" t="s">
        <v>748</v>
      </c>
      <c r="W16" s="562" t="s">
        <v>748</v>
      </c>
      <c r="X16" s="562" t="s">
        <v>748</v>
      </c>
      <c r="Y16" s="562" t="s">
        <v>748</v>
      </c>
      <c r="Z16" s="562" t="s">
        <v>748</v>
      </c>
      <c r="AA16" s="562" t="s">
        <v>748</v>
      </c>
      <c r="AB16" s="562" t="s">
        <v>748</v>
      </c>
      <c r="AC16" s="562" t="s">
        <v>748</v>
      </c>
      <c r="AD16" s="562" t="s">
        <v>748</v>
      </c>
      <c r="AE16" s="562" t="s">
        <v>748</v>
      </c>
      <c r="AF16" s="562" t="s">
        <v>748</v>
      </c>
      <c r="AG16" s="562" t="s">
        <v>748</v>
      </c>
    </row>
    <row r="17" spans="1:33" ht="33.75" customHeight="1">
      <c r="A17" s="158" t="s">
        <v>281</v>
      </c>
      <c r="B17" s="650">
        <f>D17+F17+H17+J17+L17+N17+P17+R17+T17+V17+X17+Z17+AB17+AD17+AF17</f>
        <v>22</v>
      </c>
      <c r="C17" s="650">
        <f>E17+G17+I17+K17+M17+O17+Q17+S17+U17+W17+Y17+AA17+AC17+AE17+AG17</f>
        <v>5936</v>
      </c>
      <c r="D17" s="513">
        <v>0</v>
      </c>
      <c r="E17" s="513">
        <v>0</v>
      </c>
      <c r="F17" s="513">
        <v>0</v>
      </c>
      <c r="G17" s="513">
        <v>0</v>
      </c>
      <c r="H17" s="492">
        <v>1</v>
      </c>
      <c r="I17" s="492">
        <v>90</v>
      </c>
      <c r="J17" s="513">
        <v>1</v>
      </c>
      <c r="K17" s="513">
        <v>120</v>
      </c>
      <c r="L17" s="513">
        <v>0</v>
      </c>
      <c r="M17" s="513">
        <v>0</v>
      </c>
      <c r="N17" s="513">
        <v>0</v>
      </c>
      <c r="O17" s="513">
        <v>0</v>
      </c>
      <c r="P17" s="513">
        <v>0</v>
      </c>
      <c r="Q17" s="513">
        <v>0</v>
      </c>
      <c r="R17" s="513">
        <v>0</v>
      </c>
      <c r="S17" s="515">
        <v>0</v>
      </c>
      <c r="T17" s="492">
        <v>9</v>
      </c>
      <c r="U17" s="492">
        <v>4278</v>
      </c>
      <c r="V17" s="492">
        <v>8</v>
      </c>
      <c r="W17" s="492">
        <v>1235</v>
      </c>
      <c r="X17" s="492">
        <v>1</v>
      </c>
      <c r="Y17" s="492">
        <v>22</v>
      </c>
      <c r="Z17" s="492">
        <v>1</v>
      </c>
      <c r="AA17" s="492">
        <v>120</v>
      </c>
      <c r="AB17" s="492">
        <v>1</v>
      </c>
      <c r="AC17" s="492">
        <v>71</v>
      </c>
      <c r="AD17" s="513">
        <v>0</v>
      </c>
      <c r="AE17" s="513">
        <v>0</v>
      </c>
      <c r="AF17" s="513">
        <v>0</v>
      </c>
      <c r="AG17" s="513">
        <v>0</v>
      </c>
    </row>
    <row r="18" spans="1:33" ht="33.75" customHeight="1" thickBot="1">
      <c r="A18" s="164" t="s">
        <v>282</v>
      </c>
      <c r="B18" s="651">
        <f>D18+F18+H18+J18+L18+N18+P18+R18+T18+V18+X18+Z18+AB18+AD18+AF18</f>
        <v>28</v>
      </c>
      <c r="C18" s="651">
        <f>E18+G18+I18+K18+M18+O18+Q18+S18+U18+W18+Y18+AA18+AC18+AE18+AG18</f>
        <v>4962</v>
      </c>
      <c r="D18" s="554">
        <v>1</v>
      </c>
      <c r="E18" s="554">
        <v>180</v>
      </c>
      <c r="F18" s="554">
        <v>1</v>
      </c>
      <c r="G18" s="554">
        <v>406</v>
      </c>
      <c r="H18" s="555">
        <v>0</v>
      </c>
      <c r="I18" s="555">
        <v>0</v>
      </c>
      <c r="J18" s="554">
        <v>1</v>
      </c>
      <c r="K18" s="554">
        <v>828</v>
      </c>
      <c r="L18" s="555">
        <v>0</v>
      </c>
      <c r="M18" s="555">
        <v>0</v>
      </c>
      <c r="N18" s="555">
        <v>0</v>
      </c>
      <c r="O18" s="555">
        <v>0</v>
      </c>
      <c r="P18" s="555">
        <v>0</v>
      </c>
      <c r="Q18" s="555">
        <v>0</v>
      </c>
      <c r="R18" s="555">
        <v>0</v>
      </c>
      <c r="S18" s="556">
        <v>0</v>
      </c>
      <c r="T18" s="554">
        <v>6</v>
      </c>
      <c r="U18" s="554">
        <v>979</v>
      </c>
      <c r="V18" s="554">
        <v>17</v>
      </c>
      <c r="W18" s="554">
        <v>2342</v>
      </c>
      <c r="X18" s="555">
        <v>0</v>
      </c>
      <c r="Y18" s="555">
        <v>0</v>
      </c>
      <c r="Z18" s="554">
        <v>2</v>
      </c>
      <c r="AA18" s="554">
        <v>227</v>
      </c>
      <c r="AB18" s="555">
        <v>0</v>
      </c>
      <c r="AC18" s="555">
        <v>0</v>
      </c>
      <c r="AD18" s="555">
        <v>0</v>
      </c>
      <c r="AE18" s="555">
        <v>0</v>
      </c>
      <c r="AF18" s="555">
        <v>0</v>
      </c>
      <c r="AG18" s="555">
        <v>0</v>
      </c>
    </row>
    <row r="19" spans="1:28" ht="18" customHeight="1">
      <c r="A19" s="802" t="s">
        <v>747</v>
      </c>
      <c r="B19" s="802"/>
      <c r="C19" s="802"/>
      <c r="D19" s="802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40"/>
      <c r="Y19" s="557"/>
      <c r="Z19" s="558"/>
      <c r="AA19" s="538"/>
      <c r="AB19" s="538"/>
    </row>
    <row r="20" spans="1:33" ht="12">
      <c r="A20" s="561" t="s">
        <v>749</v>
      </c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59"/>
      <c r="AC20" s="559"/>
      <c r="AD20" s="559"/>
      <c r="AE20" s="559"/>
      <c r="AF20" s="559"/>
      <c r="AG20" s="559"/>
    </row>
    <row r="21" spans="2:33" ht="12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560"/>
      <c r="AC21" s="795" t="s">
        <v>730</v>
      </c>
      <c r="AD21" s="795"/>
      <c r="AE21" s="795"/>
      <c r="AF21" s="795"/>
      <c r="AG21" s="795"/>
    </row>
    <row r="22" spans="1:33" s="12" customFormat="1" ht="19.5" customHeight="1">
      <c r="A22" s="143" t="s">
        <v>245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</row>
    <row r="23" spans="1:33" ht="19.5" customHeight="1" thickBot="1">
      <c r="A23" s="144"/>
      <c r="B23" s="144"/>
      <c r="C23" s="144"/>
      <c r="D23" s="144"/>
      <c r="E23" s="145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5" t="s">
        <v>246</v>
      </c>
      <c r="AC23" s="145"/>
      <c r="AD23" s="145"/>
      <c r="AE23" s="145"/>
      <c r="AF23" s="144"/>
      <c r="AG23" s="146" t="s">
        <v>247</v>
      </c>
    </row>
    <row r="24" spans="1:33" ht="16.5" customHeight="1">
      <c r="A24" s="147" t="s">
        <v>248</v>
      </c>
      <c r="B24" s="796" t="s">
        <v>249</v>
      </c>
      <c r="C24" s="797"/>
      <c r="D24" s="818" t="s">
        <v>250</v>
      </c>
      <c r="E24" s="819"/>
      <c r="F24" s="819"/>
      <c r="G24" s="820"/>
      <c r="H24" s="796" t="s">
        <v>251</v>
      </c>
      <c r="I24" s="797"/>
      <c r="J24" s="796" t="s">
        <v>252</v>
      </c>
      <c r="K24" s="797"/>
      <c r="L24" s="796" t="s">
        <v>253</v>
      </c>
      <c r="M24" s="797"/>
      <c r="N24" s="796" t="s">
        <v>254</v>
      </c>
      <c r="O24" s="797"/>
      <c r="P24" s="796" t="s">
        <v>255</v>
      </c>
      <c r="Q24" s="797"/>
      <c r="R24" s="811" t="s">
        <v>256</v>
      </c>
      <c r="S24" s="812"/>
      <c r="T24" s="796" t="s">
        <v>257</v>
      </c>
      <c r="U24" s="797"/>
      <c r="V24" s="796" t="s">
        <v>258</v>
      </c>
      <c r="W24" s="797"/>
      <c r="X24" s="796" t="s">
        <v>386</v>
      </c>
      <c r="Y24" s="797"/>
      <c r="Z24" s="811" t="s">
        <v>259</v>
      </c>
      <c r="AA24" s="812"/>
      <c r="AB24" s="796" t="s">
        <v>260</v>
      </c>
      <c r="AC24" s="797"/>
      <c r="AD24" s="811" t="s">
        <v>261</v>
      </c>
      <c r="AE24" s="812"/>
      <c r="AF24" s="796" t="s">
        <v>262</v>
      </c>
      <c r="AG24" s="815"/>
    </row>
    <row r="25" spans="1:33" ht="16.5" customHeight="1">
      <c r="A25" s="147" t="s">
        <v>263</v>
      </c>
      <c r="B25" s="798"/>
      <c r="C25" s="799"/>
      <c r="D25" s="803" t="s">
        <v>264</v>
      </c>
      <c r="E25" s="804"/>
      <c r="F25" s="807" t="s">
        <v>265</v>
      </c>
      <c r="G25" s="808"/>
      <c r="H25" s="798"/>
      <c r="I25" s="799"/>
      <c r="J25" s="798"/>
      <c r="K25" s="799"/>
      <c r="L25" s="798"/>
      <c r="M25" s="799"/>
      <c r="N25" s="798"/>
      <c r="O25" s="799"/>
      <c r="P25" s="798"/>
      <c r="Q25" s="799"/>
      <c r="R25" s="813"/>
      <c r="S25" s="814"/>
      <c r="T25" s="798"/>
      <c r="U25" s="799"/>
      <c r="V25" s="798"/>
      <c r="W25" s="799"/>
      <c r="X25" s="798"/>
      <c r="Y25" s="799"/>
      <c r="Z25" s="813"/>
      <c r="AA25" s="814"/>
      <c r="AB25" s="798"/>
      <c r="AC25" s="799"/>
      <c r="AD25" s="813"/>
      <c r="AE25" s="814"/>
      <c r="AF25" s="798"/>
      <c r="AG25" s="816"/>
    </row>
    <row r="26" spans="1:33" ht="16.5" customHeight="1">
      <c r="A26" s="147" t="s">
        <v>266</v>
      </c>
      <c r="B26" s="800"/>
      <c r="C26" s="801"/>
      <c r="D26" s="805"/>
      <c r="E26" s="806"/>
      <c r="F26" s="809"/>
      <c r="G26" s="810"/>
      <c r="H26" s="800"/>
      <c r="I26" s="801"/>
      <c r="J26" s="800"/>
      <c r="K26" s="801"/>
      <c r="L26" s="800"/>
      <c r="M26" s="801"/>
      <c r="N26" s="800"/>
      <c r="O26" s="801"/>
      <c r="P26" s="800"/>
      <c r="Q26" s="801"/>
      <c r="R26" s="805"/>
      <c r="S26" s="806"/>
      <c r="T26" s="800"/>
      <c r="U26" s="801"/>
      <c r="V26" s="800"/>
      <c r="W26" s="801"/>
      <c r="X26" s="800"/>
      <c r="Y26" s="801"/>
      <c r="Z26" s="805"/>
      <c r="AA26" s="806"/>
      <c r="AB26" s="800"/>
      <c r="AC26" s="801"/>
      <c r="AD26" s="805"/>
      <c r="AE26" s="806"/>
      <c r="AF26" s="800"/>
      <c r="AG26" s="817"/>
    </row>
    <row r="27" spans="1:33" s="3" customFormat="1" ht="16.5" customHeight="1">
      <c r="A27" s="148" t="s">
        <v>267</v>
      </c>
      <c r="B27" s="149" t="s">
        <v>268</v>
      </c>
      <c r="C27" s="150" t="s">
        <v>269</v>
      </c>
      <c r="D27" s="149" t="s">
        <v>268</v>
      </c>
      <c r="E27" s="150" t="s">
        <v>269</v>
      </c>
      <c r="F27" s="149" t="s">
        <v>268</v>
      </c>
      <c r="G27" s="150" t="s">
        <v>269</v>
      </c>
      <c r="H27" s="149" t="s">
        <v>268</v>
      </c>
      <c r="I27" s="150" t="s">
        <v>269</v>
      </c>
      <c r="J27" s="149" t="s">
        <v>268</v>
      </c>
      <c r="K27" s="150" t="s">
        <v>269</v>
      </c>
      <c r="L27" s="149" t="s">
        <v>268</v>
      </c>
      <c r="M27" s="150" t="s">
        <v>269</v>
      </c>
      <c r="N27" s="149" t="s">
        <v>268</v>
      </c>
      <c r="O27" s="150" t="s">
        <v>269</v>
      </c>
      <c r="P27" s="149" t="s">
        <v>268</v>
      </c>
      <c r="Q27" s="151" t="s">
        <v>269</v>
      </c>
      <c r="R27" s="149" t="s">
        <v>268</v>
      </c>
      <c r="S27" s="152" t="s">
        <v>269</v>
      </c>
      <c r="T27" s="149" t="s">
        <v>268</v>
      </c>
      <c r="U27" s="150" t="s">
        <v>269</v>
      </c>
      <c r="V27" s="149" t="s">
        <v>268</v>
      </c>
      <c r="W27" s="150" t="s">
        <v>269</v>
      </c>
      <c r="X27" s="149" t="s">
        <v>268</v>
      </c>
      <c r="Y27" s="150" t="s">
        <v>269</v>
      </c>
      <c r="Z27" s="149" t="s">
        <v>268</v>
      </c>
      <c r="AA27" s="150" t="s">
        <v>269</v>
      </c>
      <c r="AB27" s="149" t="s">
        <v>268</v>
      </c>
      <c r="AC27" s="150" t="s">
        <v>269</v>
      </c>
      <c r="AD27" s="149" t="s">
        <v>268</v>
      </c>
      <c r="AE27" s="150" t="s">
        <v>269</v>
      </c>
      <c r="AF27" s="149" t="s">
        <v>268</v>
      </c>
      <c r="AG27" s="150" t="s">
        <v>269</v>
      </c>
    </row>
    <row r="28" spans="1:33" s="3" customFormat="1" ht="16.5" customHeight="1">
      <c r="A28" s="148" t="s">
        <v>270</v>
      </c>
      <c r="B28" s="153" t="s">
        <v>263</v>
      </c>
      <c r="C28" s="150" t="s">
        <v>271</v>
      </c>
      <c r="D28" s="153" t="s">
        <v>263</v>
      </c>
      <c r="E28" s="150" t="s">
        <v>271</v>
      </c>
      <c r="F28" s="153" t="s">
        <v>263</v>
      </c>
      <c r="G28" s="150" t="s">
        <v>271</v>
      </c>
      <c r="H28" s="153" t="s">
        <v>263</v>
      </c>
      <c r="I28" s="150" t="s">
        <v>271</v>
      </c>
      <c r="J28" s="153" t="s">
        <v>263</v>
      </c>
      <c r="K28" s="150" t="s">
        <v>271</v>
      </c>
      <c r="L28" s="153" t="s">
        <v>263</v>
      </c>
      <c r="M28" s="150" t="s">
        <v>271</v>
      </c>
      <c r="N28" s="153" t="s">
        <v>263</v>
      </c>
      <c r="O28" s="150" t="s">
        <v>271</v>
      </c>
      <c r="P28" s="153" t="s">
        <v>263</v>
      </c>
      <c r="Q28" s="151" t="s">
        <v>271</v>
      </c>
      <c r="R28" s="153" t="s">
        <v>263</v>
      </c>
      <c r="S28" s="152" t="s">
        <v>271</v>
      </c>
      <c r="T28" s="153" t="s">
        <v>263</v>
      </c>
      <c r="U28" s="150" t="s">
        <v>271</v>
      </c>
      <c r="V28" s="153" t="s">
        <v>263</v>
      </c>
      <c r="W28" s="150" t="s">
        <v>271</v>
      </c>
      <c r="X28" s="153" t="s">
        <v>263</v>
      </c>
      <c r="Y28" s="150" t="s">
        <v>271</v>
      </c>
      <c r="Z28" s="153" t="s">
        <v>263</v>
      </c>
      <c r="AA28" s="150" t="s">
        <v>271</v>
      </c>
      <c r="AB28" s="153" t="s">
        <v>263</v>
      </c>
      <c r="AC28" s="150" t="s">
        <v>271</v>
      </c>
      <c r="AD28" s="153" t="s">
        <v>263</v>
      </c>
      <c r="AE28" s="150" t="s">
        <v>271</v>
      </c>
      <c r="AF28" s="153" t="s">
        <v>263</v>
      </c>
      <c r="AG28" s="150" t="s">
        <v>271</v>
      </c>
    </row>
    <row r="29" spans="1:33" s="3" customFormat="1" ht="16.5" customHeight="1">
      <c r="A29" s="154" t="s">
        <v>272</v>
      </c>
      <c r="B29" s="155" t="s">
        <v>273</v>
      </c>
      <c r="C29" s="156" t="s">
        <v>273</v>
      </c>
      <c r="D29" s="155" t="s">
        <v>273</v>
      </c>
      <c r="E29" s="156" t="s">
        <v>273</v>
      </c>
      <c r="F29" s="155" t="s">
        <v>273</v>
      </c>
      <c r="G29" s="156" t="s">
        <v>273</v>
      </c>
      <c r="H29" s="155" t="s">
        <v>273</v>
      </c>
      <c r="I29" s="156" t="s">
        <v>273</v>
      </c>
      <c r="J29" s="155" t="s">
        <v>273</v>
      </c>
      <c r="K29" s="156" t="s">
        <v>273</v>
      </c>
      <c r="L29" s="155" t="s">
        <v>273</v>
      </c>
      <c r="M29" s="156" t="s">
        <v>273</v>
      </c>
      <c r="N29" s="155" t="s">
        <v>273</v>
      </c>
      <c r="O29" s="156" t="s">
        <v>273</v>
      </c>
      <c r="P29" s="155" t="s">
        <v>273</v>
      </c>
      <c r="Q29" s="156" t="s">
        <v>273</v>
      </c>
      <c r="R29" s="155" t="s">
        <v>273</v>
      </c>
      <c r="S29" s="157" t="s">
        <v>273</v>
      </c>
      <c r="T29" s="155" t="s">
        <v>273</v>
      </c>
      <c r="U29" s="156" t="s">
        <v>273</v>
      </c>
      <c r="V29" s="155" t="s">
        <v>273</v>
      </c>
      <c r="W29" s="156" t="s">
        <v>273</v>
      </c>
      <c r="X29" s="155" t="s">
        <v>273</v>
      </c>
      <c r="Y29" s="156" t="s">
        <v>273</v>
      </c>
      <c r="Z29" s="155" t="s">
        <v>273</v>
      </c>
      <c r="AA29" s="156" t="s">
        <v>273</v>
      </c>
      <c r="AB29" s="155" t="s">
        <v>273</v>
      </c>
      <c r="AC29" s="156" t="s">
        <v>273</v>
      </c>
      <c r="AD29" s="155" t="s">
        <v>273</v>
      </c>
      <c r="AE29" s="156" t="s">
        <v>273</v>
      </c>
      <c r="AF29" s="155" t="s">
        <v>273</v>
      </c>
      <c r="AG29" s="156" t="s">
        <v>273</v>
      </c>
    </row>
    <row r="30" spans="1:33" ht="33.75" customHeight="1">
      <c r="A30" s="158" t="s">
        <v>5</v>
      </c>
      <c r="B30" s="159">
        <f>SUM(B32:B39)</f>
        <v>142</v>
      </c>
      <c r="C30" s="159">
        <f aca="true" t="shared" si="0" ref="C30:AG30">SUM(C32:C39)</f>
        <v>28554</v>
      </c>
      <c r="D30" s="159">
        <f t="shared" si="0"/>
        <v>2</v>
      </c>
      <c r="E30" s="159">
        <f t="shared" si="0"/>
        <v>552</v>
      </c>
      <c r="F30" s="159">
        <f t="shared" si="0"/>
        <v>1</v>
      </c>
      <c r="G30" s="159">
        <f t="shared" si="0"/>
        <v>426</v>
      </c>
      <c r="H30" s="159">
        <f t="shared" si="0"/>
        <v>8</v>
      </c>
      <c r="I30" s="159">
        <f t="shared" si="0"/>
        <v>958</v>
      </c>
      <c r="J30" s="159">
        <f t="shared" si="0"/>
        <v>12</v>
      </c>
      <c r="K30" s="159">
        <f t="shared" si="0"/>
        <v>2870</v>
      </c>
      <c r="L30" s="159">
        <f t="shared" si="0"/>
        <v>1</v>
      </c>
      <c r="M30" s="159">
        <f t="shared" si="0"/>
        <v>359</v>
      </c>
      <c r="N30" s="159">
        <f t="shared" si="0"/>
        <v>2</v>
      </c>
      <c r="O30" s="159">
        <f t="shared" si="0"/>
        <v>306</v>
      </c>
      <c r="P30" s="159">
        <f t="shared" si="0"/>
        <v>6</v>
      </c>
      <c r="Q30" s="159">
        <f t="shared" si="0"/>
        <v>1505</v>
      </c>
      <c r="R30" s="159">
        <f t="shared" si="0"/>
        <v>1</v>
      </c>
      <c r="S30" s="159">
        <f t="shared" si="0"/>
        <v>160</v>
      </c>
      <c r="T30" s="159">
        <f t="shared" si="0"/>
        <v>27</v>
      </c>
      <c r="U30" s="159">
        <f t="shared" si="0"/>
        <v>9275</v>
      </c>
      <c r="V30" s="159">
        <f t="shared" si="0"/>
        <v>73</v>
      </c>
      <c r="W30" s="159">
        <f t="shared" si="0"/>
        <v>10596</v>
      </c>
      <c r="X30" s="159">
        <f t="shared" si="0"/>
        <v>1</v>
      </c>
      <c r="Y30" s="159">
        <f t="shared" si="0"/>
        <v>22</v>
      </c>
      <c r="Z30" s="159">
        <f t="shared" si="0"/>
        <v>4</v>
      </c>
      <c r="AA30" s="159">
        <f t="shared" si="0"/>
        <v>543</v>
      </c>
      <c r="AB30" s="159">
        <f t="shared" si="0"/>
        <v>1</v>
      </c>
      <c r="AC30" s="159">
        <f t="shared" si="0"/>
        <v>71</v>
      </c>
      <c r="AD30" s="159">
        <f t="shared" si="0"/>
        <v>1</v>
      </c>
      <c r="AE30" s="159">
        <f t="shared" si="0"/>
        <v>778</v>
      </c>
      <c r="AF30" s="159">
        <f t="shared" si="0"/>
        <v>2</v>
      </c>
      <c r="AG30" s="159">
        <f t="shared" si="0"/>
        <v>133</v>
      </c>
    </row>
    <row r="31" spans="1:33" ht="33.75" customHeight="1">
      <c r="A31" s="158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1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1:33" ht="33.75" customHeight="1">
      <c r="A32" s="158" t="s">
        <v>274</v>
      </c>
      <c r="B32" s="160">
        <v>33</v>
      </c>
      <c r="C32" s="160">
        <v>6363</v>
      </c>
      <c r="D32" s="162" t="s">
        <v>275</v>
      </c>
      <c r="E32" s="162" t="s">
        <v>275</v>
      </c>
      <c r="F32" s="162" t="s">
        <v>275</v>
      </c>
      <c r="G32" s="162" t="s">
        <v>275</v>
      </c>
      <c r="H32" s="162" t="s">
        <v>275</v>
      </c>
      <c r="I32" s="162" t="s">
        <v>275</v>
      </c>
      <c r="J32" s="160">
        <v>2</v>
      </c>
      <c r="K32" s="160">
        <v>361</v>
      </c>
      <c r="L32" s="160">
        <v>1</v>
      </c>
      <c r="M32" s="160">
        <v>359</v>
      </c>
      <c r="N32" s="160">
        <v>2</v>
      </c>
      <c r="O32" s="160">
        <v>306</v>
      </c>
      <c r="P32" s="162" t="s">
        <v>275</v>
      </c>
      <c r="Q32" s="162" t="s">
        <v>275</v>
      </c>
      <c r="R32" s="160">
        <v>1</v>
      </c>
      <c r="S32" s="161">
        <v>160</v>
      </c>
      <c r="T32" s="160">
        <v>6</v>
      </c>
      <c r="U32" s="160">
        <v>1453</v>
      </c>
      <c r="V32" s="160">
        <v>19</v>
      </c>
      <c r="W32" s="160">
        <v>2750</v>
      </c>
      <c r="X32" s="162" t="s">
        <v>275</v>
      </c>
      <c r="Y32" s="162" t="s">
        <v>275</v>
      </c>
      <c r="Z32" s="160">
        <v>1</v>
      </c>
      <c r="AA32" s="160">
        <v>196</v>
      </c>
      <c r="AB32" s="162" t="s">
        <v>275</v>
      </c>
      <c r="AC32" s="162" t="s">
        <v>275</v>
      </c>
      <c r="AD32" s="162">
        <v>1</v>
      </c>
      <c r="AE32" s="162">
        <v>778</v>
      </c>
      <c r="AF32" s="162" t="s">
        <v>275</v>
      </c>
      <c r="AG32" s="162" t="s">
        <v>275</v>
      </c>
    </row>
    <row r="33" spans="1:33" ht="33.75" customHeight="1">
      <c r="A33" s="158" t="s">
        <v>276</v>
      </c>
      <c r="B33" s="160">
        <v>11</v>
      </c>
      <c r="C33" s="160">
        <v>1721</v>
      </c>
      <c r="D33" s="160">
        <v>1</v>
      </c>
      <c r="E33" s="160">
        <v>372</v>
      </c>
      <c r="F33" s="162" t="s">
        <v>275</v>
      </c>
      <c r="G33" s="162" t="s">
        <v>275</v>
      </c>
      <c r="H33" s="162" t="s">
        <v>275</v>
      </c>
      <c r="I33" s="162" t="s">
        <v>275</v>
      </c>
      <c r="J33" s="160">
        <v>3</v>
      </c>
      <c r="K33" s="160">
        <v>570</v>
      </c>
      <c r="L33" s="162" t="s">
        <v>275</v>
      </c>
      <c r="M33" s="162" t="s">
        <v>275</v>
      </c>
      <c r="N33" s="162" t="s">
        <v>275</v>
      </c>
      <c r="O33" s="162" t="s">
        <v>275</v>
      </c>
      <c r="P33" s="162" t="s">
        <v>275</v>
      </c>
      <c r="Q33" s="162" t="s">
        <v>275</v>
      </c>
      <c r="R33" s="162" t="s">
        <v>275</v>
      </c>
      <c r="S33" s="163" t="s">
        <v>275</v>
      </c>
      <c r="T33" s="162" t="s">
        <v>275</v>
      </c>
      <c r="U33" s="162" t="s">
        <v>275</v>
      </c>
      <c r="V33" s="160">
        <v>7</v>
      </c>
      <c r="W33" s="160">
        <v>779</v>
      </c>
      <c r="X33" s="162" t="s">
        <v>275</v>
      </c>
      <c r="Y33" s="162" t="s">
        <v>275</v>
      </c>
      <c r="Z33" s="162" t="s">
        <v>275</v>
      </c>
      <c r="AA33" s="162" t="s">
        <v>275</v>
      </c>
      <c r="AB33" s="162" t="s">
        <v>275</v>
      </c>
      <c r="AC33" s="162" t="s">
        <v>275</v>
      </c>
      <c r="AD33" s="162" t="s">
        <v>275</v>
      </c>
      <c r="AE33" s="162" t="s">
        <v>275</v>
      </c>
      <c r="AF33" s="162" t="s">
        <v>275</v>
      </c>
      <c r="AG33" s="162" t="s">
        <v>275</v>
      </c>
    </row>
    <row r="34" spans="1:33" ht="33.75" customHeight="1">
      <c r="A34" s="158" t="s">
        <v>277</v>
      </c>
      <c r="B34" s="160">
        <v>11</v>
      </c>
      <c r="C34" s="160">
        <v>1828</v>
      </c>
      <c r="D34" s="162" t="s">
        <v>275</v>
      </c>
      <c r="E34" s="162" t="s">
        <v>275</v>
      </c>
      <c r="F34" s="162" t="s">
        <v>275</v>
      </c>
      <c r="G34" s="162" t="s">
        <v>275</v>
      </c>
      <c r="H34" s="160">
        <v>2</v>
      </c>
      <c r="I34" s="160">
        <v>227</v>
      </c>
      <c r="J34" s="162" t="s">
        <v>275</v>
      </c>
      <c r="K34" s="162" t="s">
        <v>275</v>
      </c>
      <c r="L34" s="162" t="s">
        <v>275</v>
      </c>
      <c r="M34" s="162" t="s">
        <v>275</v>
      </c>
      <c r="N34" s="162" t="s">
        <v>275</v>
      </c>
      <c r="O34" s="162" t="s">
        <v>275</v>
      </c>
      <c r="P34" s="160">
        <v>2</v>
      </c>
      <c r="Q34" s="160">
        <v>774</v>
      </c>
      <c r="R34" s="162" t="s">
        <v>275</v>
      </c>
      <c r="S34" s="163" t="s">
        <v>275</v>
      </c>
      <c r="T34" s="160">
        <v>1</v>
      </c>
      <c r="U34" s="160">
        <v>193</v>
      </c>
      <c r="V34" s="160">
        <v>4</v>
      </c>
      <c r="W34" s="160">
        <v>501</v>
      </c>
      <c r="X34" s="162" t="s">
        <v>275</v>
      </c>
      <c r="Y34" s="162" t="s">
        <v>275</v>
      </c>
      <c r="Z34" s="162" t="s">
        <v>275</v>
      </c>
      <c r="AA34" s="162" t="s">
        <v>275</v>
      </c>
      <c r="AB34" s="162" t="s">
        <v>275</v>
      </c>
      <c r="AC34" s="162" t="s">
        <v>275</v>
      </c>
      <c r="AD34" s="162" t="s">
        <v>275</v>
      </c>
      <c r="AE34" s="162" t="s">
        <v>275</v>
      </c>
      <c r="AF34" s="160">
        <v>2</v>
      </c>
      <c r="AG34" s="160">
        <v>133</v>
      </c>
    </row>
    <row r="35" spans="1:33" ht="33.75" customHeight="1">
      <c r="A35" s="158" t="s">
        <v>278</v>
      </c>
      <c r="B35" s="160">
        <v>19</v>
      </c>
      <c r="C35" s="160">
        <v>4622</v>
      </c>
      <c r="D35" s="162" t="s">
        <v>275</v>
      </c>
      <c r="E35" s="162" t="s">
        <v>275</v>
      </c>
      <c r="F35" s="162" t="s">
        <v>275</v>
      </c>
      <c r="G35" s="162" t="s">
        <v>275</v>
      </c>
      <c r="H35" s="160">
        <v>3</v>
      </c>
      <c r="I35" s="160">
        <v>391</v>
      </c>
      <c r="J35" s="162">
        <v>1</v>
      </c>
      <c r="K35" s="162">
        <v>65</v>
      </c>
      <c r="L35" s="162" t="s">
        <v>275</v>
      </c>
      <c r="M35" s="162" t="s">
        <v>275</v>
      </c>
      <c r="N35" s="162" t="s">
        <v>275</v>
      </c>
      <c r="O35" s="162" t="s">
        <v>275</v>
      </c>
      <c r="P35" s="160">
        <v>2</v>
      </c>
      <c r="Q35" s="160">
        <v>391</v>
      </c>
      <c r="R35" s="162" t="s">
        <v>275</v>
      </c>
      <c r="S35" s="163" t="s">
        <v>275</v>
      </c>
      <c r="T35" s="160">
        <v>4</v>
      </c>
      <c r="U35" s="160">
        <v>2186</v>
      </c>
      <c r="V35" s="160">
        <v>9</v>
      </c>
      <c r="W35" s="160">
        <v>1589</v>
      </c>
      <c r="X35" s="162" t="s">
        <v>275</v>
      </c>
      <c r="Y35" s="162" t="s">
        <v>275</v>
      </c>
      <c r="Z35" s="162" t="s">
        <v>275</v>
      </c>
      <c r="AA35" s="162" t="s">
        <v>275</v>
      </c>
      <c r="AB35" s="162" t="s">
        <v>275</v>
      </c>
      <c r="AC35" s="162" t="s">
        <v>275</v>
      </c>
      <c r="AD35" s="162" t="s">
        <v>275</v>
      </c>
      <c r="AE35" s="162" t="s">
        <v>275</v>
      </c>
      <c r="AF35" s="162" t="s">
        <v>275</v>
      </c>
      <c r="AG35" s="162" t="s">
        <v>275</v>
      </c>
    </row>
    <row r="36" spans="1:33" ht="33.75" customHeight="1">
      <c r="A36" s="158" t="s">
        <v>279</v>
      </c>
      <c r="B36" s="160">
        <v>1</v>
      </c>
      <c r="C36" s="160">
        <v>100</v>
      </c>
      <c r="D36" s="162" t="s">
        <v>275</v>
      </c>
      <c r="E36" s="162" t="s">
        <v>275</v>
      </c>
      <c r="F36" s="162" t="s">
        <v>275</v>
      </c>
      <c r="G36" s="162" t="s">
        <v>275</v>
      </c>
      <c r="H36" s="160">
        <v>1</v>
      </c>
      <c r="I36" s="160">
        <v>100</v>
      </c>
      <c r="J36" s="162" t="s">
        <v>275</v>
      </c>
      <c r="K36" s="162" t="s">
        <v>275</v>
      </c>
      <c r="L36" s="162" t="s">
        <v>275</v>
      </c>
      <c r="M36" s="162" t="s">
        <v>275</v>
      </c>
      <c r="N36" s="162" t="s">
        <v>275</v>
      </c>
      <c r="O36" s="162" t="s">
        <v>275</v>
      </c>
      <c r="P36" s="162" t="s">
        <v>275</v>
      </c>
      <c r="Q36" s="162" t="s">
        <v>275</v>
      </c>
      <c r="R36" s="162" t="s">
        <v>275</v>
      </c>
      <c r="S36" s="163" t="s">
        <v>275</v>
      </c>
      <c r="T36" s="162" t="s">
        <v>275</v>
      </c>
      <c r="U36" s="162" t="s">
        <v>275</v>
      </c>
      <c r="V36" s="162" t="s">
        <v>275</v>
      </c>
      <c r="W36" s="162" t="s">
        <v>275</v>
      </c>
      <c r="X36" s="162" t="s">
        <v>275</v>
      </c>
      <c r="Y36" s="162" t="s">
        <v>275</v>
      </c>
      <c r="Z36" s="162" t="s">
        <v>275</v>
      </c>
      <c r="AA36" s="162" t="s">
        <v>275</v>
      </c>
      <c r="AB36" s="162" t="s">
        <v>275</v>
      </c>
      <c r="AC36" s="162" t="s">
        <v>275</v>
      </c>
      <c r="AD36" s="162" t="s">
        <v>275</v>
      </c>
      <c r="AE36" s="162" t="s">
        <v>275</v>
      </c>
      <c r="AF36" s="162" t="s">
        <v>275</v>
      </c>
      <c r="AG36" s="162" t="s">
        <v>275</v>
      </c>
    </row>
    <row r="37" spans="1:33" ht="33.75" customHeight="1">
      <c r="A37" s="158" t="s">
        <v>280</v>
      </c>
      <c r="B37" s="160">
        <v>16</v>
      </c>
      <c r="C37" s="160">
        <v>2713</v>
      </c>
      <c r="D37" s="162" t="s">
        <v>275</v>
      </c>
      <c r="E37" s="162" t="s">
        <v>275</v>
      </c>
      <c r="F37" s="162" t="s">
        <v>275</v>
      </c>
      <c r="G37" s="162" t="s">
        <v>275</v>
      </c>
      <c r="H37" s="160">
        <v>1</v>
      </c>
      <c r="I37" s="160">
        <v>150</v>
      </c>
      <c r="J37" s="160">
        <v>3</v>
      </c>
      <c r="K37" s="160">
        <v>569</v>
      </c>
      <c r="L37" s="162" t="s">
        <v>275</v>
      </c>
      <c r="M37" s="162" t="s">
        <v>275</v>
      </c>
      <c r="N37" s="162" t="s">
        <v>275</v>
      </c>
      <c r="O37" s="162" t="s">
        <v>275</v>
      </c>
      <c r="P37" s="160">
        <v>2</v>
      </c>
      <c r="Q37" s="160">
        <v>340</v>
      </c>
      <c r="R37" s="162" t="s">
        <v>275</v>
      </c>
      <c r="S37" s="163" t="s">
        <v>275</v>
      </c>
      <c r="T37" s="160">
        <v>1</v>
      </c>
      <c r="U37" s="160">
        <v>254</v>
      </c>
      <c r="V37" s="160">
        <v>9</v>
      </c>
      <c r="W37" s="160">
        <v>1400</v>
      </c>
      <c r="X37" s="162" t="s">
        <v>275</v>
      </c>
      <c r="Y37" s="162" t="s">
        <v>275</v>
      </c>
      <c r="Z37" s="162" t="s">
        <v>275</v>
      </c>
      <c r="AA37" s="162" t="s">
        <v>275</v>
      </c>
      <c r="AB37" s="162" t="s">
        <v>275</v>
      </c>
      <c r="AC37" s="162" t="s">
        <v>275</v>
      </c>
      <c r="AD37" s="162" t="s">
        <v>275</v>
      </c>
      <c r="AE37" s="162" t="s">
        <v>275</v>
      </c>
      <c r="AF37" s="162" t="s">
        <v>275</v>
      </c>
      <c r="AG37" s="162" t="s">
        <v>275</v>
      </c>
    </row>
    <row r="38" spans="1:33" ht="33.75" customHeight="1">
      <c r="A38" s="158" t="s">
        <v>281</v>
      </c>
      <c r="B38" s="160">
        <v>22</v>
      </c>
      <c r="C38" s="160">
        <v>5936</v>
      </c>
      <c r="D38" s="162" t="s">
        <v>275</v>
      </c>
      <c r="E38" s="162" t="s">
        <v>275</v>
      </c>
      <c r="F38" s="162" t="s">
        <v>275</v>
      </c>
      <c r="G38" s="162" t="s">
        <v>275</v>
      </c>
      <c r="H38" s="160">
        <v>1</v>
      </c>
      <c r="I38" s="160">
        <v>90</v>
      </c>
      <c r="J38" s="162">
        <v>1</v>
      </c>
      <c r="K38" s="162">
        <v>120</v>
      </c>
      <c r="L38" s="162" t="s">
        <v>275</v>
      </c>
      <c r="M38" s="162" t="s">
        <v>275</v>
      </c>
      <c r="N38" s="162" t="s">
        <v>275</v>
      </c>
      <c r="O38" s="162" t="s">
        <v>275</v>
      </c>
      <c r="P38" s="162" t="s">
        <v>275</v>
      </c>
      <c r="Q38" s="162" t="s">
        <v>275</v>
      </c>
      <c r="R38" s="162" t="s">
        <v>275</v>
      </c>
      <c r="S38" s="163" t="s">
        <v>275</v>
      </c>
      <c r="T38" s="160">
        <v>9</v>
      </c>
      <c r="U38" s="160">
        <v>4278</v>
      </c>
      <c r="V38" s="160">
        <v>8</v>
      </c>
      <c r="W38" s="160">
        <v>1235</v>
      </c>
      <c r="X38" s="160">
        <v>1</v>
      </c>
      <c r="Y38" s="160">
        <v>22</v>
      </c>
      <c r="Z38" s="160">
        <v>1</v>
      </c>
      <c r="AA38" s="160">
        <v>120</v>
      </c>
      <c r="AB38" s="160">
        <v>1</v>
      </c>
      <c r="AC38" s="160">
        <v>71</v>
      </c>
      <c r="AD38" s="162" t="s">
        <v>275</v>
      </c>
      <c r="AE38" s="162" t="s">
        <v>275</v>
      </c>
      <c r="AF38" s="162" t="s">
        <v>275</v>
      </c>
      <c r="AG38" s="162" t="s">
        <v>275</v>
      </c>
    </row>
    <row r="39" spans="1:33" ht="33.75" customHeight="1" thickBot="1">
      <c r="A39" s="164" t="s">
        <v>282</v>
      </c>
      <c r="B39" s="165">
        <v>29</v>
      </c>
      <c r="C39" s="165">
        <v>5271</v>
      </c>
      <c r="D39" s="165">
        <v>1</v>
      </c>
      <c r="E39" s="165">
        <v>180</v>
      </c>
      <c r="F39" s="165">
        <v>1</v>
      </c>
      <c r="G39" s="165">
        <v>426</v>
      </c>
      <c r="H39" s="166" t="s">
        <v>275</v>
      </c>
      <c r="I39" s="166" t="s">
        <v>275</v>
      </c>
      <c r="J39" s="165">
        <v>2</v>
      </c>
      <c r="K39" s="165">
        <v>1185</v>
      </c>
      <c r="L39" s="166" t="s">
        <v>275</v>
      </c>
      <c r="M39" s="166" t="s">
        <v>275</v>
      </c>
      <c r="N39" s="166" t="s">
        <v>275</v>
      </c>
      <c r="O39" s="166" t="s">
        <v>275</v>
      </c>
      <c r="P39" s="166" t="s">
        <v>275</v>
      </c>
      <c r="Q39" s="166" t="s">
        <v>275</v>
      </c>
      <c r="R39" s="166" t="s">
        <v>275</v>
      </c>
      <c r="S39" s="167" t="s">
        <v>275</v>
      </c>
      <c r="T39" s="165">
        <v>6</v>
      </c>
      <c r="U39" s="165">
        <v>911</v>
      </c>
      <c r="V39" s="165">
        <v>17</v>
      </c>
      <c r="W39" s="165">
        <v>2342</v>
      </c>
      <c r="X39" s="166" t="s">
        <v>275</v>
      </c>
      <c r="Y39" s="166" t="s">
        <v>275</v>
      </c>
      <c r="Z39" s="165">
        <v>2</v>
      </c>
      <c r="AA39" s="165">
        <v>227</v>
      </c>
      <c r="AB39" s="166" t="s">
        <v>275</v>
      </c>
      <c r="AC39" s="166" t="s">
        <v>275</v>
      </c>
      <c r="AD39" s="166" t="s">
        <v>275</v>
      </c>
      <c r="AE39" s="166" t="s">
        <v>275</v>
      </c>
      <c r="AF39" s="166" t="s">
        <v>275</v>
      </c>
      <c r="AG39" s="166" t="s">
        <v>275</v>
      </c>
    </row>
    <row r="40" spans="1:33" ht="18" customHeight="1">
      <c r="A40" s="802" t="s">
        <v>283</v>
      </c>
      <c r="B40" s="821"/>
      <c r="C40" s="821"/>
      <c r="D40" s="821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9"/>
      <c r="Y40" s="170"/>
      <c r="Z40" s="171"/>
      <c r="AA40" s="168"/>
      <c r="AB40" s="168"/>
      <c r="AC40" s="822" t="s">
        <v>399</v>
      </c>
      <c r="AD40" s="822"/>
      <c r="AE40" s="822"/>
      <c r="AF40" s="822"/>
      <c r="AG40" s="822"/>
    </row>
  </sheetData>
  <sheetProtection/>
  <mergeCells count="38">
    <mergeCell ref="AB24:AC26"/>
    <mergeCell ref="AD24:AE26"/>
    <mergeCell ref="AF24:AG26"/>
    <mergeCell ref="D25:E26"/>
    <mergeCell ref="F25:G26"/>
    <mergeCell ref="A40:D40"/>
    <mergeCell ref="AC40:AG40"/>
    <mergeCell ref="P24:Q26"/>
    <mergeCell ref="R24:S26"/>
    <mergeCell ref="T24:U26"/>
    <mergeCell ref="V24:W26"/>
    <mergeCell ref="X24:Y26"/>
    <mergeCell ref="Z24:AA26"/>
    <mergeCell ref="B24:C26"/>
    <mergeCell ref="D24:G24"/>
    <mergeCell ref="H24:I26"/>
    <mergeCell ref="J24:K26"/>
    <mergeCell ref="L24:M26"/>
    <mergeCell ref="N24:O26"/>
    <mergeCell ref="AD3:AE5"/>
    <mergeCell ref="R3:S5"/>
    <mergeCell ref="AB3:AC5"/>
    <mergeCell ref="AF3:AG5"/>
    <mergeCell ref="D3:G3"/>
    <mergeCell ref="Z3:AA5"/>
    <mergeCell ref="X3:Y5"/>
    <mergeCell ref="P3:Q5"/>
    <mergeCell ref="T3:U5"/>
    <mergeCell ref="AC21:AG21"/>
    <mergeCell ref="B3:C5"/>
    <mergeCell ref="H3:I5"/>
    <mergeCell ref="J3:K5"/>
    <mergeCell ref="L3:M5"/>
    <mergeCell ref="N3:O5"/>
    <mergeCell ref="A19:D19"/>
    <mergeCell ref="D4:E5"/>
    <mergeCell ref="F4:G5"/>
    <mergeCell ref="V3:W5"/>
  </mergeCells>
  <printOptions/>
  <pageMargins left="0.74" right="0.74" top="1" bottom="1" header="0.512" footer="0.512"/>
  <pageSetup horizontalDpi="300" verticalDpi="3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4"/>
  <sheetViews>
    <sheetView view="pageBreakPreview" zoomScale="75" zoomScaleSheetLayoutView="75" zoomScalePageLayoutView="0" workbookViewId="0" topLeftCell="A1">
      <selection activeCell="E48" sqref="E48"/>
    </sheetView>
  </sheetViews>
  <sheetFormatPr defaultColWidth="9.00390625" defaultRowHeight="13.5"/>
  <cols>
    <col min="1" max="1" width="11.875" style="175" customWidth="1"/>
    <col min="2" max="19" width="10.25390625" style="175" customWidth="1"/>
    <col min="20" max="21" width="11.00390625" style="175" customWidth="1"/>
    <col min="22" max="23" width="12.125" style="175" customWidth="1"/>
    <col min="24" max="24" width="8.375" style="175" customWidth="1"/>
    <col min="25" max="26" width="12.625" style="175" customWidth="1"/>
    <col min="27" max="27" width="11.00390625" style="175" customWidth="1"/>
    <col min="28" max="28" width="8.375" style="175" customWidth="1"/>
    <col min="29" max="31" width="9.875" style="175" customWidth="1"/>
    <col min="32" max="33" width="11.00390625" style="175" customWidth="1"/>
    <col min="34" max="34" width="9.50390625" style="175" customWidth="1"/>
    <col min="35" max="35" width="11.875" style="175" customWidth="1"/>
    <col min="36" max="16384" width="9.00390625" style="175" customWidth="1"/>
  </cols>
  <sheetData>
    <row r="1" s="173" customFormat="1" ht="22.5" customHeight="1">
      <c r="A1" s="173" t="s">
        <v>387</v>
      </c>
    </row>
    <row r="2" spans="1:17" ht="15.75" customHeight="1" thickBo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823" t="s">
        <v>405</v>
      </c>
      <c r="Q2" s="823"/>
    </row>
    <row r="3" spans="1:17" s="178" customFormat="1" ht="22.5" customHeight="1">
      <c r="A3" s="830" t="s">
        <v>284</v>
      </c>
      <c r="B3" s="828" t="s">
        <v>285</v>
      </c>
      <c r="C3" s="832" t="s">
        <v>7</v>
      </c>
      <c r="D3" s="833"/>
      <c r="E3" s="832" t="s">
        <v>8</v>
      </c>
      <c r="F3" s="833"/>
      <c r="G3" s="828" t="s">
        <v>9</v>
      </c>
      <c r="H3" s="828" t="s">
        <v>286</v>
      </c>
      <c r="I3" s="834" t="s">
        <v>287</v>
      </c>
      <c r="J3" s="828" t="s">
        <v>288</v>
      </c>
      <c r="K3" s="828" t="s">
        <v>289</v>
      </c>
      <c r="L3" s="198" t="s">
        <v>290</v>
      </c>
      <c r="M3" s="224" t="s">
        <v>291</v>
      </c>
      <c r="N3" s="226" t="s">
        <v>292</v>
      </c>
      <c r="O3" s="828" t="s">
        <v>293</v>
      </c>
      <c r="P3" s="176" t="s">
        <v>294</v>
      </c>
      <c r="Q3" s="834" t="s">
        <v>295</v>
      </c>
    </row>
    <row r="4" spans="1:18" s="178" customFormat="1" ht="14.25">
      <c r="A4" s="831"/>
      <c r="B4" s="829"/>
      <c r="C4" s="180" t="s">
        <v>296</v>
      </c>
      <c r="D4" s="181" t="s">
        <v>297</v>
      </c>
      <c r="E4" s="180" t="s">
        <v>296</v>
      </c>
      <c r="F4" s="181" t="s">
        <v>297</v>
      </c>
      <c r="G4" s="829"/>
      <c r="H4" s="829"/>
      <c r="I4" s="835"/>
      <c r="J4" s="829"/>
      <c r="K4" s="829"/>
      <c r="L4" s="183" t="s">
        <v>298</v>
      </c>
      <c r="M4" s="179" t="s">
        <v>299</v>
      </c>
      <c r="N4" s="183" t="s">
        <v>300</v>
      </c>
      <c r="O4" s="829"/>
      <c r="P4" s="179" t="s">
        <v>301</v>
      </c>
      <c r="Q4" s="835"/>
      <c r="R4" s="184"/>
    </row>
    <row r="5" spans="1:18" ht="18.75" customHeight="1">
      <c r="A5" s="225" t="s">
        <v>302</v>
      </c>
      <c r="B5" s="652">
        <f>SUM(B7:B14)</f>
        <v>30100.1</v>
      </c>
      <c r="C5" s="652">
        <f aca="true" t="shared" si="0" ref="C5:Q5">SUM(C7:C14)</f>
        <v>1949</v>
      </c>
      <c r="D5" s="652">
        <f t="shared" si="0"/>
        <v>580.9000000000001</v>
      </c>
      <c r="E5" s="652">
        <f t="shared" si="0"/>
        <v>154</v>
      </c>
      <c r="F5" s="652">
        <f t="shared" si="0"/>
        <v>17</v>
      </c>
      <c r="G5" s="652">
        <f t="shared" si="0"/>
        <v>607.1</v>
      </c>
      <c r="H5" s="652">
        <f t="shared" si="0"/>
        <v>169</v>
      </c>
      <c r="I5" s="652">
        <f t="shared" si="0"/>
        <v>306.3</v>
      </c>
      <c r="J5" s="652">
        <f t="shared" si="0"/>
        <v>10420.999999999998</v>
      </c>
      <c r="K5" s="652">
        <f t="shared" si="0"/>
        <v>3682.6000000000004</v>
      </c>
      <c r="L5" s="652">
        <f t="shared" si="0"/>
        <v>2860.6000000000004</v>
      </c>
      <c r="M5" s="652">
        <f t="shared" si="0"/>
        <v>612.4000000000001</v>
      </c>
      <c r="N5" s="652">
        <f t="shared" si="0"/>
        <v>473.8</v>
      </c>
      <c r="O5" s="652">
        <f t="shared" si="0"/>
        <v>51.1</v>
      </c>
      <c r="P5" s="652">
        <f t="shared" si="0"/>
        <v>137.7</v>
      </c>
      <c r="Q5" s="653">
        <f t="shared" si="0"/>
        <v>2</v>
      </c>
      <c r="R5" s="187"/>
    </row>
    <row r="6" spans="1:18" ht="18.75" customHeight="1">
      <c r="A6" s="225"/>
      <c r="B6" s="185"/>
      <c r="C6" s="188"/>
      <c r="D6" s="185"/>
      <c r="E6" s="188"/>
      <c r="F6" s="185"/>
      <c r="G6" s="188"/>
      <c r="H6" s="185"/>
      <c r="I6" s="186"/>
      <c r="J6" s="185"/>
      <c r="K6" s="185"/>
      <c r="L6" s="188"/>
      <c r="M6" s="185"/>
      <c r="N6" s="188"/>
      <c r="O6" s="185"/>
      <c r="P6" s="185"/>
      <c r="Q6" s="188"/>
      <c r="R6" s="187"/>
    </row>
    <row r="7" spans="1:17" ht="18.75" customHeight="1">
      <c r="A7" s="225" t="s">
        <v>303</v>
      </c>
      <c r="B7" s="185">
        <f>SUM(C7:Q7,B22:S22)</f>
        <v>7114.099999999999</v>
      </c>
      <c r="C7" s="188">
        <v>647</v>
      </c>
      <c r="D7" s="185">
        <v>214.3</v>
      </c>
      <c r="E7" s="188">
        <v>8</v>
      </c>
      <c r="F7" s="185">
        <v>5.9</v>
      </c>
      <c r="G7" s="188">
        <v>147.9</v>
      </c>
      <c r="H7" s="185">
        <v>7</v>
      </c>
      <c r="I7" s="186">
        <v>83.5</v>
      </c>
      <c r="J7" s="185">
        <v>2568.8</v>
      </c>
      <c r="K7" s="185">
        <v>745.1</v>
      </c>
      <c r="L7" s="188">
        <v>638</v>
      </c>
      <c r="M7" s="185">
        <v>145.1</v>
      </c>
      <c r="N7" s="188">
        <v>120</v>
      </c>
      <c r="O7" s="185">
        <v>16</v>
      </c>
      <c r="P7" s="185">
        <v>32.9</v>
      </c>
      <c r="Q7" s="186">
        <v>0</v>
      </c>
    </row>
    <row r="8" spans="1:17" ht="18.75" customHeight="1">
      <c r="A8" s="227" t="s">
        <v>304</v>
      </c>
      <c r="B8" s="185">
        <f aca="true" t="shared" si="1" ref="B8:B14">SUM(C8:Q8,B23:S23)</f>
        <v>1715.2999999999997</v>
      </c>
      <c r="C8" s="185">
        <v>69</v>
      </c>
      <c r="D8" s="185">
        <v>33.80000000000001</v>
      </c>
      <c r="E8" s="185">
        <v>1</v>
      </c>
      <c r="F8" s="185">
        <v>0.09999999999999964</v>
      </c>
      <c r="G8" s="185">
        <v>25</v>
      </c>
      <c r="H8" s="185">
        <v>1</v>
      </c>
      <c r="I8" s="186">
        <v>29.5</v>
      </c>
      <c r="J8" s="185">
        <v>556.6999999999998</v>
      </c>
      <c r="K8" s="185">
        <v>215.39999999999998</v>
      </c>
      <c r="L8" s="185">
        <v>190.5</v>
      </c>
      <c r="M8" s="185">
        <v>53.5</v>
      </c>
      <c r="N8" s="185">
        <v>36.000000000000014</v>
      </c>
      <c r="O8" s="185">
        <v>0</v>
      </c>
      <c r="P8" s="185">
        <v>10</v>
      </c>
      <c r="Q8" s="186">
        <v>0</v>
      </c>
    </row>
    <row r="9" spans="1:17" ht="18.75" customHeight="1">
      <c r="A9" s="227" t="s">
        <v>305</v>
      </c>
      <c r="B9" s="185">
        <f t="shared" si="1"/>
        <v>1855.9</v>
      </c>
      <c r="C9" s="188">
        <v>111</v>
      </c>
      <c r="D9" s="185">
        <v>37.2</v>
      </c>
      <c r="E9" s="188">
        <v>0</v>
      </c>
      <c r="F9" s="185">
        <v>0.6</v>
      </c>
      <c r="G9" s="188">
        <v>35.6</v>
      </c>
      <c r="H9" s="185">
        <v>11</v>
      </c>
      <c r="I9" s="186">
        <v>25.5</v>
      </c>
      <c r="J9" s="185">
        <v>643</v>
      </c>
      <c r="K9" s="185">
        <v>262.8</v>
      </c>
      <c r="L9" s="188">
        <v>121.7</v>
      </c>
      <c r="M9" s="185">
        <v>26</v>
      </c>
      <c r="N9" s="188">
        <v>23</v>
      </c>
      <c r="O9" s="185">
        <v>4</v>
      </c>
      <c r="P9" s="185">
        <v>8</v>
      </c>
      <c r="Q9" s="186">
        <v>0</v>
      </c>
    </row>
    <row r="10" spans="1:17" ht="18.75" customHeight="1">
      <c r="A10" s="227" t="s">
        <v>306</v>
      </c>
      <c r="B10" s="185">
        <f t="shared" si="1"/>
        <v>4876.2</v>
      </c>
      <c r="C10" s="188">
        <v>230</v>
      </c>
      <c r="D10" s="185">
        <v>98.9</v>
      </c>
      <c r="E10" s="188">
        <v>16</v>
      </c>
      <c r="F10" s="185">
        <v>3.3</v>
      </c>
      <c r="G10" s="188">
        <v>95.2</v>
      </c>
      <c r="H10" s="185">
        <v>21</v>
      </c>
      <c r="I10" s="186">
        <v>46</v>
      </c>
      <c r="J10" s="185">
        <v>1767.4</v>
      </c>
      <c r="K10" s="185">
        <v>587.7</v>
      </c>
      <c r="L10" s="188">
        <v>388.9</v>
      </c>
      <c r="M10" s="185">
        <v>95</v>
      </c>
      <c r="N10" s="188">
        <v>85</v>
      </c>
      <c r="O10" s="185">
        <v>5.1</v>
      </c>
      <c r="P10" s="185">
        <v>22</v>
      </c>
      <c r="Q10" s="188">
        <v>2</v>
      </c>
    </row>
    <row r="11" spans="1:17" ht="18.75" customHeight="1">
      <c r="A11" s="227" t="s">
        <v>307</v>
      </c>
      <c r="B11" s="185">
        <f t="shared" si="1"/>
        <v>132.60000000000002</v>
      </c>
      <c r="C11" s="188">
        <v>12</v>
      </c>
      <c r="D11" s="186">
        <v>1.2</v>
      </c>
      <c r="E11" s="186">
        <v>0</v>
      </c>
      <c r="F11" s="185">
        <v>0</v>
      </c>
      <c r="G11" s="188">
        <v>4</v>
      </c>
      <c r="H11" s="186">
        <v>0</v>
      </c>
      <c r="I11" s="186">
        <v>7</v>
      </c>
      <c r="J11" s="185">
        <v>69.4</v>
      </c>
      <c r="K11" s="185">
        <v>8</v>
      </c>
      <c r="L11" s="188">
        <v>5</v>
      </c>
      <c r="M11" s="186">
        <v>2</v>
      </c>
      <c r="N11" s="186">
        <v>0</v>
      </c>
      <c r="O11" s="186">
        <v>1</v>
      </c>
      <c r="P11" s="186">
        <v>0</v>
      </c>
      <c r="Q11" s="186">
        <v>0</v>
      </c>
    </row>
    <row r="12" spans="1:17" ht="18.75" customHeight="1">
      <c r="A12" s="227" t="s">
        <v>308</v>
      </c>
      <c r="B12" s="185">
        <f t="shared" si="1"/>
        <v>2350.9999999999995</v>
      </c>
      <c r="C12" s="188">
        <v>119</v>
      </c>
      <c r="D12" s="185">
        <v>52.2</v>
      </c>
      <c r="E12" s="188">
        <v>2</v>
      </c>
      <c r="F12" s="185">
        <v>0.1</v>
      </c>
      <c r="G12" s="188">
        <v>43.8</v>
      </c>
      <c r="H12" s="186">
        <v>3</v>
      </c>
      <c r="I12" s="186">
        <v>23.8</v>
      </c>
      <c r="J12" s="185">
        <v>687.9</v>
      </c>
      <c r="K12" s="185">
        <v>437.9</v>
      </c>
      <c r="L12" s="188">
        <v>341.7</v>
      </c>
      <c r="M12" s="185">
        <v>23</v>
      </c>
      <c r="N12" s="188">
        <v>18</v>
      </c>
      <c r="O12" s="185">
        <v>2</v>
      </c>
      <c r="P12" s="185">
        <v>2</v>
      </c>
      <c r="Q12" s="186">
        <v>0</v>
      </c>
    </row>
    <row r="13" spans="1:17" ht="18.75" customHeight="1">
      <c r="A13" s="227" t="s">
        <v>309</v>
      </c>
      <c r="B13" s="185">
        <f>SUM(C13:Q13,B28:S28)</f>
        <v>7079.500000000001</v>
      </c>
      <c r="C13" s="188">
        <v>504</v>
      </c>
      <c r="D13" s="185">
        <v>74.1</v>
      </c>
      <c r="E13" s="188">
        <v>121</v>
      </c>
      <c r="F13" s="185">
        <v>7</v>
      </c>
      <c r="G13" s="188">
        <v>157.1</v>
      </c>
      <c r="H13" s="185">
        <v>125</v>
      </c>
      <c r="I13" s="186">
        <v>67</v>
      </c>
      <c r="J13" s="185">
        <v>2373</v>
      </c>
      <c r="K13" s="185">
        <v>689.2</v>
      </c>
      <c r="L13" s="188">
        <v>591</v>
      </c>
      <c r="M13" s="185">
        <v>181.6</v>
      </c>
      <c r="N13" s="188">
        <v>127.3</v>
      </c>
      <c r="O13" s="185">
        <v>20</v>
      </c>
      <c r="P13" s="185">
        <v>41.3</v>
      </c>
      <c r="Q13" s="186">
        <v>0</v>
      </c>
    </row>
    <row r="14" spans="1:17" ht="18.75" customHeight="1" thickBot="1">
      <c r="A14" s="189" t="s">
        <v>282</v>
      </c>
      <c r="B14" s="190">
        <f t="shared" si="1"/>
        <v>4975.5</v>
      </c>
      <c r="C14" s="191">
        <v>257</v>
      </c>
      <c r="D14" s="190">
        <v>69.2</v>
      </c>
      <c r="E14" s="191">
        <v>6</v>
      </c>
      <c r="F14" s="190">
        <v>0</v>
      </c>
      <c r="G14" s="191">
        <v>98.5</v>
      </c>
      <c r="H14" s="190">
        <v>1</v>
      </c>
      <c r="I14" s="192">
        <v>24</v>
      </c>
      <c r="J14" s="190">
        <v>1754.8</v>
      </c>
      <c r="K14" s="190">
        <v>736.5</v>
      </c>
      <c r="L14" s="191">
        <v>583.8</v>
      </c>
      <c r="M14" s="190">
        <v>86.2</v>
      </c>
      <c r="N14" s="191">
        <v>64.5</v>
      </c>
      <c r="O14" s="190">
        <v>3</v>
      </c>
      <c r="P14" s="190">
        <v>21.5</v>
      </c>
      <c r="Q14" s="192">
        <v>0</v>
      </c>
    </row>
    <row r="15" ht="13.5">
      <c r="I15" s="187"/>
    </row>
    <row r="16" spans="1:17" ht="13.5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9" ht="14.25" thickBo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823" t="s">
        <v>406</v>
      </c>
      <c r="S17" s="823"/>
    </row>
    <row r="18" spans="1:19" s="193" customFormat="1" ht="22.5" customHeight="1">
      <c r="A18" s="830" t="s">
        <v>284</v>
      </c>
      <c r="B18" s="824" t="s">
        <v>310</v>
      </c>
      <c r="C18" s="824" t="s">
        <v>311</v>
      </c>
      <c r="D18" s="828" t="s">
        <v>312</v>
      </c>
      <c r="E18" s="177" t="s">
        <v>313</v>
      </c>
      <c r="F18" s="824" t="s">
        <v>314</v>
      </c>
      <c r="G18" s="824" t="s">
        <v>315</v>
      </c>
      <c r="H18" s="224" t="s">
        <v>316</v>
      </c>
      <c r="I18" s="826" t="s">
        <v>317</v>
      </c>
      <c r="J18" s="176" t="s">
        <v>318</v>
      </c>
      <c r="K18" s="176" t="s">
        <v>319</v>
      </c>
      <c r="L18" s="828" t="s">
        <v>320</v>
      </c>
      <c r="M18" s="176" t="s">
        <v>321</v>
      </c>
      <c r="N18" s="198" t="s">
        <v>322</v>
      </c>
      <c r="O18" s="176" t="s">
        <v>323</v>
      </c>
      <c r="P18" s="198" t="s">
        <v>324</v>
      </c>
      <c r="Q18" s="828" t="s">
        <v>325</v>
      </c>
      <c r="R18" s="824" t="s">
        <v>326</v>
      </c>
      <c r="S18" s="826" t="s">
        <v>327</v>
      </c>
    </row>
    <row r="19" spans="1:19" s="193" customFormat="1" ht="22.5" customHeight="1">
      <c r="A19" s="831"/>
      <c r="B19" s="825"/>
      <c r="C19" s="825"/>
      <c r="D19" s="829"/>
      <c r="E19" s="182" t="s">
        <v>328</v>
      </c>
      <c r="F19" s="825"/>
      <c r="G19" s="825"/>
      <c r="H19" s="194" t="s">
        <v>329</v>
      </c>
      <c r="I19" s="827"/>
      <c r="J19" s="179" t="s">
        <v>330</v>
      </c>
      <c r="K19" s="179" t="s">
        <v>320</v>
      </c>
      <c r="L19" s="829"/>
      <c r="M19" s="179" t="s">
        <v>331</v>
      </c>
      <c r="N19" s="183" t="s">
        <v>331</v>
      </c>
      <c r="O19" s="179" t="s">
        <v>331</v>
      </c>
      <c r="P19" s="183" t="s">
        <v>332</v>
      </c>
      <c r="Q19" s="829"/>
      <c r="R19" s="825"/>
      <c r="S19" s="827"/>
    </row>
    <row r="20" spans="1:19" ht="18.75" customHeight="1">
      <c r="A20" s="225" t="s">
        <v>302</v>
      </c>
      <c r="B20" s="652">
        <f>SUM(B22:B29)</f>
        <v>81.8</v>
      </c>
      <c r="C20" s="652">
        <f>SUM(C22:C29)</f>
        <v>20.3</v>
      </c>
      <c r="D20" s="652">
        <f>SUM(D22:D29)</f>
        <v>642.8</v>
      </c>
      <c r="E20" s="652">
        <f aca="true" t="shared" si="2" ref="E20:S20">SUM(E22:E29)</f>
        <v>3</v>
      </c>
      <c r="F20" s="652">
        <f t="shared" si="2"/>
        <v>844.7</v>
      </c>
      <c r="G20" s="652">
        <f t="shared" si="2"/>
        <v>2.5</v>
      </c>
      <c r="H20" s="652">
        <f t="shared" si="2"/>
        <v>276.1</v>
      </c>
      <c r="I20" s="653">
        <f t="shared" si="2"/>
        <v>37.8</v>
      </c>
      <c r="J20" s="652">
        <f t="shared" si="2"/>
        <v>34.7</v>
      </c>
      <c r="K20" s="652">
        <f t="shared" si="2"/>
        <v>305.2</v>
      </c>
      <c r="L20" s="652">
        <f t="shared" si="2"/>
        <v>108.5</v>
      </c>
      <c r="M20" s="652">
        <f t="shared" si="2"/>
        <v>134.5</v>
      </c>
      <c r="N20" s="652">
        <f t="shared" si="2"/>
        <v>84</v>
      </c>
      <c r="O20" s="652">
        <f t="shared" si="2"/>
        <v>456</v>
      </c>
      <c r="P20" s="652">
        <f t="shared" si="2"/>
        <v>307.8</v>
      </c>
      <c r="Q20" s="652">
        <f t="shared" si="2"/>
        <v>168.9</v>
      </c>
      <c r="R20" s="652">
        <f t="shared" si="2"/>
        <v>2957</v>
      </c>
      <c r="S20" s="653">
        <f t="shared" si="2"/>
        <v>1610.0000000000002</v>
      </c>
    </row>
    <row r="21" spans="1:19" ht="18.75" customHeight="1">
      <c r="A21" s="225"/>
      <c r="B21" s="185"/>
      <c r="C21" s="188"/>
      <c r="D21" s="185"/>
      <c r="E21" s="185"/>
      <c r="F21" s="188"/>
      <c r="G21" s="185"/>
      <c r="H21" s="185"/>
      <c r="I21" s="188"/>
      <c r="J21" s="185"/>
      <c r="K21" s="185"/>
      <c r="L21" s="188"/>
      <c r="M21" s="185"/>
      <c r="N21" s="188"/>
      <c r="O21" s="185"/>
      <c r="P21" s="188"/>
      <c r="Q21" s="185"/>
      <c r="R21" s="185"/>
      <c r="S21" s="188"/>
    </row>
    <row r="22" spans="1:19" ht="18.75" customHeight="1">
      <c r="A22" s="225" t="s">
        <v>303</v>
      </c>
      <c r="B22" s="185">
        <v>11.8</v>
      </c>
      <c r="C22" s="188">
        <v>4</v>
      </c>
      <c r="D22" s="185">
        <v>162.2</v>
      </c>
      <c r="E22" s="185">
        <v>0</v>
      </c>
      <c r="F22" s="188">
        <v>208.2</v>
      </c>
      <c r="G22" s="185">
        <v>1.5</v>
      </c>
      <c r="H22" s="185">
        <v>75</v>
      </c>
      <c r="I22" s="188">
        <v>2.7</v>
      </c>
      <c r="J22" s="185">
        <v>5</v>
      </c>
      <c r="K22" s="185">
        <v>68</v>
      </c>
      <c r="L22" s="188">
        <v>15.4</v>
      </c>
      <c r="M22" s="185">
        <v>34</v>
      </c>
      <c r="N22" s="188">
        <v>23</v>
      </c>
      <c r="O22" s="185">
        <v>61.1</v>
      </c>
      <c r="P22" s="188">
        <v>48.7</v>
      </c>
      <c r="Q22" s="185">
        <v>31.9</v>
      </c>
      <c r="R22" s="185">
        <v>696</v>
      </c>
      <c r="S22" s="188">
        <v>286.1</v>
      </c>
    </row>
    <row r="23" spans="1:19" ht="18.75" customHeight="1">
      <c r="A23" s="225" t="s">
        <v>304</v>
      </c>
      <c r="B23" s="185">
        <v>2</v>
      </c>
      <c r="C23" s="185">
        <v>0</v>
      </c>
      <c r="D23" s="185">
        <v>31.900000000000006</v>
      </c>
      <c r="E23" s="185">
        <v>0</v>
      </c>
      <c r="F23" s="185">
        <v>33.29999999999998</v>
      </c>
      <c r="G23" s="185">
        <v>0</v>
      </c>
      <c r="H23" s="185">
        <v>10</v>
      </c>
      <c r="I23" s="186">
        <v>8.999999999999998</v>
      </c>
      <c r="J23" s="185">
        <v>0</v>
      </c>
      <c r="K23" s="185">
        <v>18</v>
      </c>
      <c r="L23" s="185">
        <v>5</v>
      </c>
      <c r="M23" s="185">
        <v>6</v>
      </c>
      <c r="N23" s="185">
        <v>6</v>
      </c>
      <c r="O23" s="185">
        <v>20</v>
      </c>
      <c r="P23" s="185">
        <v>3.200000000000003</v>
      </c>
      <c r="Q23" s="185">
        <v>10</v>
      </c>
      <c r="R23" s="185">
        <v>179.29999999999995</v>
      </c>
      <c r="S23" s="186">
        <v>160.10000000000002</v>
      </c>
    </row>
    <row r="24" spans="1:19" ht="18.75" customHeight="1">
      <c r="A24" s="225" t="s">
        <v>305</v>
      </c>
      <c r="B24" s="185">
        <v>0.4</v>
      </c>
      <c r="C24" s="186">
        <v>0</v>
      </c>
      <c r="D24" s="185">
        <v>43.7</v>
      </c>
      <c r="E24" s="185">
        <v>1</v>
      </c>
      <c r="F24" s="188">
        <v>56.9</v>
      </c>
      <c r="G24" s="185">
        <v>0</v>
      </c>
      <c r="H24" s="185">
        <v>33</v>
      </c>
      <c r="I24" s="188">
        <v>1</v>
      </c>
      <c r="J24" s="185">
        <v>1.1</v>
      </c>
      <c r="K24" s="185">
        <v>19</v>
      </c>
      <c r="L24" s="188">
        <v>5</v>
      </c>
      <c r="M24" s="185">
        <v>6.5</v>
      </c>
      <c r="N24" s="188">
        <v>6</v>
      </c>
      <c r="O24" s="185">
        <v>20</v>
      </c>
      <c r="P24" s="188">
        <v>9.6</v>
      </c>
      <c r="Q24" s="185">
        <v>3</v>
      </c>
      <c r="R24" s="185">
        <v>190.2</v>
      </c>
      <c r="S24" s="188">
        <v>150.1</v>
      </c>
    </row>
    <row r="25" spans="1:19" ht="18.75" customHeight="1">
      <c r="A25" s="225" t="s">
        <v>306</v>
      </c>
      <c r="B25" s="185">
        <v>19.5</v>
      </c>
      <c r="C25" s="188">
        <v>2</v>
      </c>
      <c r="D25" s="185">
        <v>89.3</v>
      </c>
      <c r="E25" s="185">
        <v>1</v>
      </c>
      <c r="F25" s="188">
        <v>122</v>
      </c>
      <c r="G25" s="186">
        <v>0</v>
      </c>
      <c r="H25" s="185">
        <v>32</v>
      </c>
      <c r="I25" s="188">
        <v>2.2</v>
      </c>
      <c r="J25" s="185">
        <v>8</v>
      </c>
      <c r="K25" s="185">
        <v>46.2</v>
      </c>
      <c r="L25" s="188">
        <v>41</v>
      </c>
      <c r="M25" s="185">
        <v>26</v>
      </c>
      <c r="N25" s="188">
        <v>13</v>
      </c>
      <c r="O25" s="185">
        <v>133.8</v>
      </c>
      <c r="P25" s="188">
        <v>50.9</v>
      </c>
      <c r="Q25" s="185">
        <v>24</v>
      </c>
      <c r="R25" s="185">
        <v>494.5</v>
      </c>
      <c r="S25" s="188">
        <v>307.3</v>
      </c>
    </row>
    <row r="26" spans="1:19" ht="18.75" customHeight="1">
      <c r="A26" s="225" t="s">
        <v>307</v>
      </c>
      <c r="B26" s="186">
        <v>0</v>
      </c>
      <c r="C26" s="186">
        <v>0</v>
      </c>
      <c r="D26" s="185">
        <v>4</v>
      </c>
      <c r="E26" s="185">
        <v>0</v>
      </c>
      <c r="F26" s="188">
        <v>4.5</v>
      </c>
      <c r="G26" s="186">
        <v>0</v>
      </c>
      <c r="H26" s="185">
        <v>1</v>
      </c>
      <c r="I26" s="186">
        <v>0</v>
      </c>
      <c r="J26" s="185">
        <v>0</v>
      </c>
      <c r="K26" s="185">
        <v>1</v>
      </c>
      <c r="L26" s="186">
        <v>0</v>
      </c>
      <c r="M26" s="186">
        <v>0</v>
      </c>
      <c r="N26" s="186">
        <v>0</v>
      </c>
      <c r="O26" s="186">
        <v>1</v>
      </c>
      <c r="P26" s="186">
        <v>0</v>
      </c>
      <c r="Q26" s="186">
        <v>0</v>
      </c>
      <c r="R26" s="185">
        <v>11.5</v>
      </c>
      <c r="S26" s="188">
        <v>0</v>
      </c>
    </row>
    <row r="27" spans="1:19" ht="18.75" customHeight="1">
      <c r="A27" s="225" t="s">
        <v>308</v>
      </c>
      <c r="B27" s="185">
        <v>1</v>
      </c>
      <c r="C27" s="186">
        <v>0</v>
      </c>
      <c r="D27" s="185">
        <v>52.8</v>
      </c>
      <c r="E27" s="185">
        <v>1</v>
      </c>
      <c r="F27" s="188">
        <v>59.8</v>
      </c>
      <c r="G27" s="185">
        <v>1</v>
      </c>
      <c r="H27" s="185">
        <v>19</v>
      </c>
      <c r="I27" s="188">
        <v>5</v>
      </c>
      <c r="J27" s="185">
        <v>6.6</v>
      </c>
      <c r="K27" s="185">
        <v>23</v>
      </c>
      <c r="L27" s="188">
        <v>15</v>
      </c>
      <c r="M27" s="185">
        <v>11</v>
      </c>
      <c r="N27" s="186">
        <v>2</v>
      </c>
      <c r="O27" s="185">
        <v>7</v>
      </c>
      <c r="P27" s="188">
        <v>25.9</v>
      </c>
      <c r="Q27" s="185">
        <v>10</v>
      </c>
      <c r="R27" s="185">
        <v>194.3</v>
      </c>
      <c r="S27" s="188">
        <v>160.2</v>
      </c>
    </row>
    <row r="28" spans="1:19" ht="18.75" customHeight="1">
      <c r="A28" s="225" t="s">
        <v>309</v>
      </c>
      <c r="B28" s="185">
        <v>43.5</v>
      </c>
      <c r="C28" s="188">
        <v>14.3</v>
      </c>
      <c r="D28" s="185">
        <v>167.6</v>
      </c>
      <c r="E28" s="185">
        <v>0</v>
      </c>
      <c r="F28" s="188">
        <v>224.9</v>
      </c>
      <c r="G28" s="186">
        <v>0</v>
      </c>
      <c r="H28" s="185">
        <v>68.1</v>
      </c>
      <c r="I28" s="188">
        <v>10.9</v>
      </c>
      <c r="J28" s="185">
        <v>2</v>
      </c>
      <c r="K28" s="185">
        <v>76.1</v>
      </c>
      <c r="L28" s="188">
        <v>9.6</v>
      </c>
      <c r="M28" s="185">
        <v>30</v>
      </c>
      <c r="N28" s="188">
        <v>27</v>
      </c>
      <c r="O28" s="185">
        <v>149.5</v>
      </c>
      <c r="P28" s="188">
        <v>99.8</v>
      </c>
      <c r="Q28" s="185">
        <v>56</v>
      </c>
      <c r="R28" s="185">
        <v>725.7</v>
      </c>
      <c r="S28" s="188">
        <v>295.9</v>
      </c>
    </row>
    <row r="29" spans="1:19" ht="18.75" customHeight="1" thickBot="1">
      <c r="A29" s="195" t="s">
        <v>282</v>
      </c>
      <c r="B29" s="190">
        <v>3.6</v>
      </c>
      <c r="C29" s="190">
        <v>0</v>
      </c>
      <c r="D29" s="190">
        <v>91.3</v>
      </c>
      <c r="E29" s="190">
        <v>0</v>
      </c>
      <c r="F29" s="191">
        <v>135.1</v>
      </c>
      <c r="G29" s="190">
        <v>0</v>
      </c>
      <c r="H29" s="190">
        <v>38</v>
      </c>
      <c r="I29" s="191">
        <v>7</v>
      </c>
      <c r="J29" s="190">
        <v>12</v>
      </c>
      <c r="K29" s="190">
        <v>53.9</v>
      </c>
      <c r="L29" s="191">
        <v>17.5</v>
      </c>
      <c r="M29" s="190">
        <v>21</v>
      </c>
      <c r="N29" s="191">
        <v>7</v>
      </c>
      <c r="O29" s="190">
        <v>63.6</v>
      </c>
      <c r="P29" s="191">
        <v>69.7</v>
      </c>
      <c r="Q29" s="190">
        <v>34</v>
      </c>
      <c r="R29" s="190">
        <v>465.5</v>
      </c>
      <c r="S29" s="191">
        <v>250.3</v>
      </c>
    </row>
    <row r="30" spans="18:19" ht="13.5">
      <c r="R30" s="836" t="s">
        <v>333</v>
      </c>
      <c r="S30" s="837"/>
    </row>
    <row r="31" spans="2:19" ht="13.5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</row>
    <row r="32" s="228" customFormat="1" ht="13.5">
      <c r="A32" s="228" t="s">
        <v>404</v>
      </c>
    </row>
    <row r="33" s="228" customFormat="1" ht="13.5">
      <c r="A33" s="228" t="s">
        <v>403</v>
      </c>
    </row>
    <row r="34" s="228" customFormat="1" ht="13.5">
      <c r="A34" s="228" t="s">
        <v>402</v>
      </c>
    </row>
    <row r="35" s="228" customFormat="1" ht="13.5">
      <c r="A35" s="228" t="s">
        <v>401</v>
      </c>
    </row>
    <row r="36" s="228" customFormat="1" ht="13.5">
      <c r="A36" s="228" t="s">
        <v>400</v>
      </c>
    </row>
    <row r="37" s="228" customFormat="1" ht="13.5">
      <c r="B37" s="228" t="s">
        <v>153</v>
      </c>
    </row>
    <row r="38" spans="2:35" s="228" customFormat="1" ht="13.5">
      <c r="B38" s="228" t="s">
        <v>155</v>
      </c>
      <c r="C38" s="228" t="s">
        <v>156</v>
      </c>
      <c r="E38" s="228" t="s">
        <v>157</v>
      </c>
      <c r="G38" s="228" t="s">
        <v>158</v>
      </c>
      <c r="H38" s="228" t="s">
        <v>159</v>
      </c>
      <c r="I38" s="228" t="s">
        <v>160</v>
      </c>
      <c r="J38" s="228" t="s">
        <v>161</v>
      </c>
      <c r="K38" s="228" t="s">
        <v>162</v>
      </c>
      <c r="L38" s="228" t="s">
        <v>163</v>
      </c>
      <c r="M38" s="228" t="s">
        <v>164</v>
      </c>
      <c r="N38" s="228" t="s">
        <v>165</v>
      </c>
      <c r="O38" s="228" t="s">
        <v>166</v>
      </c>
      <c r="P38" s="228" t="s">
        <v>167</v>
      </c>
      <c r="Q38" s="228" t="s">
        <v>168</v>
      </c>
      <c r="R38" s="228" t="s">
        <v>180</v>
      </c>
      <c r="S38" s="228" t="s">
        <v>181</v>
      </c>
      <c r="T38" s="228" t="s">
        <v>182</v>
      </c>
      <c r="U38" s="228" t="s">
        <v>183</v>
      </c>
      <c r="V38" s="228" t="s">
        <v>184</v>
      </c>
      <c r="W38" s="228" t="s">
        <v>185</v>
      </c>
      <c r="X38" s="228" t="s">
        <v>186</v>
      </c>
      <c r="Y38" s="228" t="s">
        <v>187</v>
      </c>
      <c r="Z38" s="228" t="s">
        <v>188</v>
      </c>
      <c r="AA38" s="228" t="s">
        <v>189</v>
      </c>
      <c r="AB38" s="228" t="s">
        <v>190</v>
      </c>
      <c r="AC38" s="228" t="s">
        <v>191</v>
      </c>
      <c r="AD38" s="228" t="s">
        <v>192</v>
      </c>
      <c r="AE38" s="228" t="s">
        <v>193</v>
      </c>
      <c r="AF38" s="228" t="s">
        <v>194</v>
      </c>
      <c r="AG38" s="228" t="s">
        <v>195</v>
      </c>
      <c r="AH38" s="228" t="s">
        <v>196</v>
      </c>
      <c r="AI38" s="228" t="s">
        <v>197</v>
      </c>
    </row>
    <row r="39" spans="3:6" s="228" customFormat="1" ht="13.5">
      <c r="C39" s="228" t="s">
        <v>169</v>
      </c>
      <c r="D39" s="228" t="s">
        <v>170</v>
      </c>
      <c r="E39" s="228" t="s">
        <v>169</v>
      </c>
      <c r="F39" s="228" t="s">
        <v>170</v>
      </c>
    </row>
    <row r="40" spans="1:35" s="228" customFormat="1" ht="13.5">
      <c r="A40" s="228" t="s">
        <v>171</v>
      </c>
      <c r="B40" s="228">
        <v>30100.1</v>
      </c>
      <c r="C40" s="228">
        <v>1949</v>
      </c>
      <c r="D40" s="228">
        <v>580.9</v>
      </c>
      <c r="E40" s="228">
        <v>154</v>
      </c>
      <c r="F40" s="228">
        <v>17</v>
      </c>
      <c r="G40" s="228">
        <v>607.1</v>
      </c>
      <c r="H40" s="228">
        <v>169</v>
      </c>
      <c r="I40" s="228">
        <v>306.3</v>
      </c>
      <c r="J40" s="228">
        <v>10421</v>
      </c>
      <c r="K40" s="228">
        <v>3682.6</v>
      </c>
      <c r="L40" s="228">
        <v>2860.6</v>
      </c>
      <c r="M40" s="228">
        <v>612.4</v>
      </c>
      <c r="N40" s="228">
        <v>473.8</v>
      </c>
      <c r="O40" s="228">
        <v>51.1</v>
      </c>
      <c r="P40" s="228">
        <v>137.7</v>
      </c>
      <c r="Q40" s="228">
        <v>2</v>
      </c>
      <c r="R40" s="228">
        <v>81.8</v>
      </c>
      <c r="S40" s="228">
        <v>20.3</v>
      </c>
      <c r="T40" s="228">
        <v>642.8</v>
      </c>
      <c r="U40" s="228">
        <v>3</v>
      </c>
      <c r="V40" s="228">
        <v>844.7</v>
      </c>
      <c r="W40" s="228">
        <v>2.5</v>
      </c>
      <c r="X40" s="228">
        <v>276.1</v>
      </c>
      <c r="Y40" s="228">
        <v>37.8</v>
      </c>
      <c r="Z40" s="228">
        <v>34.7</v>
      </c>
      <c r="AA40" s="228">
        <v>305.2</v>
      </c>
      <c r="AB40" s="228">
        <v>108.5</v>
      </c>
      <c r="AC40" s="228">
        <v>134.5</v>
      </c>
      <c r="AD40" s="228">
        <v>84</v>
      </c>
      <c r="AE40" s="228">
        <v>456</v>
      </c>
      <c r="AF40" s="228">
        <v>307.8</v>
      </c>
      <c r="AG40" s="228">
        <v>168.9</v>
      </c>
      <c r="AH40" s="228">
        <v>2957</v>
      </c>
      <c r="AI40" s="228">
        <v>1610</v>
      </c>
    </row>
    <row r="41" s="228" customFormat="1" ht="13.5"/>
    <row r="42" spans="1:35" s="228" customFormat="1" ht="13.5">
      <c r="A42" s="228" t="s">
        <v>172</v>
      </c>
      <c r="B42" s="228">
        <v>7114.1</v>
      </c>
      <c r="C42" s="228">
        <v>647</v>
      </c>
      <c r="D42" s="228">
        <v>214.3</v>
      </c>
      <c r="E42" s="228">
        <v>8</v>
      </c>
      <c r="F42" s="228">
        <v>5.9</v>
      </c>
      <c r="G42" s="228">
        <v>147.9</v>
      </c>
      <c r="H42" s="228">
        <v>7</v>
      </c>
      <c r="I42" s="228">
        <v>83.5</v>
      </c>
      <c r="J42" s="228">
        <v>2568.8</v>
      </c>
      <c r="K42" s="228">
        <v>745.1</v>
      </c>
      <c r="L42" s="228">
        <v>638</v>
      </c>
      <c r="M42" s="228">
        <v>145.1</v>
      </c>
      <c r="N42" s="228">
        <v>120</v>
      </c>
      <c r="O42" s="228">
        <v>16</v>
      </c>
      <c r="P42" s="228">
        <v>32.9</v>
      </c>
      <c r="Q42" s="228">
        <v>0</v>
      </c>
      <c r="R42" s="228">
        <v>11.8</v>
      </c>
      <c r="S42" s="228">
        <v>4</v>
      </c>
      <c r="T42" s="228">
        <v>162.2</v>
      </c>
      <c r="U42" s="228">
        <v>0</v>
      </c>
      <c r="V42" s="228">
        <v>208.2</v>
      </c>
      <c r="W42" s="228">
        <v>1.5</v>
      </c>
      <c r="X42" s="228">
        <v>75</v>
      </c>
      <c r="Y42" s="228">
        <v>2.7</v>
      </c>
      <c r="Z42" s="228">
        <v>5</v>
      </c>
      <c r="AA42" s="228">
        <v>68</v>
      </c>
      <c r="AB42" s="228">
        <v>15.4</v>
      </c>
      <c r="AC42" s="228">
        <v>34</v>
      </c>
      <c r="AD42" s="228">
        <v>23</v>
      </c>
      <c r="AE42" s="228">
        <v>61.1</v>
      </c>
      <c r="AF42" s="228">
        <v>48.7</v>
      </c>
      <c r="AG42" s="228">
        <v>31.9</v>
      </c>
      <c r="AH42" s="228">
        <v>696</v>
      </c>
      <c r="AI42" s="228">
        <v>286.1</v>
      </c>
    </row>
    <row r="43" spans="1:40" s="228" customFormat="1" ht="13.5">
      <c r="A43" s="228" t="s">
        <v>173</v>
      </c>
      <c r="B43" s="228">
        <v>1715.2999999999993</v>
      </c>
      <c r="C43" s="228">
        <v>69</v>
      </c>
      <c r="D43" s="228">
        <v>33.80000000000001</v>
      </c>
      <c r="E43" s="228">
        <v>1</v>
      </c>
      <c r="F43" s="228">
        <v>0.09999999999999964</v>
      </c>
      <c r="G43" s="228">
        <v>25</v>
      </c>
      <c r="H43" s="228">
        <v>1</v>
      </c>
      <c r="I43" s="228">
        <v>29.5</v>
      </c>
      <c r="J43" s="228">
        <v>556.6999999999998</v>
      </c>
      <c r="K43" s="228">
        <v>215.39999999999998</v>
      </c>
      <c r="L43" s="228">
        <v>190.5</v>
      </c>
      <c r="M43" s="228">
        <v>53.5</v>
      </c>
      <c r="N43" s="228">
        <v>36.000000000000014</v>
      </c>
      <c r="O43" s="228">
        <v>0</v>
      </c>
      <c r="P43" s="228">
        <v>10</v>
      </c>
      <c r="Q43" s="228">
        <v>0</v>
      </c>
      <c r="R43" s="228">
        <v>2</v>
      </c>
      <c r="S43" s="228">
        <v>0</v>
      </c>
      <c r="T43" s="228">
        <v>31.900000000000006</v>
      </c>
      <c r="U43" s="228">
        <v>0</v>
      </c>
      <c r="V43" s="228">
        <v>33.29999999999998</v>
      </c>
      <c r="W43" s="228">
        <v>0</v>
      </c>
      <c r="X43" s="228">
        <v>10</v>
      </c>
      <c r="Y43" s="228">
        <v>8.999999999999998</v>
      </c>
      <c r="Z43" s="228">
        <v>0</v>
      </c>
      <c r="AA43" s="228">
        <v>18</v>
      </c>
      <c r="AB43" s="228">
        <v>5</v>
      </c>
      <c r="AC43" s="228">
        <v>6</v>
      </c>
      <c r="AD43" s="228">
        <v>6</v>
      </c>
      <c r="AE43" s="228">
        <v>20</v>
      </c>
      <c r="AF43" s="228">
        <v>3.200000000000003</v>
      </c>
      <c r="AG43" s="228">
        <v>10</v>
      </c>
      <c r="AH43" s="228">
        <v>179.29999999999995</v>
      </c>
      <c r="AI43" s="228">
        <v>160.10000000000002</v>
      </c>
      <c r="AJ43" s="228">
        <v>31</v>
      </c>
      <c r="AK43" s="228">
        <v>1</v>
      </c>
      <c r="AL43" s="228">
        <v>30</v>
      </c>
      <c r="AM43" s="228">
        <v>565</v>
      </c>
      <c r="AN43" s="228">
        <v>220</v>
      </c>
    </row>
    <row r="44" spans="1:35" s="228" customFormat="1" ht="13.5">
      <c r="A44" s="228" t="s">
        <v>174</v>
      </c>
      <c r="B44" s="228">
        <v>1855.9</v>
      </c>
      <c r="C44" s="228">
        <v>111</v>
      </c>
      <c r="D44" s="228">
        <v>37.2</v>
      </c>
      <c r="E44" s="228">
        <v>0</v>
      </c>
      <c r="F44" s="228">
        <v>0.6</v>
      </c>
      <c r="G44" s="228">
        <v>35.6</v>
      </c>
      <c r="H44" s="228">
        <v>11</v>
      </c>
      <c r="I44" s="228">
        <v>25.5</v>
      </c>
      <c r="J44" s="228">
        <v>643</v>
      </c>
      <c r="K44" s="228">
        <v>262.8</v>
      </c>
      <c r="L44" s="228">
        <v>121.7</v>
      </c>
      <c r="M44" s="228">
        <v>26</v>
      </c>
      <c r="N44" s="228">
        <v>23</v>
      </c>
      <c r="O44" s="228">
        <v>4</v>
      </c>
      <c r="P44" s="228">
        <v>8</v>
      </c>
      <c r="Q44" s="228">
        <v>0</v>
      </c>
      <c r="R44" s="228">
        <v>0.4</v>
      </c>
      <c r="S44" s="228">
        <v>0</v>
      </c>
      <c r="T44" s="228">
        <v>43.7</v>
      </c>
      <c r="U44" s="228">
        <v>1</v>
      </c>
      <c r="V44" s="228">
        <v>56.9</v>
      </c>
      <c r="W44" s="228">
        <v>0</v>
      </c>
      <c r="X44" s="228">
        <v>33</v>
      </c>
      <c r="Y44" s="228">
        <v>1</v>
      </c>
      <c r="Z44" s="228">
        <v>1.1</v>
      </c>
      <c r="AA44" s="228">
        <v>19</v>
      </c>
      <c r="AB44" s="228">
        <v>5</v>
      </c>
      <c r="AC44" s="228">
        <v>6.5</v>
      </c>
      <c r="AD44" s="228">
        <v>6</v>
      </c>
      <c r="AE44" s="228">
        <v>20</v>
      </c>
      <c r="AF44" s="228">
        <v>9.6</v>
      </c>
      <c r="AG44" s="228">
        <v>3</v>
      </c>
      <c r="AH44" s="228">
        <v>190.2</v>
      </c>
      <c r="AI44" s="228">
        <v>150.1</v>
      </c>
    </row>
    <row r="45" spans="1:35" s="228" customFormat="1" ht="13.5">
      <c r="A45" s="228" t="s">
        <v>175</v>
      </c>
      <c r="B45" s="228">
        <v>4876.2</v>
      </c>
      <c r="C45" s="228">
        <v>230</v>
      </c>
      <c r="D45" s="228">
        <v>98.9</v>
      </c>
      <c r="E45" s="228">
        <v>16</v>
      </c>
      <c r="F45" s="228">
        <v>3.3</v>
      </c>
      <c r="G45" s="228">
        <v>95.2</v>
      </c>
      <c r="H45" s="228">
        <v>21</v>
      </c>
      <c r="I45" s="228">
        <v>46</v>
      </c>
      <c r="J45" s="228">
        <v>1767.4</v>
      </c>
      <c r="K45" s="228">
        <v>587.7</v>
      </c>
      <c r="L45" s="228">
        <v>388.9</v>
      </c>
      <c r="M45" s="228">
        <v>95</v>
      </c>
      <c r="N45" s="228">
        <v>85</v>
      </c>
      <c r="O45" s="228">
        <v>5.1</v>
      </c>
      <c r="P45" s="228">
        <v>22</v>
      </c>
      <c r="Q45" s="228">
        <v>2</v>
      </c>
      <c r="R45" s="228">
        <v>19.5</v>
      </c>
      <c r="S45" s="228">
        <v>2</v>
      </c>
      <c r="T45" s="228">
        <v>89.3</v>
      </c>
      <c r="U45" s="228">
        <v>1</v>
      </c>
      <c r="V45" s="228">
        <v>122</v>
      </c>
      <c r="W45" s="228">
        <v>0</v>
      </c>
      <c r="X45" s="228">
        <v>32</v>
      </c>
      <c r="Y45" s="228">
        <v>2.2</v>
      </c>
      <c r="Z45" s="228">
        <v>8</v>
      </c>
      <c r="AA45" s="228">
        <v>46.2</v>
      </c>
      <c r="AB45" s="228">
        <v>41</v>
      </c>
      <c r="AC45" s="228">
        <v>26</v>
      </c>
      <c r="AD45" s="228">
        <v>13</v>
      </c>
      <c r="AE45" s="228">
        <v>133.8</v>
      </c>
      <c r="AF45" s="228">
        <v>50.9</v>
      </c>
      <c r="AG45" s="228">
        <v>24</v>
      </c>
      <c r="AH45" s="228">
        <v>494.5</v>
      </c>
      <c r="AI45" s="228">
        <v>307.3</v>
      </c>
    </row>
    <row r="46" spans="1:35" s="228" customFormat="1" ht="13.5">
      <c r="A46" s="228" t="s">
        <v>176</v>
      </c>
      <c r="B46" s="228">
        <v>132.6</v>
      </c>
      <c r="C46" s="228">
        <v>12</v>
      </c>
      <c r="D46" s="228">
        <v>1.2</v>
      </c>
      <c r="E46" s="228">
        <v>0</v>
      </c>
      <c r="F46" s="228">
        <v>0</v>
      </c>
      <c r="G46" s="228">
        <v>4</v>
      </c>
      <c r="H46" s="228">
        <v>0</v>
      </c>
      <c r="I46" s="228">
        <v>7</v>
      </c>
      <c r="J46" s="228">
        <v>69.4</v>
      </c>
      <c r="K46" s="228">
        <v>8</v>
      </c>
      <c r="L46" s="228">
        <v>5</v>
      </c>
      <c r="M46" s="228">
        <v>2</v>
      </c>
      <c r="N46" s="228">
        <v>0</v>
      </c>
      <c r="O46" s="228">
        <v>1</v>
      </c>
      <c r="P46" s="228">
        <v>0</v>
      </c>
      <c r="Q46" s="228">
        <v>0</v>
      </c>
      <c r="R46" s="228">
        <v>0</v>
      </c>
      <c r="S46" s="228">
        <v>0</v>
      </c>
      <c r="T46" s="228">
        <v>4</v>
      </c>
      <c r="U46" s="228">
        <v>0</v>
      </c>
      <c r="V46" s="228">
        <v>4.5</v>
      </c>
      <c r="W46" s="228">
        <v>0</v>
      </c>
      <c r="X46" s="228">
        <v>1</v>
      </c>
      <c r="Y46" s="228">
        <v>0</v>
      </c>
      <c r="Z46" s="228">
        <v>0</v>
      </c>
      <c r="AA46" s="228">
        <v>1</v>
      </c>
      <c r="AB46" s="228">
        <v>0</v>
      </c>
      <c r="AC46" s="228">
        <v>0</v>
      </c>
      <c r="AD46" s="228">
        <v>0</v>
      </c>
      <c r="AE46" s="228">
        <v>1</v>
      </c>
      <c r="AF46" s="228">
        <v>0</v>
      </c>
      <c r="AG46" s="228">
        <v>0</v>
      </c>
      <c r="AH46" s="228">
        <v>11.5</v>
      </c>
      <c r="AI46" s="228">
        <v>0</v>
      </c>
    </row>
    <row r="47" spans="1:35" s="228" customFormat="1" ht="13.5">
      <c r="A47" s="228" t="s">
        <v>177</v>
      </c>
      <c r="B47" s="228">
        <v>2351</v>
      </c>
      <c r="C47" s="228">
        <v>119</v>
      </c>
      <c r="D47" s="228">
        <v>52.2</v>
      </c>
      <c r="E47" s="228">
        <v>2</v>
      </c>
      <c r="F47" s="228">
        <v>0.1</v>
      </c>
      <c r="G47" s="228">
        <v>43.8</v>
      </c>
      <c r="H47" s="228">
        <v>3</v>
      </c>
      <c r="I47" s="228">
        <v>23.8</v>
      </c>
      <c r="J47" s="228">
        <v>687.9</v>
      </c>
      <c r="K47" s="228">
        <v>437.9</v>
      </c>
      <c r="L47" s="228">
        <v>341.7</v>
      </c>
      <c r="M47" s="228">
        <v>23</v>
      </c>
      <c r="N47" s="228">
        <v>18</v>
      </c>
      <c r="O47" s="228">
        <v>2</v>
      </c>
      <c r="P47" s="228">
        <v>2</v>
      </c>
      <c r="Q47" s="228">
        <v>0</v>
      </c>
      <c r="R47" s="228">
        <v>1</v>
      </c>
      <c r="S47" s="228">
        <v>0</v>
      </c>
      <c r="T47" s="228">
        <v>52.8</v>
      </c>
      <c r="U47" s="228">
        <v>1</v>
      </c>
      <c r="V47" s="228">
        <v>59.8</v>
      </c>
      <c r="W47" s="228">
        <v>1</v>
      </c>
      <c r="X47" s="228">
        <v>19</v>
      </c>
      <c r="Y47" s="228">
        <v>5</v>
      </c>
      <c r="Z47" s="228">
        <v>6.6</v>
      </c>
      <c r="AA47" s="228">
        <v>23</v>
      </c>
      <c r="AB47" s="228">
        <v>15</v>
      </c>
      <c r="AC47" s="228">
        <v>11</v>
      </c>
      <c r="AD47" s="228">
        <v>2</v>
      </c>
      <c r="AE47" s="228">
        <v>7</v>
      </c>
      <c r="AF47" s="228">
        <v>25.9</v>
      </c>
      <c r="AG47" s="228">
        <v>10</v>
      </c>
      <c r="AH47" s="228">
        <v>194.3</v>
      </c>
      <c r="AI47" s="228">
        <v>160.2</v>
      </c>
    </row>
    <row r="48" spans="1:35" s="228" customFormat="1" ht="13.5">
      <c r="A48" s="228" t="s">
        <v>179</v>
      </c>
      <c r="B48" s="228">
        <v>7079.5</v>
      </c>
      <c r="C48" s="228">
        <v>504</v>
      </c>
      <c r="D48" s="228">
        <v>74.1</v>
      </c>
      <c r="E48" s="228">
        <v>121</v>
      </c>
      <c r="F48" s="228">
        <v>7</v>
      </c>
      <c r="G48" s="228">
        <v>157.1</v>
      </c>
      <c r="H48" s="228">
        <v>125</v>
      </c>
      <c r="I48" s="228">
        <v>67</v>
      </c>
      <c r="J48" s="228">
        <v>2373</v>
      </c>
      <c r="K48" s="228">
        <v>689.2</v>
      </c>
      <c r="L48" s="228">
        <v>591</v>
      </c>
      <c r="M48" s="228">
        <v>181.6</v>
      </c>
      <c r="N48" s="228">
        <v>127.3</v>
      </c>
      <c r="O48" s="228">
        <v>20</v>
      </c>
      <c r="P48" s="228">
        <v>41.3</v>
      </c>
      <c r="Q48" s="228">
        <v>0</v>
      </c>
      <c r="R48" s="228">
        <v>43.5</v>
      </c>
      <c r="S48" s="228">
        <v>14.3</v>
      </c>
      <c r="T48" s="228">
        <v>167.6</v>
      </c>
      <c r="U48" s="228">
        <v>0</v>
      </c>
      <c r="V48" s="228">
        <v>224.9</v>
      </c>
      <c r="W48" s="228">
        <v>0</v>
      </c>
      <c r="X48" s="228">
        <v>68.1</v>
      </c>
      <c r="Y48" s="228">
        <v>10.9</v>
      </c>
      <c r="Z48" s="228">
        <v>2</v>
      </c>
      <c r="AA48" s="228">
        <v>76.1</v>
      </c>
      <c r="AB48" s="228">
        <v>9.6</v>
      </c>
      <c r="AC48" s="228">
        <v>30</v>
      </c>
      <c r="AD48" s="228">
        <v>27</v>
      </c>
      <c r="AE48" s="228">
        <v>149.5</v>
      </c>
      <c r="AF48" s="228">
        <v>99.8</v>
      </c>
      <c r="AG48" s="228">
        <v>56</v>
      </c>
      <c r="AH48" s="228">
        <v>725.7</v>
      </c>
      <c r="AI48" s="228">
        <v>295.9</v>
      </c>
    </row>
    <row r="49" spans="1:35" s="228" customFormat="1" ht="13.5">
      <c r="A49" s="228" t="s">
        <v>178</v>
      </c>
      <c r="B49" s="228">
        <v>4975.5</v>
      </c>
      <c r="C49" s="228">
        <v>257</v>
      </c>
      <c r="D49" s="228">
        <v>69.2</v>
      </c>
      <c r="E49" s="228">
        <v>6</v>
      </c>
      <c r="F49" s="228">
        <v>0</v>
      </c>
      <c r="G49" s="228">
        <v>98.5</v>
      </c>
      <c r="H49" s="228">
        <v>1</v>
      </c>
      <c r="I49" s="228">
        <v>24</v>
      </c>
      <c r="J49" s="228">
        <v>1754.8</v>
      </c>
      <c r="K49" s="228">
        <v>736.5</v>
      </c>
      <c r="L49" s="228">
        <v>583.8</v>
      </c>
      <c r="M49" s="228">
        <v>86.2</v>
      </c>
      <c r="N49" s="228">
        <v>64.5</v>
      </c>
      <c r="O49" s="228">
        <v>3</v>
      </c>
      <c r="P49" s="228">
        <v>21.5</v>
      </c>
      <c r="Q49" s="228">
        <v>0</v>
      </c>
      <c r="R49" s="228">
        <v>3.6</v>
      </c>
      <c r="S49" s="228">
        <v>0</v>
      </c>
      <c r="T49" s="228">
        <v>91.3</v>
      </c>
      <c r="U49" s="228">
        <v>0</v>
      </c>
      <c r="V49" s="228">
        <v>135.1</v>
      </c>
      <c r="W49" s="228">
        <v>0</v>
      </c>
      <c r="X49" s="228">
        <v>38</v>
      </c>
      <c r="Y49" s="228">
        <v>7</v>
      </c>
      <c r="Z49" s="228">
        <v>12</v>
      </c>
      <c r="AA49" s="228">
        <v>53.9</v>
      </c>
      <c r="AB49" s="228">
        <v>17.5</v>
      </c>
      <c r="AC49" s="228">
        <v>21</v>
      </c>
      <c r="AD49" s="228">
        <v>7</v>
      </c>
      <c r="AE49" s="228">
        <v>63.6</v>
      </c>
      <c r="AF49" s="228">
        <v>69.7</v>
      </c>
      <c r="AG49" s="228">
        <v>34</v>
      </c>
      <c r="AH49" s="228">
        <v>465.5</v>
      </c>
      <c r="AI49" s="228">
        <v>250.3</v>
      </c>
    </row>
    <row r="50" s="228" customFormat="1" ht="13.5"/>
    <row r="51" s="228" customFormat="1" ht="13.5"/>
    <row r="52" spans="1:4" s="228" customFormat="1" ht="13.5">
      <c r="A52" s="228" t="s">
        <v>404</v>
      </c>
      <c r="B52" s="228" t="s">
        <v>403</v>
      </c>
      <c r="C52" s="228" t="s">
        <v>402</v>
      </c>
      <c r="D52" s="228" t="s">
        <v>401</v>
      </c>
    </row>
    <row r="53" s="228" customFormat="1" ht="13.5">
      <c r="A53" s="228" t="s">
        <v>724</v>
      </c>
    </row>
    <row r="54" spans="2:38" s="228" customFormat="1" ht="13.5">
      <c r="B54" s="228" t="s">
        <v>153</v>
      </c>
      <c r="AL54" s="228" t="s">
        <v>154</v>
      </c>
    </row>
    <row r="55" spans="2:42" s="228" customFormat="1" ht="13.5">
      <c r="B55" s="228" t="s">
        <v>155</v>
      </c>
      <c r="C55" s="228" t="s">
        <v>156</v>
      </c>
      <c r="F55" s="228" t="s">
        <v>157</v>
      </c>
      <c r="I55" s="228" t="s">
        <v>158</v>
      </c>
      <c r="J55" s="228" t="s">
        <v>159</v>
      </c>
      <c r="K55" s="228" t="s">
        <v>160</v>
      </c>
      <c r="L55" s="228" t="s">
        <v>161</v>
      </c>
      <c r="M55" s="228" t="s">
        <v>162</v>
      </c>
      <c r="N55" s="228" t="s">
        <v>163</v>
      </c>
      <c r="O55" s="228" t="s">
        <v>164</v>
      </c>
      <c r="P55" s="228" t="s">
        <v>165</v>
      </c>
      <c r="Q55" s="228" t="s">
        <v>166</v>
      </c>
      <c r="R55" s="228" t="s">
        <v>167</v>
      </c>
      <c r="S55" s="228" t="s">
        <v>168</v>
      </c>
      <c r="T55" s="228" t="s">
        <v>180</v>
      </c>
      <c r="U55" s="228" t="s">
        <v>181</v>
      </c>
      <c r="V55" s="228" t="s">
        <v>182</v>
      </c>
      <c r="W55" s="228" t="s">
        <v>183</v>
      </c>
      <c r="X55" s="228" t="s">
        <v>184</v>
      </c>
      <c r="Y55" s="228" t="s">
        <v>185</v>
      </c>
      <c r="Z55" s="228" t="s">
        <v>186</v>
      </c>
      <c r="AA55" s="228" t="s">
        <v>187</v>
      </c>
      <c r="AB55" s="228" t="s">
        <v>188</v>
      </c>
      <c r="AC55" s="228" t="s">
        <v>189</v>
      </c>
      <c r="AD55" s="228" t="s">
        <v>190</v>
      </c>
      <c r="AE55" s="228" t="s">
        <v>191</v>
      </c>
      <c r="AF55" s="228" t="s">
        <v>192</v>
      </c>
      <c r="AG55" s="228" t="s">
        <v>193</v>
      </c>
      <c r="AH55" s="228" t="s">
        <v>194</v>
      </c>
      <c r="AI55" s="228" t="s">
        <v>195</v>
      </c>
      <c r="AJ55" s="228" t="s">
        <v>196</v>
      </c>
      <c r="AK55" s="228" t="s">
        <v>197</v>
      </c>
      <c r="AL55" s="228" t="s">
        <v>158</v>
      </c>
      <c r="AM55" s="228" t="s">
        <v>159</v>
      </c>
      <c r="AN55" s="228" t="s">
        <v>160</v>
      </c>
      <c r="AO55" s="228" t="s">
        <v>161</v>
      </c>
      <c r="AP55" s="228" t="s">
        <v>162</v>
      </c>
    </row>
    <row r="56" spans="3:8" s="228" customFormat="1" ht="13.5">
      <c r="C56" s="228" t="s">
        <v>155</v>
      </c>
      <c r="D56" s="228" t="s">
        <v>169</v>
      </c>
      <c r="E56" s="228" t="s">
        <v>170</v>
      </c>
      <c r="F56" s="228" t="s">
        <v>155</v>
      </c>
      <c r="G56" s="228" t="s">
        <v>169</v>
      </c>
      <c r="H56" s="228" t="s">
        <v>170</v>
      </c>
    </row>
    <row r="57" s="228" customFormat="1" ht="13.5">
      <c r="A57" s="228" t="s">
        <v>155</v>
      </c>
    </row>
    <row r="58" spans="1:42" s="228" customFormat="1" ht="13.5">
      <c r="A58" s="228" t="s">
        <v>725</v>
      </c>
      <c r="B58" s="228">
        <v>30100.1</v>
      </c>
      <c r="C58" s="228">
        <v>2529.9</v>
      </c>
      <c r="D58" s="228">
        <v>1949</v>
      </c>
      <c r="E58" s="228">
        <v>580.9</v>
      </c>
      <c r="F58" s="228">
        <v>171</v>
      </c>
      <c r="G58" s="228">
        <v>154</v>
      </c>
      <c r="H58" s="228">
        <v>17</v>
      </c>
      <c r="I58" s="228">
        <v>607.1</v>
      </c>
      <c r="J58" s="228">
        <v>169</v>
      </c>
      <c r="K58" s="228">
        <v>306.3</v>
      </c>
      <c r="L58" s="228">
        <v>10421</v>
      </c>
      <c r="M58" s="228">
        <v>3682.6</v>
      </c>
      <c r="N58" s="228">
        <v>2860.6</v>
      </c>
      <c r="O58" s="228">
        <v>612.4</v>
      </c>
      <c r="P58" s="228">
        <v>473.8</v>
      </c>
      <c r="Q58" s="228">
        <v>51.1</v>
      </c>
      <c r="R58" s="228">
        <v>137.7</v>
      </c>
      <c r="S58" s="228">
        <v>2</v>
      </c>
      <c r="T58" s="228">
        <v>81.8</v>
      </c>
      <c r="U58" s="228">
        <v>20.3</v>
      </c>
      <c r="V58" s="228">
        <v>642.8</v>
      </c>
      <c r="W58" s="228">
        <v>3</v>
      </c>
      <c r="X58" s="228">
        <v>844.7</v>
      </c>
      <c r="Y58" s="228">
        <v>2.5</v>
      </c>
      <c r="Z58" s="228">
        <v>276.1</v>
      </c>
      <c r="AA58" s="228">
        <v>37.8</v>
      </c>
      <c r="AB58" s="228">
        <v>34.7</v>
      </c>
      <c r="AC58" s="228">
        <v>305.2</v>
      </c>
      <c r="AD58" s="228">
        <v>108.5</v>
      </c>
      <c r="AE58" s="228">
        <v>134.5</v>
      </c>
      <c r="AF58" s="228">
        <v>84</v>
      </c>
      <c r="AG58" s="228">
        <v>456</v>
      </c>
      <c r="AH58" s="228">
        <v>307.8</v>
      </c>
      <c r="AI58" s="228">
        <v>168.9</v>
      </c>
      <c r="AJ58" s="228">
        <v>2957</v>
      </c>
      <c r="AK58" s="228">
        <v>1610</v>
      </c>
      <c r="AL58" s="228">
        <v>630</v>
      </c>
      <c r="AM58" s="228">
        <v>169</v>
      </c>
      <c r="AN58" s="228">
        <v>312</v>
      </c>
      <c r="AO58" s="228">
        <v>10610</v>
      </c>
      <c r="AP58" s="228">
        <v>3796</v>
      </c>
    </row>
    <row r="59" spans="1:42" s="228" customFormat="1" ht="13.5">
      <c r="A59" s="228" t="s">
        <v>179</v>
      </c>
      <c r="B59" s="228">
        <v>7079.5</v>
      </c>
      <c r="C59" s="228">
        <v>578.1</v>
      </c>
      <c r="D59" s="228">
        <v>504</v>
      </c>
      <c r="E59" s="228">
        <v>74.1</v>
      </c>
      <c r="F59" s="228">
        <v>128</v>
      </c>
      <c r="G59" s="228">
        <v>121</v>
      </c>
      <c r="H59" s="228">
        <v>7</v>
      </c>
      <c r="I59" s="228">
        <v>157.1</v>
      </c>
      <c r="J59" s="228">
        <v>125</v>
      </c>
      <c r="K59" s="228">
        <v>67</v>
      </c>
      <c r="L59" s="228">
        <v>2373</v>
      </c>
      <c r="M59" s="228">
        <v>689.2</v>
      </c>
      <c r="N59" s="228">
        <v>591</v>
      </c>
      <c r="O59" s="228">
        <v>181.6</v>
      </c>
      <c r="P59" s="228">
        <v>127.3</v>
      </c>
      <c r="Q59" s="228">
        <v>20</v>
      </c>
      <c r="R59" s="228">
        <v>41.3</v>
      </c>
      <c r="S59" s="228" t="s">
        <v>30</v>
      </c>
      <c r="T59" s="228">
        <v>43.5</v>
      </c>
      <c r="U59" s="228">
        <v>14.3</v>
      </c>
      <c r="V59" s="228">
        <v>167.6</v>
      </c>
      <c r="W59" s="228" t="s">
        <v>30</v>
      </c>
      <c r="X59" s="228">
        <v>224.9</v>
      </c>
      <c r="Y59" s="228" t="s">
        <v>30</v>
      </c>
      <c r="Z59" s="228">
        <v>68.1</v>
      </c>
      <c r="AA59" s="228">
        <v>10.9</v>
      </c>
      <c r="AB59" s="228">
        <v>2</v>
      </c>
      <c r="AC59" s="228">
        <v>76.1</v>
      </c>
      <c r="AD59" s="228">
        <v>9.6</v>
      </c>
      <c r="AE59" s="228">
        <v>30</v>
      </c>
      <c r="AF59" s="228">
        <v>27</v>
      </c>
      <c r="AG59" s="228">
        <v>149.5</v>
      </c>
      <c r="AH59" s="228">
        <v>99.8</v>
      </c>
      <c r="AI59" s="228">
        <v>56</v>
      </c>
      <c r="AJ59" s="228">
        <v>725.7</v>
      </c>
      <c r="AK59" s="228">
        <v>295.9</v>
      </c>
      <c r="AL59" s="228">
        <v>158</v>
      </c>
      <c r="AM59" s="228">
        <v>125</v>
      </c>
      <c r="AN59" s="228">
        <v>67</v>
      </c>
      <c r="AO59" s="228">
        <v>2407</v>
      </c>
      <c r="AP59" s="228">
        <v>702</v>
      </c>
    </row>
    <row r="60" spans="1:42" s="228" customFormat="1" ht="13.5">
      <c r="A60" s="228" t="s">
        <v>530</v>
      </c>
      <c r="B60" s="228">
        <v>4975.5</v>
      </c>
      <c r="C60" s="228">
        <v>326.2</v>
      </c>
      <c r="D60" s="228">
        <v>257</v>
      </c>
      <c r="E60" s="228">
        <v>69.2</v>
      </c>
      <c r="F60" s="228">
        <v>6</v>
      </c>
      <c r="G60" s="228">
        <v>6</v>
      </c>
      <c r="H60" s="228" t="s">
        <v>30</v>
      </c>
      <c r="I60" s="228">
        <v>98.5</v>
      </c>
      <c r="J60" s="228">
        <v>1</v>
      </c>
      <c r="K60" s="228">
        <v>24</v>
      </c>
      <c r="L60" s="228">
        <v>1754.8</v>
      </c>
      <c r="M60" s="228">
        <v>736.5</v>
      </c>
      <c r="N60" s="228">
        <v>583.8</v>
      </c>
      <c r="O60" s="228">
        <v>86.2</v>
      </c>
      <c r="P60" s="228">
        <v>64.5</v>
      </c>
      <c r="Q60" s="228">
        <v>3</v>
      </c>
      <c r="R60" s="228">
        <v>21.5</v>
      </c>
      <c r="S60" s="228" t="s">
        <v>30</v>
      </c>
      <c r="T60" s="228">
        <v>3.6</v>
      </c>
      <c r="U60" s="228" t="s">
        <v>30</v>
      </c>
      <c r="V60" s="228">
        <v>91.3</v>
      </c>
      <c r="W60" s="228" t="s">
        <v>30</v>
      </c>
      <c r="X60" s="228">
        <v>135.1</v>
      </c>
      <c r="Y60" s="228" t="s">
        <v>30</v>
      </c>
      <c r="Z60" s="228">
        <v>38</v>
      </c>
      <c r="AA60" s="228">
        <v>7</v>
      </c>
      <c r="AB60" s="228">
        <v>12</v>
      </c>
      <c r="AC60" s="228">
        <v>53.9</v>
      </c>
      <c r="AD60" s="228">
        <v>17.5</v>
      </c>
      <c r="AE60" s="228">
        <v>21</v>
      </c>
      <c r="AF60" s="228">
        <v>7</v>
      </c>
      <c r="AG60" s="228">
        <v>63.6</v>
      </c>
      <c r="AH60" s="228">
        <v>69.7</v>
      </c>
      <c r="AI60" s="228">
        <v>34</v>
      </c>
      <c r="AJ60" s="228">
        <v>465.5</v>
      </c>
      <c r="AK60" s="228">
        <v>250.3</v>
      </c>
      <c r="AL60" s="228">
        <v>101</v>
      </c>
      <c r="AM60" s="228">
        <v>1</v>
      </c>
      <c r="AN60" s="228">
        <v>24</v>
      </c>
      <c r="AO60" s="228">
        <v>1795</v>
      </c>
      <c r="AP60" s="228">
        <v>765</v>
      </c>
    </row>
    <row r="61" spans="1:28" ht="13.5">
      <c r="A61" s="228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</row>
    <row r="62" spans="1:28" ht="13.5">
      <c r="A62" s="228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</row>
    <row r="63" spans="1:28" ht="9.75" customHeight="1">
      <c r="A63" s="228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</row>
    <row r="64" spans="1:28" ht="13.5">
      <c r="A64" s="228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</row>
    <row r="65" spans="1:28" ht="13.5">
      <c r="A65" s="228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</row>
    <row r="66" spans="1:28" ht="13.5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</row>
    <row r="67" spans="1:28" ht="13.5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</row>
    <row r="68" spans="1:28" ht="13.5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</row>
    <row r="69" spans="1:28" ht="13.5">
      <c r="A69" s="228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</row>
    <row r="70" spans="1:42" ht="13.5">
      <c r="A70" s="22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3.5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3.5">
      <c r="A72" s="22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28" ht="13.5">
      <c r="A73" s="228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</row>
    <row r="74" spans="1:28" ht="13.5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</row>
    <row r="75" spans="1:28" ht="13.5">
      <c r="A75" s="228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</row>
    <row r="76" spans="1:28" ht="13.5">
      <c r="A76" s="228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</row>
    <row r="77" spans="1:28" ht="13.5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</row>
    <row r="78" spans="1:28" ht="13.5">
      <c r="A78" s="228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</row>
    <row r="79" spans="1:28" ht="13.5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</row>
    <row r="80" spans="1:28" ht="13.5">
      <c r="A80" s="228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</row>
    <row r="81" spans="1:28" ht="13.5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</row>
    <row r="82" spans="1:28" ht="13.5">
      <c r="A82" s="228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</row>
    <row r="83" spans="1:28" ht="13.5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</row>
    <row r="84" spans="1:28" ht="13.5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</row>
    <row r="85" spans="1:28" ht="13.5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</row>
    <row r="86" spans="1:28" ht="13.5">
      <c r="A86" s="228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</row>
    <row r="87" spans="1:28" ht="13.5">
      <c r="A87" s="228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</row>
    <row r="88" spans="1:28" ht="13.5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</row>
    <row r="89" spans="1:28" ht="13.5">
      <c r="A89" s="228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</row>
    <row r="90" spans="1:28" ht="13.5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</row>
    <row r="91" spans="1:28" ht="13.5">
      <c r="A91" s="228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</row>
    <row r="92" spans="1:28" ht="13.5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</row>
    <row r="93" spans="1:28" ht="13.5">
      <c r="A93" s="228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</row>
    <row r="94" spans="1:28" ht="13.5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</row>
  </sheetData>
  <sheetProtection/>
  <mergeCells count="25">
    <mergeCell ref="I3:I4"/>
    <mergeCell ref="E3:F3"/>
    <mergeCell ref="R30:S30"/>
    <mergeCell ref="R18:R19"/>
    <mergeCell ref="S18:S19"/>
    <mergeCell ref="Q3:Q4"/>
    <mergeCell ref="R17:S17"/>
    <mergeCell ref="Q18:Q19"/>
    <mergeCell ref="A3:A4"/>
    <mergeCell ref="H3:H4"/>
    <mergeCell ref="A18:A19"/>
    <mergeCell ref="C3:D3"/>
    <mergeCell ref="B3:B4"/>
    <mergeCell ref="G3:G4"/>
    <mergeCell ref="B18:B19"/>
    <mergeCell ref="P2:Q2"/>
    <mergeCell ref="C18:C19"/>
    <mergeCell ref="F18:F19"/>
    <mergeCell ref="G18:G19"/>
    <mergeCell ref="I18:I19"/>
    <mergeCell ref="D18:D19"/>
    <mergeCell ref="L18:L19"/>
    <mergeCell ref="O3:O4"/>
    <mergeCell ref="K3:K4"/>
    <mergeCell ref="J3:J4"/>
  </mergeCells>
  <printOptions/>
  <pageMargins left="0.57" right="0.63" top="1" bottom="0.29" header="0.512" footer="0.512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view="pageBreakPreview" zoomScale="75" zoomScaleSheetLayoutView="75" zoomScalePageLayoutView="0" workbookViewId="0" topLeftCell="A1">
      <selection activeCell="Y2" sqref="Y2"/>
    </sheetView>
  </sheetViews>
  <sheetFormatPr defaultColWidth="9.00390625" defaultRowHeight="13.5"/>
  <cols>
    <col min="1" max="1" width="10.375" style="538" customWidth="1"/>
    <col min="2" max="3" width="6.75390625" style="538" customWidth="1"/>
    <col min="4" max="7" width="5.875" style="538" customWidth="1"/>
    <col min="8" max="9" width="6.75390625" style="538" customWidth="1"/>
    <col min="10" max="15" width="5.875" style="538" customWidth="1"/>
    <col min="16" max="31" width="6.75390625" style="538" customWidth="1"/>
    <col min="32" max="16384" width="9.00390625" style="1" customWidth="1"/>
  </cols>
  <sheetData>
    <row r="1" spans="1:31" s="12" customFormat="1" ht="24" customHeight="1">
      <c r="A1" s="516" t="s">
        <v>334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</row>
    <row r="2" spans="1:31" ht="15.75" customHeight="1" thickBot="1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8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8" t="s">
        <v>398</v>
      </c>
    </row>
    <row r="3" spans="1:31" s="3" customFormat="1" ht="25.5" customHeight="1">
      <c r="A3" s="519" t="s">
        <v>336</v>
      </c>
      <c r="B3" s="839" t="s">
        <v>5</v>
      </c>
      <c r="C3" s="840"/>
      <c r="D3" s="839" t="s">
        <v>250</v>
      </c>
      <c r="E3" s="840"/>
      <c r="F3" s="839" t="s">
        <v>251</v>
      </c>
      <c r="G3" s="840"/>
      <c r="H3" s="839" t="s">
        <v>12</v>
      </c>
      <c r="I3" s="840"/>
      <c r="J3" s="839" t="s">
        <v>337</v>
      </c>
      <c r="K3" s="840"/>
      <c r="L3" s="839" t="s">
        <v>338</v>
      </c>
      <c r="M3" s="840"/>
      <c r="N3" s="839" t="s">
        <v>255</v>
      </c>
      <c r="O3" s="843"/>
      <c r="P3" s="839" t="s">
        <v>339</v>
      </c>
      <c r="Q3" s="840"/>
      <c r="R3" s="839" t="s">
        <v>257</v>
      </c>
      <c r="S3" s="840"/>
      <c r="T3" s="839" t="s">
        <v>258</v>
      </c>
      <c r="U3" s="840"/>
      <c r="V3" s="839" t="s">
        <v>389</v>
      </c>
      <c r="W3" s="840"/>
      <c r="X3" s="839" t="s">
        <v>259</v>
      </c>
      <c r="Y3" s="840"/>
      <c r="Z3" s="839" t="s">
        <v>260</v>
      </c>
      <c r="AA3" s="840"/>
      <c r="AB3" s="839" t="s">
        <v>340</v>
      </c>
      <c r="AC3" s="840"/>
      <c r="AD3" s="839" t="s">
        <v>341</v>
      </c>
      <c r="AE3" s="843"/>
    </row>
    <row r="4" spans="1:31" s="3" customFormat="1" ht="42.75" customHeight="1">
      <c r="A4" s="520"/>
      <c r="B4" s="841"/>
      <c r="C4" s="842"/>
      <c r="D4" s="841"/>
      <c r="E4" s="842"/>
      <c r="F4" s="841"/>
      <c r="G4" s="842"/>
      <c r="H4" s="841"/>
      <c r="I4" s="842"/>
      <c r="J4" s="841"/>
      <c r="K4" s="842"/>
      <c r="L4" s="841"/>
      <c r="M4" s="842"/>
      <c r="N4" s="841"/>
      <c r="O4" s="844"/>
      <c r="P4" s="841"/>
      <c r="Q4" s="842"/>
      <c r="R4" s="841"/>
      <c r="S4" s="842"/>
      <c r="T4" s="841"/>
      <c r="U4" s="842"/>
      <c r="V4" s="841"/>
      <c r="W4" s="842"/>
      <c r="X4" s="841"/>
      <c r="Y4" s="842"/>
      <c r="Z4" s="841"/>
      <c r="AA4" s="842"/>
      <c r="AB4" s="841"/>
      <c r="AC4" s="842"/>
      <c r="AD4" s="841"/>
      <c r="AE4" s="844"/>
    </row>
    <row r="5" spans="1:31" s="3" customFormat="1" ht="25.5" customHeight="1">
      <c r="A5" s="521"/>
      <c r="B5" s="522" t="s">
        <v>342</v>
      </c>
      <c r="C5" s="522" t="s">
        <v>269</v>
      </c>
      <c r="D5" s="522" t="s">
        <v>342</v>
      </c>
      <c r="E5" s="522" t="s">
        <v>269</v>
      </c>
      <c r="F5" s="522" t="s">
        <v>342</v>
      </c>
      <c r="G5" s="522" t="s">
        <v>269</v>
      </c>
      <c r="H5" s="522" t="s">
        <v>342</v>
      </c>
      <c r="I5" s="522" t="s">
        <v>269</v>
      </c>
      <c r="J5" s="522" t="s">
        <v>342</v>
      </c>
      <c r="K5" s="522" t="s">
        <v>269</v>
      </c>
      <c r="L5" s="522" t="s">
        <v>342</v>
      </c>
      <c r="M5" s="522" t="s">
        <v>269</v>
      </c>
      <c r="N5" s="522" t="s">
        <v>342</v>
      </c>
      <c r="O5" s="522" t="s">
        <v>269</v>
      </c>
      <c r="P5" s="523" t="s">
        <v>342</v>
      </c>
      <c r="Q5" s="522" t="s">
        <v>269</v>
      </c>
      <c r="R5" s="522" t="s">
        <v>342</v>
      </c>
      <c r="S5" s="522" t="s">
        <v>269</v>
      </c>
      <c r="T5" s="522" t="s">
        <v>342</v>
      </c>
      <c r="U5" s="522" t="s">
        <v>269</v>
      </c>
      <c r="V5" s="522" t="s">
        <v>342</v>
      </c>
      <c r="W5" s="522" t="s">
        <v>269</v>
      </c>
      <c r="X5" s="522" t="s">
        <v>342</v>
      </c>
      <c r="Y5" s="522" t="s">
        <v>269</v>
      </c>
      <c r="Z5" s="522" t="s">
        <v>342</v>
      </c>
      <c r="AA5" s="522" t="s">
        <v>269</v>
      </c>
      <c r="AB5" s="522" t="s">
        <v>342</v>
      </c>
      <c r="AC5" s="522" t="s">
        <v>269</v>
      </c>
      <c r="AD5" s="522" t="s">
        <v>342</v>
      </c>
      <c r="AE5" s="522" t="s">
        <v>269</v>
      </c>
    </row>
    <row r="6" spans="1:31" s="3" customFormat="1" ht="25.5" customHeight="1">
      <c r="A6" s="521"/>
      <c r="B6" s="522" t="s">
        <v>263</v>
      </c>
      <c r="C6" s="522" t="s">
        <v>271</v>
      </c>
      <c r="D6" s="522" t="s">
        <v>263</v>
      </c>
      <c r="E6" s="522" t="s">
        <v>271</v>
      </c>
      <c r="F6" s="522" t="s">
        <v>263</v>
      </c>
      <c r="G6" s="522" t="s">
        <v>271</v>
      </c>
      <c r="H6" s="522" t="s">
        <v>263</v>
      </c>
      <c r="I6" s="522" t="s">
        <v>271</v>
      </c>
      <c r="J6" s="522" t="s">
        <v>263</v>
      </c>
      <c r="K6" s="522" t="s">
        <v>271</v>
      </c>
      <c r="L6" s="522" t="s">
        <v>263</v>
      </c>
      <c r="M6" s="522" t="s">
        <v>271</v>
      </c>
      <c r="N6" s="522" t="s">
        <v>263</v>
      </c>
      <c r="O6" s="522" t="s">
        <v>271</v>
      </c>
      <c r="P6" s="524" t="s">
        <v>263</v>
      </c>
      <c r="Q6" s="522" t="s">
        <v>271</v>
      </c>
      <c r="R6" s="522" t="s">
        <v>263</v>
      </c>
      <c r="S6" s="522" t="s">
        <v>271</v>
      </c>
      <c r="T6" s="522" t="s">
        <v>263</v>
      </c>
      <c r="U6" s="522" t="s">
        <v>271</v>
      </c>
      <c r="V6" s="522" t="s">
        <v>263</v>
      </c>
      <c r="W6" s="522" t="s">
        <v>271</v>
      </c>
      <c r="X6" s="522" t="s">
        <v>263</v>
      </c>
      <c r="Y6" s="522" t="s">
        <v>271</v>
      </c>
      <c r="Z6" s="522" t="s">
        <v>263</v>
      </c>
      <c r="AA6" s="522" t="s">
        <v>271</v>
      </c>
      <c r="AB6" s="522" t="s">
        <v>263</v>
      </c>
      <c r="AC6" s="522" t="s">
        <v>271</v>
      </c>
      <c r="AD6" s="522" t="s">
        <v>263</v>
      </c>
      <c r="AE6" s="522" t="s">
        <v>271</v>
      </c>
    </row>
    <row r="7" spans="1:31" s="3" customFormat="1" ht="25.5" customHeight="1">
      <c r="A7" s="525" t="s">
        <v>284</v>
      </c>
      <c r="B7" s="526" t="s">
        <v>273</v>
      </c>
      <c r="C7" s="526" t="s">
        <v>273</v>
      </c>
      <c r="D7" s="526" t="s">
        <v>273</v>
      </c>
      <c r="E7" s="526" t="s">
        <v>273</v>
      </c>
      <c r="F7" s="526" t="s">
        <v>273</v>
      </c>
      <c r="G7" s="526" t="s">
        <v>273</v>
      </c>
      <c r="H7" s="526" t="s">
        <v>273</v>
      </c>
      <c r="I7" s="526" t="s">
        <v>273</v>
      </c>
      <c r="J7" s="526" t="s">
        <v>273</v>
      </c>
      <c r="K7" s="526" t="s">
        <v>273</v>
      </c>
      <c r="L7" s="526" t="s">
        <v>273</v>
      </c>
      <c r="M7" s="526" t="s">
        <v>273</v>
      </c>
      <c r="N7" s="526" t="s">
        <v>273</v>
      </c>
      <c r="O7" s="526" t="s">
        <v>273</v>
      </c>
      <c r="P7" s="527" t="s">
        <v>273</v>
      </c>
      <c r="Q7" s="526" t="s">
        <v>273</v>
      </c>
      <c r="R7" s="526" t="s">
        <v>273</v>
      </c>
      <c r="S7" s="526" t="s">
        <v>273</v>
      </c>
      <c r="T7" s="526" t="s">
        <v>273</v>
      </c>
      <c r="U7" s="526" t="s">
        <v>273</v>
      </c>
      <c r="V7" s="526" t="s">
        <v>273</v>
      </c>
      <c r="W7" s="526" t="s">
        <v>273</v>
      </c>
      <c r="X7" s="526" t="s">
        <v>273</v>
      </c>
      <c r="Y7" s="526" t="s">
        <v>273</v>
      </c>
      <c r="Z7" s="526" t="s">
        <v>273</v>
      </c>
      <c r="AA7" s="526" t="s">
        <v>273</v>
      </c>
      <c r="AB7" s="526" t="s">
        <v>273</v>
      </c>
      <c r="AC7" s="526" t="s">
        <v>273</v>
      </c>
      <c r="AD7" s="526" t="s">
        <v>273</v>
      </c>
      <c r="AE7" s="526" t="s">
        <v>273</v>
      </c>
    </row>
    <row r="8" spans="1:31" ht="28.5" customHeight="1">
      <c r="A8" s="528" t="s">
        <v>5</v>
      </c>
      <c r="B8" s="650">
        <f>SUM(D8,F8,H8,J8,N8,P8,R8,L8,T8,V8,X8,Z8,AB8,AD8)</f>
        <v>1457</v>
      </c>
      <c r="C8" s="650">
        <f>SUM(E8,G8,I8,K8,O8,Q8,S8,M8,U8,W8,Y8,AA8,AC8,AE8)</f>
        <v>2268</v>
      </c>
      <c r="D8" s="529">
        <v>6</v>
      </c>
      <c r="E8" s="529">
        <v>47</v>
      </c>
      <c r="F8" s="529">
        <v>4</v>
      </c>
      <c r="G8" s="529">
        <v>0</v>
      </c>
      <c r="H8" s="529">
        <v>60</v>
      </c>
      <c r="I8" s="529">
        <v>57</v>
      </c>
      <c r="J8" s="529">
        <v>4</v>
      </c>
      <c r="K8" s="529">
        <v>0</v>
      </c>
      <c r="L8" s="529">
        <v>1</v>
      </c>
      <c r="M8" s="529">
        <v>0</v>
      </c>
      <c r="N8" s="529">
        <v>1</v>
      </c>
      <c r="O8" s="529">
        <v>0</v>
      </c>
      <c r="P8" s="529">
        <v>6</v>
      </c>
      <c r="Q8" s="529">
        <v>0</v>
      </c>
      <c r="R8" s="529">
        <v>28</v>
      </c>
      <c r="S8" s="529">
        <v>63</v>
      </c>
      <c r="T8" s="529">
        <v>633</v>
      </c>
      <c r="U8" s="529">
        <v>1525</v>
      </c>
      <c r="V8" s="529">
        <v>0</v>
      </c>
      <c r="W8" s="529">
        <v>0</v>
      </c>
      <c r="X8" s="529">
        <v>153</v>
      </c>
      <c r="Y8" s="529">
        <v>19</v>
      </c>
      <c r="Z8" s="529">
        <v>29</v>
      </c>
      <c r="AA8" s="529">
        <v>0</v>
      </c>
      <c r="AB8" s="529">
        <v>6</v>
      </c>
      <c r="AC8" s="529">
        <v>19</v>
      </c>
      <c r="AD8" s="529">
        <v>526</v>
      </c>
      <c r="AE8" s="529">
        <v>538</v>
      </c>
    </row>
    <row r="9" spans="1:31" ht="28.5" customHeight="1">
      <c r="A9" s="528"/>
      <c r="B9" s="530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31"/>
      <c r="Q9" s="529"/>
      <c r="R9" s="530"/>
      <c r="S9" s="529"/>
      <c r="T9" s="530"/>
      <c r="U9" s="529"/>
      <c r="V9" s="529"/>
      <c r="W9" s="529"/>
      <c r="X9" s="530"/>
      <c r="Y9" s="529"/>
      <c r="Z9" s="530"/>
      <c r="AA9" s="529"/>
      <c r="AB9" s="530"/>
      <c r="AC9" s="529"/>
      <c r="AD9" s="530"/>
      <c r="AE9" s="529"/>
    </row>
    <row r="10" spans="1:31" ht="28.5" customHeight="1">
      <c r="A10" s="528" t="s">
        <v>274</v>
      </c>
      <c r="B10" s="569" t="s">
        <v>748</v>
      </c>
      <c r="C10" s="569" t="s">
        <v>748</v>
      </c>
      <c r="D10" s="569" t="s">
        <v>748</v>
      </c>
      <c r="E10" s="569" t="s">
        <v>748</v>
      </c>
      <c r="F10" s="569" t="s">
        <v>748</v>
      </c>
      <c r="G10" s="569" t="s">
        <v>748</v>
      </c>
      <c r="H10" s="569" t="s">
        <v>748</v>
      </c>
      <c r="I10" s="569" t="s">
        <v>748</v>
      </c>
      <c r="J10" s="569" t="s">
        <v>748</v>
      </c>
      <c r="K10" s="569" t="s">
        <v>748</v>
      </c>
      <c r="L10" s="569" t="s">
        <v>748</v>
      </c>
      <c r="M10" s="569" t="s">
        <v>748</v>
      </c>
      <c r="N10" s="569" t="s">
        <v>748</v>
      </c>
      <c r="O10" s="569" t="s">
        <v>748</v>
      </c>
      <c r="P10" s="570" t="s">
        <v>748</v>
      </c>
      <c r="Q10" s="569" t="s">
        <v>748</v>
      </c>
      <c r="R10" s="569" t="s">
        <v>748</v>
      </c>
      <c r="S10" s="569" t="s">
        <v>748</v>
      </c>
      <c r="T10" s="569" t="s">
        <v>748</v>
      </c>
      <c r="U10" s="569" t="s">
        <v>748</v>
      </c>
      <c r="V10" s="569" t="s">
        <v>748</v>
      </c>
      <c r="W10" s="569" t="s">
        <v>748</v>
      </c>
      <c r="X10" s="569" t="s">
        <v>748</v>
      </c>
      <c r="Y10" s="569" t="s">
        <v>748</v>
      </c>
      <c r="Z10" s="569" t="s">
        <v>748</v>
      </c>
      <c r="AA10" s="569" t="s">
        <v>748</v>
      </c>
      <c r="AB10" s="569" t="s">
        <v>748</v>
      </c>
      <c r="AC10" s="569" t="s">
        <v>748</v>
      </c>
      <c r="AD10" s="569" t="s">
        <v>748</v>
      </c>
      <c r="AE10" s="569" t="s">
        <v>748</v>
      </c>
    </row>
    <row r="11" spans="1:31" ht="28.5" customHeight="1">
      <c r="A11" s="528" t="s">
        <v>276</v>
      </c>
      <c r="B11" s="569" t="s">
        <v>748</v>
      </c>
      <c r="C11" s="569" t="s">
        <v>748</v>
      </c>
      <c r="D11" s="569" t="s">
        <v>748</v>
      </c>
      <c r="E11" s="569" t="s">
        <v>748</v>
      </c>
      <c r="F11" s="569" t="s">
        <v>748</v>
      </c>
      <c r="G11" s="569" t="s">
        <v>748</v>
      </c>
      <c r="H11" s="569" t="s">
        <v>748</v>
      </c>
      <c r="I11" s="569" t="s">
        <v>748</v>
      </c>
      <c r="J11" s="569" t="s">
        <v>748</v>
      </c>
      <c r="K11" s="569" t="s">
        <v>748</v>
      </c>
      <c r="L11" s="569" t="s">
        <v>748</v>
      </c>
      <c r="M11" s="569" t="s">
        <v>748</v>
      </c>
      <c r="N11" s="569" t="s">
        <v>748</v>
      </c>
      <c r="O11" s="569" t="s">
        <v>748</v>
      </c>
      <c r="P11" s="570" t="s">
        <v>748</v>
      </c>
      <c r="Q11" s="569" t="s">
        <v>748</v>
      </c>
      <c r="R11" s="569" t="s">
        <v>748</v>
      </c>
      <c r="S11" s="569" t="s">
        <v>748</v>
      </c>
      <c r="T11" s="569" t="s">
        <v>748</v>
      </c>
      <c r="U11" s="569" t="s">
        <v>748</v>
      </c>
      <c r="V11" s="569" t="s">
        <v>748</v>
      </c>
      <c r="W11" s="569" t="s">
        <v>748</v>
      </c>
      <c r="X11" s="569" t="s">
        <v>748</v>
      </c>
      <c r="Y11" s="569" t="s">
        <v>748</v>
      </c>
      <c r="Z11" s="569" t="s">
        <v>748</v>
      </c>
      <c r="AA11" s="569" t="s">
        <v>748</v>
      </c>
      <c r="AB11" s="569" t="s">
        <v>748</v>
      </c>
      <c r="AC11" s="569" t="s">
        <v>748</v>
      </c>
      <c r="AD11" s="569" t="s">
        <v>748</v>
      </c>
      <c r="AE11" s="569" t="s">
        <v>748</v>
      </c>
    </row>
    <row r="12" spans="1:31" ht="28.5" customHeight="1">
      <c r="A12" s="528" t="s">
        <v>277</v>
      </c>
      <c r="B12" s="569" t="s">
        <v>748</v>
      </c>
      <c r="C12" s="569" t="s">
        <v>748</v>
      </c>
      <c r="D12" s="569" t="s">
        <v>748</v>
      </c>
      <c r="E12" s="569" t="s">
        <v>748</v>
      </c>
      <c r="F12" s="569" t="s">
        <v>748</v>
      </c>
      <c r="G12" s="569" t="s">
        <v>748</v>
      </c>
      <c r="H12" s="569" t="s">
        <v>748</v>
      </c>
      <c r="I12" s="569" t="s">
        <v>748</v>
      </c>
      <c r="J12" s="569" t="s">
        <v>748</v>
      </c>
      <c r="K12" s="569" t="s">
        <v>748</v>
      </c>
      <c r="L12" s="569" t="s">
        <v>748</v>
      </c>
      <c r="M12" s="569" t="s">
        <v>748</v>
      </c>
      <c r="N12" s="569" t="s">
        <v>748</v>
      </c>
      <c r="O12" s="569" t="s">
        <v>748</v>
      </c>
      <c r="P12" s="570" t="s">
        <v>748</v>
      </c>
      <c r="Q12" s="569" t="s">
        <v>748</v>
      </c>
      <c r="R12" s="569" t="s">
        <v>748</v>
      </c>
      <c r="S12" s="569" t="s">
        <v>748</v>
      </c>
      <c r="T12" s="569" t="s">
        <v>748</v>
      </c>
      <c r="U12" s="569" t="s">
        <v>748</v>
      </c>
      <c r="V12" s="569" t="s">
        <v>748</v>
      </c>
      <c r="W12" s="569" t="s">
        <v>748</v>
      </c>
      <c r="X12" s="569" t="s">
        <v>748</v>
      </c>
      <c r="Y12" s="569" t="s">
        <v>748</v>
      </c>
      <c r="Z12" s="569" t="s">
        <v>748</v>
      </c>
      <c r="AA12" s="569" t="s">
        <v>748</v>
      </c>
      <c r="AB12" s="569" t="s">
        <v>748</v>
      </c>
      <c r="AC12" s="569" t="s">
        <v>748</v>
      </c>
      <c r="AD12" s="569" t="s">
        <v>748</v>
      </c>
      <c r="AE12" s="569" t="s">
        <v>748</v>
      </c>
    </row>
    <row r="13" spans="1:31" ht="28.5" customHeight="1">
      <c r="A13" s="528" t="s">
        <v>278</v>
      </c>
      <c r="B13" s="569" t="s">
        <v>748</v>
      </c>
      <c r="C13" s="569" t="s">
        <v>748</v>
      </c>
      <c r="D13" s="569" t="s">
        <v>748</v>
      </c>
      <c r="E13" s="569" t="s">
        <v>748</v>
      </c>
      <c r="F13" s="569" t="s">
        <v>748</v>
      </c>
      <c r="G13" s="569" t="s">
        <v>748</v>
      </c>
      <c r="H13" s="569" t="s">
        <v>748</v>
      </c>
      <c r="I13" s="569" t="s">
        <v>748</v>
      </c>
      <c r="J13" s="569" t="s">
        <v>748</v>
      </c>
      <c r="K13" s="569" t="s">
        <v>748</v>
      </c>
      <c r="L13" s="569" t="s">
        <v>748</v>
      </c>
      <c r="M13" s="569" t="s">
        <v>748</v>
      </c>
      <c r="N13" s="569" t="s">
        <v>748</v>
      </c>
      <c r="O13" s="569" t="s">
        <v>748</v>
      </c>
      <c r="P13" s="570" t="s">
        <v>748</v>
      </c>
      <c r="Q13" s="569" t="s">
        <v>748</v>
      </c>
      <c r="R13" s="569" t="s">
        <v>748</v>
      </c>
      <c r="S13" s="569" t="s">
        <v>748</v>
      </c>
      <c r="T13" s="569" t="s">
        <v>748</v>
      </c>
      <c r="U13" s="569" t="s">
        <v>748</v>
      </c>
      <c r="V13" s="569" t="s">
        <v>748</v>
      </c>
      <c r="W13" s="569" t="s">
        <v>748</v>
      </c>
      <c r="X13" s="569" t="s">
        <v>748</v>
      </c>
      <c r="Y13" s="569" t="s">
        <v>748</v>
      </c>
      <c r="Z13" s="569" t="s">
        <v>748</v>
      </c>
      <c r="AA13" s="569" t="s">
        <v>748</v>
      </c>
      <c r="AB13" s="569" t="s">
        <v>748</v>
      </c>
      <c r="AC13" s="569" t="s">
        <v>748</v>
      </c>
      <c r="AD13" s="569" t="s">
        <v>748</v>
      </c>
      <c r="AE13" s="569" t="s">
        <v>748</v>
      </c>
    </row>
    <row r="14" spans="1:31" ht="28.5" customHeight="1">
      <c r="A14" s="528" t="s">
        <v>279</v>
      </c>
      <c r="B14" s="569" t="s">
        <v>748</v>
      </c>
      <c r="C14" s="569" t="s">
        <v>748</v>
      </c>
      <c r="D14" s="569" t="s">
        <v>748</v>
      </c>
      <c r="E14" s="569" t="s">
        <v>748</v>
      </c>
      <c r="F14" s="569" t="s">
        <v>748</v>
      </c>
      <c r="G14" s="569" t="s">
        <v>748</v>
      </c>
      <c r="H14" s="569" t="s">
        <v>748</v>
      </c>
      <c r="I14" s="569" t="s">
        <v>748</v>
      </c>
      <c r="J14" s="569" t="s">
        <v>748</v>
      </c>
      <c r="K14" s="569" t="s">
        <v>748</v>
      </c>
      <c r="L14" s="569" t="s">
        <v>748</v>
      </c>
      <c r="M14" s="569" t="s">
        <v>748</v>
      </c>
      <c r="N14" s="569" t="s">
        <v>748</v>
      </c>
      <c r="O14" s="569" t="s">
        <v>748</v>
      </c>
      <c r="P14" s="570" t="s">
        <v>748</v>
      </c>
      <c r="Q14" s="569" t="s">
        <v>748</v>
      </c>
      <c r="R14" s="569" t="s">
        <v>748</v>
      </c>
      <c r="S14" s="569" t="s">
        <v>748</v>
      </c>
      <c r="T14" s="569" t="s">
        <v>748</v>
      </c>
      <c r="U14" s="569" t="s">
        <v>748</v>
      </c>
      <c r="V14" s="569" t="s">
        <v>748</v>
      </c>
      <c r="W14" s="569" t="s">
        <v>748</v>
      </c>
      <c r="X14" s="569" t="s">
        <v>748</v>
      </c>
      <c r="Y14" s="569" t="s">
        <v>748</v>
      </c>
      <c r="Z14" s="569" t="s">
        <v>748</v>
      </c>
      <c r="AA14" s="569" t="s">
        <v>748</v>
      </c>
      <c r="AB14" s="569" t="s">
        <v>748</v>
      </c>
      <c r="AC14" s="569" t="s">
        <v>748</v>
      </c>
      <c r="AD14" s="569" t="s">
        <v>748</v>
      </c>
      <c r="AE14" s="569" t="s">
        <v>748</v>
      </c>
    </row>
    <row r="15" spans="1:31" ht="28.5" customHeight="1">
      <c r="A15" s="528" t="s">
        <v>280</v>
      </c>
      <c r="B15" s="569" t="s">
        <v>748</v>
      </c>
      <c r="C15" s="569" t="s">
        <v>748</v>
      </c>
      <c r="D15" s="569" t="s">
        <v>748</v>
      </c>
      <c r="E15" s="569" t="s">
        <v>748</v>
      </c>
      <c r="F15" s="569" t="s">
        <v>748</v>
      </c>
      <c r="G15" s="569" t="s">
        <v>748</v>
      </c>
      <c r="H15" s="569" t="s">
        <v>748</v>
      </c>
      <c r="I15" s="569" t="s">
        <v>748</v>
      </c>
      <c r="J15" s="569" t="s">
        <v>748</v>
      </c>
      <c r="K15" s="569" t="s">
        <v>748</v>
      </c>
      <c r="L15" s="569" t="s">
        <v>748</v>
      </c>
      <c r="M15" s="569" t="s">
        <v>748</v>
      </c>
      <c r="N15" s="569" t="s">
        <v>748</v>
      </c>
      <c r="O15" s="569" t="s">
        <v>748</v>
      </c>
      <c r="P15" s="570" t="s">
        <v>748</v>
      </c>
      <c r="Q15" s="569" t="s">
        <v>748</v>
      </c>
      <c r="R15" s="569" t="s">
        <v>748</v>
      </c>
      <c r="S15" s="569" t="s">
        <v>748</v>
      </c>
      <c r="T15" s="569" t="s">
        <v>748</v>
      </c>
      <c r="U15" s="569" t="s">
        <v>748</v>
      </c>
      <c r="V15" s="569" t="s">
        <v>748</v>
      </c>
      <c r="W15" s="569" t="s">
        <v>748</v>
      </c>
      <c r="X15" s="569" t="s">
        <v>748</v>
      </c>
      <c r="Y15" s="569" t="s">
        <v>748</v>
      </c>
      <c r="Z15" s="569" t="s">
        <v>748</v>
      </c>
      <c r="AA15" s="569" t="s">
        <v>748</v>
      </c>
      <c r="AB15" s="569" t="s">
        <v>748</v>
      </c>
      <c r="AC15" s="569" t="s">
        <v>748</v>
      </c>
      <c r="AD15" s="569" t="s">
        <v>748</v>
      </c>
      <c r="AE15" s="569" t="s">
        <v>748</v>
      </c>
    </row>
    <row r="16" spans="1:31" ht="28.5" customHeight="1">
      <c r="A16" s="528" t="s">
        <v>281</v>
      </c>
      <c r="B16" s="650">
        <f>SUM(D16,F16,H16,J16,N16,P16,R16,L16,T16,V16,X16,Z16,AB16,AD16)</f>
        <v>246</v>
      </c>
      <c r="C16" s="650">
        <f>SUM(E16,G16,I16,K16,O16,Q16,S16,M16,U16,W16,Y16,AA16,AC16,AE16)</f>
        <v>360</v>
      </c>
      <c r="D16" s="529">
        <v>1</v>
      </c>
      <c r="E16" s="529">
        <v>5</v>
      </c>
      <c r="F16" s="532">
        <v>0</v>
      </c>
      <c r="G16" s="532">
        <v>0</v>
      </c>
      <c r="H16" s="532">
        <v>2</v>
      </c>
      <c r="I16" s="532">
        <v>0</v>
      </c>
      <c r="J16" s="529">
        <v>1</v>
      </c>
      <c r="K16" s="532">
        <v>0</v>
      </c>
      <c r="L16" s="532">
        <v>0</v>
      </c>
      <c r="M16" s="532">
        <v>0</v>
      </c>
      <c r="N16" s="532">
        <v>0</v>
      </c>
      <c r="O16" s="532">
        <v>0</v>
      </c>
      <c r="P16" s="533">
        <v>0</v>
      </c>
      <c r="Q16" s="532">
        <v>0</v>
      </c>
      <c r="R16" s="529">
        <v>8</v>
      </c>
      <c r="S16" s="532">
        <v>37</v>
      </c>
      <c r="T16" s="529">
        <v>124</v>
      </c>
      <c r="U16" s="529">
        <v>264</v>
      </c>
      <c r="V16" s="532">
        <v>0</v>
      </c>
      <c r="W16" s="532">
        <v>0</v>
      </c>
      <c r="X16" s="529">
        <v>17</v>
      </c>
      <c r="Y16" s="532">
        <v>0</v>
      </c>
      <c r="Z16" s="529">
        <v>4</v>
      </c>
      <c r="AA16" s="532">
        <v>0</v>
      </c>
      <c r="AB16" s="532">
        <v>1</v>
      </c>
      <c r="AC16" s="532">
        <v>0</v>
      </c>
      <c r="AD16" s="529">
        <v>88</v>
      </c>
      <c r="AE16" s="529">
        <v>54</v>
      </c>
    </row>
    <row r="17" spans="1:31" ht="28.5" customHeight="1" thickBot="1">
      <c r="A17" s="534" t="s">
        <v>11</v>
      </c>
      <c r="B17" s="650">
        <f>SUM(D17,F17,H17,J17,N17,P17,R17,L17,T17,V17,X17,Z17,AB17,AD17)</f>
        <v>267</v>
      </c>
      <c r="C17" s="650">
        <f>SUM(E17,G17,I17,K17,O17,Q17,S17,M17,U17,W17,Y17,AA17,AC17,AE17)</f>
        <v>419</v>
      </c>
      <c r="D17" s="535">
        <v>0</v>
      </c>
      <c r="E17" s="535">
        <v>0</v>
      </c>
      <c r="F17" s="535">
        <v>0</v>
      </c>
      <c r="G17" s="535">
        <v>0</v>
      </c>
      <c r="H17" s="536">
        <v>4</v>
      </c>
      <c r="I17" s="535">
        <v>0</v>
      </c>
      <c r="J17" s="536">
        <v>1</v>
      </c>
      <c r="K17" s="535">
        <v>0</v>
      </c>
      <c r="L17" s="535">
        <v>0</v>
      </c>
      <c r="M17" s="535">
        <v>0</v>
      </c>
      <c r="N17" s="535">
        <v>0</v>
      </c>
      <c r="O17" s="535">
        <v>0</v>
      </c>
      <c r="P17" s="537">
        <v>1</v>
      </c>
      <c r="Q17" s="535">
        <v>0</v>
      </c>
      <c r="R17" s="536">
        <v>4</v>
      </c>
      <c r="S17" s="535">
        <v>0</v>
      </c>
      <c r="T17" s="536">
        <v>122</v>
      </c>
      <c r="U17" s="536">
        <v>295</v>
      </c>
      <c r="V17" s="535">
        <v>0</v>
      </c>
      <c r="W17" s="535">
        <v>0</v>
      </c>
      <c r="X17" s="536">
        <v>19</v>
      </c>
      <c r="Y17" s="535">
        <v>0</v>
      </c>
      <c r="Z17" s="536">
        <v>6</v>
      </c>
      <c r="AA17" s="535">
        <v>0</v>
      </c>
      <c r="AB17" s="536">
        <v>1</v>
      </c>
      <c r="AC17" s="535">
        <v>0</v>
      </c>
      <c r="AD17" s="536">
        <v>109</v>
      </c>
      <c r="AE17" s="536">
        <v>124</v>
      </c>
    </row>
    <row r="18" spans="1:31" ht="24" customHeight="1">
      <c r="A18" s="838" t="s">
        <v>750</v>
      </c>
      <c r="B18" s="838"/>
      <c r="C18" s="838"/>
      <c r="D18" s="838"/>
      <c r="E18" s="561"/>
      <c r="F18" s="561"/>
      <c r="G18" s="561"/>
      <c r="H18" s="561"/>
      <c r="I18" s="561"/>
      <c r="J18" s="561"/>
      <c r="K18" s="561"/>
      <c r="L18" s="561"/>
      <c r="M18" s="561"/>
      <c r="N18" s="565"/>
      <c r="O18" s="565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6"/>
      <c r="AC18" s="561"/>
      <c r="AD18" s="561"/>
      <c r="AE18" s="561"/>
    </row>
    <row r="19" spans="1:31" ht="18" customHeight="1">
      <c r="A19" s="561" t="s">
        <v>749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8" t="s">
        <v>730</v>
      </c>
    </row>
    <row r="21" spans="2:31" ht="12"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</row>
    <row r="22" spans="1:31" s="12" customFormat="1" ht="24" customHeight="1">
      <c r="A22" s="516" t="s">
        <v>334</v>
      </c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</row>
    <row r="23" spans="1:31" ht="15.75" customHeight="1" thickBot="1">
      <c r="A23" s="517"/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8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8" t="s">
        <v>335</v>
      </c>
    </row>
    <row r="24" spans="1:31" s="3" customFormat="1" ht="25.5" customHeight="1">
      <c r="A24" s="519" t="s">
        <v>336</v>
      </c>
      <c r="B24" s="839" t="s">
        <v>5</v>
      </c>
      <c r="C24" s="840"/>
      <c r="D24" s="839" t="s">
        <v>250</v>
      </c>
      <c r="E24" s="840"/>
      <c r="F24" s="839" t="s">
        <v>251</v>
      </c>
      <c r="G24" s="840"/>
      <c r="H24" s="839" t="s">
        <v>12</v>
      </c>
      <c r="I24" s="840"/>
      <c r="J24" s="839" t="s">
        <v>337</v>
      </c>
      <c r="K24" s="840"/>
      <c r="L24" s="839" t="s">
        <v>338</v>
      </c>
      <c r="M24" s="840"/>
      <c r="N24" s="839" t="s">
        <v>255</v>
      </c>
      <c r="O24" s="843"/>
      <c r="P24" s="839" t="s">
        <v>339</v>
      </c>
      <c r="Q24" s="840"/>
      <c r="R24" s="839" t="s">
        <v>257</v>
      </c>
      <c r="S24" s="840"/>
      <c r="T24" s="839" t="s">
        <v>258</v>
      </c>
      <c r="U24" s="840"/>
      <c r="V24" s="839" t="s">
        <v>389</v>
      </c>
      <c r="W24" s="840"/>
      <c r="X24" s="839" t="s">
        <v>259</v>
      </c>
      <c r="Y24" s="840"/>
      <c r="Z24" s="839" t="s">
        <v>260</v>
      </c>
      <c r="AA24" s="840"/>
      <c r="AB24" s="839" t="s">
        <v>340</v>
      </c>
      <c r="AC24" s="840"/>
      <c r="AD24" s="839" t="s">
        <v>341</v>
      </c>
      <c r="AE24" s="843"/>
    </row>
    <row r="25" spans="1:31" s="3" customFormat="1" ht="42.75" customHeight="1">
      <c r="A25" s="520"/>
      <c r="B25" s="841"/>
      <c r="C25" s="842"/>
      <c r="D25" s="841"/>
      <c r="E25" s="842"/>
      <c r="F25" s="841"/>
      <c r="G25" s="842"/>
      <c r="H25" s="841"/>
      <c r="I25" s="842"/>
      <c r="J25" s="841"/>
      <c r="K25" s="842"/>
      <c r="L25" s="841"/>
      <c r="M25" s="842"/>
      <c r="N25" s="841"/>
      <c r="O25" s="844"/>
      <c r="P25" s="841"/>
      <c r="Q25" s="842"/>
      <c r="R25" s="841"/>
      <c r="S25" s="842"/>
      <c r="T25" s="841"/>
      <c r="U25" s="842"/>
      <c r="V25" s="841"/>
      <c r="W25" s="842"/>
      <c r="X25" s="841"/>
      <c r="Y25" s="842"/>
      <c r="Z25" s="841"/>
      <c r="AA25" s="842"/>
      <c r="AB25" s="841"/>
      <c r="AC25" s="842"/>
      <c r="AD25" s="841"/>
      <c r="AE25" s="844"/>
    </row>
    <row r="26" spans="1:31" s="3" customFormat="1" ht="25.5" customHeight="1">
      <c r="A26" s="521"/>
      <c r="B26" s="522" t="s">
        <v>342</v>
      </c>
      <c r="C26" s="522" t="s">
        <v>269</v>
      </c>
      <c r="D26" s="522" t="s">
        <v>342</v>
      </c>
      <c r="E26" s="522" t="s">
        <v>269</v>
      </c>
      <c r="F26" s="522" t="s">
        <v>342</v>
      </c>
      <c r="G26" s="522" t="s">
        <v>269</v>
      </c>
      <c r="H26" s="522" t="s">
        <v>342</v>
      </c>
      <c r="I26" s="522" t="s">
        <v>269</v>
      </c>
      <c r="J26" s="522" t="s">
        <v>342</v>
      </c>
      <c r="K26" s="522" t="s">
        <v>269</v>
      </c>
      <c r="L26" s="522" t="s">
        <v>342</v>
      </c>
      <c r="M26" s="522" t="s">
        <v>269</v>
      </c>
      <c r="N26" s="522" t="s">
        <v>342</v>
      </c>
      <c r="O26" s="522" t="s">
        <v>269</v>
      </c>
      <c r="P26" s="523" t="s">
        <v>342</v>
      </c>
      <c r="Q26" s="522" t="s">
        <v>269</v>
      </c>
      <c r="R26" s="522" t="s">
        <v>342</v>
      </c>
      <c r="S26" s="522" t="s">
        <v>269</v>
      </c>
      <c r="T26" s="522" t="s">
        <v>342</v>
      </c>
      <c r="U26" s="522" t="s">
        <v>269</v>
      </c>
      <c r="V26" s="522" t="s">
        <v>342</v>
      </c>
      <c r="W26" s="522" t="s">
        <v>269</v>
      </c>
      <c r="X26" s="522" t="s">
        <v>342</v>
      </c>
      <c r="Y26" s="522" t="s">
        <v>269</v>
      </c>
      <c r="Z26" s="522" t="s">
        <v>342</v>
      </c>
      <c r="AA26" s="522" t="s">
        <v>269</v>
      </c>
      <c r="AB26" s="522" t="s">
        <v>342</v>
      </c>
      <c r="AC26" s="522" t="s">
        <v>269</v>
      </c>
      <c r="AD26" s="522" t="s">
        <v>342</v>
      </c>
      <c r="AE26" s="522" t="s">
        <v>269</v>
      </c>
    </row>
    <row r="27" spans="1:31" s="3" customFormat="1" ht="25.5" customHeight="1">
      <c r="A27" s="521"/>
      <c r="B27" s="522" t="s">
        <v>263</v>
      </c>
      <c r="C27" s="522" t="s">
        <v>271</v>
      </c>
      <c r="D27" s="522" t="s">
        <v>263</v>
      </c>
      <c r="E27" s="522" t="s">
        <v>271</v>
      </c>
      <c r="F27" s="522" t="s">
        <v>263</v>
      </c>
      <c r="G27" s="522" t="s">
        <v>271</v>
      </c>
      <c r="H27" s="522" t="s">
        <v>263</v>
      </c>
      <c r="I27" s="522" t="s">
        <v>271</v>
      </c>
      <c r="J27" s="522" t="s">
        <v>263</v>
      </c>
      <c r="K27" s="522" t="s">
        <v>271</v>
      </c>
      <c r="L27" s="522" t="s">
        <v>263</v>
      </c>
      <c r="M27" s="522" t="s">
        <v>271</v>
      </c>
      <c r="N27" s="522" t="s">
        <v>263</v>
      </c>
      <c r="O27" s="522" t="s">
        <v>271</v>
      </c>
      <c r="P27" s="524" t="s">
        <v>263</v>
      </c>
      <c r="Q27" s="522" t="s">
        <v>271</v>
      </c>
      <c r="R27" s="522" t="s">
        <v>263</v>
      </c>
      <c r="S27" s="522" t="s">
        <v>271</v>
      </c>
      <c r="T27" s="522" t="s">
        <v>263</v>
      </c>
      <c r="U27" s="522" t="s">
        <v>271</v>
      </c>
      <c r="V27" s="522" t="s">
        <v>263</v>
      </c>
      <c r="W27" s="522" t="s">
        <v>271</v>
      </c>
      <c r="X27" s="522" t="s">
        <v>263</v>
      </c>
      <c r="Y27" s="522" t="s">
        <v>271</v>
      </c>
      <c r="Z27" s="522" t="s">
        <v>263</v>
      </c>
      <c r="AA27" s="522" t="s">
        <v>271</v>
      </c>
      <c r="AB27" s="522" t="s">
        <v>263</v>
      </c>
      <c r="AC27" s="522" t="s">
        <v>271</v>
      </c>
      <c r="AD27" s="522" t="s">
        <v>263</v>
      </c>
      <c r="AE27" s="522" t="s">
        <v>271</v>
      </c>
    </row>
    <row r="28" spans="1:31" s="3" customFormat="1" ht="25.5" customHeight="1">
      <c r="A28" s="525" t="s">
        <v>284</v>
      </c>
      <c r="B28" s="526" t="s">
        <v>273</v>
      </c>
      <c r="C28" s="526" t="s">
        <v>273</v>
      </c>
      <c r="D28" s="526" t="s">
        <v>273</v>
      </c>
      <c r="E28" s="526" t="s">
        <v>273</v>
      </c>
      <c r="F28" s="526" t="s">
        <v>273</v>
      </c>
      <c r="G28" s="526" t="s">
        <v>273</v>
      </c>
      <c r="H28" s="526" t="s">
        <v>273</v>
      </c>
      <c r="I28" s="526" t="s">
        <v>273</v>
      </c>
      <c r="J28" s="526" t="s">
        <v>273</v>
      </c>
      <c r="K28" s="526" t="s">
        <v>273</v>
      </c>
      <c r="L28" s="526" t="s">
        <v>273</v>
      </c>
      <c r="M28" s="526" t="s">
        <v>273</v>
      </c>
      <c r="N28" s="526" t="s">
        <v>273</v>
      </c>
      <c r="O28" s="526" t="s">
        <v>273</v>
      </c>
      <c r="P28" s="527" t="s">
        <v>273</v>
      </c>
      <c r="Q28" s="526" t="s">
        <v>273</v>
      </c>
      <c r="R28" s="526" t="s">
        <v>273</v>
      </c>
      <c r="S28" s="526" t="s">
        <v>273</v>
      </c>
      <c r="T28" s="526" t="s">
        <v>273</v>
      </c>
      <c r="U28" s="526" t="s">
        <v>273</v>
      </c>
      <c r="V28" s="526" t="s">
        <v>273</v>
      </c>
      <c r="W28" s="526" t="s">
        <v>273</v>
      </c>
      <c r="X28" s="526" t="s">
        <v>273</v>
      </c>
      <c r="Y28" s="526" t="s">
        <v>273</v>
      </c>
      <c r="Z28" s="526" t="s">
        <v>273</v>
      </c>
      <c r="AA28" s="526" t="s">
        <v>273</v>
      </c>
      <c r="AB28" s="526" t="s">
        <v>273</v>
      </c>
      <c r="AC28" s="526" t="s">
        <v>273</v>
      </c>
      <c r="AD28" s="526" t="s">
        <v>273</v>
      </c>
      <c r="AE28" s="526" t="s">
        <v>273</v>
      </c>
    </row>
    <row r="29" spans="1:31" ht="28.5" customHeight="1">
      <c r="A29" s="528" t="s">
        <v>5</v>
      </c>
      <c r="B29" s="529">
        <f>SUM(B31:B38)</f>
        <v>1502</v>
      </c>
      <c r="C29" s="529">
        <f aca="true" t="shared" si="0" ref="C29:AE29">SUM(C31:C38)</f>
        <v>2424</v>
      </c>
      <c r="D29" s="529">
        <f t="shared" si="0"/>
        <v>7</v>
      </c>
      <c r="E29" s="529">
        <f t="shared" si="0"/>
        <v>47</v>
      </c>
      <c r="F29" s="529">
        <f t="shared" si="0"/>
        <v>4</v>
      </c>
      <c r="G29" s="529">
        <f t="shared" si="0"/>
        <v>0</v>
      </c>
      <c r="H29" s="529">
        <f t="shared" si="0"/>
        <v>61</v>
      </c>
      <c r="I29" s="529">
        <f t="shared" si="0"/>
        <v>57</v>
      </c>
      <c r="J29" s="529">
        <f t="shared" si="0"/>
        <v>4</v>
      </c>
      <c r="K29" s="529">
        <f t="shared" si="0"/>
        <v>0</v>
      </c>
      <c r="L29" s="529">
        <f t="shared" si="0"/>
        <v>1</v>
      </c>
      <c r="M29" s="529">
        <f t="shared" si="0"/>
        <v>0</v>
      </c>
      <c r="N29" s="529">
        <f t="shared" si="0"/>
        <v>1</v>
      </c>
      <c r="O29" s="529">
        <f t="shared" si="0"/>
        <v>0</v>
      </c>
      <c r="P29" s="529">
        <f t="shared" si="0"/>
        <v>6</v>
      </c>
      <c r="Q29" s="529">
        <f t="shared" si="0"/>
        <v>0</v>
      </c>
      <c r="R29" s="529">
        <f t="shared" si="0"/>
        <v>28</v>
      </c>
      <c r="S29" s="529">
        <f t="shared" si="0"/>
        <v>64</v>
      </c>
      <c r="T29" s="529">
        <f t="shared" si="0"/>
        <v>640</v>
      </c>
      <c r="U29" s="529">
        <f t="shared" si="0"/>
        <v>1618</v>
      </c>
      <c r="V29" s="529">
        <f t="shared" si="0"/>
        <v>0</v>
      </c>
      <c r="W29" s="529">
        <f t="shared" si="0"/>
        <v>0</v>
      </c>
      <c r="X29" s="529">
        <f t="shared" si="0"/>
        <v>154</v>
      </c>
      <c r="Y29" s="529">
        <f t="shared" si="0"/>
        <v>19</v>
      </c>
      <c r="Z29" s="529">
        <f t="shared" si="0"/>
        <v>35</v>
      </c>
      <c r="AA29" s="529">
        <f t="shared" si="0"/>
        <v>0</v>
      </c>
      <c r="AB29" s="529">
        <f t="shared" si="0"/>
        <v>7</v>
      </c>
      <c r="AC29" s="529">
        <f t="shared" si="0"/>
        <v>19</v>
      </c>
      <c r="AD29" s="529">
        <f t="shared" si="0"/>
        <v>554</v>
      </c>
      <c r="AE29" s="529">
        <f t="shared" si="0"/>
        <v>600</v>
      </c>
    </row>
    <row r="30" spans="1:31" ht="28.5" customHeight="1">
      <c r="A30" s="528"/>
      <c r="B30" s="542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4"/>
      <c r="Q30" s="543"/>
      <c r="R30" s="542"/>
      <c r="S30" s="543"/>
      <c r="T30" s="542"/>
      <c r="U30" s="543"/>
      <c r="V30" s="543"/>
      <c r="W30" s="543"/>
      <c r="X30" s="542"/>
      <c r="Y30" s="543"/>
      <c r="Z30" s="542"/>
      <c r="AA30" s="543"/>
      <c r="AB30" s="542"/>
      <c r="AC30" s="543"/>
      <c r="AD30" s="542"/>
      <c r="AE30" s="543"/>
    </row>
    <row r="31" spans="1:31" ht="28.5" customHeight="1">
      <c r="A31" s="528" t="s">
        <v>274</v>
      </c>
      <c r="B31" s="543">
        <f>SUM(D31,F31,H31,J31,N31,P31,R31,L31,T31,V31,X31,Z31,AB31,AD31)</f>
        <v>402</v>
      </c>
      <c r="C31" s="543">
        <f>SUM(E31,G31,I31,K31,O31,Q31,S31,M31,U31,W31,Y31,AA31,AC31,AE31)</f>
        <v>654</v>
      </c>
      <c r="D31" s="543">
        <v>6</v>
      </c>
      <c r="E31" s="543">
        <v>42</v>
      </c>
      <c r="F31" s="543">
        <v>2</v>
      </c>
      <c r="G31" s="545" t="s">
        <v>30</v>
      </c>
      <c r="H31" s="543">
        <v>9</v>
      </c>
      <c r="I31" s="545" t="s">
        <v>30</v>
      </c>
      <c r="J31" s="543">
        <v>1</v>
      </c>
      <c r="K31" s="545" t="s">
        <v>30</v>
      </c>
      <c r="L31" s="543">
        <v>1</v>
      </c>
      <c r="M31" s="545" t="s">
        <v>30</v>
      </c>
      <c r="N31" s="543">
        <v>1</v>
      </c>
      <c r="O31" s="545" t="s">
        <v>30</v>
      </c>
      <c r="P31" s="544">
        <v>2</v>
      </c>
      <c r="Q31" s="545" t="s">
        <v>30</v>
      </c>
      <c r="R31" s="543">
        <v>8</v>
      </c>
      <c r="S31" s="543">
        <v>19</v>
      </c>
      <c r="T31" s="543">
        <v>158</v>
      </c>
      <c r="U31" s="543">
        <v>421</v>
      </c>
      <c r="V31" s="545" t="s">
        <v>30</v>
      </c>
      <c r="W31" s="545" t="s">
        <v>30</v>
      </c>
      <c r="X31" s="543">
        <v>43</v>
      </c>
      <c r="Y31" s="545">
        <v>19</v>
      </c>
      <c r="Z31" s="543">
        <v>9</v>
      </c>
      <c r="AA31" s="545" t="s">
        <v>30</v>
      </c>
      <c r="AB31" s="543">
        <v>2</v>
      </c>
      <c r="AC31" s="543">
        <v>19</v>
      </c>
      <c r="AD31" s="543">
        <v>160</v>
      </c>
      <c r="AE31" s="543">
        <v>134</v>
      </c>
    </row>
    <row r="32" spans="1:31" ht="28.5" customHeight="1">
      <c r="A32" s="528" t="s">
        <v>276</v>
      </c>
      <c r="B32" s="543">
        <f>SUM(D32,F32,H32,J32,N32,P32,R32,L32,T32,V32,X32,Z32,AB32,AD32)</f>
        <v>140</v>
      </c>
      <c r="C32" s="543">
        <f>SUM(E32,G32,I32,K32,O32,Q32,S32,M32,U32,W32,Y32,AA32,AC32,AE32)</f>
        <v>305</v>
      </c>
      <c r="D32" s="545" t="s">
        <v>30</v>
      </c>
      <c r="E32" s="545" t="s">
        <v>30</v>
      </c>
      <c r="F32" s="545" t="s">
        <v>30</v>
      </c>
      <c r="G32" s="545" t="s">
        <v>30</v>
      </c>
      <c r="H32" s="543">
        <v>8</v>
      </c>
      <c r="I32" s="543">
        <v>19</v>
      </c>
      <c r="J32" s="545" t="s">
        <v>30</v>
      </c>
      <c r="K32" s="545" t="s">
        <v>30</v>
      </c>
      <c r="L32" s="545" t="s">
        <v>30</v>
      </c>
      <c r="M32" s="545" t="s">
        <v>30</v>
      </c>
      <c r="N32" s="545" t="s">
        <v>30</v>
      </c>
      <c r="O32" s="545" t="s">
        <v>30</v>
      </c>
      <c r="P32" s="546" t="s">
        <v>30</v>
      </c>
      <c r="Q32" s="545" t="s">
        <v>30</v>
      </c>
      <c r="R32" s="543">
        <v>4</v>
      </c>
      <c r="S32" s="545" t="s">
        <v>30</v>
      </c>
      <c r="T32" s="543">
        <v>70</v>
      </c>
      <c r="U32" s="543">
        <v>193</v>
      </c>
      <c r="V32" s="545" t="s">
        <v>30</v>
      </c>
      <c r="W32" s="545" t="s">
        <v>30</v>
      </c>
      <c r="X32" s="543">
        <v>16</v>
      </c>
      <c r="Y32" s="545" t="s">
        <v>30</v>
      </c>
      <c r="Z32" s="543">
        <v>1</v>
      </c>
      <c r="AA32" s="545" t="s">
        <v>30</v>
      </c>
      <c r="AB32" s="545" t="s">
        <v>30</v>
      </c>
      <c r="AC32" s="545" t="s">
        <v>30</v>
      </c>
      <c r="AD32" s="543">
        <v>41</v>
      </c>
      <c r="AE32" s="543">
        <v>93</v>
      </c>
    </row>
    <row r="33" spans="1:31" ht="28.5" customHeight="1">
      <c r="A33" s="528" t="s">
        <v>277</v>
      </c>
      <c r="B33" s="543">
        <f aca="true" t="shared" si="1" ref="B33:B38">SUM(D33,F33,H33,J33,N33,P33,R33,L33,T33,V33,X33,Z33,AB33,AD33)</f>
        <v>96</v>
      </c>
      <c r="C33" s="543">
        <f aca="true" t="shared" si="2" ref="C33:C38">SUM(E33,G33,I33,K33,O33,Q33,S33,M33,U33,W33,Y33,AA33,AC33,AE33)</f>
        <v>158</v>
      </c>
      <c r="D33" s="545" t="s">
        <v>30</v>
      </c>
      <c r="E33" s="545" t="s">
        <v>30</v>
      </c>
      <c r="F33" s="545" t="s">
        <v>30</v>
      </c>
      <c r="G33" s="545" t="s">
        <v>30</v>
      </c>
      <c r="H33" s="543">
        <v>9</v>
      </c>
      <c r="I33" s="545" t="s">
        <v>30</v>
      </c>
      <c r="J33" s="545" t="s">
        <v>30</v>
      </c>
      <c r="K33" s="545" t="s">
        <v>30</v>
      </c>
      <c r="L33" s="545" t="s">
        <v>30</v>
      </c>
      <c r="M33" s="545" t="s">
        <v>30</v>
      </c>
      <c r="N33" s="545" t="s">
        <v>30</v>
      </c>
      <c r="O33" s="545" t="s">
        <v>30</v>
      </c>
      <c r="P33" s="544">
        <v>2</v>
      </c>
      <c r="Q33" s="545" t="s">
        <v>30</v>
      </c>
      <c r="R33" s="545" t="s">
        <v>30</v>
      </c>
      <c r="S33" s="545" t="s">
        <v>30</v>
      </c>
      <c r="T33" s="543">
        <v>37</v>
      </c>
      <c r="U33" s="543">
        <v>101</v>
      </c>
      <c r="V33" s="545" t="s">
        <v>30</v>
      </c>
      <c r="W33" s="545" t="s">
        <v>30</v>
      </c>
      <c r="X33" s="543">
        <v>12</v>
      </c>
      <c r="Y33" s="545" t="s">
        <v>30</v>
      </c>
      <c r="Z33" s="543">
        <v>2</v>
      </c>
      <c r="AA33" s="545" t="s">
        <v>30</v>
      </c>
      <c r="AB33" s="545">
        <v>3</v>
      </c>
      <c r="AC33" s="545" t="s">
        <v>30</v>
      </c>
      <c r="AD33" s="543">
        <v>31</v>
      </c>
      <c r="AE33" s="543">
        <v>57</v>
      </c>
    </row>
    <row r="34" spans="1:31" ht="28.5" customHeight="1">
      <c r="A34" s="528" t="s">
        <v>278</v>
      </c>
      <c r="B34" s="543">
        <f t="shared" si="1"/>
        <v>177</v>
      </c>
      <c r="C34" s="543">
        <f t="shared" si="2"/>
        <v>211</v>
      </c>
      <c r="D34" s="545" t="s">
        <v>30</v>
      </c>
      <c r="E34" s="545" t="s">
        <v>30</v>
      </c>
      <c r="F34" s="543">
        <v>1</v>
      </c>
      <c r="G34" s="545" t="s">
        <v>30</v>
      </c>
      <c r="H34" s="543">
        <v>16</v>
      </c>
      <c r="I34" s="543">
        <v>19</v>
      </c>
      <c r="J34" s="543">
        <v>1</v>
      </c>
      <c r="K34" s="545" t="s">
        <v>30</v>
      </c>
      <c r="L34" s="545" t="s">
        <v>30</v>
      </c>
      <c r="M34" s="545" t="s">
        <v>30</v>
      </c>
      <c r="N34" s="545" t="s">
        <v>30</v>
      </c>
      <c r="O34" s="545" t="s">
        <v>30</v>
      </c>
      <c r="P34" s="546" t="s">
        <v>30</v>
      </c>
      <c r="Q34" s="545" t="s">
        <v>30</v>
      </c>
      <c r="R34" s="543">
        <v>3</v>
      </c>
      <c r="S34" s="543">
        <v>8</v>
      </c>
      <c r="T34" s="543">
        <v>83</v>
      </c>
      <c r="U34" s="543">
        <v>165</v>
      </c>
      <c r="V34" s="545" t="s">
        <v>30</v>
      </c>
      <c r="W34" s="545" t="s">
        <v>30</v>
      </c>
      <c r="X34" s="543">
        <v>25</v>
      </c>
      <c r="Y34" s="545" t="s">
        <v>30</v>
      </c>
      <c r="Z34" s="543">
        <v>7</v>
      </c>
      <c r="AA34" s="545" t="s">
        <v>30</v>
      </c>
      <c r="AB34" s="545" t="s">
        <v>30</v>
      </c>
      <c r="AC34" s="545" t="s">
        <v>30</v>
      </c>
      <c r="AD34" s="543">
        <v>41</v>
      </c>
      <c r="AE34" s="543">
        <v>19</v>
      </c>
    </row>
    <row r="35" spans="1:31" ht="28.5" customHeight="1">
      <c r="A35" s="528" t="s">
        <v>279</v>
      </c>
      <c r="B35" s="543">
        <f t="shared" si="1"/>
        <v>22</v>
      </c>
      <c r="C35" s="543">
        <f t="shared" si="2"/>
        <v>19</v>
      </c>
      <c r="D35" s="545" t="s">
        <v>30</v>
      </c>
      <c r="E35" s="545" t="s">
        <v>30</v>
      </c>
      <c r="F35" s="545" t="s">
        <v>30</v>
      </c>
      <c r="G35" s="545" t="s">
        <v>30</v>
      </c>
      <c r="H35" s="543">
        <v>3</v>
      </c>
      <c r="I35" s="543">
        <v>19</v>
      </c>
      <c r="J35" s="545" t="s">
        <v>30</v>
      </c>
      <c r="K35" s="545" t="s">
        <v>30</v>
      </c>
      <c r="L35" s="545" t="s">
        <v>30</v>
      </c>
      <c r="M35" s="545" t="s">
        <v>30</v>
      </c>
      <c r="N35" s="545" t="s">
        <v>30</v>
      </c>
      <c r="O35" s="545" t="s">
        <v>30</v>
      </c>
      <c r="P35" s="546" t="s">
        <v>30</v>
      </c>
      <c r="Q35" s="545" t="s">
        <v>30</v>
      </c>
      <c r="R35" s="545" t="s">
        <v>30</v>
      </c>
      <c r="S35" s="545" t="s">
        <v>30</v>
      </c>
      <c r="T35" s="543">
        <v>7</v>
      </c>
      <c r="U35" s="545" t="s">
        <v>30</v>
      </c>
      <c r="V35" s="545" t="s">
        <v>30</v>
      </c>
      <c r="W35" s="545" t="s">
        <v>30</v>
      </c>
      <c r="X35" s="543">
        <v>5</v>
      </c>
      <c r="Y35" s="545" t="s">
        <v>30</v>
      </c>
      <c r="Z35" s="545" t="s">
        <v>30</v>
      </c>
      <c r="AA35" s="545" t="s">
        <v>30</v>
      </c>
      <c r="AB35" s="545" t="s">
        <v>30</v>
      </c>
      <c r="AC35" s="545" t="s">
        <v>30</v>
      </c>
      <c r="AD35" s="543">
        <v>7</v>
      </c>
      <c r="AE35" s="545" t="s">
        <v>30</v>
      </c>
    </row>
    <row r="36" spans="1:31" ht="28.5" customHeight="1">
      <c r="A36" s="528" t="s">
        <v>280</v>
      </c>
      <c r="B36" s="543">
        <f t="shared" si="1"/>
        <v>130</v>
      </c>
      <c r="C36" s="543">
        <f t="shared" si="2"/>
        <v>221</v>
      </c>
      <c r="D36" s="545" t="s">
        <v>30</v>
      </c>
      <c r="E36" s="545" t="s">
        <v>30</v>
      </c>
      <c r="F36" s="543">
        <v>1</v>
      </c>
      <c r="G36" s="545" t="s">
        <v>30</v>
      </c>
      <c r="H36" s="543">
        <v>10</v>
      </c>
      <c r="I36" s="545" t="s">
        <v>30</v>
      </c>
      <c r="J36" s="545" t="s">
        <v>30</v>
      </c>
      <c r="K36" s="545" t="s">
        <v>30</v>
      </c>
      <c r="L36" s="545" t="s">
        <v>30</v>
      </c>
      <c r="M36" s="545" t="s">
        <v>30</v>
      </c>
      <c r="N36" s="545" t="s">
        <v>30</v>
      </c>
      <c r="O36" s="545" t="s">
        <v>30</v>
      </c>
      <c r="P36" s="546">
        <v>1</v>
      </c>
      <c r="Q36" s="545" t="s">
        <v>30</v>
      </c>
      <c r="R36" s="543">
        <v>2</v>
      </c>
      <c r="S36" s="545" t="s">
        <v>30</v>
      </c>
      <c r="T36" s="543">
        <v>41</v>
      </c>
      <c r="U36" s="543">
        <v>145</v>
      </c>
      <c r="V36" s="545" t="s">
        <v>30</v>
      </c>
      <c r="W36" s="545" t="s">
        <v>30</v>
      </c>
      <c r="X36" s="543">
        <v>16</v>
      </c>
      <c r="Y36" s="545" t="s">
        <v>30</v>
      </c>
      <c r="Z36" s="543">
        <v>3</v>
      </c>
      <c r="AA36" s="545" t="s">
        <v>30</v>
      </c>
      <c r="AB36" s="545" t="s">
        <v>30</v>
      </c>
      <c r="AC36" s="545" t="s">
        <v>30</v>
      </c>
      <c r="AD36" s="543">
        <v>56</v>
      </c>
      <c r="AE36" s="543">
        <v>76</v>
      </c>
    </row>
    <row r="37" spans="1:31" ht="28.5" customHeight="1">
      <c r="A37" s="528" t="s">
        <v>281</v>
      </c>
      <c r="B37" s="543">
        <f t="shared" si="1"/>
        <v>259</v>
      </c>
      <c r="C37" s="543">
        <f t="shared" si="2"/>
        <v>417</v>
      </c>
      <c r="D37" s="543">
        <v>1</v>
      </c>
      <c r="E37" s="543">
        <v>5</v>
      </c>
      <c r="F37" s="545" t="s">
        <v>30</v>
      </c>
      <c r="G37" s="545" t="s">
        <v>30</v>
      </c>
      <c r="H37" s="545">
        <v>2</v>
      </c>
      <c r="I37" s="545" t="s">
        <v>30</v>
      </c>
      <c r="J37" s="543">
        <v>1</v>
      </c>
      <c r="K37" s="545" t="s">
        <v>30</v>
      </c>
      <c r="L37" s="545" t="s">
        <v>30</v>
      </c>
      <c r="M37" s="545" t="s">
        <v>30</v>
      </c>
      <c r="N37" s="545" t="s">
        <v>30</v>
      </c>
      <c r="O37" s="545" t="s">
        <v>30</v>
      </c>
      <c r="P37" s="546" t="s">
        <v>30</v>
      </c>
      <c r="Q37" s="545" t="s">
        <v>30</v>
      </c>
      <c r="R37" s="543">
        <v>8</v>
      </c>
      <c r="S37" s="545">
        <v>37</v>
      </c>
      <c r="T37" s="543">
        <v>124</v>
      </c>
      <c r="U37" s="543">
        <v>289</v>
      </c>
      <c r="V37" s="545" t="s">
        <v>30</v>
      </c>
      <c r="W37" s="545" t="s">
        <v>30</v>
      </c>
      <c r="X37" s="543">
        <v>18</v>
      </c>
      <c r="Y37" s="545" t="s">
        <v>30</v>
      </c>
      <c r="Z37" s="543">
        <v>6</v>
      </c>
      <c r="AA37" s="545" t="s">
        <v>30</v>
      </c>
      <c r="AB37" s="545">
        <v>1</v>
      </c>
      <c r="AC37" s="545" t="s">
        <v>30</v>
      </c>
      <c r="AD37" s="543">
        <v>98</v>
      </c>
      <c r="AE37" s="543">
        <v>86</v>
      </c>
    </row>
    <row r="38" spans="1:31" ht="28.5" customHeight="1" thickBot="1">
      <c r="A38" s="534" t="s">
        <v>11</v>
      </c>
      <c r="B38" s="543">
        <f t="shared" si="1"/>
        <v>276</v>
      </c>
      <c r="C38" s="543">
        <f t="shared" si="2"/>
        <v>439</v>
      </c>
      <c r="D38" s="547" t="s">
        <v>30</v>
      </c>
      <c r="E38" s="547" t="s">
        <v>30</v>
      </c>
      <c r="F38" s="547" t="s">
        <v>30</v>
      </c>
      <c r="G38" s="547" t="s">
        <v>30</v>
      </c>
      <c r="H38" s="548">
        <v>4</v>
      </c>
      <c r="I38" s="547" t="s">
        <v>30</v>
      </c>
      <c r="J38" s="548">
        <v>1</v>
      </c>
      <c r="K38" s="547" t="s">
        <v>30</v>
      </c>
      <c r="L38" s="547" t="s">
        <v>30</v>
      </c>
      <c r="M38" s="547" t="s">
        <v>30</v>
      </c>
      <c r="N38" s="547" t="s">
        <v>30</v>
      </c>
      <c r="O38" s="547" t="s">
        <v>30</v>
      </c>
      <c r="P38" s="549">
        <v>1</v>
      </c>
      <c r="Q38" s="547" t="s">
        <v>30</v>
      </c>
      <c r="R38" s="548">
        <v>3</v>
      </c>
      <c r="S38" s="547" t="s">
        <v>30</v>
      </c>
      <c r="T38" s="548">
        <v>120</v>
      </c>
      <c r="U38" s="548">
        <v>304</v>
      </c>
      <c r="V38" s="547" t="s">
        <v>30</v>
      </c>
      <c r="W38" s="547" t="s">
        <v>30</v>
      </c>
      <c r="X38" s="548">
        <v>19</v>
      </c>
      <c r="Y38" s="547" t="s">
        <v>30</v>
      </c>
      <c r="Z38" s="548">
        <v>7</v>
      </c>
      <c r="AA38" s="547" t="s">
        <v>30</v>
      </c>
      <c r="AB38" s="548">
        <v>1</v>
      </c>
      <c r="AC38" s="547" t="s">
        <v>30</v>
      </c>
      <c r="AD38" s="548">
        <v>120</v>
      </c>
      <c r="AE38" s="548">
        <v>135</v>
      </c>
    </row>
    <row r="39" spans="1:31" ht="24" customHeight="1">
      <c r="A39" s="802" t="s">
        <v>343</v>
      </c>
      <c r="B39" s="845"/>
      <c r="C39" s="845"/>
      <c r="N39" s="539"/>
      <c r="O39" s="539"/>
      <c r="AB39" s="540"/>
      <c r="AE39" s="550" t="s">
        <v>399</v>
      </c>
    </row>
  </sheetData>
  <sheetProtection/>
  <mergeCells count="32">
    <mergeCell ref="Z24:AA25"/>
    <mergeCell ref="AB24:AC25"/>
    <mergeCell ref="AD24:AE25"/>
    <mergeCell ref="A39:C39"/>
    <mergeCell ref="N24:O25"/>
    <mergeCell ref="P24:Q25"/>
    <mergeCell ref="R24:S25"/>
    <mergeCell ref="T24:U25"/>
    <mergeCell ref="V24:W25"/>
    <mergeCell ref="X24:Y25"/>
    <mergeCell ref="B24:C25"/>
    <mergeCell ref="D24:E25"/>
    <mergeCell ref="F24:G25"/>
    <mergeCell ref="H24:I25"/>
    <mergeCell ref="J24:K25"/>
    <mergeCell ref="L24:M25"/>
    <mergeCell ref="AD3:AE4"/>
    <mergeCell ref="AB3:AC4"/>
    <mergeCell ref="Z3:AA4"/>
    <mergeCell ref="T3:U4"/>
    <mergeCell ref="V3:W4"/>
    <mergeCell ref="X3:Y4"/>
    <mergeCell ref="A18:D18"/>
    <mergeCell ref="R3:S4"/>
    <mergeCell ref="N3:O4"/>
    <mergeCell ref="B3:C4"/>
    <mergeCell ref="L3:M4"/>
    <mergeCell ref="D3:E4"/>
    <mergeCell ref="F3:G4"/>
    <mergeCell ref="H3:I4"/>
    <mergeCell ref="J3:K4"/>
    <mergeCell ref="P3:Q4"/>
  </mergeCells>
  <printOptions/>
  <pageMargins left="0.69" right="0.59" top="1" bottom="1" header="0.512" footer="0.512"/>
  <pageSetup fitToHeight="1" fitToWidth="1" horizontalDpi="300" verticalDpi="300" orientation="landscape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0">
      <selection activeCell="E48" sqref="E48"/>
    </sheetView>
  </sheetViews>
  <sheetFormatPr defaultColWidth="9.00390625" defaultRowHeight="13.5"/>
  <cols>
    <col min="1" max="1" width="9.00390625" style="197" customWidth="1"/>
    <col min="2" max="6" width="11.375" style="197" customWidth="1"/>
    <col min="7" max="7" width="9.25390625" style="197" bestFit="1" customWidth="1"/>
    <col min="8" max="8" width="9.75390625" style="197" bestFit="1" customWidth="1"/>
    <col min="9" max="9" width="9.50390625" style="197" customWidth="1"/>
    <col min="10" max="10" width="11.625" style="197" customWidth="1"/>
    <col min="11" max="12" width="11.75390625" style="197" customWidth="1"/>
    <col min="13" max="14" width="11.625" style="197" customWidth="1"/>
    <col min="15" max="15" width="9.25390625" style="197" bestFit="1" customWidth="1"/>
    <col min="16" max="16" width="11.75390625" style="197" bestFit="1" customWidth="1"/>
    <col min="17" max="17" width="9.625" style="197" customWidth="1"/>
    <col min="18" max="18" width="9.25390625" style="197" bestFit="1" customWidth="1"/>
    <col min="19" max="27" width="9.00390625" style="197" customWidth="1"/>
    <col min="28" max="28" width="12.25390625" style="197" customWidth="1"/>
    <col min="29" max="31" width="9.00390625" style="197" customWidth="1"/>
    <col min="32" max="32" width="10.375" style="197" customWidth="1"/>
    <col min="33" max="16384" width="9.00390625" style="197" customWidth="1"/>
  </cols>
  <sheetData>
    <row r="1" spans="1:17" s="12" customFormat="1" ht="26.25" customHeight="1">
      <c r="A1" s="457" t="s">
        <v>390</v>
      </c>
      <c r="B1" s="457"/>
      <c r="C1" s="457"/>
      <c r="D1" s="457"/>
      <c r="E1" s="457"/>
      <c r="F1" s="457"/>
      <c r="G1" s="457"/>
      <c r="H1" s="457"/>
      <c r="I1" s="458"/>
      <c r="J1" s="457"/>
      <c r="K1" s="457"/>
      <c r="L1" s="457"/>
      <c r="M1" s="457"/>
      <c r="N1" s="457"/>
      <c r="O1" s="457"/>
      <c r="P1" s="457"/>
      <c r="Q1" s="457"/>
    </row>
    <row r="2" spans="1:18" ht="15" customHeight="1" thickBot="1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196" t="s">
        <v>344</v>
      </c>
    </row>
    <row r="3" spans="1:18" s="199" customFormat="1" ht="26.25" customHeight="1">
      <c r="A3" s="852" t="s">
        <v>284</v>
      </c>
      <c r="B3" s="846" t="s">
        <v>285</v>
      </c>
      <c r="C3" s="856" t="s">
        <v>7</v>
      </c>
      <c r="D3" s="857"/>
      <c r="E3" s="856" t="s">
        <v>8</v>
      </c>
      <c r="F3" s="857"/>
      <c r="G3" s="850" t="s">
        <v>9</v>
      </c>
      <c r="H3" s="850" t="s">
        <v>286</v>
      </c>
      <c r="I3" s="850" t="s">
        <v>287</v>
      </c>
      <c r="J3" s="848" t="s">
        <v>288</v>
      </c>
      <c r="K3" s="850" t="s">
        <v>289</v>
      </c>
      <c r="L3" s="461" t="s">
        <v>290</v>
      </c>
      <c r="M3" s="460" t="s">
        <v>291</v>
      </c>
      <c r="N3" s="462" t="s">
        <v>292</v>
      </c>
      <c r="O3" s="460" t="s">
        <v>345</v>
      </c>
      <c r="P3" s="462" t="s">
        <v>346</v>
      </c>
      <c r="Q3" s="460" t="s">
        <v>347</v>
      </c>
      <c r="R3" s="177" t="s">
        <v>347</v>
      </c>
    </row>
    <row r="4" spans="1:18" s="199" customFormat="1" ht="26.25" customHeight="1">
      <c r="A4" s="853"/>
      <c r="B4" s="847"/>
      <c r="C4" s="464" t="s">
        <v>296</v>
      </c>
      <c r="D4" s="465" t="s">
        <v>297</v>
      </c>
      <c r="E4" s="464" t="s">
        <v>296</v>
      </c>
      <c r="F4" s="465" t="s">
        <v>297</v>
      </c>
      <c r="G4" s="851"/>
      <c r="H4" s="851"/>
      <c r="I4" s="851"/>
      <c r="J4" s="849"/>
      <c r="K4" s="851"/>
      <c r="L4" s="466" t="s">
        <v>298</v>
      </c>
      <c r="M4" s="463" t="s">
        <v>348</v>
      </c>
      <c r="N4" s="467" t="s">
        <v>349</v>
      </c>
      <c r="O4" s="463" t="s">
        <v>350</v>
      </c>
      <c r="P4" s="467" t="s">
        <v>351</v>
      </c>
      <c r="Q4" s="463" t="s">
        <v>352</v>
      </c>
      <c r="R4" s="182" t="s">
        <v>353</v>
      </c>
    </row>
    <row r="5" spans="1:46" ht="26.25" customHeight="1">
      <c r="A5" s="468" t="s">
        <v>5</v>
      </c>
      <c r="B5" s="655">
        <f>SUM(B7:B14)</f>
        <v>12534.7</v>
      </c>
      <c r="C5" s="655">
        <f aca="true" t="shared" si="0" ref="C5:R5">SUM(C7:C14)</f>
        <v>1464</v>
      </c>
      <c r="D5" s="655">
        <f t="shared" si="0"/>
        <v>244</v>
      </c>
      <c r="E5" s="655">
        <f t="shared" si="0"/>
        <v>27</v>
      </c>
      <c r="F5" s="655">
        <f t="shared" si="0"/>
        <v>9</v>
      </c>
      <c r="G5" s="655">
        <f t="shared" si="0"/>
        <v>88.30000000000001</v>
      </c>
      <c r="H5" s="655">
        <f t="shared" si="0"/>
        <v>69.4</v>
      </c>
      <c r="I5" s="655">
        <f t="shared" si="0"/>
        <v>88.9</v>
      </c>
      <c r="J5" s="655">
        <f t="shared" si="0"/>
        <v>1205.5</v>
      </c>
      <c r="K5" s="655">
        <f t="shared" si="0"/>
        <v>2160.7</v>
      </c>
      <c r="L5" s="655">
        <f t="shared" si="0"/>
        <v>472.1</v>
      </c>
      <c r="M5" s="655">
        <f t="shared" si="0"/>
        <v>54.400000000000006</v>
      </c>
      <c r="N5" s="655">
        <f t="shared" si="0"/>
        <v>25.700000000000003</v>
      </c>
      <c r="O5" s="655">
        <f t="shared" si="0"/>
        <v>46.599999999999994</v>
      </c>
      <c r="P5" s="655">
        <f t="shared" si="0"/>
        <v>0.6</v>
      </c>
      <c r="Q5" s="655">
        <f t="shared" si="0"/>
        <v>24.300000000000004</v>
      </c>
      <c r="R5" s="656">
        <f t="shared" si="0"/>
        <v>4</v>
      </c>
      <c r="S5" s="219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</row>
    <row r="6" spans="1:19" ht="26.25" customHeight="1">
      <c r="A6" s="468"/>
      <c r="B6" s="470"/>
      <c r="C6" s="471"/>
      <c r="D6" s="470"/>
      <c r="E6" s="471"/>
      <c r="F6" s="470"/>
      <c r="G6" s="471"/>
      <c r="H6" s="470"/>
      <c r="I6" s="470"/>
      <c r="J6" s="471"/>
      <c r="K6" s="472"/>
      <c r="L6" s="472"/>
      <c r="M6" s="470"/>
      <c r="N6" s="471"/>
      <c r="O6" s="470"/>
      <c r="P6" s="471"/>
      <c r="Q6" s="470"/>
      <c r="R6" s="215"/>
      <c r="S6" s="220"/>
    </row>
    <row r="7" spans="1:19" ht="26.25" customHeight="1">
      <c r="A7" s="468" t="s">
        <v>354</v>
      </c>
      <c r="B7" s="469">
        <f>SUM(C7:R7,B21:Q21)</f>
        <v>3147.5</v>
      </c>
      <c r="C7" s="473">
        <v>394</v>
      </c>
      <c r="D7" s="469">
        <v>70.7</v>
      </c>
      <c r="E7" s="473">
        <v>2</v>
      </c>
      <c r="F7" s="469">
        <v>2.7</v>
      </c>
      <c r="G7" s="473">
        <v>30.6</v>
      </c>
      <c r="H7" s="469">
        <v>10.6</v>
      </c>
      <c r="I7" s="469">
        <v>35.9</v>
      </c>
      <c r="J7" s="473">
        <v>253.1</v>
      </c>
      <c r="K7" s="474">
        <v>448.8</v>
      </c>
      <c r="L7" s="474">
        <v>119</v>
      </c>
      <c r="M7" s="469">
        <v>13.8</v>
      </c>
      <c r="N7" s="473">
        <v>9.1</v>
      </c>
      <c r="O7" s="469">
        <v>13.4</v>
      </c>
      <c r="P7" s="473">
        <v>0.5</v>
      </c>
      <c r="Q7" s="469">
        <v>3</v>
      </c>
      <c r="R7" s="202">
        <v>0</v>
      </c>
      <c r="S7" s="220"/>
    </row>
    <row r="8" spans="1:19" ht="26.25" customHeight="1">
      <c r="A8" s="468" t="s">
        <v>276</v>
      </c>
      <c r="B8" s="469">
        <f aca="true" t="shared" si="1" ref="B8:B14">SUM(C8:R8,B22:Q22)</f>
        <v>1190.3</v>
      </c>
      <c r="C8" s="473">
        <v>126</v>
      </c>
      <c r="D8" s="469">
        <v>15.2</v>
      </c>
      <c r="E8" s="475">
        <v>1</v>
      </c>
      <c r="F8" s="469">
        <v>0.2</v>
      </c>
      <c r="G8" s="473">
        <v>8</v>
      </c>
      <c r="H8" s="469">
        <v>17</v>
      </c>
      <c r="I8" s="469">
        <v>3.2</v>
      </c>
      <c r="J8" s="473">
        <v>111.6</v>
      </c>
      <c r="K8" s="474">
        <v>229.9</v>
      </c>
      <c r="L8" s="474">
        <v>38.5</v>
      </c>
      <c r="M8" s="469">
        <v>3.8</v>
      </c>
      <c r="N8" s="473">
        <v>1.6</v>
      </c>
      <c r="O8" s="476">
        <v>2</v>
      </c>
      <c r="P8" s="475">
        <v>0</v>
      </c>
      <c r="Q8" s="476">
        <v>0.39999999999999947</v>
      </c>
      <c r="R8" s="202">
        <v>0</v>
      </c>
      <c r="S8" s="220"/>
    </row>
    <row r="9" spans="1:19" ht="26.25" customHeight="1">
      <c r="A9" s="468" t="s">
        <v>277</v>
      </c>
      <c r="B9" s="469">
        <f t="shared" si="1"/>
        <v>854</v>
      </c>
      <c r="C9" s="473">
        <v>81</v>
      </c>
      <c r="D9" s="469">
        <v>15.9</v>
      </c>
      <c r="E9" s="473">
        <v>3</v>
      </c>
      <c r="F9" s="469">
        <v>1.6</v>
      </c>
      <c r="G9" s="473">
        <v>8.1</v>
      </c>
      <c r="H9" s="469">
        <v>12.6</v>
      </c>
      <c r="I9" s="469">
        <v>2.1</v>
      </c>
      <c r="J9" s="473">
        <v>69.1</v>
      </c>
      <c r="K9" s="474">
        <v>156.7</v>
      </c>
      <c r="L9" s="474">
        <v>17.4</v>
      </c>
      <c r="M9" s="469">
        <v>6.8</v>
      </c>
      <c r="N9" s="475" t="s">
        <v>30</v>
      </c>
      <c r="O9" s="469">
        <v>1</v>
      </c>
      <c r="P9" s="475">
        <v>0.1</v>
      </c>
      <c r="Q9" s="469">
        <v>1.8</v>
      </c>
      <c r="R9" s="200">
        <v>1</v>
      </c>
      <c r="S9" s="220"/>
    </row>
    <row r="10" spans="1:19" ht="26.25" customHeight="1">
      <c r="A10" s="468" t="s">
        <v>278</v>
      </c>
      <c r="B10" s="469">
        <f t="shared" si="1"/>
        <v>1357.4</v>
      </c>
      <c r="C10" s="473">
        <v>168</v>
      </c>
      <c r="D10" s="469">
        <v>31.8</v>
      </c>
      <c r="E10" s="473">
        <v>5</v>
      </c>
      <c r="F10" s="469">
        <v>1.6</v>
      </c>
      <c r="G10" s="473">
        <v>8.2</v>
      </c>
      <c r="H10" s="469">
        <v>1.2</v>
      </c>
      <c r="I10" s="469">
        <v>3</v>
      </c>
      <c r="J10" s="473">
        <v>130</v>
      </c>
      <c r="K10" s="474">
        <v>141.1</v>
      </c>
      <c r="L10" s="474">
        <v>45.7</v>
      </c>
      <c r="M10" s="469">
        <v>7.9</v>
      </c>
      <c r="N10" s="475">
        <v>1</v>
      </c>
      <c r="O10" s="469">
        <v>12</v>
      </c>
      <c r="P10" s="475" t="s">
        <v>30</v>
      </c>
      <c r="Q10" s="469">
        <v>5</v>
      </c>
      <c r="R10" s="202">
        <v>2</v>
      </c>
      <c r="S10" s="220"/>
    </row>
    <row r="11" spans="1:19" ht="26.25" customHeight="1">
      <c r="A11" s="477" t="s">
        <v>279</v>
      </c>
      <c r="B11" s="469">
        <f t="shared" si="1"/>
        <v>203.4</v>
      </c>
      <c r="C11" s="473">
        <v>17</v>
      </c>
      <c r="D11" s="469">
        <v>3.7</v>
      </c>
      <c r="E11" s="469">
        <v>3</v>
      </c>
      <c r="F11" s="476" t="s">
        <v>30</v>
      </c>
      <c r="G11" s="473">
        <v>1.7</v>
      </c>
      <c r="H11" s="478" t="s">
        <v>30</v>
      </c>
      <c r="I11" s="476">
        <v>1</v>
      </c>
      <c r="J11" s="473">
        <v>15</v>
      </c>
      <c r="K11" s="474">
        <v>6.2</v>
      </c>
      <c r="L11" s="474">
        <v>3.1</v>
      </c>
      <c r="M11" s="469">
        <v>0.1</v>
      </c>
      <c r="N11" s="475" t="s">
        <v>30</v>
      </c>
      <c r="O11" s="476" t="s">
        <v>30</v>
      </c>
      <c r="P11" s="475" t="s">
        <v>30</v>
      </c>
      <c r="Q11" s="469">
        <v>3</v>
      </c>
      <c r="R11" s="202">
        <v>1</v>
      </c>
      <c r="S11" s="220"/>
    </row>
    <row r="12" spans="1:19" ht="26.25" customHeight="1">
      <c r="A12" s="477" t="s">
        <v>280</v>
      </c>
      <c r="B12" s="469">
        <f t="shared" si="1"/>
        <v>1060.6000000000001</v>
      </c>
      <c r="C12" s="473">
        <v>111</v>
      </c>
      <c r="D12" s="469">
        <v>21.6</v>
      </c>
      <c r="E12" s="473">
        <v>3</v>
      </c>
      <c r="F12" s="469">
        <v>0.8</v>
      </c>
      <c r="G12" s="473">
        <v>6.3</v>
      </c>
      <c r="H12" s="469">
        <v>7.4</v>
      </c>
      <c r="I12" s="469">
        <v>3</v>
      </c>
      <c r="J12" s="473">
        <v>72.6</v>
      </c>
      <c r="K12" s="474">
        <v>124.9</v>
      </c>
      <c r="L12" s="474">
        <v>63</v>
      </c>
      <c r="M12" s="469">
        <v>1.1</v>
      </c>
      <c r="N12" s="473">
        <v>1</v>
      </c>
      <c r="O12" s="476" t="s">
        <v>30</v>
      </c>
      <c r="P12" s="475" t="s">
        <v>30</v>
      </c>
      <c r="Q12" s="469">
        <v>3.6</v>
      </c>
      <c r="R12" s="202">
        <v>0</v>
      </c>
      <c r="S12" s="220"/>
    </row>
    <row r="13" spans="1:19" ht="26.25" customHeight="1">
      <c r="A13" s="477" t="s">
        <v>355</v>
      </c>
      <c r="B13" s="469">
        <f t="shared" si="1"/>
        <v>2046.2000000000003</v>
      </c>
      <c r="C13" s="473">
        <v>291</v>
      </c>
      <c r="D13" s="469">
        <v>48.5</v>
      </c>
      <c r="E13" s="473">
        <v>10</v>
      </c>
      <c r="F13" s="469">
        <v>1.2</v>
      </c>
      <c r="G13" s="473">
        <v>14.9</v>
      </c>
      <c r="H13" s="469">
        <v>15</v>
      </c>
      <c r="I13" s="469">
        <v>25.2</v>
      </c>
      <c r="J13" s="473">
        <v>261</v>
      </c>
      <c r="K13" s="474">
        <v>380.4</v>
      </c>
      <c r="L13" s="474">
        <v>45.7</v>
      </c>
      <c r="M13" s="469">
        <v>10.5</v>
      </c>
      <c r="N13" s="473">
        <v>6.9</v>
      </c>
      <c r="O13" s="476">
        <v>12.2</v>
      </c>
      <c r="P13" s="475">
        <v>0</v>
      </c>
      <c r="Q13" s="469">
        <v>7.4</v>
      </c>
      <c r="R13" s="202">
        <v>0</v>
      </c>
      <c r="S13" s="220"/>
    </row>
    <row r="14" spans="1:19" ht="26.25" customHeight="1" thickBot="1">
      <c r="A14" s="479" t="s">
        <v>282</v>
      </c>
      <c r="B14" s="480">
        <f t="shared" si="1"/>
        <v>2675.3</v>
      </c>
      <c r="C14" s="481">
        <v>276</v>
      </c>
      <c r="D14" s="480">
        <v>36.6</v>
      </c>
      <c r="E14" s="482" t="s">
        <v>30</v>
      </c>
      <c r="F14" s="480">
        <v>0.9</v>
      </c>
      <c r="G14" s="481">
        <v>10.5</v>
      </c>
      <c r="H14" s="480">
        <v>5.6</v>
      </c>
      <c r="I14" s="480">
        <v>15.5</v>
      </c>
      <c r="J14" s="481">
        <v>293.1</v>
      </c>
      <c r="K14" s="483">
        <v>672.7</v>
      </c>
      <c r="L14" s="483">
        <v>139.7</v>
      </c>
      <c r="M14" s="480">
        <v>10.4</v>
      </c>
      <c r="N14" s="481">
        <v>6.1</v>
      </c>
      <c r="O14" s="484">
        <v>6</v>
      </c>
      <c r="P14" s="482" t="s">
        <v>30</v>
      </c>
      <c r="Q14" s="480">
        <v>0.1</v>
      </c>
      <c r="R14" s="203">
        <v>0</v>
      </c>
      <c r="S14" s="220"/>
    </row>
    <row r="15" spans="1:18" s="217" customFormat="1" ht="19.5" customHeight="1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</row>
    <row r="16" spans="1:18" s="217" customFormat="1" ht="21" customHeight="1" thickBot="1">
      <c r="A16" s="218"/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216"/>
    </row>
    <row r="17" spans="1:17" ht="26.25" customHeight="1">
      <c r="A17" s="854" t="s">
        <v>284</v>
      </c>
      <c r="B17" s="461" t="s">
        <v>322</v>
      </c>
      <c r="C17" s="461" t="s">
        <v>323</v>
      </c>
      <c r="D17" s="461" t="s">
        <v>294</v>
      </c>
      <c r="E17" s="461" t="s">
        <v>321</v>
      </c>
      <c r="F17" s="460" t="s">
        <v>356</v>
      </c>
      <c r="G17" s="461" t="s">
        <v>357</v>
      </c>
      <c r="H17" s="460" t="s">
        <v>358</v>
      </c>
      <c r="I17" s="461" t="s">
        <v>359</v>
      </c>
      <c r="J17" s="460" t="s">
        <v>360</v>
      </c>
      <c r="K17" s="846" t="s">
        <v>361</v>
      </c>
      <c r="L17" s="460" t="s">
        <v>318</v>
      </c>
      <c r="M17" s="846" t="s">
        <v>320</v>
      </c>
      <c r="N17" s="460" t="s">
        <v>324</v>
      </c>
      <c r="O17" s="846" t="s">
        <v>325</v>
      </c>
      <c r="P17" s="846" t="s">
        <v>362</v>
      </c>
      <c r="Q17" s="461" t="s">
        <v>324</v>
      </c>
    </row>
    <row r="18" spans="1:17" ht="26.25" customHeight="1">
      <c r="A18" s="855"/>
      <c r="B18" s="466" t="s">
        <v>363</v>
      </c>
      <c r="C18" s="466" t="s">
        <v>363</v>
      </c>
      <c r="D18" s="466" t="s">
        <v>301</v>
      </c>
      <c r="E18" s="466" t="s">
        <v>331</v>
      </c>
      <c r="F18" s="463" t="s">
        <v>364</v>
      </c>
      <c r="G18" s="463" t="s">
        <v>364</v>
      </c>
      <c r="H18" s="463" t="s">
        <v>365</v>
      </c>
      <c r="I18" s="466" t="s">
        <v>365</v>
      </c>
      <c r="J18" s="463" t="s">
        <v>366</v>
      </c>
      <c r="K18" s="847"/>
      <c r="L18" s="463" t="s">
        <v>367</v>
      </c>
      <c r="M18" s="847"/>
      <c r="N18" s="463" t="s">
        <v>332</v>
      </c>
      <c r="O18" s="847"/>
      <c r="P18" s="847"/>
      <c r="Q18" s="466" t="s">
        <v>368</v>
      </c>
    </row>
    <row r="19" spans="1:18" ht="26.25" customHeight="1">
      <c r="A19" s="468" t="s">
        <v>5</v>
      </c>
      <c r="B19" s="656">
        <f aca="true" t="shared" si="2" ref="B19:Q19">SUM(B21:B28)</f>
        <v>50.4</v>
      </c>
      <c r="C19" s="656">
        <f t="shared" si="2"/>
        <v>979.7</v>
      </c>
      <c r="D19" s="656">
        <f t="shared" si="2"/>
        <v>2.1</v>
      </c>
      <c r="E19" s="656">
        <f t="shared" si="2"/>
        <v>19.1</v>
      </c>
      <c r="F19" s="656">
        <f t="shared" si="2"/>
        <v>109.1</v>
      </c>
      <c r="G19" s="656">
        <f t="shared" si="2"/>
        <v>15.600000000000001</v>
      </c>
      <c r="H19" s="656">
        <f t="shared" si="2"/>
        <v>188.5</v>
      </c>
      <c r="I19" s="656">
        <f t="shared" si="2"/>
        <v>6.5</v>
      </c>
      <c r="J19" s="656">
        <f t="shared" si="2"/>
        <v>74</v>
      </c>
      <c r="K19" s="656">
        <f t="shared" si="2"/>
        <v>52.6</v>
      </c>
      <c r="L19" s="656">
        <f t="shared" si="2"/>
        <v>29.700000000000003</v>
      </c>
      <c r="M19" s="656">
        <f t="shared" si="2"/>
        <v>166.7</v>
      </c>
      <c r="N19" s="656">
        <f t="shared" si="2"/>
        <v>159.4</v>
      </c>
      <c r="O19" s="656">
        <f t="shared" si="2"/>
        <v>17.7</v>
      </c>
      <c r="P19" s="656">
        <f t="shared" si="2"/>
        <v>3257.1</v>
      </c>
      <c r="Q19" s="656">
        <f t="shared" si="2"/>
        <v>1422</v>
      </c>
      <c r="R19" s="204"/>
    </row>
    <row r="20" spans="1:17" ht="26.25" customHeight="1">
      <c r="A20" s="468"/>
      <c r="B20" s="472"/>
      <c r="C20" s="472"/>
      <c r="D20" s="486"/>
      <c r="E20" s="472"/>
      <c r="F20" s="470"/>
      <c r="G20" s="470"/>
      <c r="H20" s="471"/>
      <c r="I20" s="470"/>
      <c r="J20" s="471"/>
      <c r="K20" s="470"/>
      <c r="L20" s="470"/>
      <c r="M20" s="471"/>
      <c r="N20" s="470"/>
      <c r="O20" s="470"/>
      <c r="P20" s="470"/>
      <c r="Q20" s="472"/>
    </row>
    <row r="21" spans="1:17" ht="26.25" customHeight="1">
      <c r="A21" s="468" t="s">
        <v>354</v>
      </c>
      <c r="B21" s="478">
        <v>8</v>
      </c>
      <c r="C21" s="474">
        <v>273.3</v>
      </c>
      <c r="D21" s="478" t="s">
        <v>30</v>
      </c>
      <c r="E21" s="474">
        <v>7</v>
      </c>
      <c r="F21" s="469">
        <v>32.1</v>
      </c>
      <c r="G21" s="469">
        <v>4.3</v>
      </c>
      <c r="H21" s="473">
        <v>70.5</v>
      </c>
      <c r="I21" s="469">
        <v>1</v>
      </c>
      <c r="J21" s="473">
        <v>14</v>
      </c>
      <c r="K21" s="469">
        <v>17</v>
      </c>
      <c r="L21" s="469">
        <v>13</v>
      </c>
      <c r="M21" s="473">
        <v>43.1</v>
      </c>
      <c r="N21" s="469">
        <v>39.9</v>
      </c>
      <c r="O21" s="476">
        <v>7.7</v>
      </c>
      <c r="P21" s="469">
        <v>896.2</v>
      </c>
      <c r="Q21" s="474">
        <v>313.2</v>
      </c>
    </row>
    <row r="22" spans="1:17" ht="26.25" customHeight="1">
      <c r="A22" s="468" t="s">
        <v>276</v>
      </c>
      <c r="B22" s="478">
        <v>4.4</v>
      </c>
      <c r="C22" s="474">
        <v>106.5</v>
      </c>
      <c r="D22" s="478">
        <v>0.1</v>
      </c>
      <c r="E22" s="474">
        <v>3.2</v>
      </c>
      <c r="F22" s="469">
        <v>4.9</v>
      </c>
      <c r="G22" s="476">
        <v>2</v>
      </c>
      <c r="H22" s="473">
        <v>3</v>
      </c>
      <c r="I22" s="478">
        <v>0</v>
      </c>
      <c r="J22" s="476">
        <v>1</v>
      </c>
      <c r="K22" s="469">
        <v>1</v>
      </c>
      <c r="L22" s="469">
        <v>3</v>
      </c>
      <c r="M22" s="473">
        <v>16.7</v>
      </c>
      <c r="N22" s="469">
        <v>10.3</v>
      </c>
      <c r="O22" s="476">
        <v>3</v>
      </c>
      <c r="P22" s="469">
        <v>308.5</v>
      </c>
      <c r="Q22" s="474">
        <v>164.3</v>
      </c>
    </row>
    <row r="23" spans="1:17" ht="26.25" customHeight="1">
      <c r="A23" s="468" t="s">
        <v>277</v>
      </c>
      <c r="B23" s="478">
        <v>8</v>
      </c>
      <c r="C23" s="478">
        <v>96</v>
      </c>
      <c r="D23" s="478">
        <v>2</v>
      </c>
      <c r="E23" s="478">
        <v>1</v>
      </c>
      <c r="F23" s="469">
        <v>2</v>
      </c>
      <c r="G23" s="476">
        <v>2</v>
      </c>
      <c r="H23" s="473">
        <v>6.1</v>
      </c>
      <c r="I23" s="476">
        <v>0.5</v>
      </c>
      <c r="J23" s="475" t="s">
        <v>30</v>
      </c>
      <c r="K23" s="469">
        <v>6.6</v>
      </c>
      <c r="L23" s="469">
        <v>1.5</v>
      </c>
      <c r="M23" s="473">
        <v>15.7</v>
      </c>
      <c r="N23" s="469">
        <v>29</v>
      </c>
      <c r="O23" s="476">
        <v>1</v>
      </c>
      <c r="P23" s="469">
        <v>189.5</v>
      </c>
      <c r="Q23" s="474">
        <v>114.9</v>
      </c>
    </row>
    <row r="24" spans="1:17" ht="26.25" customHeight="1">
      <c r="A24" s="468" t="s">
        <v>278</v>
      </c>
      <c r="B24" s="478">
        <v>7</v>
      </c>
      <c r="C24" s="478">
        <v>148.6</v>
      </c>
      <c r="D24" s="478" t="s">
        <v>30</v>
      </c>
      <c r="E24" s="478" t="s">
        <v>30</v>
      </c>
      <c r="F24" s="469">
        <v>15.9</v>
      </c>
      <c r="G24" s="476">
        <v>1</v>
      </c>
      <c r="H24" s="469">
        <v>13.7</v>
      </c>
      <c r="I24" s="487" t="s">
        <v>30</v>
      </c>
      <c r="J24" s="475">
        <v>7</v>
      </c>
      <c r="K24" s="476" t="s">
        <v>30</v>
      </c>
      <c r="L24" s="469">
        <v>2</v>
      </c>
      <c r="M24" s="473">
        <v>18.5</v>
      </c>
      <c r="N24" s="469">
        <v>30.8</v>
      </c>
      <c r="O24" s="476">
        <v>1</v>
      </c>
      <c r="P24" s="469">
        <v>384.7</v>
      </c>
      <c r="Q24" s="474">
        <v>163.7</v>
      </c>
    </row>
    <row r="25" spans="1:17" ht="26.25" customHeight="1">
      <c r="A25" s="477" t="s">
        <v>279</v>
      </c>
      <c r="B25" s="478" t="s">
        <v>30</v>
      </c>
      <c r="C25" s="478">
        <v>44</v>
      </c>
      <c r="D25" s="478" t="s">
        <v>30</v>
      </c>
      <c r="E25" s="478" t="s">
        <v>30</v>
      </c>
      <c r="F25" s="478">
        <v>1</v>
      </c>
      <c r="G25" s="478" t="s">
        <v>30</v>
      </c>
      <c r="H25" s="476">
        <v>1</v>
      </c>
      <c r="I25" s="476" t="s">
        <v>30</v>
      </c>
      <c r="J25" s="475" t="s">
        <v>30</v>
      </c>
      <c r="K25" s="476" t="s">
        <v>30</v>
      </c>
      <c r="L25" s="476" t="s">
        <v>30</v>
      </c>
      <c r="M25" s="473">
        <v>5</v>
      </c>
      <c r="N25" s="476" t="s">
        <v>30</v>
      </c>
      <c r="O25" s="476" t="s">
        <v>30</v>
      </c>
      <c r="P25" s="469">
        <v>36.6</v>
      </c>
      <c r="Q25" s="474">
        <v>61</v>
      </c>
    </row>
    <row r="26" spans="1:17" ht="26.25" customHeight="1">
      <c r="A26" s="477" t="s">
        <v>280</v>
      </c>
      <c r="B26" s="478">
        <v>7</v>
      </c>
      <c r="C26" s="478">
        <v>124.2</v>
      </c>
      <c r="D26" s="478" t="s">
        <v>30</v>
      </c>
      <c r="E26" s="478" t="s">
        <v>30</v>
      </c>
      <c r="F26" s="469">
        <v>5.4</v>
      </c>
      <c r="G26" s="469">
        <v>2</v>
      </c>
      <c r="H26" s="473">
        <v>7.1</v>
      </c>
      <c r="I26" s="476">
        <v>4</v>
      </c>
      <c r="J26" s="473">
        <v>2</v>
      </c>
      <c r="K26" s="476" t="s">
        <v>30</v>
      </c>
      <c r="L26" s="476">
        <v>1</v>
      </c>
      <c r="M26" s="473">
        <v>15.1</v>
      </c>
      <c r="N26" s="478" t="s">
        <v>30</v>
      </c>
      <c r="O26" s="476" t="s">
        <v>30</v>
      </c>
      <c r="P26" s="469">
        <v>266.1</v>
      </c>
      <c r="Q26" s="474">
        <v>207.4</v>
      </c>
    </row>
    <row r="27" spans="1:17" ht="26.25" customHeight="1">
      <c r="A27" s="477" t="s">
        <v>355</v>
      </c>
      <c r="B27" s="478">
        <v>5</v>
      </c>
      <c r="C27" s="478">
        <v>53</v>
      </c>
      <c r="D27" s="478">
        <v>0</v>
      </c>
      <c r="E27" s="478">
        <v>6.9</v>
      </c>
      <c r="F27" s="469">
        <v>22</v>
      </c>
      <c r="G27" s="469">
        <v>2</v>
      </c>
      <c r="H27" s="473">
        <v>51.8</v>
      </c>
      <c r="I27" s="476">
        <v>1</v>
      </c>
      <c r="J27" s="473">
        <v>16</v>
      </c>
      <c r="K27" s="476">
        <v>8</v>
      </c>
      <c r="L27" s="476">
        <v>2.8</v>
      </c>
      <c r="M27" s="473">
        <v>28.4</v>
      </c>
      <c r="N27" s="469">
        <v>20.4</v>
      </c>
      <c r="O27" s="478">
        <v>0</v>
      </c>
      <c r="P27" s="469">
        <v>554.4</v>
      </c>
      <c r="Q27" s="474">
        <v>144.6</v>
      </c>
    </row>
    <row r="28" spans="1:17" ht="26.25" customHeight="1" thickBot="1">
      <c r="A28" s="479" t="s">
        <v>282</v>
      </c>
      <c r="B28" s="488">
        <v>11</v>
      </c>
      <c r="C28" s="483">
        <v>134.1</v>
      </c>
      <c r="D28" s="488" t="s">
        <v>30</v>
      </c>
      <c r="E28" s="488">
        <v>1</v>
      </c>
      <c r="F28" s="480">
        <v>25.8</v>
      </c>
      <c r="G28" s="480">
        <v>2.3</v>
      </c>
      <c r="H28" s="481">
        <v>35.3</v>
      </c>
      <c r="I28" s="484" t="s">
        <v>30</v>
      </c>
      <c r="J28" s="481">
        <v>34</v>
      </c>
      <c r="K28" s="480">
        <v>20</v>
      </c>
      <c r="L28" s="480">
        <v>6.4</v>
      </c>
      <c r="M28" s="481">
        <v>24.2</v>
      </c>
      <c r="N28" s="480">
        <v>29</v>
      </c>
      <c r="O28" s="480">
        <v>5</v>
      </c>
      <c r="P28" s="480">
        <v>621.1</v>
      </c>
      <c r="Q28" s="483">
        <v>252.9</v>
      </c>
    </row>
    <row r="29" spans="1:17" ht="19.5" customHeight="1">
      <c r="A29" s="489" t="s">
        <v>369</v>
      </c>
      <c r="B29" s="217"/>
      <c r="C29" s="217"/>
      <c r="D29" s="217"/>
      <c r="E29" s="217"/>
      <c r="F29" s="217"/>
      <c r="G29" s="217"/>
      <c r="H29" s="217"/>
      <c r="I29" s="490"/>
      <c r="J29" s="217"/>
      <c r="K29" s="217"/>
      <c r="L29" s="217"/>
      <c r="M29" s="217"/>
      <c r="N29" s="217"/>
      <c r="O29" s="217"/>
      <c r="P29" s="217"/>
      <c r="Q29" s="491" t="s">
        <v>717</v>
      </c>
    </row>
    <row r="30" spans="1:34" ht="19.5" customHeight="1">
      <c r="A30" s="501" t="s">
        <v>718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</row>
    <row r="31" spans="1:18" ht="26.25" customHeight="1" thickBot="1">
      <c r="A31" s="218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/>
    </row>
    <row r="33" spans="1:37" ht="13.5">
      <c r="A33" t="s">
        <v>198</v>
      </c>
      <c r="B33" t="s">
        <v>199</v>
      </c>
      <c r="C33" t="s">
        <v>200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3.5">
      <c r="A34" t="s">
        <v>201</v>
      </c>
      <c r="B34" t="s">
        <v>202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5" ht="13.5">
      <c r="A35"/>
      <c r="B35" t="s">
        <v>155</v>
      </c>
      <c r="C35" t="s">
        <v>156</v>
      </c>
      <c r="D35"/>
      <c r="E35" t="s">
        <v>157</v>
      </c>
      <c r="F35"/>
      <c r="G35" t="s">
        <v>203</v>
      </c>
      <c r="H35" t="s">
        <v>158</v>
      </c>
      <c r="I35" t="s">
        <v>159</v>
      </c>
      <c r="J35" t="s">
        <v>160</v>
      </c>
      <c r="K35" t="s">
        <v>161</v>
      </c>
      <c r="L35" t="s">
        <v>162</v>
      </c>
      <c r="M35" t="s">
        <v>204</v>
      </c>
      <c r="N35" t="s">
        <v>205</v>
      </c>
      <c r="O35" t="s">
        <v>206</v>
      </c>
      <c r="P35" t="s">
        <v>207</v>
      </c>
      <c r="Q35" t="s">
        <v>208</v>
      </c>
      <c r="R35" t="s">
        <v>209</v>
      </c>
      <c r="S35" t="s">
        <v>209</v>
      </c>
      <c r="T35" t="s">
        <v>210</v>
      </c>
      <c r="U35" t="s">
        <v>211</v>
      </c>
      <c r="V35" t="s">
        <v>212</v>
      </c>
      <c r="W35" t="s">
        <v>213</v>
      </c>
      <c r="X35" t="s">
        <v>214</v>
      </c>
      <c r="Y35" t="s">
        <v>215</v>
      </c>
      <c r="Z35" t="s">
        <v>216</v>
      </c>
      <c r="AA35" t="s">
        <v>217</v>
      </c>
      <c r="AB35" t="s">
        <v>218</v>
      </c>
      <c r="AC35" t="s">
        <v>219</v>
      </c>
      <c r="AD35" t="s">
        <v>220</v>
      </c>
      <c r="AE35" t="s">
        <v>190</v>
      </c>
      <c r="AF35" t="s">
        <v>221</v>
      </c>
      <c r="AG35" t="s">
        <v>222</v>
      </c>
      <c r="AH35" t="s">
        <v>196</v>
      </c>
      <c r="AI35" t="s">
        <v>221</v>
      </c>
    </row>
    <row r="36" spans="1:35" ht="13.5">
      <c r="A36"/>
      <c r="B36"/>
      <c r="C36" t="s">
        <v>169</v>
      </c>
      <c r="D36" t="s">
        <v>170</v>
      </c>
      <c r="E36" t="s">
        <v>169</v>
      </c>
      <c r="F36" t="s">
        <v>170</v>
      </c>
      <c r="G36"/>
      <c r="H36"/>
      <c r="I36"/>
      <c r="J36"/>
      <c r="K36"/>
      <c r="L36"/>
      <c r="M36" t="s">
        <v>223</v>
      </c>
      <c r="N36" t="s">
        <v>224</v>
      </c>
      <c r="O36" t="s">
        <v>225</v>
      </c>
      <c r="P36" t="s">
        <v>226</v>
      </c>
      <c r="Q36" t="s">
        <v>227</v>
      </c>
      <c r="R36" t="s">
        <v>228</v>
      </c>
      <c r="S36" t="s">
        <v>229</v>
      </c>
      <c r="T36" t="s">
        <v>230</v>
      </c>
      <c r="U36" t="s">
        <v>230</v>
      </c>
      <c r="V36" t="s">
        <v>231</v>
      </c>
      <c r="W36" t="s">
        <v>230</v>
      </c>
      <c r="X36" t="s">
        <v>232</v>
      </c>
      <c r="Y36" t="s">
        <v>232</v>
      </c>
      <c r="Z36" t="s">
        <v>233</v>
      </c>
      <c r="AA36" t="s">
        <v>233</v>
      </c>
      <c r="AB36" t="s">
        <v>234</v>
      </c>
      <c r="AC36" t="s">
        <v>235</v>
      </c>
      <c r="AD36" t="s">
        <v>236</v>
      </c>
      <c r="AE36"/>
      <c r="AF36" t="s">
        <v>237</v>
      </c>
      <c r="AG36" t="s">
        <v>238</v>
      </c>
      <c r="AH36"/>
      <c r="AI36" t="s">
        <v>239</v>
      </c>
    </row>
    <row r="37" spans="1:35" ht="13.5">
      <c r="A37" t="s">
        <v>240</v>
      </c>
      <c r="B37">
        <f>SUM(B39:B45)</f>
        <v>12534.7</v>
      </c>
      <c r="C37">
        <v>1464</v>
      </c>
      <c r="D37">
        <f aca="true" t="shared" si="3" ref="D37:J37">SUM(D39:D45)</f>
        <v>244</v>
      </c>
      <c r="E37">
        <f t="shared" si="3"/>
        <v>27</v>
      </c>
      <c r="F37">
        <f t="shared" si="3"/>
        <v>9</v>
      </c>
      <c r="G37">
        <f t="shared" si="3"/>
        <v>0</v>
      </c>
      <c r="H37">
        <f t="shared" si="3"/>
        <v>88.3</v>
      </c>
      <c r="I37">
        <f t="shared" si="3"/>
        <v>69.4</v>
      </c>
      <c r="J37">
        <f t="shared" si="3"/>
        <v>88.89999999999999</v>
      </c>
      <c r="K37">
        <v>1205.5</v>
      </c>
      <c r="L37">
        <v>2160.7</v>
      </c>
      <c r="M37">
        <v>472.1</v>
      </c>
      <c r="N37">
        <v>54.4</v>
      </c>
      <c r="O37">
        <v>25.7</v>
      </c>
      <c r="P37">
        <v>46.6</v>
      </c>
      <c r="Q37">
        <v>0.6</v>
      </c>
      <c r="R37">
        <v>24.3</v>
      </c>
      <c r="S37">
        <v>4</v>
      </c>
      <c r="T37">
        <v>50.4</v>
      </c>
      <c r="U37">
        <v>979.7</v>
      </c>
      <c r="V37">
        <v>2.1</v>
      </c>
      <c r="W37">
        <v>19.1</v>
      </c>
      <c r="X37">
        <v>109.1</v>
      </c>
      <c r="Y37">
        <v>15.6</v>
      </c>
      <c r="Z37">
        <v>188.5</v>
      </c>
      <c r="AA37">
        <v>6.5</v>
      </c>
      <c r="AB37">
        <v>74</v>
      </c>
      <c r="AC37">
        <v>52.6</v>
      </c>
      <c r="AD37">
        <v>29.7</v>
      </c>
      <c r="AE37">
        <v>166.7</v>
      </c>
      <c r="AF37">
        <v>159.4</v>
      </c>
      <c r="AG37">
        <v>17.7</v>
      </c>
      <c r="AH37">
        <v>3257.1</v>
      </c>
      <c r="AI37">
        <v>1422</v>
      </c>
    </row>
    <row r="38" spans="1:35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3.5">
      <c r="A39" t="s">
        <v>172</v>
      </c>
      <c r="B39">
        <v>3147.5</v>
      </c>
      <c r="C39">
        <v>394</v>
      </c>
      <c r="D39">
        <v>70.7</v>
      </c>
      <c r="E39">
        <v>2</v>
      </c>
      <c r="F39">
        <v>2.7</v>
      </c>
      <c r="G39" t="s">
        <v>30</v>
      </c>
      <c r="H39">
        <v>30.6</v>
      </c>
      <c r="I39">
        <v>10.6</v>
      </c>
      <c r="J39">
        <v>35.9</v>
      </c>
      <c r="K39">
        <v>253.1</v>
      </c>
      <c r="L39">
        <v>448.8</v>
      </c>
      <c r="M39">
        <v>119</v>
      </c>
      <c r="N39">
        <v>13.8</v>
      </c>
      <c r="O39">
        <v>9.1</v>
      </c>
      <c r="P39">
        <v>13.4</v>
      </c>
      <c r="Q39">
        <v>0.5</v>
      </c>
      <c r="R39">
        <v>3</v>
      </c>
      <c r="S39" t="s">
        <v>30</v>
      </c>
      <c r="T39">
        <v>8</v>
      </c>
      <c r="U39">
        <v>273.3</v>
      </c>
      <c r="V39" t="s">
        <v>30</v>
      </c>
      <c r="W39">
        <v>7</v>
      </c>
      <c r="X39">
        <v>32.1</v>
      </c>
      <c r="Y39">
        <v>4.3</v>
      </c>
      <c r="Z39">
        <v>70.5</v>
      </c>
      <c r="AA39">
        <v>1</v>
      </c>
      <c r="AB39">
        <v>14</v>
      </c>
      <c r="AC39">
        <v>17</v>
      </c>
      <c r="AD39">
        <v>13</v>
      </c>
      <c r="AE39">
        <v>43.1</v>
      </c>
      <c r="AF39">
        <v>39.9</v>
      </c>
      <c r="AG39">
        <v>7.7</v>
      </c>
      <c r="AH39">
        <v>896.2</v>
      </c>
      <c r="AI39">
        <v>313.2</v>
      </c>
    </row>
    <row r="40" spans="1:35" ht="13.5">
      <c r="A40" t="s">
        <v>173</v>
      </c>
      <c r="B40">
        <v>3236.5</v>
      </c>
      <c r="C40">
        <v>417</v>
      </c>
      <c r="D40">
        <v>63.7</v>
      </c>
      <c r="E40">
        <v>11</v>
      </c>
      <c r="F40">
        <v>1.4</v>
      </c>
      <c r="G40">
        <v>0</v>
      </c>
      <c r="H40">
        <v>22.9</v>
      </c>
      <c r="I40">
        <v>32</v>
      </c>
      <c r="J40">
        <v>28.4</v>
      </c>
      <c r="K40">
        <v>372.6</v>
      </c>
      <c r="L40">
        <v>610.3</v>
      </c>
      <c r="M40">
        <v>84.2</v>
      </c>
      <c r="N40">
        <v>14.3</v>
      </c>
      <c r="O40">
        <v>8.5</v>
      </c>
      <c r="P40">
        <v>14.2</v>
      </c>
      <c r="Q40">
        <v>0</v>
      </c>
      <c r="R40">
        <v>7.8</v>
      </c>
      <c r="S40">
        <v>0</v>
      </c>
      <c r="T40">
        <v>9.4</v>
      </c>
      <c r="U40">
        <v>159.5</v>
      </c>
      <c r="V40" s="206">
        <v>0.1</v>
      </c>
      <c r="W40" s="207">
        <v>10.1</v>
      </c>
      <c r="X40" s="208">
        <v>26.9</v>
      </c>
      <c r="Y40" s="209">
        <v>4</v>
      </c>
      <c r="Z40" s="210">
        <v>54.8</v>
      </c>
      <c r="AA40" s="209">
        <v>1</v>
      </c>
      <c r="AB40" s="211">
        <v>17</v>
      </c>
      <c r="AC40" s="208">
        <v>9</v>
      </c>
      <c r="AD40" s="208">
        <v>5.8</v>
      </c>
      <c r="AE40" s="210">
        <v>45.1</v>
      </c>
      <c r="AF40" s="208">
        <v>30.7</v>
      </c>
      <c r="AG40" s="209">
        <v>3</v>
      </c>
      <c r="AH40" s="208">
        <v>862.9</v>
      </c>
      <c r="AI40" s="210">
        <v>308.9</v>
      </c>
    </row>
    <row r="41" spans="1:35" ht="13.5">
      <c r="A41" t="s">
        <v>174</v>
      </c>
      <c r="B41">
        <v>854</v>
      </c>
      <c r="C41">
        <v>81</v>
      </c>
      <c r="D41">
        <v>15.9</v>
      </c>
      <c r="E41">
        <v>3</v>
      </c>
      <c r="F41">
        <v>1.6</v>
      </c>
      <c r="G41" t="s">
        <v>30</v>
      </c>
      <c r="H41">
        <v>8.1</v>
      </c>
      <c r="I41">
        <v>12.6</v>
      </c>
      <c r="J41">
        <v>2.1</v>
      </c>
      <c r="K41">
        <v>69.1</v>
      </c>
      <c r="L41">
        <v>156.7</v>
      </c>
      <c r="M41">
        <v>17.4</v>
      </c>
      <c r="N41">
        <v>6.8</v>
      </c>
      <c r="O41" t="s">
        <v>30</v>
      </c>
      <c r="P41">
        <v>1</v>
      </c>
      <c r="Q41">
        <v>0.1</v>
      </c>
      <c r="R41">
        <v>1.8</v>
      </c>
      <c r="S41">
        <v>1</v>
      </c>
      <c r="T41">
        <v>8</v>
      </c>
      <c r="U41">
        <v>96</v>
      </c>
      <c r="V41">
        <v>2</v>
      </c>
      <c r="W41">
        <v>1</v>
      </c>
      <c r="X41">
        <v>2</v>
      </c>
      <c r="Y41">
        <v>2</v>
      </c>
      <c r="Z41">
        <v>6.1</v>
      </c>
      <c r="AA41">
        <v>0.5</v>
      </c>
      <c r="AB41" t="s">
        <v>30</v>
      </c>
      <c r="AC41">
        <v>6.6</v>
      </c>
      <c r="AD41">
        <v>1.5</v>
      </c>
      <c r="AE41">
        <v>15.7</v>
      </c>
      <c r="AF41">
        <v>29</v>
      </c>
      <c r="AG41">
        <v>1</v>
      </c>
      <c r="AH41">
        <v>189.5</v>
      </c>
      <c r="AI41">
        <v>114.9</v>
      </c>
    </row>
    <row r="42" spans="1:35" ht="13.5">
      <c r="A42" t="s">
        <v>175</v>
      </c>
      <c r="B42">
        <v>1357.4</v>
      </c>
      <c r="C42">
        <v>168</v>
      </c>
      <c r="D42">
        <v>31.8</v>
      </c>
      <c r="E42">
        <v>5</v>
      </c>
      <c r="F42">
        <v>1.6</v>
      </c>
      <c r="G42" t="s">
        <v>30</v>
      </c>
      <c r="H42">
        <v>8.2</v>
      </c>
      <c r="I42">
        <v>1.2</v>
      </c>
      <c r="J42">
        <v>3</v>
      </c>
      <c r="K42">
        <v>130</v>
      </c>
      <c r="L42">
        <v>141.1</v>
      </c>
      <c r="M42">
        <v>45.7</v>
      </c>
      <c r="N42">
        <v>7.9</v>
      </c>
      <c r="O42">
        <v>1</v>
      </c>
      <c r="P42">
        <v>12</v>
      </c>
      <c r="Q42" t="s">
        <v>30</v>
      </c>
      <c r="R42">
        <v>5</v>
      </c>
      <c r="S42">
        <v>2</v>
      </c>
      <c r="T42">
        <v>7</v>
      </c>
      <c r="U42">
        <v>148.6</v>
      </c>
      <c r="V42" t="s">
        <v>30</v>
      </c>
      <c r="W42" t="s">
        <v>30</v>
      </c>
      <c r="X42">
        <v>15.9</v>
      </c>
      <c r="Y42">
        <v>1</v>
      </c>
      <c r="Z42">
        <v>13.7</v>
      </c>
      <c r="AA42" t="s">
        <v>30</v>
      </c>
      <c r="AB42">
        <v>7</v>
      </c>
      <c r="AC42" t="s">
        <v>30</v>
      </c>
      <c r="AD42">
        <v>2</v>
      </c>
      <c r="AE42">
        <v>18.5</v>
      </c>
      <c r="AF42">
        <v>30.8</v>
      </c>
      <c r="AG42">
        <v>1</v>
      </c>
      <c r="AH42">
        <v>384.7</v>
      </c>
      <c r="AI42">
        <v>163.7</v>
      </c>
    </row>
    <row r="43" spans="1:35" ht="13.5">
      <c r="A43" t="s">
        <v>176</v>
      </c>
      <c r="B43">
        <v>203.4</v>
      </c>
      <c r="C43">
        <v>17</v>
      </c>
      <c r="D43">
        <v>3.7</v>
      </c>
      <c r="E43">
        <v>3</v>
      </c>
      <c r="F43" t="s">
        <v>30</v>
      </c>
      <c r="G43" t="s">
        <v>30</v>
      </c>
      <c r="H43">
        <v>1.7</v>
      </c>
      <c r="I43" t="s">
        <v>30</v>
      </c>
      <c r="J43">
        <v>1</v>
      </c>
      <c r="K43">
        <v>15</v>
      </c>
      <c r="L43">
        <v>6.2</v>
      </c>
      <c r="M43">
        <v>3.1</v>
      </c>
      <c r="N43">
        <v>0.1</v>
      </c>
      <c r="O43" t="s">
        <v>30</v>
      </c>
      <c r="P43" t="s">
        <v>30</v>
      </c>
      <c r="Q43" t="s">
        <v>30</v>
      </c>
      <c r="R43">
        <v>3</v>
      </c>
      <c r="S43">
        <v>1</v>
      </c>
      <c r="T43" t="s">
        <v>30</v>
      </c>
      <c r="U43">
        <v>44</v>
      </c>
      <c r="V43" t="s">
        <v>30</v>
      </c>
      <c r="W43" t="s">
        <v>30</v>
      </c>
      <c r="X43">
        <v>1</v>
      </c>
      <c r="Y43" t="s">
        <v>30</v>
      </c>
      <c r="Z43">
        <v>1</v>
      </c>
      <c r="AA43" t="s">
        <v>30</v>
      </c>
      <c r="AB43" t="s">
        <v>30</v>
      </c>
      <c r="AC43" t="s">
        <v>30</v>
      </c>
      <c r="AD43" t="s">
        <v>30</v>
      </c>
      <c r="AE43">
        <v>5</v>
      </c>
      <c r="AF43" t="s">
        <v>30</v>
      </c>
      <c r="AG43" t="s">
        <v>30</v>
      </c>
      <c r="AH43">
        <v>36.6</v>
      </c>
      <c r="AI43">
        <v>61</v>
      </c>
    </row>
    <row r="44" spans="1:35" ht="13.5">
      <c r="A44" t="s">
        <v>177</v>
      </c>
      <c r="B44">
        <v>1060.6</v>
      </c>
      <c r="C44">
        <v>111</v>
      </c>
      <c r="D44">
        <v>21.6</v>
      </c>
      <c r="E44">
        <v>3</v>
      </c>
      <c r="F44">
        <v>0.8</v>
      </c>
      <c r="G44" t="s">
        <v>30</v>
      </c>
      <c r="H44">
        <v>6.3</v>
      </c>
      <c r="I44">
        <v>7.4</v>
      </c>
      <c r="J44">
        <v>3</v>
      </c>
      <c r="K44">
        <v>72.6</v>
      </c>
      <c r="L44">
        <v>124.9</v>
      </c>
      <c r="M44">
        <v>63</v>
      </c>
      <c r="N44">
        <v>1.1</v>
      </c>
      <c r="O44">
        <v>1</v>
      </c>
      <c r="P44" t="s">
        <v>30</v>
      </c>
      <c r="Q44" t="s">
        <v>30</v>
      </c>
      <c r="R44">
        <v>3.6</v>
      </c>
      <c r="S44" t="s">
        <v>30</v>
      </c>
      <c r="T44">
        <v>7</v>
      </c>
      <c r="U44">
        <v>124.2</v>
      </c>
      <c r="V44" t="s">
        <v>30</v>
      </c>
      <c r="W44" t="s">
        <v>30</v>
      </c>
      <c r="X44">
        <v>5.4</v>
      </c>
      <c r="Y44">
        <v>2</v>
      </c>
      <c r="Z44">
        <v>7.1</v>
      </c>
      <c r="AA44">
        <v>4</v>
      </c>
      <c r="AB44">
        <v>2</v>
      </c>
      <c r="AC44" t="s">
        <v>30</v>
      </c>
      <c r="AD44">
        <v>1</v>
      </c>
      <c r="AE44">
        <v>15.1</v>
      </c>
      <c r="AF44" t="s">
        <v>30</v>
      </c>
      <c r="AG44" t="s">
        <v>30</v>
      </c>
      <c r="AH44">
        <v>266.1</v>
      </c>
      <c r="AI44">
        <v>207.4</v>
      </c>
    </row>
    <row r="45" spans="1:35" ht="13.5">
      <c r="A45" t="s">
        <v>178</v>
      </c>
      <c r="B45">
        <v>2675.3</v>
      </c>
      <c r="C45">
        <v>276</v>
      </c>
      <c r="D45">
        <v>36.6</v>
      </c>
      <c r="E45" t="s">
        <v>30</v>
      </c>
      <c r="F45">
        <v>0.9</v>
      </c>
      <c r="G45" t="s">
        <v>30</v>
      </c>
      <c r="H45">
        <v>10.5</v>
      </c>
      <c r="I45">
        <v>5.6</v>
      </c>
      <c r="J45">
        <v>15.5</v>
      </c>
      <c r="K45">
        <v>293.1</v>
      </c>
      <c r="L45">
        <v>672.7</v>
      </c>
      <c r="M45">
        <v>139.7</v>
      </c>
      <c r="N45">
        <v>10.4</v>
      </c>
      <c r="O45">
        <v>6.1</v>
      </c>
      <c r="P45">
        <v>6</v>
      </c>
      <c r="Q45" t="s">
        <v>30</v>
      </c>
      <c r="R45">
        <v>0.1</v>
      </c>
      <c r="S45" t="s">
        <v>30</v>
      </c>
      <c r="T45">
        <v>11</v>
      </c>
      <c r="U45">
        <v>134.1</v>
      </c>
      <c r="V45" t="s">
        <v>30</v>
      </c>
      <c r="W45">
        <v>1</v>
      </c>
      <c r="X45">
        <v>25.8</v>
      </c>
      <c r="Y45">
        <v>2.3</v>
      </c>
      <c r="Z45">
        <v>35.3</v>
      </c>
      <c r="AA45" t="s">
        <v>30</v>
      </c>
      <c r="AB45">
        <v>34</v>
      </c>
      <c r="AC45">
        <v>20</v>
      </c>
      <c r="AD45">
        <v>6.4</v>
      </c>
      <c r="AE45">
        <v>24.2</v>
      </c>
      <c r="AF45">
        <v>29</v>
      </c>
      <c r="AG45">
        <v>5</v>
      </c>
      <c r="AH45">
        <v>621.1</v>
      </c>
      <c r="AI45">
        <v>252.9</v>
      </c>
    </row>
    <row r="53" spans="1:41" ht="13.5">
      <c r="A53" t="s">
        <v>198</v>
      </c>
      <c r="B53" t="s">
        <v>199</v>
      </c>
      <c r="C53" t="s">
        <v>200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>
      <c r="A54" t="s">
        <v>241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35" ht="13.5">
      <c r="A55"/>
      <c r="B55" t="s">
        <v>155</v>
      </c>
      <c r="C55" t="s">
        <v>156</v>
      </c>
      <c r="D55"/>
      <c r="E55" t="s">
        <v>157</v>
      </c>
      <c r="G55" t="s">
        <v>203</v>
      </c>
      <c r="H55" t="s">
        <v>158</v>
      </c>
      <c r="I55" t="s">
        <v>159</v>
      </c>
      <c r="J55" t="s">
        <v>160</v>
      </c>
      <c r="K55" t="s">
        <v>161</v>
      </c>
      <c r="L55" t="s">
        <v>162</v>
      </c>
      <c r="M55" t="s">
        <v>163</v>
      </c>
      <c r="N55" t="s">
        <v>164</v>
      </c>
      <c r="O55" t="s">
        <v>165</v>
      </c>
      <c r="P55" t="s">
        <v>166</v>
      </c>
      <c r="Q55" t="s">
        <v>168</v>
      </c>
      <c r="R55" t="s">
        <v>180</v>
      </c>
      <c r="S55" t="s">
        <v>181</v>
      </c>
      <c r="T55" t="s">
        <v>192</v>
      </c>
      <c r="U55" t="s">
        <v>193</v>
      </c>
      <c r="V55" t="s">
        <v>167</v>
      </c>
      <c r="W55" t="s">
        <v>191</v>
      </c>
      <c r="X55" t="s">
        <v>182</v>
      </c>
      <c r="Y55" t="s">
        <v>242</v>
      </c>
      <c r="Z55" t="s">
        <v>184</v>
      </c>
      <c r="AA55" t="s">
        <v>185</v>
      </c>
      <c r="AB55" t="s">
        <v>186</v>
      </c>
      <c r="AC55" t="s">
        <v>243</v>
      </c>
      <c r="AD55" t="s">
        <v>188</v>
      </c>
      <c r="AE55" t="s">
        <v>190</v>
      </c>
      <c r="AF55" t="s">
        <v>194</v>
      </c>
      <c r="AG55" t="s">
        <v>195</v>
      </c>
      <c r="AH55" t="s">
        <v>196</v>
      </c>
      <c r="AI55" t="s">
        <v>197</v>
      </c>
    </row>
    <row r="56" spans="1:35" ht="13.5">
      <c r="A56"/>
      <c r="B56"/>
      <c r="C56" t="s">
        <v>169</v>
      </c>
      <c r="D56" t="s">
        <v>170</v>
      </c>
      <c r="E56" t="s">
        <v>169</v>
      </c>
      <c r="F56" t="s">
        <v>170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7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3.5">
      <c r="A59" t="s">
        <v>155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5" ht="13.5">
      <c r="A60" t="s">
        <v>370</v>
      </c>
      <c r="B60">
        <v>3236.5</v>
      </c>
      <c r="C60">
        <v>417</v>
      </c>
      <c r="D60">
        <v>63.7</v>
      </c>
      <c r="E60">
        <v>11</v>
      </c>
      <c r="F60">
        <v>1.4</v>
      </c>
      <c r="G60">
        <v>0</v>
      </c>
      <c r="H60">
        <v>22.9</v>
      </c>
      <c r="I60">
        <v>32</v>
      </c>
      <c r="J60">
        <v>28.4</v>
      </c>
      <c r="K60">
        <v>372.6</v>
      </c>
      <c r="L60">
        <v>610.3</v>
      </c>
      <c r="M60">
        <v>84.2</v>
      </c>
      <c r="N60">
        <v>14.3</v>
      </c>
      <c r="O60">
        <v>8.5</v>
      </c>
      <c r="P60">
        <v>14.2</v>
      </c>
      <c r="Q60">
        <v>0</v>
      </c>
      <c r="R60">
        <v>7.8</v>
      </c>
      <c r="S60">
        <v>0</v>
      </c>
      <c r="T60">
        <v>9.4</v>
      </c>
      <c r="U60">
        <v>159.5</v>
      </c>
      <c r="V60" s="206">
        <v>0.1</v>
      </c>
      <c r="W60" s="207">
        <v>10.1</v>
      </c>
      <c r="X60" s="208">
        <v>26.9</v>
      </c>
      <c r="Y60" s="209">
        <v>4</v>
      </c>
      <c r="Z60" s="210">
        <v>54.8</v>
      </c>
      <c r="AA60" s="209">
        <v>1</v>
      </c>
      <c r="AB60" s="211">
        <v>17</v>
      </c>
      <c r="AC60" s="208">
        <v>9</v>
      </c>
      <c r="AD60" s="208">
        <v>5.8</v>
      </c>
      <c r="AE60" s="210">
        <v>45.1</v>
      </c>
      <c r="AF60" s="208">
        <v>30.7</v>
      </c>
      <c r="AG60" s="209">
        <v>3</v>
      </c>
      <c r="AH60" s="208">
        <v>862.9</v>
      </c>
      <c r="AI60" s="210">
        <v>308.9</v>
      </c>
    </row>
    <row r="61" spans="1:35" ht="13.5">
      <c r="A61" s="212" t="s">
        <v>244</v>
      </c>
      <c r="B61">
        <v>2046.2</v>
      </c>
      <c r="C61">
        <v>291</v>
      </c>
      <c r="D61">
        <v>48.5</v>
      </c>
      <c r="E61">
        <v>10</v>
      </c>
      <c r="F61">
        <v>1.2</v>
      </c>
      <c r="G61">
        <v>0</v>
      </c>
      <c r="H61">
        <v>14.9</v>
      </c>
      <c r="I61">
        <v>15</v>
      </c>
      <c r="J61">
        <v>25.2</v>
      </c>
      <c r="K61">
        <v>261</v>
      </c>
      <c r="L61">
        <v>380.4</v>
      </c>
      <c r="M61">
        <v>45.7</v>
      </c>
      <c r="N61">
        <v>10.5</v>
      </c>
      <c r="O61">
        <v>6.9</v>
      </c>
      <c r="P61">
        <v>12.2</v>
      </c>
      <c r="Q61">
        <v>0</v>
      </c>
      <c r="R61">
        <v>7.4</v>
      </c>
      <c r="S61">
        <v>0</v>
      </c>
      <c r="T61">
        <v>5</v>
      </c>
      <c r="U61">
        <v>53</v>
      </c>
      <c r="V61">
        <v>0</v>
      </c>
      <c r="W61">
        <v>6.9</v>
      </c>
      <c r="X61">
        <v>22</v>
      </c>
      <c r="Y61">
        <v>2</v>
      </c>
      <c r="Z61">
        <v>51.8</v>
      </c>
      <c r="AA61">
        <v>1</v>
      </c>
      <c r="AB61">
        <v>16</v>
      </c>
      <c r="AC61">
        <v>8</v>
      </c>
      <c r="AD61">
        <v>2.8</v>
      </c>
      <c r="AE61">
        <v>28.4</v>
      </c>
      <c r="AF61">
        <v>20.4</v>
      </c>
      <c r="AG61">
        <v>0</v>
      </c>
      <c r="AH61">
        <v>554.4</v>
      </c>
      <c r="AI61">
        <v>144.6</v>
      </c>
    </row>
    <row r="62" spans="1:35" ht="11.25">
      <c r="A62" s="197" t="s">
        <v>371</v>
      </c>
      <c r="B62" s="197">
        <f>B60-B61</f>
        <v>1190.3</v>
      </c>
      <c r="C62" s="197">
        <f aca="true" t="shared" si="4" ref="C62:AI62">C60-C61</f>
        <v>126</v>
      </c>
      <c r="D62" s="197">
        <f t="shared" si="4"/>
        <v>15.200000000000003</v>
      </c>
      <c r="E62" s="197">
        <f t="shared" si="4"/>
        <v>1</v>
      </c>
      <c r="F62" s="197">
        <f t="shared" si="4"/>
        <v>0.19999999999999996</v>
      </c>
      <c r="G62" s="197">
        <f t="shared" si="4"/>
        <v>0</v>
      </c>
      <c r="H62" s="197">
        <f t="shared" si="4"/>
        <v>7.999999999999998</v>
      </c>
      <c r="I62" s="197">
        <f t="shared" si="4"/>
        <v>17</v>
      </c>
      <c r="J62" s="197">
        <f t="shared" si="4"/>
        <v>3.1999999999999993</v>
      </c>
      <c r="K62" s="197">
        <f t="shared" si="4"/>
        <v>111.60000000000002</v>
      </c>
      <c r="L62" s="197">
        <f t="shared" si="4"/>
        <v>229.89999999999998</v>
      </c>
      <c r="M62" s="197">
        <f t="shared" si="4"/>
        <v>38.5</v>
      </c>
      <c r="N62" s="197">
        <f t="shared" si="4"/>
        <v>3.8000000000000007</v>
      </c>
      <c r="O62" s="197">
        <f t="shared" si="4"/>
        <v>1.5999999999999996</v>
      </c>
      <c r="P62" s="197">
        <f t="shared" si="4"/>
        <v>2</v>
      </c>
      <c r="Q62" s="197">
        <f t="shared" si="4"/>
        <v>0</v>
      </c>
      <c r="R62" s="197">
        <f t="shared" si="4"/>
        <v>0.39999999999999947</v>
      </c>
      <c r="S62" s="197">
        <f t="shared" si="4"/>
        <v>0</v>
      </c>
      <c r="T62" s="197">
        <f t="shared" si="4"/>
        <v>4.4</v>
      </c>
      <c r="U62" s="197">
        <f t="shared" si="4"/>
        <v>106.5</v>
      </c>
      <c r="V62" s="197">
        <f t="shared" si="4"/>
        <v>0.1</v>
      </c>
      <c r="W62" s="197">
        <f t="shared" si="4"/>
        <v>3.1999999999999993</v>
      </c>
      <c r="X62" s="197">
        <f t="shared" si="4"/>
        <v>4.899999999999999</v>
      </c>
      <c r="Y62" s="197">
        <f t="shared" si="4"/>
        <v>2</v>
      </c>
      <c r="Z62" s="197">
        <f t="shared" si="4"/>
        <v>3</v>
      </c>
      <c r="AA62" s="197">
        <f t="shared" si="4"/>
        <v>0</v>
      </c>
      <c r="AB62" s="197">
        <f t="shared" si="4"/>
        <v>1</v>
      </c>
      <c r="AC62" s="197">
        <f t="shared" si="4"/>
        <v>1</v>
      </c>
      <c r="AD62" s="197">
        <f t="shared" si="4"/>
        <v>3</v>
      </c>
      <c r="AE62" s="197">
        <f t="shared" si="4"/>
        <v>16.700000000000003</v>
      </c>
      <c r="AF62" s="197">
        <f t="shared" si="4"/>
        <v>10.3</v>
      </c>
      <c r="AG62" s="197">
        <f t="shared" si="4"/>
        <v>3</v>
      </c>
      <c r="AH62" s="197">
        <f t="shared" si="4"/>
        <v>308.5</v>
      </c>
      <c r="AI62" s="197">
        <f t="shared" si="4"/>
        <v>164.29999999999998</v>
      </c>
    </row>
    <row r="65" ht="13.5">
      <c r="J65">
        <v>1464</v>
      </c>
    </row>
    <row r="66" ht="13.5">
      <c r="J66">
        <v>394</v>
      </c>
    </row>
    <row r="67" ht="13.5">
      <c r="J67">
        <v>417</v>
      </c>
    </row>
    <row r="68" spans="1:41" ht="13.5">
      <c r="A68" t="s">
        <v>198</v>
      </c>
      <c r="B68" t="s">
        <v>199</v>
      </c>
      <c r="C68" t="s">
        <v>200</v>
      </c>
      <c r="D68"/>
      <c r="E68"/>
      <c r="F68"/>
      <c r="G68"/>
      <c r="H68"/>
      <c r="I68"/>
      <c r="J68">
        <v>81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ht="13.5">
      <c r="A69" t="s">
        <v>241</v>
      </c>
      <c r="B69"/>
      <c r="C69"/>
      <c r="D69"/>
      <c r="E69"/>
      <c r="F69"/>
      <c r="G69"/>
      <c r="H69"/>
      <c r="I69"/>
      <c r="J69">
        <v>168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ht="13.5">
      <c r="J70">
        <v>17</v>
      </c>
    </row>
    <row r="71" ht="13.5">
      <c r="J71">
        <v>111</v>
      </c>
    </row>
    <row r="72" ht="13.5">
      <c r="J72">
        <v>276</v>
      </c>
    </row>
  </sheetData>
  <sheetProtection/>
  <mergeCells count="14">
    <mergeCell ref="A3:A4"/>
    <mergeCell ref="A17:A18"/>
    <mergeCell ref="O17:O18"/>
    <mergeCell ref="C3:D3"/>
    <mergeCell ref="E3:F3"/>
    <mergeCell ref="K17:K18"/>
    <mergeCell ref="J3:J4"/>
    <mergeCell ref="K3:K4"/>
    <mergeCell ref="M17:M18"/>
    <mergeCell ref="P17:P18"/>
    <mergeCell ref="B3:B4"/>
    <mergeCell ref="G3:G4"/>
    <mergeCell ref="H3:H4"/>
    <mergeCell ref="I3:I4"/>
  </mergeCells>
  <printOptions/>
  <pageMargins left="0.66" right="0.67" top="0.82" bottom="0.51" header="0.512" footer="0.512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tabSelected="1" view="pageBreakPreview" zoomScale="75" zoomScaleSheetLayoutView="75" zoomScalePageLayoutView="0" workbookViewId="0" topLeftCell="A1">
      <selection activeCell="N2" sqref="N2"/>
    </sheetView>
  </sheetViews>
  <sheetFormatPr defaultColWidth="9.00390625" defaultRowHeight="13.5"/>
  <cols>
    <col min="1" max="1" width="15.875" style="538" customWidth="1"/>
    <col min="2" max="8" width="13.00390625" style="538" customWidth="1"/>
    <col min="9" max="9" width="15.50390625" style="538" customWidth="1"/>
    <col min="10" max="14" width="13.00390625" style="538" customWidth="1"/>
    <col min="15" max="22" width="9.00390625" style="538" customWidth="1"/>
    <col min="23" max="16384" width="9.00390625" style="1" customWidth="1"/>
  </cols>
  <sheetData>
    <row r="1" spans="1:22" s="12" customFormat="1" ht="26.25" customHeight="1">
      <c r="A1" s="516" t="s">
        <v>372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</row>
    <row r="2" spans="1:14" ht="18.75" customHeight="1" thickBot="1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N2" s="571" t="s">
        <v>398</v>
      </c>
    </row>
    <row r="3" spans="1:22" s="3" customFormat="1" ht="26.25" customHeight="1">
      <c r="A3" s="572" t="s">
        <v>336</v>
      </c>
      <c r="B3" s="858" t="s">
        <v>302</v>
      </c>
      <c r="C3" s="858" t="s">
        <v>250</v>
      </c>
      <c r="D3" s="858" t="s">
        <v>251</v>
      </c>
      <c r="E3" s="858" t="s">
        <v>12</v>
      </c>
      <c r="F3" s="860" t="s">
        <v>395</v>
      </c>
      <c r="G3" s="858" t="s">
        <v>257</v>
      </c>
      <c r="H3" s="858" t="s">
        <v>258</v>
      </c>
      <c r="I3" s="858" t="s">
        <v>388</v>
      </c>
      <c r="J3" s="858" t="s">
        <v>394</v>
      </c>
      <c r="K3" s="858" t="s">
        <v>391</v>
      </c>
      <c r="L3" s="858" t="s">
        <v>373</v>
      </c>
      <c r="M3" s="858" t="s">
        <v>374</v>
      </c>
      <c r="N3" s="866" t="s">
        <v>375</v>
      </c>
      <c r="O3" s="573"/>
      <c r="P3" s="564"/>
      <c r="Q3" s="564"/>
      <c r="R3" s="564"/>
      <c r="S3" s="564"/>
      <c r="T3" s="564"/>
      <c r="U3" s="564"/>
      <c r="V3" s="564"/>
    </row>
    <row r="4" spans="1:22" s="3" customFormat="1" ht="26.25" customHeight="1">
      <c r="A4" s="574" t="s">
        <v>376</v>
      </c>
      <c r="B4" s="859"/>
      <c r="C4" s="859"/>
      <c r="D4" s="859"/>
      <c r="E4" s="859"/>
      <c r="F4" s="861"/>
      <c r="G4" s="859"/>
      <c r="H4" s="859"/>
      <c r="I4" s="859"/>
      <c r="J4" s="859"/>
      <c r="K4" s="859"/>
      <c r="L4" s="859"/>
      <c r="M4" s="859"/>
      <c r="N4" s="867"/>
      <c r="O4" s="573"/>
      <c r="P4" s="564"/>
      <c r="Q4" s="564"/>
      <c r="R4" s="564"/>
      <c r="S4" s="564"/>
      <c r="T4" s="564"/>
      <c r="U4" s="564"/>
      <c r="V4" s="564"/>
    </row>
    <row r="5" spans="1:14" ht="26.25" customHeight="1">
      <c r="A5" s="575" t="s">
        <v>5</v>
      </c>
      <c r="B5" s="657">
        <f>SUM(C5:N5)</f>
        <v>915</v>
      </c>
      <c r="C5" s="577">
        <v>0</v>
      </c>
      <c r="D5" s="577">
        <v>0</v>
      </c>
      <c r="E5" s="576">
        <v>5</v>
      </c>
      <c r="F5" s="577">
        <v>0</v>
      </c>
      <c r="G5" s="577">
        <v>0</v>
      </c>
      <c r="H5" s="576">
        <v>115</v>
      </c>
      <c r="I5" s="577">
        <v>0</v>
      </c>
      <c r="J5" s="576">
        <v>1</v>
      </c>
      <c r="K5" s="576">
        <v>0</v>
      </c>
      <c r="L5" s="577">
        <v>0</v>
      </c>
      <c r="M5" s="576">
        <v>1</v>
      </c>
      <c r="N5" s="576">
        <v>793</v>
      </c>
    </row>
    <row r="6" spans="1:14" ht="26.25" customHeight="1">
      <c r="A6" s="575"/>
      <c r="B6" s="578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8"/>
    </row>
    <row r="7" spans="1:14" ht="26.25" customHeight="1">
      <c r="A7" s="575" t="s">
        <v>274</v>
      </c>
      <c r="B7" s="616" t="s">
        <v>748</v>
      </c>
      <c r="C7" s="616" t="s">
        <v>748</v>
      </c>
      <c r="D7" s="616" t="s">
        <v>748</v>
      </c>
      <c r="E7" s="616" t="s">
        <v>748</v>
      </c>
      <c r="F7" s="616" t="s">
        <v>748</v>
      </c>
      <c r="G7" s="616" t="s">
        <v>748</v>
      </c>
      <c r="H7" s="616" t="s">
        <v>748</v>
      </c>
      <c r="I7" s="616" t="s">
        <v>748</v>
      </c>
      <c r="J7" s="616" t="s">
        <v>748</v>
      </c>
      <c r="K7" s="616" t="s">
        <v>748</v>
      </c>
      <c r="L7" s="616" t="s">
        <v>748</v>
      </c>
      <c r="M7" s="616" t="s">
        <v>748</v>
      </c>
      <c r="N7" s="616" t="s">
        <v>748</v>
      </c>
    </row>
    <row r="8" spans="1:14" ht="26.25" customHeight="1">
      <c r="A8" s="575" t="s">
        <v>276</v>
      </c>
      <c r="B8" s="616" t="s">
        <v>748</v>
      </c>
      <c r="C8" s="616" t="s">
        <v>748</v>
      </c>
      <c r="D8" s="616" t="s">
        <v>748</v>
      </c>
      <c r="E8" s="616" t="s">
        <v>748</v>
      </c>
      <c r="F8" s="616" t="s">
        <v>748</v>
      </c>
      <c r="G8" s="616" t="s">
        <v>748</v>
      </c>
      <c r="H8" s="616" t="s">
        <v>748</v>
      </c>
      <c r="I8" s="616" t="s">
        <v>748</v>
      </c>
      <c r="J8" s="616" t="s">
        <v>748</v>
      </c>
      <c r="K8" s="616" t="s">
        <v>748</v>
      </c>
      <c r="L8" s="616" t="s">
        <v>748</v>
      </c>
      <c r="M8" s="616" t="s">
        <v>748</v>
      </c>
      <c r="N8" s="616" t="s">
        <v>748</v>
      </c>
    </row>
    <row r="9" spans="1:14" ht="26.25" customHeight="1">
      <c r="A9" s="575" t="s">
        <v>277</v>
      </c>
      <c r="B9" s="616" t="s">
        <v>748</v>
      </c>
      <c r="C9" s="616" t="s">
        <v>748</v>
      </c>
      <c r="D9" s="616" t="s">
        <v>748</v>
      </c>
      <c r="E9" s="616" t="s">
        <v>748</v>
      </c>
      <c r="F9" s="616" t="s">
        <v>748</v>
      </c>
      <c r="G9" s="616" t="s">
        <v>748</v>
      </c>
      <c r="H9" s="616" t="s">
        <v>748</v>
      </c>
      <c r="I9" s="616" t="s">
        <v>748</v>
      </c>
      <c r="J9" s="616" t="s">
        <v>748</v>
      </c>
      <c r="K9" s="616" t="s">
        <v>748</v>
      </c>
      <c r="L9" s="616" t="s">
        <v>748</v>
      </c>
      <c r="M9" s="616" t="s">
        <v>748</v>
      </c>
      <c r="N9" s="616" t="s">
        <v>748</v>
      </c>
    </row>
    <row r="10" spans="1:14" ht="26.25" customHeight="1">
      <c r="A10" s="575" t="s">
        <v>278</v>
      </c>
      <c r="B10" s="616" t="s">
        <v>748</v>
      </c>
      <c r="C10" s="616" t="s">
        <v>748</v>
      </c>
      <c r="D10" s="616" t="s">
        <v>748</v>
      </c>
      <c r="E10" s="616" t="s">
        <v>748</v>
      </c>
      <c r="F10" s="616" t="s">
        <v>748</v>
      </c>
      <c r="G10" s="616" t="s">
        <v>748</v>
      </c>
      <c r="H10" s="616" t="s">
        <v>748</v>
      </c>
      <c r="I10" s="616" t="s">
        <v>748</v>
      </c>
      <c r="J10" s="616" t="s">
        <v>748</v>
      </c>
      <c r="K10" s="616" t="s">
        <v>748</v>
      </c>
      <c r="L10" s="616" t="s">
        <v>748</v>
      </c>
      <c r="M10" s="616" t="s">
        <v>748</v>
      </c>
      <c r="N10" s="616" t="s">
        <v>748</v>
      </c>
    </row>
    <row r="11" spans="1:14" ht="26.25" customHeight="1">
      <c r="A11" s="575" t="s">
        <v>279</v>
      </c>
      <c r="B11" s="616" t="s">
        <v>748</v>
      </c>
      <c r="C11" s="616" t="s">
        <v>748</v>
      </c>
      <c r="D11" s="616" t="s">
        <v>748</v>
      </c>
      <c r="E11" s="616" t="s">
        <v>748</v>
      </c>
      <c r="F11" s="616" t="s">
        <v>748</v>
      </c>
      <c r="G11" s="616" t="s">
        <v>748</v>
      </c>
      <c r="H11" s="616" t="s">
        <v>748</v>
      </c>
      <c r="I11" s="616" t="s">
        <v>748</v>
      </c>
      <c r="J11" s="616" t="s">
        <v>748</v>
      </c>
      <c r="K11" s="616" t="s">
        <v>748</v>
      </c>
      <c r="L11" s="616" t="s">
        <v>748</v>
      </c>
      <c r="M11" s="616" t="s">
        <v>748</v>
      </c>
      <c r="N11" s="616" t="s">
        <v>748</v>
      </c>
    </row>
    <row r="12" spans="1:14" ht="26.25" customHeight="1">
      <c r="A12" s="575" t="s">
        <v>280</v>
      </c>
      <c r="B12" s="616" t="s">
        <v>748</v>
      </c>
      <c r="C12" s="616" t="s">
        <v>748</v>
      </c>
      <c r="D12" s="616" t="s">
        <v>748</v>
      </c>
      <c r="E12" s="616" t="s">
        <v>748</v>
      </c>
      <c r="F12" s="616" t="s">
        <v>748</v>
      </c>
      <c r="G12" s="616" t="s">
        <v>748</v>
      </c>
      <c r="H12" s="616" t="s">
        <v>748</v>
      </c>
      <c r="I12" s="616" t="s">
        <v>748</v>
      </c>
      <c r="J12" s="616" t="s">
        <v>748</v>
      </c>
      <c r="K12" s="616" t="s">
        <v>748</v>
      </c>
      <c r="L12" s="616" t="s">
        <v>748</v>
      </c>
      <c r="M12" s="616" t="s">
        <v>748</v>
      </c>
      <c r="N12" s="616" t="s">
        <v>748</v>
      </c>
    </row>
    <row r="13" spans="1:14" ht="26.25" customHeight="1">
      <c r="A13" s="575" t="s">
        <v>281</v>
      </c>
      <c r="B13" s="657">
        <f>SUM(C13:N13)</f>
        <v>175</v>
      </c>
      <c r="C13" s="577">
        <v>0</v>
      </c>
      <c r="D13" s="577">
        <v>0</v>
      </c>
      <c r="E13" s="577">
        <v>0</v>
      </c>
      <c r="F13" s="577">
        <v>0</v>
      </c>
      <c r="G13" s="577">
        <v>0</v>
      </c>
      <c r="H13" s="576">
        <v>25</v>
      </c>
      <c r="I13" s="577">
        <v>0</v>
      </c>
      <c r="J13" s="577">
        <v>0</v>
      </c>
      <c r="K13" s="576">
        <v>0</v>
      </c>
      <c r="L13" s="577">
        <v>0</v>
      </c>
      <c r="M13" s="577">
        <v>0</v>
      </c>
      <c r="N13" s="576">
        <v>150</v>
      </c>
    </row>
    <row r="14" spans="1:14" ht="26.25" customHeight="1" thickBot="1">
      <c r="A14" s="579" t="s">
        <v>11</v>
      </c>
      <c r="B14" s="658">
        <f>SUM(C14:N14)</f>
        <v>164</v>
      </c>
      <c r="C14" s="581">
        <v>0</v>
      </c>
      <c r="D14" s="581">
        <v>0</v>
      </c>
      <c r="E14" s="580">
        <v>1</v>
      </c>
      <c r="F14" s="581">
        <v>0</v>
      </c>
      <c r="G14" s="581">
        <v>0</v>
      </c>
      <c r="H14" s="580">
        <v>14</v>
      </c>
      <c r="I14" s="581">
        <v>0</v>
      </c>
      <c r="J14" s="581">
        <v>0</v>
      </c>
      <c r="K14" s="580">
        <v>0</v>
      </c>
      <c r="L14" s="581">
        <v>0</v>
      </c>
      <c r="M14" s="581">
        <v>0</v>
      </c>
      <c r="N14" s="580">
        <v>149</v>
      </c>
    </row>
    <row r="15" spans="1:22" s="197" customFormat="1" ht="19.5" customHeight="1">
      <c r="A15" s="838" t="s">
        <v>750</v>
      </c>
      <c r="B15" s="838"/>
      <c r="C15" s="838"/>
      <c r="D15" s="838"/>
      <c r="E15" s="583"/>
      <c r="F15" s="583"/>
      <c r="G15" s="583"/>
      <c r="H15" s="583"/>
      <c r="I15" s="584"/>
      <c r="J15" s="583"/>
      <c r="K15" s="583"/>
      <c r="L15" s="583"/>
      <c r="M15" s="583"/>
      <c r="O15" s="583"/>
      <c r="P15" s="583"/>
      <c r="Q15" s="583"/>
      <c r="R15" s="583"/>
      <c r="S15" s="583"/>
      <c r="T15" s="583"/>
      <c r="U15" s="583"/>
      <c r="V15" s="583"/>
    </row>
    <row r="16" spans="1:34" s="197" customFormat="1" ht="19.5" customHeight="1">
      <c r="A16" s="561" t="s">
        <v>749</v>
      </c>
      <c r="B16" s="567"/>
      <c r="C16" s="567"/>
      <c r="D16" s="567"/>
      <c r="E16" s="586"/>
      <c r="F16" s="586"/>
      <c r="G16" s="586"/>
      <c r="H16" s="586"/>
      <c r="I16" s="587"/>
      <c r="J16" s="586"/>
      <c r="K16" s="586"/>
      <c r="L16" s="586"/>
      <c r="M16" s="586"/>
      <c r="N16" s="585" t="s">
        <v>730</v>
      </c>
      <c r="O16" s="586"/>
      <c r="P16" s="586"/>
      <c r="Q16" s="586"/>
      <c r="R16" s="586"/>
      <c r="S16" s="586"/>
      <c r="T16" s="586"/>
      <c r="U16" s="586"/>
      <c r="V16" s="586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</row>
    <row r="17" spans="2:14" ht="12"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</row>
    <row r="18" spans="1:22" s="12" customFormat="1" ht="26.25" customHeight="1">
      <c r="A18" s="516" t="s">
        <v>392</v>
      </c>
      <c r="B18" s="516"/>
      <c r="C18" s="516"/>
      <c r="D18" s="516"/>
      <c r="E18" s="516"/>
      <c r="F18" s="516"/>
      <c r="G18" s="516"/>
      <c r="H18" s="588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</row>
    <row r="19" spans="1:14" ht="17.25" customHeight="1" thickBot="1">
      <c r="A19" s="517"/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M19" s="517"/>
      <c r="N19" s="589" t="s">
        <v>377</v>
      </c>
    </row>
    <row r="20" spans="1:22" s="3" customFormat="1" ht="26.25" customHeight="1">
      <c r="A20" s="862" t="s">
        <v>378</v>
      </c>
      <c r="B20" s="864" t="s">
        <v>285</v>
      </c>
      <c r="C20" s="590" t="s">
        <v>379</v>
      </c>
      <c r="D20" s="591" t="s">
        <v>380</v>
      </c>
      <c r="E20" s="590" t="s">
        <v>381</v>
      </c>
      <c r="F20" s="591" t="s">
        <v>382</v>
      </c>
      <c r="G20" s="864" t="s">
        <v>9</v>
      </c>
      <c r="H20" s="862" t="s">
        <v>383</v>
      </c>
      <c r="I20" s="864" t="s">
        <v>311</v>
      </c>
      <c r="J20" s="864" t="s">
        <v>288</v>
      </c>
      <c r="K20" s="864" t="s">
        <v>289</v>
      </c>
      <c r="L20" s="592" t="s">
        <v>384</v>
      </c>
      <c r="M20" s="864" t="s">
        <v>326</v>
      </c>
      <c r="N20" s="593" t="s">
        <v>324</v>
      </c>
      <c r="O20" s="594"/>
      <c r="P20" s="594"/>
      <c r="Q20" s="564"/>
      <c r="R20" s="564"/>
      <c r="S20" s="564"/>
      <c r="T20" s="564"/>
      <c r="U20" s="564"/>
      <c r="V20" s="564"/>
    </row>
    <row r="21" spans="1:22" s="3" customFormat="1" ht="26.25" customHeight="1">
      <c r="A21" s="863"/>
      <c r="B21" s="865"/>
      <c r="C21" s="595" t="s">
        <v>296</v>
      </c>
      <c r="D21" s="596" t="s">
        <v>297</v>
      </c>
      <c r="E21" s="595" t="s">
        <v>296</v>
      </c>
      <c r="F21" s="596" t="s">
        <v>297</v>
      </c>
      <c r="G21" s="865"/>
      <c r="H21" s="863"/>
      <c r="I21" s="865"/>
      <c r="J21" s="865"/>
      <c r="K21" s="865"/>
      <c r="L21" s="597" t="s">
        <v>298</v>
      </c>
      <c r="M21" s="865"/>
      <c r="N21" s="597" t="s">
        <v>368</v>
      </c>
      <c r="O21" s="594"/>
      <c r="P21" s="594"/>
      <c r="Q21" s="564"/>
      <c r="R21" s="564"/>
      <c r="S21" s="564"/>
      <c r="T21" s="564"/>
      <c r="U21" s="564"/>
      <c r="V21" s="564"/>
    </row>
    <row r="22" spans="1:14" ht="26.25" customHeight="1">
      <c r="A22" s="598" t="s">
        <v>5</v>
      </c>
      <c r="B22" s="659">
        <f>SUM(B24:B31)</f>
        <v>4037.2000000000003</v>
      </c>
      <c r="C22" s="660">
        <f>SUM(C24:C31)</f>
        <v>0</v>
      </c>
      <c r="D22" s="661">
        <f>SUM(D24:D31)</f>
        <v>1.2000000000000002</v>
      </c>
      <c r="E22" s="662">
        <f aca="true" t="shared" si="0" ref="E22:N22">SUM(E24:E31)</f>
        <v>1084</v>
      </c>
      <c r="F22" s="663">
        <f t="shared" si="0"/>
        <v>91.59999999999998</v>
      </c>
      <c r="G22" s="662">
        <f t="shared" si="0"/>
        <v>14.6</v>
      </c>
      <c r="H22" s="663">
        <f t="shared" si="0"/>
        <v>865</v>
      </c>
      <c r="I22" s="662">
        <f t="shared" si="0"/>
        <v>215.7</v>
      </c>
      <c r="J22" s="662">
        <f t="shared" si="0"/>
        <v>10.3</v>
      </c>
      <c r="K22" s="662">
        <f t="shared" si="0"/>
        <v>7.4</v>
      </c>
      <c r="L22" s="662">
        <f t="shared" si="0"/>
        <v>1323.6</v>
      </c>
      <c r="M22" s="662">
        <f t="shared" si="0"/>
        <v>363.5</v>
      </c>
      <c r="N22" s="664">
        <f t="shared" si="0"/>
        <v>60.3</v>
      </c>
    </row>
    <row r="23" spans="1:14" ht="26.25" customHeight="1">
      <c r="A23" s="598"/>
      <c r="B23" s="599"/>
      <c r="C23" s="600"/>
      <c r="D23" s="602"/>
      <c r="E23" s="603"/>
      <c r="F23" s="599"/>
      <c r="G23" s="599"/>
      <c r="H23" s="604"/>
      <c r="I23" s="603"/>
      <c r="J23" s="599"/>
      <c r="K23" s="605"/>
      <c r="L23" s="605"/>
      <c r="M23" s="599"/>
      <c r="N23" s="603"/>
    </row>
    <row r="24" spans="1:14" ht="26.25" customHeight="1">
      <c r="A24" s="598" t="s">
        <v>274</v>
      </c>
      <c r="B24" s="659">
        <f>SUM(C24:N24)</f>
        <v>1027.1</v>
      </c>
      <c r="C24" s="600">
        <v>0</v>
      </c>
      <c r="D24" s="601">
        <v>0</v>
      </c>
      <c r="E24" s="603">
        <v>265</v>
      </c>
      <c r="F24" s="599">
        <v>25.8</v>
      </c>
      <c r="G24" s="599">
        <v>3.5</v>
      </c>
      <c r="H24" s="604">
        <v>243.8</v>
      </c>
      <c r="I24" s="603">
        <v>71.4</v>
      </c>
      <c r="J24" s="599">
        <v>3</v>
      </c>
      <c r="K24" s="605">
        <v>1.4</v>
      </c>
      <c r="L24" s="605">
        <v>305.4</v>
      </c>
      <c r="M24" s="599">
        <v>97.5</v>
      </c>
      <c r="N24" s="603">
        <v>10.3</v>
      </c>
    </row>
    <row r="25" spans="1:14" ht="26.25" customHeight="1">
      <c r="A25" s="598" t="s">
        <v>276</v>
      </c>
      <c r="B25" s="659">
        <f aca="true" t="shared" si="1" ref="B25:B31">SUM(C25:N25)</f>
        <v>352.09999999999997</v>
      </c>
      <c r="C25" s="600">
        <v>0</v>
      </c>
      <c r="D25" s="601">
        <v>0</v>
      </c>
      <c r="E25" s="603">
        <v>103</v>
      </c>
      <c r="F25" s="599">
        <v>5.2</v>
      </c>
      <c r="G25" s="601">
        <v>0</v>
      </c>
      <c r="H25" s="604">
        <v>79</v>
      </c>
      <c r="I25" s="603">
        <v>13</v>
      </c>
      <c r="J25" s="599">
        <v>1</v>
      </c>
      <c r="K25" s="606">
        <v>0</v>
      </c>
      <c r="L25" s="605">
        <v>113.6</v>
      </c>
      <c r="M25" s="599">
        <v>30.7</v>
      </c>
      <c r="N25" s="603">
        <v>6.6</v>
      </c>
    </row>
    <row r="26" spans="1:14" ht="26.25" customHeight="1">
      <c r="A26" s="598" t="s">
        <v>277</v>
      </c>
      <c r="B26" s="659">
        <f t="shared" si="1"/>
        <v>336</v>
      </c>
      <c r="C26" s="600">
        <v>0</v>
      </c>
      <c r="D26" s="601">
        <v>1</v>
      </c>
      <c r="E26" s="603">
        <v>83</v>
      </c>
      <c r="F26" s="599">
        <v>14.3</v>
      </c>
      <c r="G26" s="601">
        <v>0</v>
      </c>
      <c r="H26" s="604">
        <v>62.5</v>
      </c>
      <c r="I26" s="603">
        <v>21.3</v>
      </c>
      <c r="J26" s="606">
        <v>0</v>
      </c>
      <c r="K26" s="606">
        <v>1</v>
      </c>
      <c r="L26" s="605">
        <v>111.9</v>
      </c>
      <c r="M26" s="599">
        <v>34.3</v>
      </c>
      <c r="N26" s="603">
        <v>6.7</v>
      </c>
    </row>
    <row r="27" spans="1:14" ht="26.25" customHeight="1">
      <c r="A27" s="598" t="s">
        <v>278</v>
      </c>
      <c r="B27" s="659">
        <f t="shared" si="1"/>
        <v>492.59999999999997</v>
      </c>
      <c r="C27" s="600">
        <v>0</v>
      </c>
      <c r="D27" s="601">
        <v>0</v>
      </c>
      <c r="E27" s="603">
        <v>130</v>
      </c>
      <c r="F27" s="599">
        <v>15</v>
      </c>
      <c r="G27" s="601">
        <v>3</v>
      </c>
      <c r="H27" s="604">
        <v>106.5</v>
      </c>
      <c r="I27" s="603">
        <v>31.2</v>
      </c>
      <c r="J27" s="601">
        <v>1</v>
      </c>
      <c r="K27" s="606">
        <v>1</v>
      </c>
      <c r="L27" s="605">
        <v>162.5</v>
      </c>
      <c r="M27" s="599">
        <v>38.4</v>
      </c>
      <c r="N27" s="603">
        <v>4</v>
      </c>
    </row>
    <row r="28" spans="1:14" ht="26.25" customHeight="1">
      <c r="A28" s="598" t="s">
        <v>279</v>
      </c>
      <c r="B28" s="659">
        <f t="shared" si="1"/>
        <v>43.4</v>
      </c>
      <c r="C28" s="600">
        <v>0</v>
      </c>
      <c r="D28" s="601">
        <v>0</v>
      </c>
      <c r="E28" s="603">
        <v>14</v>
      </c>
      <c r="F28" s="599">
        <v>2.4</v>
      </c>
      <c r="G28" s="601">
        <v>0</v>
      </c>
      <c r="H28" s="604">
        <v>5.2</v>
      </c>
      <c r="I28" s="603">
        <v>1</v>
      </c>
      <c r="J28" s="601">
        <v>0</v>
      </c>
      <c r="K28" s="606">
        <v>0</v>
      </c>
      <c r="L28" s="605">
        <v>16.3</v>
      </c>
      <c r="M28" s="599">
        <v>4.5</v>
      </c>
      <c r="N28" s="600">
        <v>0</v>
      </c>
    </row>
    <row r="29" spans="1:14" ht="26.25" customHeight="1">
      <c r="A29" s="598" t="s">
        <v>280</v>
      </c>
      <c r="B29" s="659">
        <f t="shared" si="1"/>
        <v>387.8</v>
      </c>
      <c r="C29" s="600">
        <v>0</v>
      </c>
      <c r="D29" s="601">
        <v>0.1</v>
      </c>
      <c r="E29" s="603">
        <v>97</v>
      </c>
      <c r="F29" s="599">
        <v>5.7</v>
      </c>
      <c r="G29" s="599">
        <v>2.6</v>
      </c>
      <c r="H29" s="604">
        <v>65.3</v>
      </c>
      <c r="I29" s="603">
        <v>23.2</v>
      </c>
      <c r="J29" s="599">
        <v>1</v>
      </c>
      <c r="K29" s="606">
        <v>0</v>
      </c>
      <c r="L29" s="605">
        <v>149.1</v>
      </c>
      <c r="M29" s="599">
        <v>36.5</v>
      </c>
      <c r="N29" s="603">
        <v>7.3</v>
      </c>
    </row>
    <row r="30" spans="1:14" ht="26.25" customHeight="1">
      <c r="A30" s="598" t="s">
        <v>10</v>
      </c>
      <c r="B30" s="659">
        <f t="shared" si="1"/>
        <v>757.5</v>
      </c>
      <c r="C30" s="600">
        <v>0</v>
      </c>
      <c r="D30" s="601">
        <v>0.1</v>
      </c>
      <c r="E30" s="603">
        <v>209</v>
      </c>
      <c r="F30" s="599">
        <v>15.1</v>
      </c>
      <c r="G30" s="599">
        <v>1.5</v>
      </c>
      <c r="H30" s="604">
        <v>202.2</v>
      </c>
      <c r="I30" s="603">
        <v>34</v>
      </c>
      <c r="J30" s="599">
        <v>1.3</v>
      </c>
      <c r="K30" s="606">
        <v>0</v>
      </c>
      <c r="L30" s="605">
        <v>212.6</v>
      </c>
      <c r="M30" s="599">
        <v>68.5</v>
      </c>
      <c r="N30" s="603">
        <v>13.2</v>
      </c>
    </row>
    <row r="31" spans="1:14" ht="26.25" customHeight="1" thickBot="1">
      <c r="A31" s="607" t="s">
        <v>282</v>
      </c>
      <c r="B31" s="665">
        <f t="shared" si="1"/>
        <v>640.7000000000002</v>
      </c>
      <c r="C31" s="609">
        <v>0</v>
      </c>
      <c r="D31" s="610">
        <v>0</v>
      </c>
      <c r="E31" s="611">
        <v>183</v>
      </c>
      <c r="F31" s="608">
        <v>8.1</v>
      </c>
      <c r="G31" s="608">
        <v>4</v>
      </c>
      <c r="H31" s="612">
        <v>100.5</v>
      </c>
      <c r="I31" s="611">
        <v>20.6</v>
      </c>
      <c r="J31" s="608">
        <v>3</v>
      </c>
      <c r="K31" s="613">
        <v>4</v>
      </c>
      <c r="L31" s="613">
        <v>252.2</v>
      </c>
      <c r="M31" s="608">
        <v>53.1</v>
      </c>
      <c r="N31" s="611">
        <v>12.2</v>
      </c>
    </row>
    <row r="32" spans="1:22" s="197" customFormat="1" ht="19.5" customHeight="1">
      <c r="A32" s="582" t="s">
        <v>369</v>
      </c>
      <c r="B32" s="583"/>
      <c r="C32" s="583"/>
      <c r="D32" s="583"/>
      <c r="E32" s="583"/>
      <c r="F32" s="583"/>
      <c r="G32" s="583"/>
      <c r="H32" s="583"/>
      <c r="I32" s="584"/>
      <c r="J32" s="583"/>
      <c r="K32" s="583"/>
      <c r="L32" s="583"/>
      <c r="M32" s="583"/>
      <c r="O32" s="583"/>
      <c r="P32" s="583"/>
      <c r="Q32" s="583"/>
      <c r="R32" s="583"/>
      <c r="S32" s="583"/>
      <c r="T32" s="583"/>
      <c r="U32" s="583"/>
      <c r="V32" s="583"/>
    </row>
    <row r="33" spans="1:34" s="197" customFormat="1" ht="19.5" customHeight="1">
      <c r="A33" s="614" t="s">
        <v>718</v>
      </c>
      <c r="B33" s="586"/>
      <c r="C33" s="586"/>
      <c r="D33" s="586"/>
      <c r="E33" s="586"/>
      <c r="F33" s="586"/>
      <c r="G33" s="586"/>
      <c r="H33" s="586"/>
      <c r="I33" s="587"/>
      <c r="J33" s="586"/>
      <c r="K33" s="586"/>
      <c r="L33" s="586"/>
      <c r="M33" s="586"/>
      <c r="N33" s="585" t="s">
        <v>719</v>
      </c>
      <c r="O33" s="586"/>
      <c r="P33" s="586"/>
      <c r="Q33" s="586"/>
      <c r="R33" s="586"/>
      <c r="S33" s="586"/>
      <c r="T33" s="586"/>
      <c r="U33" s="586"/>
      <c r="V33" s="586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</row>
    <row r="38" spans="1:19" ht="13.5">
      <c r="A38" s="615" t="s">
        <v>404</v>
      </c>
      <c r="B38" s="615" t="s">
        <v>199</v>
      </c>
      <c r="C38" s="615" t="s">
        <v>731</v>
      </c>
      <c r="D38" s="615"/>
      <c r="E38" s="615"/>
      <c r="F38" s="615"/>
      <c r="G38" s="615"/>
      <c r="H38" s="615"/>
      <c r="I38" s="615"/>
      <c r="J38" s="615"/>
      <c r="K38" s="615"/>
      <c r="L38" s="615"/>
      <c r="M38" s="615"/>
      <c r="N38" s="615"/>
      <c r="O38" s="615"/>
      <c r="P38" s="615"/>
      <c r="Q38" s="615"/>
      <c r="R38" s="615"/>
      <c r="S38" s="615"/>
    </row>
    <row r="39" spans="1:19" ht="13.5">
      <c r="A39" s="615" t="s">
        <v>732</v>
      </c>
      <c r="B39" s="615"/>
      <c r="C39" s="615"/>
      <c r="D39" s="615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</row>
    <row r="40" spans="1:19" ht="13.5">
      <c r="A40" s="615" t="s">
        <v>733</v>
      </c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</row>
    <row r="41" spans="1:14" ht="13.5">
      <c r="A41" s="615"/>
      <c r="B41" s="615" t="s">
        <v>155</v>
      </c>
      <c r="C41" s="615" t="s">
        <v>734</v>
      </c>
      <c r="D41" s="615"/>
      <c r="E41" s="615"/>
      <c r="F41" s="615" t="s">
        <v>735</v>
      </c>
      <c r="G41" s="615" t="s">
        <v>736</v>
      </c>
      <c r="H41" s="615" t="s">
        <v>737</v>
      </c>
      <c r="I41" s="615" t="s">
        <v>388</v>
      </c>
      <c r="J41" s="615" t="s">
        <v>738</v>
      </c>
      <c r="K41" s="615" t="s">
        <v>391</v>
      </c>
      <c r="L41" s="615" t="s">
        <v>739</v>
      </c>
      <c r="M41" s="615" t="s">
        <v>740</v>
      </c>
      <c r="N41" s="615" t="s">
        <v>741</v>
      </c>
    </row>
    <row r="42" spans="1:14" ht="13.5">
      <c r="A42" s="615"/>
      <c r="B42" s="615"/>
      <c r="C42" s="615" t="s">
        <v>155</v>
      </c>
      <c r="D42" s="615" t="s">
        <v>742</v>
      </c>
      <c r="E42" s="615" t="s">
        <v>743</v>
      </c>
      <c r="F42" s="615" t="s">
        <v>155</v>
      </c>
      <c r="G42" s="615"/>
      <c r="H42" s="615"/>
      <c r="I42" s="615"/>
      <c r="J42" s="615"/>
      <c r="K42" s="615"/>
      <c r="L42" s="615"/>
      <c r="M42" s="615"/>
      <c r="N42" s="615"/>
    </row>
    <row r="43" spans="1:14" ht="13.5">
      <c r="A43" s="615"/>
      <c r="B43" s="615"/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5"/>
      <c r="N43" s="615"/>
    </row>
    <row r="44" spans="1:14" ht="13.5">
      <c r="A44" s="615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</row>
    <row r="45" spans="1:14" ht="13.5">
      <c r="A45" s="615"/>
      <c r="B45" s="615"/>
      <c r="C45" s="615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</row>
    <row r="46" spans="1:14" ht="13.5">
      <c r="A46" s="615" t="s">
        <v>744</v>
      </c>
      <c r="B46" s="615">
        <v>915</v>
      </c>
      <c r="C46" s="615">
        <v>0</v>
      </c>
      <c r="D46" s="615">
        <v>0</v>
      </c>
      <c r="E46" s="615">
        <v>5</v>
      </c>
      <c r="F46" s="615">
        <v>0</v>
      </c>
      <c r="G46" s="615">
        <v>0</v>
      </c>
      <c r="H46" s="615">
        <v>115</v>
      </c>
      <c r="I46" s="615">
        <v>0</v>
      </c>
      <c r="J46" s="615">
        <v>1</v>
      </c>
      <c r="K46" s="615">
        <v>0</v>
      </c>
      <c r="L46" s="615">
        <v>0</v>
      </c>
      <c r="M46" s="615">
        <v>1</v>
      </c>
      <c r="N46" s="615">
        <v>793</v>
      </c>
    </row>
    <row r="47" spans="1:14" ht="13.5">
      <c r="A47" s="615" t="s">
        <v>531</v>
      </c>
      <c r="B47" s="615">
        <v>175</v>
      </c>
      <c r="C47" s="615">
        <v>0</v>
      </c>
      <c r="D47" s="615">
        <v>0</v>
      </c>
      <c r="E47" s="615">
        <v>0</v>
      </c>
      <c r="F47" s="615">
        <v>0</v>
      </c>
      <c r="G47" s="615">
        <v>0</v>
      </c>
      <c r="H47" s="615">
        <v>25</v>
      </c>
      <c r="I47" s="615">
        <v>0</v>
      </c>
      <c r="J47" s="615">
        <v>0</v>
      </c>
      <c r="K47" s="615">
        <v>0</v>
      </c>
      <c r="L47" s="615">
        <v>0</v>
      </c>
      <c r="M47" s="615">
        <v>0</v>
      </c>
      <c r="N47" s="615">
        <v>150</v>
      </c>
    </row>
    <row r="48" spans="1:14" ht="13.5">
      <c r="A48" s="615" t="s">
        <v>530</v>
      </c>
      <c r="B48" s="615">
        <v>164</v>
      </c>
      <c r="C48" s="615">
        <v>0</v>
      </c>
      <c r="D48" s="615">
        <v>0</v>
      </c>
      <c r="E48" s="615">
        <v>1</v>
      </c>
      <c r="F48" s="615">
        <v>0</v>
      </c>
      <c r="G48" s="615">
        <v>0</v>
      </c>
      <c r="H48" s="615">
        <v>14</v>
      </c>
      <c r="I48" s="615">
        <v>0</v>
      </c>
      <c r="J48" s="615">
        <v>0</v>
      </c>
      <c r="K48" s="615">
        <v>0</v>
      </c>
      <c r="L48" s="615">
        <v>0</v>
      </c>
      <c r="M48" s="615">
        <v>0</v>
      </c>
      <c r="N48" s="615">
        <v>149</v>
      </c>
    </row>
    <row r="49" spans="1:17" ht="13.5">
      <c r="A49" s="615"/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</row>
  </sheetData>
  <sheetProtection/>
  <mergeCells count="22">
    <mergeCell ref="A20:A21"/>
    <mergeCell ref="I20:I21"/>
    <mergeCell ref="H20:H21"/>
    <mergeCell ref="G20:G21"/>
    <mergeCell ref="B20:B21"/>
    <mergeCell ref="N3:N4"/>
    <mergeCell ref="M20:M21"/>
    <mergeCell ref="K20:K21"/>
    <mergeCell ref="J20:J21"/>
    <mergeCell ref="J3:J4"/>
    <mergeCell ref="B3:B4"/>
    <mergeCell ref="C3:C4"/>
    <mergeCell ref="D3:D4"/>
    <mergeCell ref="E3:E4"/>
    <mergeCell ref="F3:F4"/>
    <mergeCell ref="A15:D15"/>
    <mergeCell ref="G3:G4"/>
    <mergeCell ref="H3:H4"/>
    <mergeCell ref="K3:K4"/>
    <mergeCell ref="L3:L4"/>
    <mergeCell ref="M3:M4"/>
    <mergeCell ref="I3:I4"/>
  </mergeCells>
  <printOptions/>
  <pageMargins left="0.75" right="0.83" top="0.6" bottom="0.33" header="0.512" footer="0.2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エフコム</dc:creator>
  <cp:keywords/>
  <dc:description/>
  <cp:lastModifiedBy>FJ-USER</cp:lastModifiedBy>
  <cp:lastPrinted>2012-09-21T06:27:13Z</cp:lastPrinted>
  <dcterms:created xsi:type="dcterms:W3CDTF">2002-02-21T04:32:57Z</dcterms:created>
  <dcterms:modified xsi:type="dcterms:W3CDTF">2012-09-21T06:27:17Z</dcterms:modified>
  <cp:category/>
  <cp:version/>
  <cp:contentType/>
  <cp:contentStatus/>
</cp:coreProperties>
</file>