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795" windowWidth="10200" windowHeight="3750" tabRatio="723" activeTab="0"/>
  </bookViews>
  <sheets>
    <sheet name="第４表地方税の構成比及び自主財源等" sheetId="1" r:id="rId1"/>
    <sheet name="【印刷しない】第３表歳入の状況" sheetId="2" state="hidden" r:id="rId2"/>
  </sheets>
  <definedNames>
    <definedName name="★">#REF!</definedName>
    <definedName name="_xlnm.Print_Area" localSheetId="1">'【印刷しない】第３表歳入の状況'!$A$1:$DC$66</definedName>
    <definedName name="_xlnm.Print_Area" localSheetId="0">'第４表地方税の構成比及び自主財源等'!$A$1:$J$66</definedName>
    <definedName name="_xlnm.Print_Titles" localSheetId="1">'【印刷しない】第３表歳入の状況'!$A:$A</definedName>
    <definedName name="_xlnm.Print_Titles" localSheetId="0">'第４表地方税の構成比及び自主財源等'!$A:$A</definedName>
  </definedNames>
  <calcPr fullCalcOnLoad="1"/>
</workbook>
</file>

<file path=xl/comments2.xml><?xml version="1.0" encoding="utf-8"?>
<comments xmlns="http://schemas.openxmlformats.org/spreadsheetml/2006/main">
  <authors>
    <author>武藤 光</author>
    <author>install</author>
  </authors>
  <commentList>
    <comment ref="AU2" authorId="0">
      <text>
        <r>
          <rPr>
            <sz val="14"/>
            <rFont val="ＭＳ Ｐゴシック"/>
            <family val="3"/>
          </rPr>
          <t>公立高等学校授業料不徴収交付金（福島市212のみ）及び財政補給金（新地町7,450）のみを含めるため串刺しデータ挿入ではなく自動計算とした。国庫支出金－各項目</t>
        </r>
        <r>
          <rPr>
            <sz val="18"/>
            <rFont val="ＭＳ Ｐゴシック"/>
            <family val="3"/>
          </rPr>
          <t xml:space="preserve">
</t>
        </r>
      </text>
    </comment>
    <comment ref="A4" authorId="1">
      <text>
        <r>
          <rPr>
            <sz val="16"/>
            <rFont val="ＭＳ Ｐゴシック"/>
            <family val="3"/>
          </rPr>
          <t>貼り付けした元データの表、行、列の番号は表の下にあり。</t>
        </r>
      </text>
    </comment>
  </commentList>
</comments>
</file>

<file path=xl/sharedStrings.xml><?xml version="1.0" encoding="utf-8"?>
<sst xmlns="http://schemas.openxmlformats.org/spreadsheetml/2006/main" count="353" uniqueCount="251">
  <si>
    <t>市町村名</t>
  </si>
  <si>
    <t>歳入合計</t>
  </si>
  <si>
    <t>構成比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</si>
  <si>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</si>
  <si>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</si>
  <si>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</si>
  <si>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</si>
  <si>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</si>
  <si>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</si>
  <si>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</si>
  <si>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</si>
  <si>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</si>
  <si>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</si>
  <si>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</si>
  <si>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</si>
  <si>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</si>
  <si>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</si>
  <si>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</si>
  <si>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</si>
  <si>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</si>
  <si>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</si>
  <si>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</si>
  <si>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</si>
  <si>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</si>
  <si>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</si>
  <si>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</si>
  <si>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</si>
  <si>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</si>
  <si>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</si>
  <si>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</si>
  <si>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</si>
  <si>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</si>
  <si>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</si>
  <si>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</si>
  <si>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</si>
  <si>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</si>
  <si>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</si>
  <si>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</si>
  <si>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</si>
  <si>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</si>
  <si>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</si>
  <si>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</si>
  <si>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</si>
  <si>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</si>
  <si>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</si>
  <si>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</si>
  <si>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</si>
  <si>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</si>
  <si>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</si>
  <si>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</si>
  <si>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</si>
  <si>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</si>
  <si>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</si>
  <si>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</si>
  <si>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</si>
  <si>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</si>
  <si>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</si>
  <si>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地方交付税</t>
  </si>
  <si>
    <t>＋</t>
  </si>
  <si>
    <t>臨時財政対策債</t>
  </si>
  <si>
    <t>飯舘村</t>
  </si>
  <si>
    <t>歳入合計</t>
  </si>
  <si>
    <t>自主財源</t>
  </si>
  <si>
    <t>１地方税</t>
  </si>
  <si>
    <t>２地方譲与税</t>
  </si>
  <si>
    <t>３利子割交付金</t>
  </si>
  <si>
    <t>４配当割交付金</t>
  </si>
  <si>
    <t>（１）普通交付税</t>
  </si>
  <si>
    <t>（２）特別交付税</t>
  </si>
  <si>
    <t xml:space="preserve"> 特別交付金</t>
  </si>
  <si>
    <t>うち臨時財政</t>
  </si>
  <si>
    <t>田村市</t>
  </si>
  <si>
    <t>市計</t>
  </si>
  <si>
    <t>地方税</t>
  </si>
  <si>
    <t>自主財源</t>
  </si>
  <si>
    <t>依存財源</t>
  </si>
  <si>
    <t>左の内訳</t>
  </si>
  <si>
    <t>（４）その他</t>
  </si>
  <si>
    <t>（１）生活保護費</t>
  </si>
  <si>
    <t>（２）児童保護費</t>
  </si>
  <si>
    <t>（１）純繰越金</t>
  </si>
  <si>
    <t>（２）預金利子</t>
  </si>
  <si>
    <t>うち県貸付金</t>
  </si>
  <si>
    <t>臨時的収入</t>
  </si>
  <si>
    <t>経常的収入</t>
  </si>
  <si>
    <t>譲与税</t>
  </si>
  <si>
    <t>①幼稚園</t>
  </si>
  <si>
    <t>②その他</t>
  </si>
  <si>
    <t>③その他</t>
  </si>
  <si>
    <t>①土地建物</t>
  </si>
  <si>
    <t>②立木竹</t>
  </si>
  <si>
    <t>特定財源</t>
  </si>
  <si>
    <t>一般財源等</t>
  </si>
  <si>
    <t>南相馬市</t>
  </si>
  <si>
    <t>伊達市</t>
  </si>
  <si>
    <t>南会津町</t>
  </si>
  <si>
    <t>会津美里町</t>
  </si>
  <si>
    <t>５株式等譲渡所</t>
  </si>
  <si>
    <t>（１）法定受託事</t>
  </si>
  <si>
    <t>（２）自治事務</t>
  </si>
  <si>
    <t xml:space="preserve">   務に係るもの　　</t>
  </si>
  <si>
    <t>　   に係るもの　　</t>
  </si>
  <si>
    <t>表</t>
  </si>
  <si>
    <t>行</t>
  </si>
  <si>
    <t>＋</t>
  </si>
  <si>
    <t>列</t>
  </si>
  <si>
    <t>本宮市</t>
  </si>
  <si>
    <t>依存財源</t>
  </si>
  <si>
    <t>うち減収補てん債</t>
  </si>
  <si>
    <t>①同級他団体からのもの</t>
  </si>
  <si>
    <t>②民間からのもの</t>
  </si>
  <si>
    <t>　特例分</t>
  </si>
  <si>
    <t xml:space="preserve">      等負担金</t>
  </si>
  <si>
    <t>（ア）普通建設事業</t>
  </si>
  <si>
    <t>（イ）災害復旧事業</t>
  </si>
  <si>
    <t>（ウ）その他</t>
  </si>
  <si>
    <t xml:space="preserve">       交付金等</t>
  </si>
  <si>
    <t>支援給付費等
負担金</t>
  </si>
  <si>
    <t>①一部事務組合配分金</t>
  </si>
  <si>
    <t>③その他</t>
  </si>
  <si>
    <t xml:space="preserve">      支援給付費
      等負担金</t>
  </si>
  <si>
    <t>９自動車取得税</t>
  </si>
  <si>
    <t>（１）地方揮発油</t>
  </si>
  <si>
    <t>譲与税</t>
  </si>
  <si>
    <t xml:space="preserve">   整備総合
交付金</t>
  </si>
  <si>
    <t>一般財源</t>
  </si>
  <si>
    <t>一般財源＋臨財債</t>
  </si>
  <si>
    <t>②障害者自立</t>
  </si>
  <si>
    <t>⑦電源立地地域</t>
  </si>
  <si>
    <t>(3)震災復興特別交付税</t>
  </si>
  <si>
    <t>（４）障害者自立</t>
  </si>
  <si>
    <t>（10）社会資本</t>
  </si>
  <si>
    <t>（１３）東日本大</t>
  </si>
  <si>
    <t xml:space="preserve">          震災復興
　　　　　交付金</t>
  </si>
  <si>
    <t>H23新規追加</t>
  </si>
  <si>
    <t>構成比</t>
  </si>
  <si>
    <t>地方税</t>
  </si>
  <si>
    <t>国庫支出金</t>
  </si>
  <si>
    <t>地方債</t>
  </si>
  <si>
    <t>歳入総額</t>
  </si>
  <si>
    <t>地方交付税（市部）</t>
  </si>
  <si>
    <t>地方交付税（町村部）</t>
  </si>
  <si>
    <t>地方交付税総額</t>
  </si>
  <si>
    <t>増減</t>
  </si>
  <si>
    <t>（５）子どものための金銭の給付交付金</t>
  </si>
  <si>
    <t>等負担金</t>
  </si>
  <si>
    <t>③子どものため</t>
  </si>
  <si>
    <t>特定財源</t>
  </si>
  <si>
    <t>H27創設</t>
  </si>
  <si>
    <t>６地方消費税</t>
  </si>
  <si>
    <t>７ゴルフ場利用税</t>
  </si>
  <si>
    <t>８特別地方消費</t>
  </si>
  <si>
    <t>１０地方特例</t>
  </si>
  <si>
    <t>１１地方交付税</t>
  </si>
  <si>
    <t>１２交通安全対策</t>
  </si>
  <si>
    <t>１３分担金及び</t>
  </si>
  <si>
    <t>１４使用料</t>
  </si>
  <si>
    <t>14使用料</t>
  </si>
  <si>
    <t>１５手数料</t>
  </si>
  <si>
    <t>１６国庫支出金</t>
  </si>
  <si>
    <t>１７国有提供施</t>
  </si>
  <si>
    <t>１８県支出金</t>
  </si>
  <si>
    <t>１８県支出金</t>
  </si>
  <si>
    <t>１９財産収入</t>
  </si>
  <si>
    <t>２０寄附金</t>
  </si>
  <si>
    <t>２１繰入金</t>
  </si>
  <si>
    <t>２２繰越金</t>
  </si>
  <si>
    <t>２３諸収入</t>
  </si>
  <si>
    <t>２３諸収入</t>
  </si>
  <si>
    <t>２４地方債</t>
  </si>
  <si>
    <t>（２）地方道路譲</t>
  </si>
  <si>
    <t>（３）特別とん譲</t>
  </si>
  <si>
    <t>（４）自動車重量</t>
  </si>
  <si>
    <t>（５）航空機燃料</t>
  </si>
  <si>
    <t>得割交付金</t>
  </si>
  <si>
    <t xml:space="preserve">      交付金</t>
  </si>
  <si>
    <t xml:space="preserve">   交付金</t>
  </si>
  <si>
    <t xml:space="preserve">    税交付金</t>
  </si>
  <si>
    <t>　　交付金</t>
  </si>
  <si>
    <t xml:space="preserve">       負担金</t>
  </si>
  <si>
    <t>うち同級他団体</t>
  </si>
  <si>
    <t>（１）授業料</t>
  </si>
  <si>
    <t>（２）保育所</t>
  </si>
  <si>
    <t>（３）公営住宅</t>
  </si>
  <si>
    <t>（６）普通建設事</t>
  </si>
  <si>
    <t>（７）災害復旧事</t>
  </si>
  <si>
    <t>（８）委託金</t>
  </si>
  <si>
    <t>（11）特定防衛施</t>
  </si>
  <si>
    <t>（12）電源立地</t>
  </si>
  <si>
    <t>（１４）地域活性化</t>
  </si>
  <si>
    <t>（１４）その他</t>
  </si>
  <si>
    <t xml:space="preserve">      設等所在市
      町村助成交</t>
  </si>
  <si>
    <t>（１）国庫財源を</t>
  </si>
  <si>
    <t>（１）国庫財源を
 伴うもの</t>
  </si>
  <si>
    <t>（２）県費のみ</t>
  </si>
  <si>
    <t>（１）財産運用</t>
  </si>
  <si>
    <t>（２）財産売払</t>
  </si>
  <si>
    <t>（２）繰越事業費</t>
  </si>
  <si>
    <t>（１）延滞金加算</t>
  </si>
  <si>
    <t>（３）公営企業貸</t>
  </si>
  <si>
    <t>（４）貸付金元利</t>
  </si>
  <si>
    <t>（５）受託事業</t>
  </si>
  <si>
    <t>（6）収益事業</t>
  </si>
  <si>
    <t>（7）雑入</t>
  </si>
  <si>
    <t xml:space="preserve">       与税</t>
  </si>
  <si>
    <t xml:space="preserve">        与税</t>
  </si>
  <si>
    <t xml:space="preserve">  からのもの</t>
  </si>
  <si>
    <t xml:space="preserve">          使用料</t>
  </si>
  <si>
    <t xml:space="preserve">         使用料</t>
  </si>
  <si>
    <t xml:space="preserve">      業費支出金</t>
  </si>
  <si>
    <t xml:space="preserve">       設周辺整備
       調整交付金</t>
  </si>
  <si>
    <t xml:space="preserve">          地域対策
          交付金</t>
  </si>
  <si>
    <t>地域住民生活等
緊急支援交付金</t>
  </si>
  <si>
    <t xml:space="preserve">      付金</t>
  </si>
  <si>
    <t>　　  伴うもの</t>
  </si>
  <si>
    <t xml:space="preserve">①児童保護費   </t>
  </si>
  <si>
    <t>④普通建設事業</t>
  </si>
  <si>
    <t>⑤災害復旧事業</t>
  </si>
  <si>
    <t>⑥委託金</t>
  </si>
  <si>
    <t>⑧石油貯蔵施設</t>
  </si>
  <si>
    <t>⑨その他</t>
  </si>
  <si>
    <t xml:space="preserve">         のもの</t>
  </si>
  <si>
    <t>①普通建設事業</t>
  </si>
  <si>
    <t>②災害復旧事業</t>
  </si>
  <si>
    <t>収入</t>
  </si>
  <si>
    <t xml:space="preserve">       等充当財源
       繰越額</t>
  </si>
  <si>
    <t xml:space="preserve">      金及び過料</t>
  </si>
  <si>
    <t xml:space="preserve">       付金元利収
       入</t>
  </si>
  <si>
    <t xml:space="preserve">       収入</t>
  </si>
  <si>
    <t xml:space="preserve">         収入</t>
  </si>
  <si>
    <t>②新エネルギー・産業技術総合開発機構からのもの</t>
  </si>
  <si>
    <t>　　対策債</t>
  </si>
  <si>
    <t>の金銭の給付
交付金</t>
  </si>
  <si>
    <t xml:space="preserve">    費支出金</t>
  </si>
  <si>
    <t xml:space="preserve">    対策交付金</t>
  </si>
  <si>
    <t xml:space="preserve">    立地対策等交
    付金</t>
  </si>
  <si>
    <t>4</t>
  </si>
  <si>
    <t>Ａ</t>
  </si>
  <si>
    <t>Ｃ</t>
  </si>
  <si>
    <t>＋</t>
  </si>
  <si>
    <t>Ｂ</t>
  </si>
  <si>
    <t>Ｄ</t>
  </si>
  <si>
    <t>△昨年度（２６年度）　</t>
  </si>
  <si>
    <t>↑</t>
  </si>
  <si>
    <t>H26</t>
  </si>
  <si>
    <t>Ｈ２2</t>
  </si>
  <si>
    <t>Ｈ２3</t>
  </si>
  <si>
    <t>H24</t>
  </si>
  <si>
    <t>H25</t>
  </si>
  <si>
    <t>H2７</t>
  </si>
  <si>
    <t>H25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</si>
</sst>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"/>
    <numFmt numFmtId="178" formatCode="#,##0.0_);[Red]\(#,##0.0\)"/>
    <numFmt numFmtId="179" formatCode="#,##0;&quot;▲ &quot;#,##0"/>
    <numFmt numFmtId="180" formatCode="0.0;&quot;▲ &quot;0.0"/>
    <numFmt numFmtId="181" formatCode="#,##0.0;&quot;▲ &quot;#,##0.0"/>
    <numFmt numFmtId="182" formatCode="#,##0_);[Red]\(#,##0\)"/>
    <numFmt numFmtId="183" formatCode="0.0%"/>
    <numFmt numFmtId="184" formatCode="#,##0.0;[Red]\-#,##0.0"/>
  </numFmts>
  <fonts count="5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20"/>
      <color indexed="10"/>
      <name val="ＭＳ Ｐゴシック"/>
      <family val="3"/>
    </font>
    <font>
      <sz val="2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theme="1" tint="0.04998999834060669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3" fontId="0" fillId="0" borderId="0">
      <alignment/>
      <protection/>
    </xf>
    <xf numFmtId="0" fontId="48" fillId="32" borderId="0" applyNumberFormat="0" applyBorder="0" applyAlignment="0" applyProtection="0"/>
  </cellStyleXfs>
  <cellXfs count="197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0" fillId="0" borderId="0" xfId="0" applyAlignment="1">
      <alignment vertical="center"/>
    </xf>
    <xf numFmtId="3" fontId="4" fillId="0" borderId="10" xfId="0" applyFont="1" applyBorder="1" applyAlignment="1">
      <alignment vertical="center"/>
    </xf>
    <xf numFmtId="3" fontId="4" fillId="0" borderId="0" xfId="0" applyFont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0" xfId="0" applyFont="1" applyAlignment="1">
      <alignment vertical="center"/>
    </xf>
    <xf numFmtId="3" fontId="0" fillId="0" borderId="12" xfId="0" applyBorder="1" applyAlignment="1">
      <alignment vertical="center"/>
    </xf>
    <xf numFmtId="3" fontId="4" fillId="0" borderId="13" xfId="0" applyFont="1" applyBorder="1" applyAlignment="1">
      <alignment horizontal="center" vertical="center" wrapText="1"/>
    </xf>
    <xf numFmtId="3" fontId="4" fillId="0" borderId="10" xfId="64" applyNumberFormat="1" applyFont="1" applyBorder="1" applyAlignment="1">
      <alignment horizontal="center" vertical="center" wrapText="1"/>
      <protection/>
    </xf>
    <xf numFmtId="3" fontId="4" fillId="0" borderId="14" xfId="64" applyNumberFormat="1" applyFont="1" applyFill="1" applyBorder="1" applyAlignment="1">
      <alignment horizontal="center" vertical="center" wrapText="1"/>
      <protection/>
    </xf>
    <xf numFmtId="3" fontId="8" fillId="0" borderId="0" xfId="64" applyFont="1" applyFill="1" applyBorder="1" applyAlignment="1">
      <alignment horizontal="center" vertical="center" wrapText="1"/>
      <protection/>
    </xf>
    <xf numFmtId="3" fontId="8" fillId="0" borderId="10" xfId="64" applyFont="1" applyFill="1" applyBorder="1" applyAlignment="1">
      <alignment horizontal="center" vertical="center" wrapText="1"/>
      <protection/>
    </xf>
    <xf numFmtId="3" fontId="8" fillId="0" borderId="15" xfId="64" applyFont="1" applyFill="1" applyBorder="1" applyAlignment="1">
      <alignment horizontal="center" vertical="center" wrapText="1"/>
      <protection/>
    </xf>
    <xf numFmtId="3" fontId="8" fillId="0" borderId="10" xfId="64" applyNumberFormat="1" applyFont="1" applyFill="1" applyBorder="1" applyAlignment="1">
      <alignment horizontal="center" vertical="center" wrapText="1"/>
      <protection/>
    </xf>
    <xf numFmtId="3" fontId="8" fillId="0" borderId="10" xfId="64" applyFont="1" applyFill="1" applyBorder="1" applyAlignment="1">
      <alignment vertical="top" wrapText="1"/>
      <protection/>
    </xf>
    <xf numFmtId="3" fontId="8" fillId="0" borderId="10" xfId="64" applyFont="1" applyFill="1" applyBorder="1" applyAlignment="1">
      <alignment horizontal="center" vertical="top" wrapText="1"/>
      <protection/>
    </xf>
    <xf numFmtId="3" fontId="4" fillId="0" borderId="14" xfId="64" applyFont="1" applyFill="1" applyBorder="1" applyAlignment="1">
      <alignment horizontal="center" vertical="center" wrapText="1"/>
      <protection/>
    </xf>
    <xf numFmtId="3" fontId="8" fillId="0" borderId="11" xfId="64" applyFont="1" applyFill="1" applyBorder="1" applyAlignment="1">
      <alignment horizontal="center" vertical="center" wrapText="1"/>
      <protection/>
    </xf>
    <xf numFmtId="3" fontId="8" fillId="0" borderId="13" xfId="64" applyFont="1" applyFill="1" applyBorder="1" applyAlignment="1">
      <alignment horizontal="center" vertical="center" wrapText="1"/>
      <protection/>
    </xf>
    <xf numFmtId="3" fontId="4" fillId="0" borderId="16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3" fontId="4" fillId="0" borderId="10" xfId="0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center" wrapText="1"/>
    </xf>
    <xf numFmtId="3" fontId="8" fillId="0" borderId="19" xfId="64" applyNumberFormat="1" applyFont="1" applyFill="1" applyBorder="1" applyAlignment="1">
      <alignment horizontal="center" wrapText="1"/>
      <protection/>
    </xf>
    <xf numFmtId="3" fontId="8" fillId="0" borderId="16" xfId="64" applyNumberFormat="1" applyFont="1" applyFill="1" applyBorder="1" applyAlignment="1">
      <alignment horizontal="center" wrapText="1"/>
      <protection/>
    </xf>
    <xf numFmtId="3" fontId="8" fillId="0" borderId="10" xfId="64" applyNumberFormat="1" applyFont="1" applyFill="1" applyBorder="1" applyAlignment="1">
      <alignment vertical="top" wrapText="1"/>
      <protection/>
    </xf>
    <xf numFmtId="3" fontId="8" fillId="0" borderId="10" xfId="64" applyNumberFormat="1" applyFont="1" applyFill="1" applyBorder="1" applyAlignment="1">
      <alignment horizontal="center" vertical="top" wrapText="1"/>
      <protection/>
    </xf>
    <xf numFmtId="3" fontId="8" fillId="0" borderId="18" xfId="64" applyNumberFormat="1" applyFont="1" applyFill="1" applyBorder="1" applyAlignment="1">
      <alignment horizontal="center" wrapText="1"/>
      <protection/>
    </xf>
    <xf numFmtId="3" fontId="8" fillId="0" borderId="15" xfId="64" applyNumberFormat="1" applyFont="1" applyFill="1" applyBorder="1" applyAlignment="1">
      <alignment horizontal="center" vertical="top" wrapText="1"/>
      <protection/>
    </xf>
    <xf numFmtId="3" fontId="8" fillId="0" borderId="15" xfId="64" applyNumberFormat="1" applyFont="1" applyFill="1" applyBorder="1" applyAlignment="1">
      <alignment vertical="top" wrapText="1"/>
      <protection/>
    </xf>
    <xf numFmtId="3" fontId="8" fillId="0" borderId="10" xfId="64" applyNumberFormat="1" applyFont="1" applyFill="1" applyBorder="1" applyAlignment="1">
      <alignment vertical="top" wrapText="1" shrinkToFit="1"/>
      <protection/>
    </xf>
    <xf numFmtId="3" fontId="8" fillId="0" borderId="10" xfId="64" applyNumberFormat="1" applyFont="1" applyFill="1" applyBorder="1" applyAlignment="1">
      <alignment horizontal="left" vertical="top" wrapText="1"/>
      <protection/>
    </xf>
    <xf numFmtId="3" fontId="8" fillId="0" borderId="15" xfId="64" applyFont="1" applyFill="1" applyBorder="1" applyAlignment="1">
      <alignment horizontal="center" vertical="top" wrapText="1"/>
      <protection/>
    </xf>
    <xf numFmtId="3" fontId="8" fillId="0" borderId="15" xfId="64" applyNumberFormat="1" applyFont="1" applyFill="1" applyBorder="1" applyAlignment="1">
      <alignment horizontal="left" vertical="top" wrapText="1"/>
      <protection/>
    </xf>
    <xf numFmtId="3" fontId="8" fillId="0" borderId="12" xfId="64" applyFont="1" applyFill="1" applyBorder="1" applyAlignment="1">
      <alignment horizontal="center" wrapText="1"/>
      <protection/>
    </xf>
    <xf numFmtId="3" fontId="8" fillId="0" borderId="10" xfId="64" applyFont="1" applyFill="1" applyBorder="1" applyAlignment="1">
      <alignment horizontal="center" wrapText="1"/>
      <protection/>
    </xf>
    <xf numFmtId="3" fontId="8" fillId="0" borderId="17" xfId="64" applyFont="1" applyFill="1" applyBorder="1" applyAlignment="1">
      <alignment horizontal="center" wrapText="1"/>
      <protection/>
    </xf>
    <xf numFmtId="3" fontId="8" fillId="0" borderId="15" xfId="64" applyFont="1" applyFill="1" applyBorder="1" applyAlignment="1">
      <alignment horizontal="left" vertical="center" wrapText="1"/>
      <protection/>
    </xf>
    <xf numFmtId="3" fontId="8" fillId="0" borderId="15" xfId="64" applyFont="1" applyFill="1" applyBorder="1" applyAlignment="1">
      <alignment vertical="top" wrapText="1"/>
      <protection/>
    </xf>
    <xf numFmtId="178" fontId="8" fillId="0" borderId="15" xfId="64" applyNumberFormat="1" applyFont="1" applyFill="1" applyBorder="1" applyAlignment="1">
      <alignment horizontal="center" vertical="center" wrapText="1"/>
      <protection/>
    </xf>
    <xf numFmtId="178" fontId="8" fillId="0" borderId="18" xfId="64" applyNumberFormat="1" applyFont="1" applyFill="1" applyBorder="1" applyAlignment="1">
      <alignment horizontal="center" vertical="center" wrapText="1"/>
      <protection/>
    </xf>
    <xf numFmtId="3" fontId="8" fillId="0" borderId="20" xfId="64" applyNumberFormat="1" applyFont="1" applyFill="1" applyBorder="1" applyAlignment="1">
      <alignment horizontal="center" wrapText="1"/>
      <protection/>
    </xf>
    <xf numFmtId="3" fontId="8" fillId="0" borderId="10" xfId="64" applyFont="1" applyFill="1" applyBorder="1" applyAlignment="1">
      <alignment horizontal="left" vertical="top" wrapText="1"/>
      <protection/>
    </xf>
    <xf numFmtId="3" fontId="0" fillId="0" borderId="0" xfId="64" applyAlignment="1">
      <alignment/>
      <protection/>
    </xf>
    <xf numFmtId="3" fontId="8" fillId="0" borderId="17" xfId="64" applyNumberFormat="1" applyFont="1" applyFill="1" applyBorder="1" applyAlignment="1">
      <alignment horizontal="center" wrapText="1"/>
      <protection/>
    </xf>
    <xf numFmtId="3" fontId="8" fillId="0" borderId="13" xfId="64" applyFont="1" applyFill="1" applyBorder="1" applyAlignment="1">
      <alignment vertical="top" wrapText="1"/>
      <protection/>
    </xf>
    <xf numFmtId="3" fontId="0" fillId="0" borderId="15" xfId="64" applyFont="1" applyFill="1" applyBorder="1" applyAlignment="1">
      <alignment horizontal="center" vertical="center" wrapText="1"/>
      <protection/>
    </xf>
    <xf numFmtId="178" fontId="8" fillId="0" borderId="21" xfId="64" applyNumberFormat="1" applyFont="1" applyFill="1" applyBorder="1" applyAlignment="1">
      <alignment horizontal="center" vertical="center" wrapText="1"/>
      <protection/>
    </xf>
    <xf numFmtId="3" fontId="8" fillId="0" borderId="15" xfId="64" applyFont="1" applyFill="1" applyBorder="1" applyAlignment="1">
      <alignment horizontal="left" vertical="top" wrapText="1"/>
      <protection/>
    </xf>
    <xf numFmtId="3" fontId="0" fillId="0" borderId="0" xfId="64" applyFill="1" applyAlignment="1">
      <alignment/>
      <protection/>
    </xf>
    <xf numFmtId="3" fontId="0" fillId="0" borderId="13" xfId="64" applyFont="1" applyFill="1" applyBorder="1" applyAlignment="1">
      <alignment horizontal="center" vertical="center" wrapText="1"/>
      <protection/>
    </xf>
    <xf numFmtId="3" fontId="8" fillId="0" borderId="10" xfId="64" applyNumberFormat="1" applyFont="1" applyFill="1" applyBorder="1" applyAlignment="1">
      <alignment horizontal="center" wrapText="1"/>
      <protection/>
    </xf>
    <xf numFmtId="3" fontId="8" fillId="0" borderId="10" xfId="64" applyNumberFormat="1" applyFont="1" applyFill="1" applyBorder="1" applyAlignment="1">
      <alignment horizontal="center" vertical="top" wrapText="1" shrinkToFit="1"/>
      <protection/>
    </xf>
    <xf numFmtId="3" fontId="8" fillId="0" borderId="22" xfId="64" applyFont="1" applyFill="1" applyBorder="1" applyAlignment="1">
      <alignment horizontal="center" vertical="center" wrapText="1"/>
      <protection/>
    </xf>
    <xf numFmtId="3" fontId="8" fillId="0" borderId="12" xfId="64" applyNumberFormat="1" applyFont="1" applyFill="1" applyBorder="1" applyAlignment="1">
      <alignment horizontal="center" wrapText="1"/>
      <protection/>
    </xf>
    <xf numFmtId="3" fontId="8" fillId="0" borderId="16" xfId="64" applyNumberFormat="1" applyFont="1" applyFill="1" applyBorder="1" applyAlignment="1">
      <alignment horizontal="center" shrinkToFit="1"/>
      <protection/>
    </xf>
    <xf numFmtId="3" fontId="8" fillId="0" borderId="16" xfId="64" applyNumberFormat="1" applyFont="1" applyFill="1" applyBorder="1" applyAlignment="1">
      <alignment horizontal="center"/>
      <protection/>
    </xf>
    <xf numFmtId="3" fontId="8" fillId="0" borderId="17" xfId="64" applyFont="1" applyFill="1" applyBorder="1" applyAlignment="1">
      <alignment/>
      <protection/>
    </xf>
    <xf numFmtId="3" fontId="8" fillId="0" borderId="18" xfId="64" applyNumberFormat="1" applyFont="1" applyFill="1" applyBorder="1" applyAlignment="1">
      <alignment horizontal="center" shrinkToFit="1"/>
      <protection/>
    </xf>
    <xf numFmtId="179" fontId="5" fillId="0" borderId="15" xfId="0" applyNumberFormat="1" applyFont="1" applyBorder="1" applyAlignment="1">
      <alignment vertical="center" shrinkToFit="1"/>
    </xf>
    <xf numFmtId="181" fontId="5" fillId="0" borderId="15" xfId="0" applyNumberFormat="1" applyFont="1" applyBorder="1" applyAlignment="1">
      <alignment vertical="center" shrinkToFit="1"/>
    </xf>
    <xf numFmtId="179" fontId="5" fillId="0" borderId="23" xfId="0" applyNumberFormat="1" applyFont="1" applyBorder="1" applyAlignment="1">
      <alignment vertical="center" shrinkToFit="1"/>
    </xf>
    <xf numFmtId="181" fontId="5" fillId="0" borderId="23" xfId="0" applyNumberFormat="1" applyFont="1" applyBorder="1" applyAlignment="1">
      <alignment vertical="center" shrinkToFit="1"/>
    </xf>
    <xf numFmtId="3" fontId="5" fillId="0" borderId="23" xfId="0" applyNumberFormat="1" applyFont="1" applyBorder="1" applyAlignment="1">
      <alignment horizontal="center" vertical="center" shrinkToFit="1"/>
    </xf>
    <xf numFmtId="3" fontId="5" fillId="0" borderId="24" xfId="0" applyNumberFormat="1" applyFont="1" applyBorder="1" applyAlignment="1">
      <alignment horizontal="center" vertical="center" shrinkToFit="1"/>
    </xf>
    <xf numFmtId="179" fontId="5" fillId="0" borderId="24" xfId="0" applyNumberFormat="1" applyFont="1" applyBorder="1" applyAlignment="1">
      <alignment vertical="center" shrinkToFit="1"/>
    </xf>
    <xf numFmtId="181" fontId="5" fillId="0" borderId="24" xfId="0" applyNumberFormat="1" applyFont="1" applyBorder="1" applyAlignment="1">
      <alignment vertical="center" shrinkToFit="1"/>
    </xf>
    <xf numFmtId="3" fontId="8" fillId="0" borderId="17" xfId="64" applyNumberFormat="1" applyFont="1" applyBorder="1" applyAlignment="1">
      <alignment horizontal="center" wrapText="1"/>
      <protection/>
    </xf>
    <xf numFmtId="179" fontId="5" fillId="0" borderId="13" xfId="0" applyNumberFormat="1" applyFont="1" applyBorder="1" applyAlignment="1">
      <alignment vertical="center" shrinkToFit="1"/>
    </xf>
    <xf numFmtId="181" fontId="5" fillId="0" borderId="13" xfId="0" applyNumberFormat="1" applyFont="1" applyBorder="1" applyAlignment="1">
      <alignment vertical="center" shrinkToFit="1"/>
    </xf>
    <xf numFmtId="0" fontId="9" fillId="0" borderId="0" xfId="62">
      <alignment vertical="center"/>
      <protection/>
    </xf>
    <xf numFmtId="0" fontId="8" fillId="0" borderId="0" xfId="62" applyFont="1" applyAlignment="1">
      <alignment horizontal="center"/>
      <protection/>
    </xf>
    <xf numFmtId="0" fontId="8" fillId="0" borderId="0" xfId="62" applyFont="1" applyAlignment="1">
      <alignment horizontal="center" vertical="center"/>
      <protection/>
    </xf>
    <xf numFmtId="3" fontId="5" fillId="0" borderId="25" xfId="62" applyNumberFormat="1" applyFont="1" applyBorder="1" applyAlignment="1">
      <alignment vertical="center"/>
      <protection/>
    </xf>
    <xf numFmtId="179" fontId="5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182" fontId="5" fillId="0" borderId="0" xfId="62" applyNumberFormat="1" applyFont="1" applyAlignment="1">
      <alignment vertical="center"/>
      <protection/>
    </xf>
    <xf numFmtId="0" fontId="9" fillId="0" borderId="0" xfId="62" applyAlignment="1">
      <alignment vertical="center"/>
      <protection/>
    </xf>
    <xf numFmtId="3" fontId="5" fillId="0" borderId="15" xfId="62" applyNumberFormat="1" applyFont="1" applyBorder="1" applyAlignment="1">
      <alignment vertical="center"/>
      <protection/>
    </xf>
    <xf numFmtId="177" fontId="5" fillId="0" borderId="0" xfId="62" applyNumberFormat="1" applyFont="1" applyAlignment="1">
      <alignment vertical="center"/>
      <protection/>
    </xf>
    <xf numFmtId="3" fontId="5" fillId="0" borderId="22" xfId="62" applyNumberFormat="1" applyFont="1" applyBorder="1" applyAlignment="1">
      <alignment vertical="center"/>
      <protection/>
    </xf>
    <xf numFmtId="0" fontId="5" fillId="0" borderId="26" xfId="62" applyFont="1" applyBorder="1" applyAlignment="1">
      <alignment vertical="center"/>
      <protection/>
    </xf>
    <xf numFmtId="182" fontId="5" fillId="0" borderId="26" xfId="62" applyNumberFormat="1" applyFont="1" applyBorder="1" applyAlignment="1">
      <alignment vertical="center"/>
      <protection/>
    </xf>
    <xf numFmtId="177" fontId="5" fillId="0" borderId="26" xfId="62" applyNumberFormat="1" applyFont="1" applyBorder="1" applyAlignment="1">
      <alignment vertical="center"/>
      <protection/>
    </xf>
    <xf numFmtId="179" fontId="5" fillId="0" borderId="26" xfId="62" applyNumberFormat="1" applyFont="1" applyBorder="1" applyAlignment="1">
      <alignment vertical="center"/>
      <protection/>
    </xf>
    <xf numFmtId="0" fontId="9" fillId="0" borderId="26" xfId="62" applyBorder="1" applyAlignment="1">
      <alignment vertical="center"/>
      <protection/>
    </xf>
    <xf numFmtId="3" fontId="5" fillId="0" borderId="23" xfId="62" applyNumberFormat="1" applyFont="1" applyBorder="1" applyAlignment="1">
      <alignment horizontal="center" vertical="center"/>
      <protection/>
    </xf>
    <xf numFmtId="179" fontId="5" fillId="0" borderId="27" xfId="62" applyNumberFormat="1" applyFont="1" applyBorder="1" applyAlignment="1">
      <alignment vertical="center"/>
      <protection/>
    </xf>
    <xf numFmtId="0" fontId="5" fillId="0" borderId="27" xfId="62" applyFont="1" applyBorder="1" applyAlignment="1">
      <alignment vertical="center"/>
      <protection/>
    </xf>
    <xf numFmtId="182" fontId="5" fillId="0" borderId="27" xfId="62" applyNumberFormat="1" applyFont="1" applyBorder="1" applyAlignment="1">
      <alignment vertical="center"/>
      <protection/>
    </xf>
    <xf numFmtId="177" fontId="5" fillId="0" borderId="27" xfId="62" applyNumberFormat="1" applyFont="1" applyBorder="1" applyAlignment="1">
      <alignment vertical="center"/>
      <protection/>
    </xf>
    <xf numFmtId="0" fontId="9" fillId="0" borderId="27" xfId="62" applyBorder="1" applyAlignment="1">
      <alignment vertical="center"/>
      <protection/>
    </xf>
    <xf numFmtId="3" fontId="5" fillId="0" borderId="22" xfId="62" applyNumberFormat="1" applyFont="1" applyBorder="1" applyAlignment="1">
      <alignment horizontal="center" vertical="center"/>
      <protection/>
    </xf>
    <xf numFmtId="0" fontId="11" fillId="0" borderId="0" xfId="62" applyFont="1" applyAlignment="1">
      <alignment horizontal="right" vertical="center"/>
      <protection/>
    </xf>
    <xf numFmtId="49" fontId="11" fillId="0" borderId="0" xfId="62" applyNumberFormat="1" applyFont="1" applyAlignment="1">
      <alignment horizontal="right" vertical="center"/>
      <protection/>
    </xf>
    <xf numFmtId="0" fontId="11" fillId="0" borderId="0" xfId="62" applyNumberFormat="1" applyFont="1" applyAlignment="1">
      <alignment horizontal="right" vertical="center"/>
      <protection/>
    </xf>
    <xf numFmtId="49" fontId="11" fillId="0" borderId="0" xfId="62" applyNumberFormat="1" applyFont="1" applyFill="1" applyAlignment="1">
      <alignment horizontal="right" vertical="center"/>
      <protection/>
    </xf>
    <xf numFmtId="49" fontId="11" fillId="0" borderId="0" xfId="62" applyNumberFormat="1" applyFont="1">
      <alignment vertical="center"/>
      <protection/>
    </xf>
    <xf numFmtId="0" fontId="11" fillId="0" borderId="0" xfId="62" applyFont="1">
      <alignment vertical="center"/>
      <protection/>
    </xf>
    <xf numFmtId="0" fontId="11" fillId="0" borderId="0" xfId="62" applyFont="1" applyFill="1" applyAlignment="1">
      <alignment horizontal="right" vertical="center"/>
      <protection/>
    </xf>
    <xf numFmtId="0" fontId="11" fillId="0" borderId="0" xfId="62" applyFont="1" applyAlignment="1">
      <alignment vertical="center" shrinkToFit="1"/>
      <protection/>
    </xf>
    <xf numFmtId="0" fontId="13" fillId="0" borderId="0" xfId="62" applyFont="1">
      <alignment vertical="center"/>
      <protection/>
    </xf>
    <xf numFmtId="0" fontId="13" fillId="0" borderId="0" xfId="62" applyFont="1" applyAlignment="1">
      <alignment vertical="center" shrinkToFit="1"/>
      <protection/>
    </xf>
    <xf numFmtId="0" fontId="14" fillId="0" borderId="0" xfId="62" applyFont="1">
      <alignment vertical="center"/>
      <protection/>
    </xf>
    <xf numFmtId="180" fontId="12" fillId="0" borderId="0" xfId="62" applyNumberFormat="1" applyFont="1">
      <alignment vertical="center"/>
      <protection/>
    </xf>
    <xf numFmtId="180" fontId="12" fillId="0" borderId="0" xfId="62" applyNumberFormat="1" applyFont="1" applyFill="1">
      <alignment vertical="center"/>
      <protection/>
    </xf>
    <xf numFmtId="180" fontId="49" fillId="33" borderId="0" xfId="62" applyNumberFormat="1" applyFont="1" applyFill="1">
      <alignment vertical="center"/>
      <protection/>
    </xf>
    <xf numFmtId="180" fontId="49" fillId="0" borderId="0" xfId="62" applyNumberFormat="1" applyFont="1">
      <alignment vertical="center"/>
      <protection/>
    </xf>
    <xf numFmtId="0" fontId="5" fillId="0" borderId="0" xfId="62" applyFont="1" applyAlignment="1">
      <alignment vertical="center" shrinkToFit="1"/>
      <protection/>
    </xf>
    <xf numFmtId="179" fontId="5" fillId="0" borderId="0" xfId="62" applyNumberFormat="1" applyFont="1" applyAlignment="1">
      <alignment vertical="center" shrinkToFit="1"/>
      <protection/>
    </xf>
    <xf numFmtId="0" fontId="5" fillId="0" borderId="0" xfId="62" applyFont="1">
      <alignment vertical="center"/>
      <protection/>
    </xf>
    <xf numFmtId="0" fontId="5" fillId="0" borderId="0" xfId="62" applyFont="1" applyFill="1">
      <alignment vertical="center"/>
      <protection/>
    </xf>
    <xf numFmtId="183" fontId="5" fillId="0" borderId="0" xfId="43" applyNumberFormat="1" applyFont="1" applyAlignment="1">
      <alignment vertical="center"/>
    </xf>
    <xf numFmtId="0" fontId="9" fillId="0" borderId="0" xfId="62" applyAlignment="1">
      <alignment vertical="center" shrinkToFit="1"/>
      <protection/>
    </xf>
    <xf numFmtId="0" fontId="9" fillId="0" borderId="0" xfId="62" applyFill="1">
      <alignment vertical="center"/>
      <protection/>
    </xf>
    <xf numFmtId="0" fontId="5" fillId="0" borderId="0" xfId="62" applyFont="1" applyAlignment="1">
      <alignment horizontal="right" vertical="center"/>
      <protection/>
    </xf>
    <xf numFmtId="0" fontId="10" fillId="0" borderId="0" xfId="62" applyFont="1">
      <alignment vertical="center"/>
      <protection/>
    </xf>
    <xf numFmtId="179" fontId="5" fillId="0" borderId="0" xfId="62" applyNumberFormat="1" applyFont="1">
      <alignment vertical="center"/>
      <protection/>
    </xf>
    <xf numFmtId="179" fontId="10" fillId="0" borderId="0" xfId="62" applyNumberFormat="1" applyFont="1">
      <alignment vertical="center"/>
      <protection/>
    </xf>
    <xf numFmtId="0" fontId="0" fillId="0" borderId="0" xfId="62" applyFont="1" applyAlignment="1">
      <alignment horizontal="right" vertical="center"/>
      <protection/>
    </xf>
    <xf numFmtId="38" fontId="10" fillId="0" borderId="0" xfId="51" applyFont="1" applyAlignment="1">
      <alignment vertical="center"/>
    </xf>
    <xf numFmtId="184" fontId="5" fillId="0" borderId="0" xfId="51" applyNumberFormat="1" applyFont="1" applyAlignment="1">
      <alignment vertical="center"/>
    </xf>
    <xf numFmtId="179" fontId="5" fillId="0" borderId="15" xfId="0" applyNumberFormat="1" applyFont="1" applyBorder="1" applyAlignment="1">
      <alignment vertical="center" shrinkToFit="1"/>
    </xf>
    <xf numFmtId="3" fontId="4" fillId="0" borderId="16" xfId="64" applyNumberFormat="1" applyFont="1" applyFill="1" applyBorder="1" applyAlignment="1">
      <alignment horizontal="center" wrapText="1"/>
      <protection/>
    </xf>
    <xf numFmtId="3" fontId="8" fillId="0" borderId="28" xfId="64" applyNumberFormat="1" applyFont="1" applyFill="1" applyBorder="1" applyAlignment="1">
      <alignment horizontal="center" wrapText="1"/>
      <protection/>
    </xf>
    <xf numFmtId="3" fontId="8" fillId="0" borderId="29" xfId="64" applyNumberFormat="1" applyFont="1" applyFill="1" applyBorder="1" applyAlignment="1">
      <alignment horizontal="center" wrapText="1"/>
      <protection/>
    </xf>
    <xf numFmtId="3" fontId="8" fillId="0" borderId="30" xfId="64" applyNumberFormat="1" applyFont="1" applyFill="1" applyBorder="1" applyAlignment="1">
      <alignment horizontal="center" wrapText="1"/>
      <protection/>
    </xf>
    <xf numFmtId="3" fontId="8" fillId="0" borderId="31" xfId="64" applyNumberFormat="1" applyFont="1" applyFill="1" applyBorder="1" applyAlignment="1">
      <alignment horizontal="center" wrapText="1"/>
      <protection/>
    </xf>
    <xf numFmtId="3" fontId="8" fillId="0" borderId="32" xfId="64" applyNumberFormat="1" applyFont="1" applyFill="1" applyBorder="1" applyAlignment="1">
      <alignment horizontal="center" wrapText="1"/>
      <protection/>
    </xf>
    <xf numFmtId="3" fontId="8" fillId="0" borderId="14" xfId="64" applyNumberFormat="1" applyFont="1" applyFill="1" applyBorder="1" applyAlignment="1">
      <alignment horizontal="center" wrapText="1"/>
      <protection/>
    </xf>
    <xf numFmtId="3" fontId="8" fillId="0" borderId="19" xfId="64" applyNumberFormat="1" applyFont="1" applyFill="1" applyBorder="1" applyAlignment="1">
      <alignment/>
      <protection/>
    </xf>
    <xf numFmtId="3" fontId="8" fillId="0" borderId="33" xfId="64" applyNumberFormat="1" applyFont="1" applyFill="1" applyBorder="1" applyAlignment="1">
      <alignment horizontal="center" wrapText="1" shrinkToFit="1"/>
      <protection/>
    </xf>
    <xf numFmtId="3" fontId="8" fillId="0" borderId="34" xfId="64" applyNumberFormat="1" applyFont="1" applyFill="1" applyBorder="1" applyAlignment="1">
      <alignment horizontal="center" wrapText="1"/>
      <protection/>
    </xf>
    <xf numFmtId="3" fontId="8" fillId="0" borderId="35" xfId="64" applyNumberFormat="1" applyFont="1" applyFill="1" applyBorder="1" applyAlignment="1">
      <alignment horizontal="center" wrapText="1"/>
      <protection/>
    </xf>
    <xf numFmtId="3" fontId="8" fillId="0" borderId="14" xfId="64" applyFont="1" applyFill="1" applyBorder="1" applyAlignment="1">
      <alignment horizontal="center" vertical="center" wrapText="1"/>
      <protection/>
    </xf>
    <xf numFmtId="3" fontId="8" fillId="0" borderId="14" xfId="64" applyNumberFormat="1" applyFont="1" applyFill="1" applyBorder="1" applyAlignment="1">
      <alignment horizontal="center" vertical="top" wrapText="1"/>
      <protection/>
    </xf>
    <xf numFmtId="3" fontId="8" fillId="0" borderId="36" xfId="64" applyNumberFormat="1" applyFont="1" applyFill="1" applyBorder="1" applyAlignment="1">
      <alignment horizontal="left" vertical="top" wrapText="1"/>
      <protection/>
    </xf>
    <xf numFmtId="3" fontId="8" fillId="0" borderId="37" xfId="64" applyNumberFormat="1" applyFont="1" applyFill="1" applyBorder="1" applyAlignment="1">
      <alignment horizontal="center" wrapText="1"/>
      <protection/>
    </xf>
    <xf numFmtId="3" fontId="8" fillId="0" borderId="34" xfId="64" applyFont="1" applyFill="1" applyBorder="1" applyAlignment="1">
      <alignment horizontal="center" vertical="center" wrapText="1"/>
      <protection/>
    </xf>
    <xf numFmtId="3" fontId="8" fillId="0" borderId="30" xfId="64" applyFont="1" applyFill="1" applyBorder="1" applyAlignment="1">
      <alignment vertical="top" wrapText="1"/>
      <protection/>
    </xf>
    <xf numFmtId="3" fontId="8" fillId="0" borderId="34" xfId="64" applyFont="1" applyFill="1" applyBorder="1" applyAlignment="1">
      <alignment vertical="top" wrapText="1"/>
      <protection/>
    </xf>
    <xf numFmtId="3" fontId="8" fillId="0" borderId="38" xfId="64" applyFont="1" applyFill="1" applyBorder="1" applyAlignment="1">
      <alignment horizontal="center" vertical="center" wrapText="1"/>
      <protection/>
    </xf>
    <xf numFmtId="3" fontId="8" fillId="0" borderId="39" xfId="64" applyFont="1" applyFill="1" applyBorder="1" applyAlignment="1">
      <alignment horizontal="center" vertical="center" wrapText="1"/>
      <protection/>
    </xf>
    <xf numFmtId="3" fontId="8" fillId="0" borderId="38" xfId="64" applyFont="1" applyFill="1" applyBorder="1" applyAlignment="1">
      <alignment vertical="top" wrapText="1"/>
      <protection/>
    </xf>
    <xf numFmtId="3" fontId="13" fillId="0" borderId="0" xfId="62" applyNumberFormat="1" applyFont="1" applyAlignment="1">
      <alignment vertical="center" shrinkToFit="1"/>
      <protection/>
    </xf>
    <xf numFmtId="179" fontId="13" fillId="0" borderId="0" xfId="62" applyNumberFormat="1" applyFont="1" applyAlignment="1">
      <alignment vertical="center" shrinkToFit="1"/>
      <protection/>
    </xf>
    <xf numFmtId="3" fontId="13" fillId="0" borderId="0" xfId="62" applyNumberFormat="1" applyFont="1" applyFill="1" applyAlignment="1">
      <alignment vertical="center" shrinkToFit="1"/>
      <protection/>
    </xf>
    <xf numFmtId="3" fontId="13" fillId="0" borderId="0" xfId="62" applyNumberFormat="1" applyFont="1" applyAlignment="1">
      <alignment horizontal="right" vertical="center" shrinkToFit="1"/>
      <protection/>
    </xf>
    <xf numFmtId="0" fontId="13" fillId="0" borderId="0" xfId="62" applyFont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179" fontId="5" fillId="0" borderId="13" xfId="0" applyNumberFormat="1" applyFont="1" applyBorder="1" applyAlignment="1">
      <alignment vertical="center" shrinkToFit="1"/>
    </xf>
    <xf numFmtId="181" fontId="5" fillId="0" borderId="40" xfId="0" applyNumberFormat="1" applyFont="1" applyBorder="1" applyAlignment="1">
      <alignment vertical="center" shrinkToFit="1"/>
    </xf>
    <xf numFmtId="181" fontId="5" fillId="0" borderId="41" xfId="0" applyNumberFormat="1" applyFont="1" applyBorder="1" applyAlignment="1">
      <alignment vertical="center" shrinkToFit="1"/>
    </xf>
    <xf numFmtId="181" fontId="5" fillId="0" borderId="10" xfId="0" applyNumberFormat="1" applyFont="1" applyBorder="1" applyAlignment="1">
      <alignment vertical="center" shrinkToFit="1"/>
    </xf>
    <xf numFmtId="181" fontId="5" fillId="0" borderId="11" xfId="0" applyNumberFormat="1" applyFont="1" applyBorder="1" applyAlignment="1">
      <alignment vertical="center" shrinkToFit="1"/>
    </xf>
    <xf numFmtId="179" fontId="5" fillId="0" borderId="42" xfId="0" applyNumberFormat="1" applyFont="1" applyBorder="1" applyAlignment="1">
      <alignment vertical="center" shrinkToFit="1"/>
    </xf>
    <xf numFmtId="179" fontId="5" fillId="0" borderId="43" xfId="0" applyNumberFormat="1" applyFont="1" applyBorder="1" applyAlignment="1">
      <alignment vertical="center" shrinkToFit="1"/>
    </xf>
    <xf numFmtId="179" fontId="5" fillId="0" borderId="44" xfId="0" applyNumberFormat="1" applyFont="1" applyBorder="1" applyAlignment="1">
      <alignment vertical="center" shrinkToFit="1"/>
    </xf>
    <xf numFmtId="182" fontId="5" fillId="0" borderId="11" xfId="0" applyNumberFormat="1" applyFont="1" applyFill="1" applyBorder="1" applyAlignment="1">
      <alignment vertical="center" shrinkToFit="1"/>
    </xf>
    <xf numFmtId="182" fontId="5" fillId="0" borderId="15" xfId="0" applyNumberFormat="1" applyFont="1" applyFill="1" applyBorder="1" applyAlignment="1">
      <alignment vertical="center" shrinkToFit="1"/>
    </xf>
    <xf numFmtId="182" fontId="5" fillId="0" borderId="25" xfId="0" applyNumberFormat="1" applyFont="1" applyFill="1" applyBorder="1" applyAlignment="1">
      <alignment vertical="center" shrinkToFit="1"/>
    </xf>
    <xf numFmtId="178" fontId="5" fillId="0" borderId="25" xfId="0" applyNumberFormat="1" applyFont="1" applyFill="1" applyBorder="1" applyAlignment="1">
      <alignment vertical="center" shrinkToFit="1"/>
    </xf>
    <xf numFmtId="178" fontId="5" fillId="0" borderId="15" xfId="0" applyNumberFormat="1" applyFont="1" applyFill="1" applyBorder="1" applyAlignment="1">
      <alignment vertical="center" shrinkToFit="1"/>
    </xf>
    <xf numFmtId="182" fontId="5" fillId="0" borderId="17" xfId="0" applyNumberFormat="1" applyFont="1" applyFill="1" applyBorder="1" applyAlignment="1">
      <alignment vertical="center" shrinkToFit="1"/>
    </xf>
    <xf numFmtId="182" fontId="5" fillId="0" borderId="18" xfId="0" applyNumberFormat="1" applyFont="1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 shrinkToFit="1"/>
    </xf>
    <xf numFmtId="182" fontId="5" fillId="0" borderId="45" xfId="0" applyNumberFormat="1" applyFont="1" applyFill="1" applyBorder="1" applyAlignment="1">
      <alignment vertical="center" shrinkToFit="1"/>
    </xf>
    <xf numFmtId="182" fontId="5" fillId="0" borderId="22" xfId="0" applyNumberFormat="1" applyFont="1" applyFill="1" applyBorder="1" applyAlignment="1">
      <alignment vertical="center" shrinkToFit="1"/>
    </xf>
    <xf numFmtId="178" fontId="5" fillId="0" borderId="22" xfId="0" applyNumberFormat="1" applyFont="1" applyFill="1" applyBorder="1" applyAlignment="1">
      <alignment vertical="center" shrinkToFit="1"/>
    </xf>
    <xf numFmtId="182" fontId="5" fillId="0" borderId="23" xfId="0" applyNumberFormat="1" applyFont="1" applyFill="1" applyBorder="1" applyAlignment="1">
      <alignment vertical="center" shrinkToFit="1"/>
    </xf>
    <xf numFmtId="178" fontId="5" fillId="0" borderId="23" xfId="0" applyNumberFormat="1" applyFont="1" applyFill="1" applyBorder="1" applyAlignment="1">
      <alignment vertical="center" shrinkToFit="1"/>
    </xf>
    <xf numFmtId="179" fontId="5" fillId="0" borderId="23" xfId="0" applyNumberFormat="1" applyFont="1" applyBorder="1" applyAlignment="1">
      <alignment vertical="center" shrinkToFit="1"/>
    </xf>
    <xf numFmtId="179" fontId="5" fillId="0" borderId="18" xfId="0" applyNumberFormat="1" applyFont="1" applyBorder="1" applyAlignment="1">
      <alignment vertical="center" shrinkToFit="1"/>
    </xf>
    <xf numFmtId="181" fontId="5" fillId="0" borderId="18" xfId="0" applyNumberFormat="1" applyFont="1" applyBorder="1" applyAlignment="1">
      <alignment vertical="center" shrinkToFit="1"/>
    </xf>
    <xf numFmtId="179" fontId="5" fillId="0" borderId="22" xfId="0" applyNumberFormat="1" applyFont="1" applyBorder="1" applyAlignment="1">
      <alignment vertical="center" shrinkToFit="1"/>
    </xf>
    <xf numFmtId="3" fontId="5" fillId="0" borderId="46" xfId="63" applyNumberFormat="1" applyFont="1" applyBorder="1" applyAlignment="1">
      <alignment vertical="center" shrinkToFit="1"/>
      <protection/>
    </xf>
    <xf numFmtId="3" fontId="5" fillId="0" borderId="10" xfId="63" applyNumberFormat="1" applyFont="1" applyBorder="1" applyAlignment="1">
      <alignment vertical="center" shrinkToFit="1"/>
      <protection/>
    </xf>
    <xf numFmtId="3" fontId="5" fillId="0" borderId="40" xfId="63" applyNumberFormat="1" applyFont="1" applyBorder="1" applyAlignment="1">
      <alignment vertical="center" shrinkToFit="1"/>
      <protection/>
    </xf>
    <xf numFmtId="3" fontId="5" fillId="0" borderId="47" xfId="63" applyNumberFormat="1" applyFont="1" applyBorder="1" applyAlignment="1">
      <alignment vertical="center" shrinkToFit="1"/>
      <protection/>
    </xf>
    <xf numFmtId="3" fontId="5" fillId="0" borderId="48" xfId="0" applyNumberFormat="1" applyFont="1" applyBorder="1" applyAlignment="1">
      <alignment horizontal="center" vertical="center" shrinkToFit="1"/>
    </xf>
    <xf numFmtId="177" fontId="5" fillId="0" borderId="49" xfId="0" applyNumberFormat="1" applyFont="1" applyBorder="1" applyAlignment="1" applyProtection="1">
      <alignment vertical="center"/>
      <protection locked="0"/>
    </xf>
    <xf numFmtId="177" fontId="5" fillId="0" borderId="15" xfId="0" applyNumberFormat="1" applyFont="1" applyBorder="1" applyAlignment="1" applyProtection="1">
      <alignment vertical="center"/>
      <protection locked="0"/>
    </xf>
    <xf numFmtId="177" fontId="5" fillId="0" borderId="18" xfId="0" applyNumberFormat="1" applyFont="1" applyBorder="1" applyAlignment="1" applyProtection="1">
      <alignment vertical="center"/>
      <protection locked="0"/>
    </xf>
    <xf numFmtId="177" fontId="5" fillId="0" borderId="50" xfId="0" applyNumberFormat="1" applyFont="1" applyBorder="1" applyAlignment="1" applyProtection="1">
      <alignment vertical="center"/>
      <protection locked="0"/>
    </xf>
    <xf numFmtId="177" fontId="5" fillId="0" borderId="22" xfId="0" applyNumberFormat="1" applyFont="1" applyBorder="1" applyAlignment="1" applyProtection="1">
      <alignment vertical="center"/>
      <protection locked="0"/>
    </xf>
    <xf numFmtId="177" fontId="5" fillId="0" borderId="51" xfId="0" applyNumberFormat="1" applyFont="1" applyBorder="1" applyAlignment="1" applyProtection="1">
      <alignment vertical="center"/>
      <protection locked="0"/>
    </xf>
    <xf numFmtId="3" fontId="8" fillId="0" borderId="31" xfId="64" applyNumberFormat="1" applyFont="1" applyFill="1" applyBorder="1" applyAlignment="1">
      <alignment horizontal="left" vertical="center" wrapText="1"/>
      <protection/>
    </xf>
    <xf numFmtId="3" fontId="8" fillId="0" borderId="34" xfId="64" applyNumberFormat="1" applyFont="1" applyFill="1" applyBorder="1" applyAlignment="1">
      <alignment horizontal="left" vertical="center" wrapText="1"/>
      <protection/>
    </xf>
    <xf numFmtId="3" fontId="8" fillId="0" borderId="19" xfId="64" applyNumberFormat="1" applyFont="1" applyFill="1" applyBorder="1" applyAlignment="1">
      <alignment wrapText="1"/>
      <protection/>
    </xf>
    <xf numFmtId="3" fontId="8" fillId="0" borderId="20" xfId="64" applyNumberFormat="1" applyFont="1" applyFill="1" applyBorder="1" applyAlignment="1">
      <alignment wrapText="1"/>
      <protection/>
    </xf>
    <xf numFmtId="3" fontId="8" fillId="0" borderId="18" xfId="64" applyFont="1" applyFill="1" applyBorder="1" applyAlignment="1">
      <alignment vertical="top" wrapText="1"/>
      <protection/>
    </xf>
    <xf numFmtId="3" fontId="8" fillId="0" borderId="13" xfId="64" applyFont="1" applyFill="1" applyBorder="1" applyAlignment="1">
      <alignment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3_第３表歳入の状況" xfId="63"/>
    <cellStyle name="標準_Sheet1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R67"/>
  <sheetViews>
    <sheetView tabSelected="1" showOutlineSymbols="0" view="pageBreakPreview" zoomScale="55" zoomScaleSheetLayoutView="55" zoomScalePageLayoutView="0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7" sqref="D77"/>
    </sheetView>
  </sheetViews>
  <sheetFormatPr defaultColWidth="24.75390625" defaultRowHeight="14.25"/>
  <cols>
    <col min="1" max="1" width="24.625" style="5" customWidth="1"/>
    <col min="2" max="2" width="24.75390625" style="5" customWidth="1"/>
    <col min="3" max="3" width="23.625" style="5" customWidth="1"/>
    <col min="4" max="4" width="17.125" style="5" customWidth="1"/>
    <col min="5" max="5" width="23.625" style="5" customWidth="1"/>
    <col min="6" max="6" width="17.125" style="5" customWidth="1"/>
    <col min="7" max="7" width="23.625" style="5" customWidth="1"/>
    <col min="8" max="8" width="17.125" style="5" customWidth="1"/>
    <col min="9" max="9" width="23.625" style="5" customWidth="1"/>
    <col min="10" max="10" width="17.125" style="5" customWidth="1"/>
    <col min="11" max="11" width="24.75390625" style="5" customWidth="1"/>
    <col min="12" max="12" width="24.00390625" style="5" customWidth="1"/>
    <col min="13" max="16384" width="24.75390625" style="5" customWidth="1"/>
  </cols>
  <sheetData>
    <row r="1" spans="1:252" ht="36" customHeight="1">
      <c r="A1" s="23" t="s">
        <v>0</v>
      </c>
      <c r="B1" s="23" t="s">
        <v>1</v>
      </c>
      <c r="C1" s="23" t="s">
        <v>73</v>
      </c>
      <c r="D1" s="24"/>
      <c r="E1" s="23" t="s">
        <v>57</v>
      </c>
      <c r="F1" s="24"/>
      <c r="G1" s="23" t="s">
        <v>74</v>
      </c>
      <c r="H1" s="24"/>
      <c r="I1" s="23" t="s">
        <v>75</v>
      </c>
      <c r="J1" s="25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</row>
    <row r="2" spans="1:252" ht="27" customHeight="1">
      <c r="A2" s="1"/>
      <c r="B2" s="1"/>
      <c r="C2" s="1"/>
      <c r="D2" s="3"/>
      <c r="E2" s="1" t="s">
        <v>58</v>
      </c>
      <c r="F2" s="3"/>
      <c r="G2" s="1"/>
      <c r="H2" s="3"/>
      <c r="I2" s="1"/>
      <c r="J2" s="4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</row>
    <row r="3" spans="1:252" ht="36" customHeight="1">
      <c r="A3" s="1"/>
      <c r="B3" s="2"/>
      <c r="C3" s="2"/>
      <c r="D3" s="23" t="s">
        <v>2</v>
      </c>
      <c r="E3" s="26" t="s">
        <v>59</v>
      </c>
      <c r="F3" s="23" t="s">
        <v>2</v>
      </c>
      <c r="G3" s="2"/>
      <c r="H3" s="23" t="s">
        <v>2</v>
      </c>
      <c r="I3" s="2"/>
      <c r="J3" s="27" t="s">
        <v>2</v>
      </c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ht="21.7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ht="33" customHeight="1">
      <c r="A5" s="180" t="s">
        <v>3</v>
      </c>
      <c r="B5" s="185">
        <f>G5+I5</f>
        <v>196418713</v>
      </c>
      <c r="C5" s="64">
        <f>'【印刷しない】第３表歳入の状況'!B5</f>
        <v>38302319</v>
      </c>
      <c r="D5" s="65">
        <f>ROUND(C5/B5*100,1)</f>
        <v>19.5</v>
      </c>
      <c r="E5" s="127">
        <f>'【印刷しない】第３表歳入の状況'!Q5+'【印刷しない】第３表歳入の状況'!CP5</f>
        <v>15805475</v>
      </c>
      <c r="F5" s="65">
        <f>ROUND(E5/B5*100,1)</f>
        <v>8</v>
      </c>
      <c r="G5" s="64">
        <f>'【印刷しない】第３表歳入の状況'!DI5</f>
        <v>53917522</v>
      </c>
      <c r="H5" s="65">
        <f>ROUND(G5/B5*100,1)</f>
        <v>27.5</v>
      </c>
      <c r="I5" s="64">
        <f>'【印刷しない】第３表歳入の状況'!DJ5</f>
        <v>142501191</v>
      </c>
      <c r="J5" s="65">
        <f>100-H5</f>
        <v>72.5</v>
      </c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ht="33" customHeight="1">
      <c r="A6" s="181" t="s">
        <v>4</v>
      </c>
      <c r="B6" s="186">
        <f aca="true" t="shared" si="0" ref="B6:B17">G6+I6</f>
        <v>49806041</v>
      </c>
      <c r="C6" s="64">
        <f>'【印刷しない】第３表歳入の状況'!B6</f>
        <v>15329763</v>
      </c>
      <c r="D6" s="65">
        <f aca="true" t="shared" si="1" ref="D6:D64">ROUND(C6/B6*100,1)</f>
        <v>30.8</v>
      </c>
      <c r="E6" s="127">
        <f>'【印刷しない】第３表歳入の状況'!Q6+'【印刷しない】第３表歳入の状況'!CP6</f>
        <v>12167728</v>
      </c>
      <c r="F6" s="65">
        <f aca="true" t="shared" si="2" ref="F6:F64">ROUND(E6/B6*100,1)</f>
        <v>24.4</v>
      </c>
      <c r="G6" s="64">
        <f>'【印刷しない】第３表歳入の状況'!DI6</f>
        <v>20481322</v>
      </c>
      <c r="H6" s="65">
        <f aca="true" t="shared" si="3" ref="H6:H64">ROUND(G6/B6*100,1)</f>
        <v>41.1</v>
      </c>
      <c r="I6" s="64">
        <f>'【印刷しない】第３表歳入の状況'!DJ6</f>
        <v>29324719</v>
      </c>
      <c r="J6" s="65">
        <f>100-H6</f>
        <v>58.9</v>
      </c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252" ht="33" customHeight="1">
      <c r="A7" s="181" t="s">
        <v>5</v>
      </c>
      <c r="B7" s="186">
        <f t="shared" si="0"/>
        <v>173868482</v>
      </c>
      <c r="C7" s="64">
        <f>'【印刷しない】第３表歳入の状況'!B7</f>
        <v>46979873</v>
      </c>
      <c r="D7" s="65">
        <f t="shared" si="1"/>
        <v>27</v>
      </c>
      <c r="E7" s="127">
        <f>'【印刷しない】第３表歳入の状況'!Q7+'【印刷しない】第３表歳入の状況'!CP7</f>
        <v>18144520</v>
      </c>
      <c r="F7" s="65">
        <f t="shared" si="2"/>
        <v>10.4</v>
      </c>
      <c r="G7" s="64">
        <f>'【印刷しない】第３表歳入の状況'!DI7</f>
        <v>71338079</v>
      </c>
      <c r="H7" s="65">
        <f t="shared" si="3"/>
        <v>41</v>
      </c>
      <c r="I7" s="64">
        <f>'【印刷しない】第３表歳入の状況'!DJ7</f>
        <v>102530403</v>
      </c>
      <c r="J7" s="65">
        <f>100-H7</f>
        <v>59</v>
      </c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1:252" ht="33" customHeight="1">
      <c r="A8" s="181" t="s">
        <v>6</v>
      </c>
      <c r="B8" s="186">
        <f t="shared" si="0"/>
        <v>163875143</v>
      </c>
      <c r="C8" s="64">
        <f>'【印刷しない】第３表歳入の状況'!B8</f>
        <v>49379584</v>
      </c>
      <c r="D8" s="65">
        <f t="shared" si="1"/>
        <v>30.1</v>
      </c>
      <c r="E8" s="127">
        <f>'【印刷しない】第３表歳入の状況'!Q8+'【印刷しない】第３表歳入の状況'!CP8</f>
        <v>25290401</v>
      </c>
      <c r="F8" s="65">
        <f t="shared" si="2"/>
        <v>15.4</v>
      </c>
      <c r="G8" s="64">
        <f>'【印刷しない】第３表歳入の状況'!DI8</f>
        <v>90478099</v>
      </c>
      <c r="H8" s="65">
        <f t="shared" si="3"/>
        <v>55.2</v>
      </c>
      <c r="I8" s="64">
        <f>'【印刷しない】第３表歳入の状況'!DJ8</f>
        <v>73397044</v>
      </c>
      <c r="J8" s="65">
        <f aca="true" t="shared" si="4" ref="J8:J64">100-H8</f>
        <v>44.8</v>
      </c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1:252" ht="33" customHeight="1">
      <c r="A9" s="182" t="s">
        <v>7</v>
      </c>
      <c r="B9" s="186">
        <f t="shared" si="0"/>
        <v>43166726</v>
      </c>
      <c r="C9" s="73">
        <f>'【印刷しない】第３表歳入の状況'!B9</f>
        <v>8658900</v>
      </c>
      <c r="D9" s="74">
        <f t="shared" si="1"/>
        <v>20.1</v>
      </c>
      <c r="E9" s="155">
        <f>'【印刷しない】第３表歳入の状況'!Q9+'【印刷しない】第３表歳入の状況'!CP9</f>
        <v>8947921</v>
      </c>
      <c r="F9" s="74">
        <f t="shared" si="2"/>
        <v>20.7</v>
      </c>
      <c r="G9" s="73">
        <f>'【印刷しない】第３表歳入の状況'!DI9</f>
        <v>13395510</v>
      </c>
      <c r="H9" s="74">
        <f t="shared" si="3"/>
        <v>31</v>
      </c>
      <c r="I9" s="73">
        <f>'【印刷しない】第３表歳入の状況'!DJ9</f>
        <v>29771216</v>
      </c>
      <c r="J9" s="74">
        <f t="shared" si="4"/>
        <v>69</v>
      </c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1:252" ht="33" customHeight="1">
      <c r="A10" s="181" t="s">
        <v>8</v>
      </c>
      <c r="B10" s="187">
        <f t="shared" si="0"/>
        <v>44778150</v>
      </c>
      <c r="C10" s="64">
        <f>'【印刷しない】第３表歳入の状況'!B10</f>
        <v>9399585</v>
      </c>
      <c r="D10" s="65">
        <f t="shared" si="1"/>
        <v>21</v>
      </c>
      <c r="E10" s="127">
        <f>'【印刷しない】第３表歳入の状況'!Q10+'【印刷しない】第３表歳入の状況'!CP10</f>
        <v>9907401</v>
      </c>
      <c r="F10" s="65">
        <f t="shared" si="2"/>
        <v>22.1</v>
      </c>
      <c r="G10" s="64">
        <f>'【印刷しない】第３表歳入の状況'!DI10</f>
        <v>18873558</v>
      </c>
      <c r="H10" s="65">
        <f t="shared" si="3"/>
        <v>42.1</v>
      </c>
      <c r="I10" s="64">
        <f>'【印刷しない】第３表歳入の状況'!DJ10</f>
        <v>25904592</v>
      </c>
      <c r="J10" s="65">
        <f t="shared" si="4"/>
        <v>57.9</v>
      </c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1:252" ht="33" customHeight="1">
      <c r="A11" s="181" t="s">
        <v>9</v>
      </c>
      <c r="B11" s="186">
        <f t="shared" si="0"/>
        <v>26794411</v>
      </c>
      <c r="C11" s="64">
        <f>'【印刷しない】第３表歳入の状況'!B11</f>
        <v>4872229</v>
      </c>
      <c r="D11" s="65">
        <f t="shared" si="1"/>
        <v>18.2</v>
      </c>
      <c r="E11" s="127">
        <f>'【印刷しない】第３表歳入の状況'!Q11+'【印刷しない】第３表歳入の状況'!CP11</f>
        <v>11443737</v>
      </c>
      <c r="F11" s="65">
        <f t="shared" si="2"/>
        <v>42.7</v>
      </c>
      <c r="G11" s="64">
        <f>'【印刷しない】第３表歳入の状況'!DI11</f>
        <v>7879015</v>
      </c>
      <c r="H11" s="65">
        <f t="shared" si="3"/>
        <v>29.4</v>
      </c>
      <c r="I11" s="64">
        <f>'【印刷しない】第３表歳入の状況'!DJ11</f>
        <v>18915396</v>
      </c>
      <c r="J11" s="65">
        <f t="shared" si="4"/>
        <v>70.6</v>
      </c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1:252" ht="33" customHeight="1">
      <c r="A12" s="181" t="s">
        <v>10</v>
      </c>
      <c r="B12" s="186">
        <f t="shared" si="0"/>
        <v>30894164</v>
      </c>
      <c r="C12" s="64">
        <f>'【印刷しない】第３表歳入の状況'!B12</f>
        <v>5176562</v>
      </c>
      <c r="D12" s="65">
        <f t="shared" si="1"/>
        <v>16.8</v>
      </c>
      <c r="E12" s="127">
        <f>'【印刷しない】第３表歳入の状況'!Q12+'【印刷しない】第３表歳入の状況'!CP12</f>
        <v>5168262</v>
      </c>
      <c r="F12" s="65">
        <f t="shared" si="2"/>
        <v>16.7</v>
      </c>
      <c r="G12" s="64">
        <f>'【印刷しない】第３表歳入の状況'!DI12</f>
        <v>16219352</v>
      </c>
      <c r="H12" s="65">
        <f t="shared" si="3"/>
        <v>52.5</v>
      </c>
      <c r="I12" s="64">
        <f>'【印刷しない】第３表歳入の状況'!DJ12</f>
        <v>14674812</v>
      </c>
      <c r="J12" s="65">
        <f t="shared" si="4"/>
        <v>47.5</v>
      </c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1:252" ht="33" customHeight="1">
      <c r="A13" s="181" t="s">
        <v>11</v>
      </c>
      <c r="B13" s="186">
        <f t="shared" si="0"/>
        <v>46941874</v>
      </c>
      <c r="C13" s="64">
        <f>'【印刷しない】第３表歳入の状況'!B13</f>
        <v>6209218</v>
      </c>
      <c r="D13" s="65">
        <f t="shared" si="1"/>
        <v>13.2</v>
      </c>
      <c r="E13" s="127">
        <f>'【印刷しない】第３表歳入の状況'!Q13+'【印刷しない】第３表歳入の状況'!CP13</f>
        <v>10907299</v>
      </c>
      <c r="F13" s="65">
        <f t="shared" si="2"/>
        <v>23.2</v>
      </c>
      <c r="G13" s="64">
        <f>'【印刷しない】第３表歳入の状況'!DI13</f>
        <v>11762766</v>
      </c>
      <c r="H13" s="65">
        <f t="shared" si="3"/>
        <v>25.1</v>
      </c>
      <c r="I13" s="64">
        <f>'【印刷しない】第３表歳入の状況'!DJ13</f>
        <v>35179108</v>
      </c>
      <c r="J13" s="65">
        <f t="shared" si="4"/>
        <v>74.9</v>
      </c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1:252" ht="33" customHeight="1">
      <c r="A14" s="182" t="s">
        <v>71</v>
      </c>
      <c r="B14" s="186">
        <f t="shared" si="0"/>
        <v>27751421</v>
      </c>
      <c r="C14" s="73">
        <f>'【印刷しない】第３表歳入の状況'!B14</f>
        <v>3712520</v>
      </c>
      <c r="D14" s="74">
        <f t="shared" si="1"/>
        <v>13.4</v>
      </c>
      <c r="E14" s="155">
        <f>'【印刷しない】第３表歳入の状況'!Q14+'【印刷しない】第３表歳入の状況'!CP14</f>
        <v>10417697</v>
      </c>
      <c r="F14" s="74">
        <f t="shared" si="2"/>
        <v>37.5</v>
      </c>
      <c r="G14" s="73">
        <f>'【印刷しない】第３表歳入の状況'!DI14</f>
        <v>6717268</v>
      </c>
      <c r="H14" s="74">
        <f t="shared" si="3"/>
        <v>24.2</v>
      </c>
      <c r="I14" s="73">
        <f>'【印刷しない】第３表歳入の状況'!DJ14</f>
        <v>21034153</v>
      </c>
      <c r="J14" s="74">
        <f t="shared" si="4"/>
        <v>75.8</v>
      </c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1:252" ht="33" customHeight="1">
      <c r="A15" s="181" t="s">
        <v>93</v>
      </c>
      <c r="B15" s="187">
        <f t="shared" si="0"/>
        <v>113731270</v>
      </c>
      <c r="C15" s="64">
        <f>'【印刷しない】第３表歳入の状況'!B15</f>
        <v>8573218</v>
      </c>
      <c r="D15" s="65">
        <f t="shared" si="1"/>
        <v>7.5</v>
      </c>
      <c r="E15" s="127">
        <f>'【印刷しない】第３表歳入の状況'!Q15+'【印刷しない】第３表歳入の状況'!CP15</f>
        <v>15465445</v>
      </c>
      <c r="F15" s="65">
        <f t="shared" si="2"/>
        <v>13.6</v>
      </c>
      <c r="G15" s="64">
        <f>'【印刷しない】第３表歳入の状況'!DI15</f>
        <v>24574194</v>
      </c>
      <c r="H15" s="65">
        <f t="shared" si="3"/>
        <v>21.6</v>
      </c>
      <c r="I15" s="64">
        <f>'【印刷しない】第３表歳入の状況'!DJ15</f>
        <v>89157076</v>
      </c>
      <c r="J15" s="65">
        <f t="shared" si="4"/>
        <v>78.4</v>
      </c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1:252" ht="33" customHeight="1">
      <c r="A16" s="181" t="s">
        <v>94</v>
      </c>
      <c r="B16" s="186">
        <f t="shared" si="0"/>
        <v>34731756</v>
      </c>
      <c r="C16" s="64">
        <f>'【印刷しない】第３表歳入の状況'!B16</f>
        <v>5555063</v>
      </c>
      <c r="D16" s="65">
        <f>ROUND(C16/B16*100,1)</f>
        <v>16</v>
      </c>
      <c r="E16" s="127">
        <f>'【印刷しない】第３表歳入の状況'!Q16+'【印刷しない】第３表歳入の状況'!CP16</f>
        <v>11717007</v>
      </c>
      <c r="F16" s="65">
        <f>ROUND(E16/B16*100,1)</f>
        <v>33.7</v>
      </c>
      <c r="G16" s="64">
        <f>'【印刷しない】第３表歳入の状況'!DI16</f>
        <v>9588409</v>
      </c>
      <c r="H16" s="65">
        <f>ROUND(G16/B16*100,1)</f>
        <v>27.6</v>
      </c>
      <c r="I16" s="64">
        <f>'【印刷しない】第３表歳入の状況'!DJ16</f>
        <v>25143347</v>
      </c>
      <c r="J16" s="65">
        <f>100-H16</f>
        <v>72.4</v>
      </c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1:252" ht="33" customHeight="1" thickBot="1">
      <c r="A17" s="183" t="s">
        <v>106</v>
      </c>
      <c r="B17" s="188">
        <f t="shared" si="0"/>
        <v>26193954</v>
      </c>
      <c r="C17" s="64">
        <f>'【印刷しない】第３表歳入の状況'!B17</f>
        <v>4110978</v>
      </c>
      <c r="D17" s="65">
        <f>ROUND(C17/B17*100,1)</f>
        <v>15.7</v>
      </c>
      <c r="E17" s="127">
        <f>'【印刷しない】第３表歳入の状況'!Q17+'【印刷しない】第３表歳入の状況'!CP17</f>
        <v>3824056</v>
      </c>
      <c r="F17" s="65">
        <f>ROUND(E17/B17*100,1)</f>
        <v>14.6</v>
      </c>
      <c r="G17" s="64">
        <f>'【印刷しない】第３表歳入の状況'!DI17</f>
        <v>7512970</v>
      </c>
      <c r="H17" s="65">
        <f>ROUND(G17/B17*100,1)</f>
        <v>28.7</v>
      </c>
      <c r="I17" s="64">
        <f>'【印刷しない】第３表歳入の状況'!DJ17</f>
        <v>18680984</v>
      </c>
      <c r="J17" s="65">
        <f>100-H17</f>
        <v>71.3</v>
      </c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1:252" ht="33" customHeight="1" thickBot="1" thickTop="1">
      <c r="A18" s="184" t="s">
        <v>72</v>
      </c>
      <c r="B18" s="176">
        <f>SUM(B5:B17)</f>
        <v>978952105</v>
      </c>
      <c r="C18" s="66">
        <f>SUM(C5:C17)</f>
        <v>206259812</v>
      </c>
      <c r="D18" s="67">
        <f>ROUND(C18/B18*100,1)</f>
        <v>21.1</v>
      </c>
      <c r="E18" s="66">
        <f>SUM(E5:E17)</f>
        <v>159206949</v>
      </c>
      <c r="F18" s="67">
        <f t="shared" si="2"/>
        <v>16.3</v>
      </c>
      <c r="G18" s="66">
        <f>SUM(G5:G17)</f>
        <v>352738064</v>
      </c>
      <c r="H18" s="67">
        <f t="shared" si="3"/>
        <v>36</v>
      </c>
      <c r="I18" s="66">
        <f>SUM(I5:I17)</f>
        <v>626214041</v>
      </c>
      <c r="J18" s="67">
        <f t="shared" si="4"/>
        <v>64</v>
      </c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1:252" ht="33" customHeight="1" thickTop="1">
      <c r="A19" s="181" t="s">
        <v>12</v>
      </c>
      <c r="B19" s="185">
        <f>G19+I19</f>
        <v>7832906</v>
      </c>
      <c r="C19" s="64">
        <f>'【印刷しない】第３表歳入の状況'!B19</f>
        <v>1320147</v>
      </c>
      <c r="D19" s="65">
        <f t="shared" si="1"/>
        <v>16.9</v>
      </c>
      <c r="E19" s="127">
        <f>'【印刷しない】第３表歳入の状況'!Q19+'【印刷しない】第３表歳入の状況'!CP19</f>
        <v>2016165</v>
      </c>
      <c r="F19" s="65">
        <f t="shared" si="2"/>
        <v>25.7</v>
      </c>
      <c r="G19" s="64">
        <f>'【印刷しない】第３表歳入の状況'!DI19</f>
        <v>3076682</v>
      </c>
      <c r="H19" s="65">
        <f t="shared" si="3"/>
        <v>39.3</v>
      </c>
      <c r="I19" s="64">
        <f>'【印刷しない】第３表歳入の状況'!DJ19</f>
        <v>4756224</v>
      </c>
      <c r="J19" s="65">
        <f t="shared" si="4"/>
        <v>60.7</v>
      </c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1:252" ht="33" customHeight="1">
      <c r="A20" s="181" t="s">
        <v>13</v>
      </c>
      <c r="B20" s="186">
        <f aca="true" t="shared" si="5" ref="B20:B64">G20+I20</f>
        <v>9459597</v>
      </c>
      <c r="C20" s="64">
        <f>'【印刷しない】第３表歳入の状況'!B20</f>
        <v>943709</v>
      </c>
      <c r="D20" s="65">
        <f t="shared" si="1"/>
        <v>10</v>
      </c>
      <c r="E20" s="127">
        <f>'【印刷しない】第３表歳入の状況'!Q20+'【印刷しない】第３表歳入の状況'!CP20</f>
        <v>2577501</v>
      </c>
      <c r="F20" s="65">
        <f t="shared" si="2"/>
        <v>27.2</v>
      </c>
      <c r="G20" s="64">
        <f>'【印刷しない】第３表歳入の状況'!DI20</f>
        <v>2058193</v>
      </c>
      <c r="H20" s="65">
        <f t="shared" si="3"/>
        <v>21.8</v>
      </c>
      <c r="I20" s="64">
        <f>'【印刷しない】第３表歳入の状況'!DJ20</f>
        <v>7401404</v>
      </c>
      <c r="J20" s="65">
        <f t="shared" si="4"/>
        <v>78.2</v>
      </c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1:252" ht="33" customHeight="1">
      <c r="A21" s="181" t="s">
        <v>14</v>
      </c>
      <c r="B21" s="186">
        <f t="shared" si="5"/>
        <v>12896769</v>
      </c>
      <c r="C21" s="64">
        <f>'【印刷しない】第３表歳入の状況'!B21</f>
        <v>1161120</v>
      </c>
      <c r="D21" s="65">
        <f t="shared" si="1"/>
        <v>9</v>
      </c>
      <c r="E21" s="127">
        <f>'【印刷しない】第３表歳入の状況'!Q21+'【印刷しない】第３表歳入の状況'!CP21</f>
        <v>3063324</v>
      </c>
      <c r="F21" s="65">
        <f t="shared" si="2"/>
        <v>23.8</v>
      </c>
      <c r="G21" s="64">
        <f>'【印刷しない】第３表歳入の状況'!DI21</f>
        <v>3329726</v>
      </c>
      <c r="H21" s="65">
        <f t="shared" si="3"/>
        <v>25.8</v>
      </c>
      <c r="I21" s="64">
        <f>'【印刷しない】第３表歳入の状況'!DJ21</f>
        <v>9567043</v>
      </c>
      <c r="J21" s="65">
        <f t="shared" si="4"/>
        <v>74.2</v>
      </c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</row>
    <row r="22" spans="1:252" ht="33" customHeight="1">
      <c r="A22" s="181" t="s">
        <v>15</v>
      </c>
      <c r="B22" s="186">
        <f t="shared" si="5"/>
        <v>5781261</v>
      </c>
      <c r="C22" s="64">
        <f>'【印刷しない】第３表歳入の状況'!B22</f>
        <v>889238</v>
      </c>
      <c r="D22" s="65">
        <f t="shared" si="1"/>
        <v>15.4</v>
      </c>
      <c r="E22" s="127">
        <f>'【印刷しない】第３表歳入の状況'!Q22+'【印刷しない】第３表歳入の状況'!CP22</f>
        <v>1784167</v>
      </c>
      <c r="F22" s="65">
        <f t="shared" si="2"/>
        <v>30.9</v>
      </c>
      <c r="G22" s="64">
        <f>'【印刷しない】第３表歳入の状況'!DI22</f>
        <v>2020739</v>
      </c>
      <c r="H22" s="65">
        <f t="shared" si="3"/>
        <v>35</v>
      </c>
      <c r="I22" s="64">
        <f>'【印刷しない】第３表歳入の状況'!DJ22</f>
        <v>3760522</v>
      </c>
      <c r="J22" s="65">
        <f t="shared" si="4"/>
        <v>65</v>
      </c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1:252" ht="33" customHeight="1">
      <c r="A23" s="182" t="s">
        <v>16</v>
      </c>
      <c r="B23" s="186">
        <f t="shared" si="5"/>
        <v>6459934</v>
      </c>
      <c r="C23" s="73">
        <f>'【印刷しない】第３表歳入の状況'!B23</f>
        <v>1617236</v>
      </c>
      <c r="D23" s="74">
        <f t="shared" si="1"/>
        <v>25</v>
      </c>
      <c r="E23" s="127">
        <f>'【印刷しない】第３表歳入の状況'!Q23+'【印刷しない】第３表歳入の状況'!CP23</f>
        <v>1583758</v>
      </c>
      <c r="F23" s="74">
        <f t="shared" si="2"/>
        <v>24.5</v>
      </c>
      <c r="G23" s="73">
        <f>'【印刷しない】第３表歳入の状況'!DI23</f>
        <v>2403735</v>
      </c>
      <c r="H23" s="74">
        <f t="shared" si="3"/>
        <v>37.2</v>
      </c>
      <c r="I23" s="73">
        <f>'【印刷しない】第３表歳入の状況'!DJ23</f>
        <v>4056199</v>
      </c>
      <c r="J23" s="74">
        <f t="shared" si="4"/>
        <v>62.8</v>
      </c>
      <c r="K23" s="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</row>
    <row r="24" spans="1:252" ht="33" customHeight="1">
      <c r="A24" s="181" t="s">
        <v>17</v>
      </c>
      <c r="B24" s="187">
        <f t="shared" si="5"/>
        <v>6076331</v>
      </c>
      <c r="C24" s="64">
        <f>'【印刷しない】第３表歳入の状況'!B24</f>
        <v>754157</v>
      </c>
      <c r="D24" s="158">
        <f t="shared" si="1"/>
        <v>12.4</v>
      </c>
      <c r="E24" s="160">
        <f>'【印刷しない】第３表歳入の状況'!Q24+'【印刷しない】第３表歳入の状況'!CP24</f>
        <v>2034193</v>
      </c>
      <c r="F24" s="159">
        <f t="shared" si="2"/>
        <v>33.5</v>
      </c>
      <c r="G24" s="64">
        <f>'【印刷しない】第３表歳入の状況'!DI24</f>
        <v>1480809</v>
      </c>
      <c r="H24" s="65">
        <f t="shared" si="3"/>
        <v>24.4</v>
      </c>
      <c r="I24" s="64">
        <f>'【印刷しない】第３表歳入の状況'!DJ24</f>
        <v>4595522</v>
      </c>
      <c r="J24" s="65">
        <f t="shared" si="4"/>
        <v>75.6</v>
      </c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</row>
    <row r="25" spans="1:252" ht="33" customHeight="1">
      <c r="A25" s="181" t="s">
        <v>18</v>
      </c>
      <c r="B25" s="186">
        <f t="shared" si="5"/>
        <v>4874284</v>
      </c>
      <c r="C25" s="64">
        <f>'【印刷しない】第３表歳入の状況'!B25</f>
        <v>1073985</v>
      </c>
      <c r="D25" s="158">
        <f t="shared" si="1"/>
        <v>22</v>
      </c>
      <c r="E25" s="161">
        <f>'【印刷しない】第３表歳入の状況'!Q25+'【印刷しない】第３表歳入の状況'!CP25</f>
        <v>2048777</v>
      </c>
      <c r="F25" s="159">
        <f t="shared" si="2"/>
        <v>42</v>
      </c>
      <c r="G25" s="64">
        <f>'【印刷しない】第３表歳入の状況'!DI25</f>
        <v>1702173</v>
      </c>
      <c r="H25" s="65">
        <f t="shared" si="3"/>
        <v>34.9</v>
      </c>
      <c r="I25" s="64">
        <f>'【印刷しない】第３表歳入の状況'!DJ25</f>
        <v>3172111</v>
      </c>
      <c r="J25" s="65">
        <f t="shared" si="4"/>
        <v>65.1</v>
      </c>
      <c r="K25" s="8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</row>
    <row r="26" spans="1:252" ht="33" customHeight="1">
      <c r="A26" s="181" t="s">
        <v>19</v>
      </c>
      <c r="B26" s="186">
        <f t="shared" si="5"/>
        <v>2126045</v>
      </c>
      <c r="C26" s="64">
        <f>'【印刷しない】第３表歳入の状況'!B26</f>
        <v>454979</v>
      </c>
      <c r="D26" s="158">
        <f t="shared" si="1"/>
        <v>21.4</v>
      </c>
      <c r="E26" s="161">
        <f>'【印刷しない】第３表歳入の状況'!Q26+'【印刷しない】第３表歳入の状況'!CP26</f>
        <v>668275</v>
      </c>
      <c r="F26" s="159">
        <f t="shared" si="2"/>
        <v>31.4</v>
      </c>
      <c r="G26" s="64">
        <f>'【印刷しない】第３表歳入の状況'!DI26</f>
        <v>699736</v>
      </c>
      <c r="H26" s="65">
        <f t="shared" si="3"/>
        <v>32.9</v>
      </c>
      <c r="I26" s="64">
        <f>'【印刷しない】第３表歳入の状況'!DJ26</f>
        <v>1426309</v>
      </c>
      <c r="J26" s="65">
        <f t="shared" si="4"/>
        <v>67.1</v>
      </c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</row>
    <row r="27" spans="1:252" ht="33" customHeight="1">
      <c r="A27" s="181" t="s">
        <v>20</v>
      </c>
      <c r="B27" s="186">
        <f t="shared" si="5"/>
        <v>6381533</v>
      </c>
      <c r="C27" s="64">
        <f>'【印刷しない】第３表歳入の状況'!B27</f>
        <v>903059</v>
      </c>
      <c r="D27" s="158">
        <f t="shared" si="1"/>
        <v>14.2</v>
      </c>
      <c r="E27" s="161">
        <f>'【印刷しない】第３表歳入の状況'!Q27+'【印刷しない】第３表歳入の状況'!CP27</f>
        <v>2835717</v>
      </c>
      <c r="F27" s="159">
        <f t="shared" si="2"/>
        <v>44.4</v>
      </c>
      <c r="G27" s="64">
        <f>'【印刷しない】第３表歳入の状況'!DI27</f>
        <v>1856477</v>
      </c>
      <c r="H27" s="65">
        <f t="shared" si="3"/>
        <v>29.1</v>
      </c>
      <c r="I27" s="64">
        <f>'【印刷しない】第３表歳入の状況'!DJ27</f>
        <v>4525056</v>
      </c>
      <c r="J27" s="65">
        <f t="shared" si="4"/>
        <v>70.9</v>
      </c>
      <c r="K27" s="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</row>
    <row r="28" spans="1:252" ht="33" customHeight="1">
      <c r="A28" s="182" t="s">
        <v>95</v>
      </c>
      <c r="B28" s="189">
        <f t="shared" si="5"/>
        <v>15181971</v>
      </c>
      <c r="C28" s="73">
        <f>'【印刷しない】第３表歳入の状況'!B28</f>
        <v>1615402</v>
      </c>
      <c r="D28" s="156">
        <f t="shared" si="1"/>
        <v>10.6</v>
      </c>
      <c r="E28" s="162">
        <f>'【印刷しない】第３表歳入の状況'!Q28+'【印刷しない】第３表歳入の状況'!CP28</f>
        <v>7313320</v>
      </c>
      <c r="F28" s="157">
        <f t="shared" si="2"/>
        <v>48.2</v>
      </c>
      <c r="G28" s="73">
        <f>'【印刷しない】第３表歳入の状況'!DI28</f>
        <v>3939421</v>
      </c>
      <c r="H28" s="74">
        <f t="shared" si="3"/>
        <v>25.9</v>
      </c>
      <c r="I28" s="73">
        <f>'【印刷しない】第３表歳入の状況'!DJ28</f>
        <v>11242550</v>
      </c>
      <c r="J28" s="74">
        <f t="shared" si="4"/>
        <v>74.1</v>
      </c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</row>
    <row r="29" spans="1:252" ht="33" customHeight="1">
      <c r="A29" s="181" t="s">
        <v>21</v>
      </c>
      <c r="B29" s="186">
        <f t="shared" si="5"/>
        <v>3510486</v>
      </c>
      <c r="C29" s="64">
        <f>'【印刷しない】第３表歳入の状況'!B29</f>
        <v>482965</v>
      </c>
      <c r="D29" s="65">
        <f t="shared" si="1"/>
        <v>13.8</v>
      </c>
      <c r="E29" s="127">
        <f>'【印刷しない】第３表歳入の状況'!Q29+'【印刷しない】第３表歳入の状況'!CP29</f>
        <v>1648419</v>
      </c>
      <c r="F29" s="65">
        <f t="shared" si="2"/>
        <v>47</v>
      </c>
      <c r="G29" s="64">
        <f>'【印刷しない】第３表歳入の状況'!DI29</f>
        <v>973756</v>
      </c>
      <c r="H29" s="65">
        <f t="shared" si="3"/>
        <v>27.7</v>
      </c>
      <c r="I29" s="64">
        <f>'【印刷しない】第３表歳入の状況'!DJ29</f>
        <v>2536730</v>
      </c>
      <c r="J29" s="65">
        <f t="shared" si="4"/>
        <v>72.3</v>
      </c>
      <c r="K29" s="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</row>
    <row r="30" spans="1:252" ht="33" customHeight="1">
      <c r="A30" s="181" t="s">
        <v>22</v>
      </c>
      <c r="B30" s="186">
        <f t="shared" si="5"/>
        <v>7673592</v>
      </c>
      <c r="C30" s="64">
        <f>'【印刷しない】第３表歳入の状況'!B30</f>
        <v>608210</v>
      </c>
      <c r="D30" s="65">
        <f t="shared" si="1"/>
        <v>7.9</v>
      </c>
      <c r="E30" s="127">
        <f>'【印刷しない】第３表歳入の状況'!Q30+'【印刷しない】第３表歳入の状況'!CP30</f>
        <v>3172774</v>
      </c>
      <c r="F30" s="65">
        <f t="shared" si="2"/>
        <v>41.3</v>
      </c>
      <c r="G30" s="64">
        <f>'【印刷しない】第３表歳入の状況'!DI30</f>
        <v>2201280</v>
      </c>
      <c r="H30" s="65">
        <f t="shared" si="3"/>
        <v>28.7</v>
      </c>
      <c r="I30" s="64">
        <f>'【印刷しない】第３表歳入の状況'!DJ30</f>
        <v>5472312</v>
      </c>
      <c r="J30" s="65">
        <f t="shared" si="4"/>
        <v>71.3</v>
      </c>
      <c r="K30" s="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</row>
    <row r="31" spans="1:252" ht="33" customHeight="1">
      <c r="A31" s="181" t="s">
        <v>23</v>
      </c>
      <c r="B31" s="186">
        <f t="shared" si="5"/>
        <v>4237912</v>
      </c>
      <c r="C31" s="64">
        <f>'【印刷しない】第３表歳入の状況'!B31</f>
        <v>590612</v>
      </c>
      <c r="D31" s="65">
        <f t="shared" si="1"/>
        <v>13.9</v>
      </c>
      <c r="E31" s="127">
        <f>'【印刷しない】第３表歳入の状況'!Q31+'【印刷しない】第３表歳入の状況'!CP31</f>
        <v>1579922</v>
      </c>
      <c r="F31" s="65">
        <f t="shared" si="2"/>
        <v>37.3</v>
      </c>
      <c r="G31" s="64">
        <f>'【印刷しない】第３表歳入の状況'!DI31</f>
        <v>1505244</v>
      </c>
      <c r="H31" s="65">
        <f t="shared" si="3"/>
        <v>35.5</v>
      </c>
      <c r="I31" s="64">
        <f>'【印刷しない】第３表歳入の状況'!DJ31</f>
        <v>2732668</v>
      </c>
      <c r="J31" s="65">
        <f t="shared" si="4"/>
        <v>64.5</v>
      </c>
      <c r="K31" s="8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</row>
    <row r="32" spans="1:252" ht="33" customHeight="1">
      <c r="A32" s="181" t="s">
        <v>24</v>
      </c>
      <c r="B32" s="186">
        <f t="shared" si="5"/>
        <v>9219175</v>
      </c>
      <c r="C32" s="64">
        <f>'【印刷しない】第３表歳入の状況'!B32</f>
        <v>1855275</v>
      </c>
      <c r="D32" s="65">
        <f t="shared" si="1"/>
        <v>20.1</v>
      </c>
      <c r="E32" s="127">
        <f>'【印刷しない】第３表歳入の状況'!Q32+'【印刷しない】第３表歳入の状況'!CP32</f>
        <v>3477756</v>
      </c>
      <c r="F32" s="65">
        <f t="shared" si="2"/>
        <v>37.7</v>
      </c>
      <c r="G32" s="64">
        <f>'【印刷しない】第３表歳入の状況'!DI32</f>
        <v>2957734</v>
      </c>
      <c r="H32" s="65">
        <f t="shared" si="3"/>
        <v>32.1</v>
      </c>
      <c r="I32" s="64">
        <f>'【印刷しない】第３表歳入の状況'!DJ32</f>
        <v>6261441</v>
      </c>
      <c r="J32" s="65">
        <f t="shared" si="4"/>
        <v>67.9</v>
      </c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</row>
    <row r="33" spans="1:252" ht="33" customHeight="1">
      <c r="A33" s="182" t="s">
        <v>25</v>
      </c>
      <c r="B33" s="186">
        <f t="shared" si="5"/>
        <v>7752155</v>
      </c>
      <c r="C33" s="73">
        <f>'【印刷しない】第３表歳入の状況'!B33</f>
        <v>1593295</v>
      </c>
      <c r="D33" s="74">
        <f t="shared" si="1"/>
        <v>20.6</v>
      </c>
      <c r="E33" s="127">
        <f>'【印刷しない】第３表歳入の状況'!Q33+'【印刷しない】第３表歳入の状況'!CP33</f>
        <v>3170650</v>
      </c>
      <c r="F33" s="74">
        <f t="shared" si="2"/>
        <v>40.9</v>
      </c>
      <c r="G33" s="73">
        <f>'【印刷しない】第３表歳入の状況'!DI33</f>
        <v>2431855</v>
      </c>
      <c r="H33" s="74">
        <f t="shared" si="3"/>
        <v>31.4</v>
      </c>
      <c r="I33" s="73">
        <f>'【印刷しない】第３表歳入の状況'!DJ33</f>
        <v>5320300</v>
      </c>
      <c r="J33" s="74">
        <f t="shared" si="4"/>
        <v>68.6</v>
      </c>
      <c r="K33" s="8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</row>
    <row r="34" spans="1:252" ht="33" customHeight="1">
      <c r="A34" s="181" t="s">
        <v>26</v>
      </c>
      <c r="B34" s="187">
        <f t="shared" si="5"/>
        <v>2806063</v>
      </c>
      <c r="C34" s="64">
        <f>'【印刷しない】第３表歳入の状況'!B34</f>
        <v>345571</v>
      </c>
      <c r="D34" s="158">
        <f t="shared" si="1"/>
        <v>12.3</v>
      </c>
      <c r="E34" s="160">
        <f>'【印刷しない】第３表歳入の状況'!Q34+'【印刷しない】第３表歳入の状況'!CP34</f>
        <v>1237202</v>
      </c>
      <c r="F34" s="159">
        <f t="shared" si="2"/>
        <v>44.1</v>
      </c>
      <c r="G34" s="64">
        <f>'【印刷しない】第３表歳入の状況'!DI34</f>
        <v>1021256</v>
      </c>
      <c r="H34" s="65">
        <f t="shared" si="3"/>
        <v>36.4</v>
      </c>
      <c r="I34" s="64">
        <f>'【印刷しない】第３表歳入の状況'!DJ34</f>
        <v>1784807</v>
      </c>
      <c r="J34" s="65">
        <f t="shared" si="4"/>
        <v>63.6</v>
      </c>
      <c r="K34" s="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</row>
    <row r="35" spans="1:252" ht="33" customHeight="1">
      <c r="A35" s="181" t="s">
        <v>27</v>
      </c>
      <c r="B35" s="186">
        <f t="shared" si="5"/>
        <v>3758250</v>
      </c>
      <c r="C35" s="64">
        <f>'【印刷しない】第３表歳入の状況'!B35</f>
        <v>395033</v>
      </c>
      <c r="D35" s="158">
        <f t="shared" si="1"/>
        <v>10.5</v>
      </c>
      <c r="E35" s="161">
        <f>'【印刷しない】第３表歳入の状況'!Q35+'【印刷しない】第３表歳入の状況'!CP35</f>
        <v>2125427</v>
      </c>
      <c r="F35" s="159">
        <f t="shared" si="2"/>
        <v>56.6</v>
      </c>
      <c r="G35" s="64">
        <f>'【印刷しない】第３表歳入の状況'!DI35</f>
        <v>646160</v>
      </c>
      <c r="H35" s="65">
        <f t="shared" si="3"/>
        <v>17.2</v>
      </c>
      <c r="I35" s="64">
        <f>'【印刷しない】第３表歳入の状況'!DJ35</f>
        <v>3112090</v>
      </c>
      <c r="J35" s="65">
        <f t="shared" si="4"/>
        <v>82.8</v>
      </c>
      <c r="K35" s="8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</row>
    <row r="36" spans="1:252" ht="33" customHeight="1">
      <c r="A36" s="181" t="s">
        <v>28</v>
      </c>
      <c r="B36" s="186">
        <f t="shared" si="5"/>
        <v>2776364</v>
      </c>
      <c r="C36" s="64">
        <f>'【印刷しない】第３表歳入の状況'!B36</f>
        <v>176481</v>
      </c>
      <c r="D36" s="158">
        <f t="shared" si="1"/>
        <v>6.4</v>
      </c>
      <c r="E36" s="161">
        <f>'【印刷しない】第３表歳入の状況'!Q36+'【印刷しない】第３表歳入の状況'!CP36</f>
        <v>1246625</v>
      </c>
      <c r="F36" s="159">
        <f t="shared" si="2"/>
        <v>44.9</v>
      </c>
      <c r="G36" s="64">
        <f>'【印刷しない】第３表歳入の状況'!DI36</f>
        <v>661424</v>
      </c>
      <c r="H36" s="65">
        <f t="shared" si="3"/>
        <v>23.8</v>
      </c>
      <c r="I36" s="64">
        <f>'【印刷しない】第３表歳入の状況'!DJ36</f>
        <v>2114940</v>
      </c>
      <c r="J36" s="65">
        <f t="shared" si="4"/>
        <v>76.2</v>
      </c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</row>
    <row r="37" spans="1:252" ht="33" customHeight="1">
      <c r="A37" s="181" t="s">
        <v>29</v>
      </c>
      <c r="B37" s="186">
        <f t="shared" si="5"/>
        <v>3386163</v>
      </c>
      <c r="C37" s="64">
        <f>'【印刷しない】第３表歳入の状況'!B37</f>
        <v>530367</v>
      </c>
      <c r="D37" s="158">
        <f t="shared" si="1"/>
        <v>15.7</v>
      </c>
      <c r="E37" s="161">
        <f>'【印刷しない】第３表歳入の状況'!Q37+'【印刷しない】第３表歳入の状況'!CP37</f>
        <v>1645940</v>
      </c>
      <c r="F37" s="159">
        <f t="shared" si="2"/>
        <v>48.6</v>
      </c>
      <c r="G37" s="64">
        <f>'【印刷しない】第３表歳入の状況'!DI37</f>
        <v>811777</v>
      </c>
      <c r="H37" s="65">
        <f t="shared" si="3"/>
        <v>24</v>
      </c>
      <c r="I37" s="64">
        <f>'【印刷しない】第３表歳入の状況'!DJ37</f>
        <v>2574386</v>
      </c>
      <c r="J37" s="65">
        <f t="shared" si="4"/>
        <v>76</v>
      </c>
      <c r="K37" s="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</row>
    <row r="38" spans="1:252" ht="33" customHeight="1">
      <c r="A38" s="182" t="s">
        <v>30</v>
      </c>
      <c r="B38" s="186">
        <f t="shared" si="5"/>
        <v>2375656</v>
      </c>
      <c r="C38" s="64">
        <f>'【印刷しない】第３表歳入の状況'!B38</f>
        <v>86609</v>
      </c>
      <c r="D38" s="158">
        <f t="shared" si="1"/>
        <v>3.6</v>
      </c>
      <c r="E38" s="162">
        <f>'【印刷しない】第３表歳入の状況'!Q38+'【印刷しない】第３表歳入の状況'!CP38</f>
        <v>1384429</v>
      </c>
      <c r="F38" s="157">
        <f t="shared" si="2"/>
        <v>58.3</v>
      </c>
      <c r="G38" s="73">
        <f>'【印刷しない】第３表歳入の状況'!DI38</f>
        <v>532390</v>
      </c>
      <c r="H38" s="74">
        <f t="shared" si="3"/>
        <v>22.4</v>
      </c>
      <c r="I38" s="73">
        <f>'【印刷しない】第３表歳入の状況'!DJ38</f>
        <v>1843266</v>
      </c>
      <c r="J38" s="74">
        <f t="shared" si="4"/>
        <v>77.6</v>
      </c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</row>
    <row r="39" spans="1:252" ht="33" customHeight="1">
      <c r="A39" s="181" t="s">
        <v>96</v>
      </c>
      <c r="B39" s="187">
        <f t="shared" si="5"/>
        <v>12597431</v>
      </c>
      <c r="C39" s="177">
        <f>'【印刷しない】第３表歳入の状況'!B39</f>
        <v>1620090</v>
      </c>
      <c r="D39" s="178">
        <f t="shared" si="1"/>
        <v>12.9</v>
      </c>
      <c r="E39" s="127">
        <f>'【印刷しない】第３表歳入の状況'!Q39+'【印刷しない】第３表歳入の状況'!CP39</f>
        <v>5817335</v>
      </c>
      <c r="F39" s="65">
        <f t="shared" si="2"/>
        <v>46.2</v>
      </c>
      <c r="G39" s="64">
        <f>'【印刷しない】第３表歳入の状況'!DI39</f>
        <v>2851826</v>
      </c>
      <c r="H39" s="65">
        <f t="shared" si="3"/>
        <v>22.6</v>
      </c>
      <c r="I39" s="64">
        <f>'【印刷しない】第３表歳入の状況'!DJ39</f>
        <v>9745605</v>
      </c>
      <c r="J39" s="65">
        <f t="shared" si="4"/>
        <v>77.4</v>
      </c>
      <c r="K39" s="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</row>
    <row r="40" spans="1:252" ht="33" customHeight="1">
      <c r="A40" s="181" t="s">
        <v>31</v>
      </c>
      <c r="B40" s="186">
        <f t="shared" si="5"/>
        <v>30515762</v>
      </c>
      <c r="C40" s="64">
        <f>'【印刷しない】第３表歳入の状況'!B40</f>
        <v>3526045</v>
      </c>
      <c r="D40" s="65">
        <f t="shared" si="1"/>
        <v>11.6</v>
      </c>
      <c r="E40" s="127">
        <f>'【印刷しない】第３表歳入の状況'!Q40+'【印刷しない】第３表歳入の状況'!CP40</f>
        <v>1055357</v>
      </c>
      <c r="F40" s="65">
        <f t="shared" si="2"/>
        <v>3.5</v>
      </c>
      <c r="G40" s="64">
        <f>'【印刷しない】第３表歳入の状況'!DI40</f>
        <v>5146702</v>
      </c>
      <c r="H40" s="65">
        <f t="shared" si="3"/>
        <v>16.9</v>
      </c>
      <c r="I40" s="64">
        <f>'【印刷しない】第３表歳入の状況'!DJ40</f>
        <v>25369060</v>
      </c>
      <c r="J40" s="65">
        <f t="shared" si="4"/>
        <v>83.1</v>
      </c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</row>
    <row r="41" spans="1:252" ht="33" customHeight="1">
      <c r="A41" s="181" t="s">
        <v>32</v>
      </c>
      <c r="B41" s="186">
        <f t="shared" si="5"/>
        <v>4588684</v>
      </c>
      <c r="C41" s="64">
        <f>'【印刷しない】第３表歳入の状況'!B41</f>
        <v>1231710</v>
      </c>
      <c r="D41" s="65">
        <f t="shared" si="1"/>
        <v>26.8</v>
      </c>
      <c r="E41" s="127">
        <f>'【印刷しない】第３表歳入の状況'!Q41+'【印刷しない】第３表歳入の状況'!CP41</f>
        <v>1177185</v>
      </c>
      <c r="F41" s="65">
        <f t="shared" si="2"/>
        <v>25.7</v>
      </c>
      <c r="G41" s="64">
        <f>'【印刷しない】第３表歳入の状況'!DI41</f>
        <v>2052376</v>
      </c>
      <c r="H41" s="65">
        <f t="shared" si="3"/>
        <v>44.7</v>
      </c>
      <c r="I41" s="64">
        <f>'【印刷しない】第３表歳入の状況'!DJ41</f>
        <v>2536308</v>
      </c>
      <c r="J41" s="65">
        <f t="shared" si="4"/>
        <v>55.3</v>
      </c>
      <c r="K41" s="8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</row>
    <row r="42" spans="1:252" ht="33" customHeight="1">
      <c r="A42" s="181" t="s">
        <v>33</v>
      </c>
      <c r="B42" s="186">
        <f t="shared" si="5"/>
        <v>3441995</v>
      </c>
      <c r="C42" s="64">
        <f>'【印刷しない】第３表歳入の状況'!B42</f>
        <v>532080</v>
      </c>
      <c r="D42" s="65">
        <f t="shared" si="1"/>
        <v>15.5</v>
      </c>
      <c r="E42" s="127">
        <f>'【印刷しない】第３表歳入の状況'!Q42+'【印刷しない】第３表歳入の状況'!CP42</f>
        <v>1361992</v>
      </c>
      <c r="F42" s="65">
        <f t="shared" si="2"/>
        <v>39.6</v>
      </c>
      <c r="G42" s="64">
        <f>'【印刷しない】第３表歳入の状況'!DI42</f>
        <v>937056</v>
      </c>
      <c r="H42" s="65">
        <f t="shared" si="3"/>
        <v>27.2</v>
      </c>
      <c r="I42" s="64">
        <f>'【印刷しない】第３表歳入の状況'!DJ42</f>
        <v>2504939</v>
      </c>
      <c r="J42" s="65">
        <f t="shared" si="4"/>
        <v>72.8</v>
      </c>
      <c r="K42" s="8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</row>
    <row r="43" spans="1:252" ht="33" customHeight="1">
      <c r="A43" s="182" t="s">
        <v>34</v>
      </c>
      <c r="B43" s="189">
        <f t="shared" si="5"/>
        <v>8395227</v>
      </c>
      <c r="C43" s="179">
        <f>'【印刷しない】第３表歳入の状況'!B43</f>
        <v>2259263</v>
      </c>
      <c r="D43" s="74">
        <f t="shared" si="1"/>
        <v>26.9</v>
      </c>
      <c r="E43" s="155">
        <f>'【印刷しない】第３表歳入の状況'!Q43+'【印刷しない】第３表歳入の状況'!CP43</f>
        <v>2045546</v>
      </c>
      <c r="F43" s="74">
        <f t="shared" si="2"/>
        <v>24.4</v>
      </c>
      <c r="G43" s="73">
        <f>'【印刷しない】第３表歳入の状況'!DI43</f>
        <v>3575787</v>
      </c>
      <c r="H43" s="74">
        <f t="shared" si="3"/>
        <v>42.6</v>
      </c>
      <c r="I43" s="73">
        <f>'【印刷しない】第３表歳入の状況'!DJ43</f>
        <v>4819440</v>
      </c>
      <c r="J43" s="74">
        <f t="shared" si="4"/>
        <v>57.4</v>
      </c>
      <c r="K43" s="8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</row>
    <row r="44" spans="1:252" ht="33" customHeight="1">
      <c r="A44" s="181" t="s">
        <v>35</v>
      </c>
      <c r="B44" s="186">
        <f t="shared" si="5"/>
        <v>7079359</v>
      </c>
      <c r="C44" s="64">
        <f>'【印刷しない】第３表歳入の状況'!B44</f>
        <v>2033601</v>
      </c>
      <c r="D44" s="65">
        <f t="shared" si="1"/>
        <v>28.7</v>
      </c>
      <c r="E44" s="127">
        <f>'【印刷しない】第３表歳入の状況'!Q44+'【印刷しない】第３表歳入の状況'!CP44</f>
        <v>2181100</v>
      </c>
      <c r="F44" s="65">
        <f t="shared" si="2"/>
        <v>30.8</v>
      </c>
      <c r="G44" s="64">
        <f>'【印刷しない】第３表歳入の状況'!DI44</f>
        <v>2899529</v>
      </c>
      <c r="H44" s="65">
        <f t="shared" si="3"/>
        <v>41</v>
      </c>
      <c r="I44" s="64">
        <f>'【印刷しない】第３表歳入の状況'!DJ44</f>
        <v>4179830</v>
      </c>
      <c r="J44" s="65">
        <f t="shared" si="4"/>
        <v>59</v>
      </c>
      <c r="K44" s="8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</row>
    <row r="45" spans="1:252" ht="33" customHeight="1">
      <c r="A45" s="181" t="s">
        <v>36</v>
      </c>
      <c r="B45" s="186">
        <f t="shared" si="5"/>
        <v>5578498</v>
      </c>
      <c r="C45" s="64">
        <f>'【印刷しない】第３表歳入の状況'!B45</f>
        <v>744765</v>
      </c>
      <c r="D45" s="65">
        <f t="shared" si="1"/>
        <v>13.4</v>
      </c>
      <c r="E45" s="127">
        <f>'【印刷しない】第３表歳入の状況'!Q45+'【印刷しない】第３表歳入の状況'!CP45</f>
        <v>1747424</v>
      </c>
      <c r="F45" s="65">
        <f t="shared" si="2"/>
        <v>31.3</v>
      </c>
      <c r="G45" s="64">
        <f>'【印刷しない】第３表歳入の状況'!DI45</f>
        <v>1504614</v>
      </c>
      <c r="H45" s="65">
        <f t="shared" si="3"/>
        <v>27</v>
      </c>
      <c r="I45" s="64">
        <f>'【印刷しない】第３表歳入の状況'!DJ45</f>
        <v>4073884</v>
      </c>
      <c r="J45" s="65">
        <f t="shared" si="4"/>
        <v>73</v>
      </c>
      <c r="K45" s="8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</row>
    <row r="46" spans="1:252" ht="33" customHeight="1">
      <c r="A46" s="181" t="s">
        <v>37</v>
      </c>
      <c r="B46" s="186">
        <f t="shared" si="5"/>
        <v>6689849</v>
      </c>
      <c r="C46" s="64">
        <f>'【印刷しない】第３表歳入の状況'!B46</f>
        <v>911246</v>
      </c>
      <c r="D46" s="65">
        <f t="shared" si="1"/>
        <v>13.6</v>
      </c>
      <c r="E46" s="127">
        <f>'【印刷しない】第３表歳入の状況'!Q46+'【印刷しない】第３表歳入の状況'!CP46</f>
        <v>2907436</v>
      </c>
      <c r="F46" s="65">
        <f t="shared" si="2"/>
        <v>43.5</v>
      </c>
      <c r="G46" s="64">
        <f>'【印刷しない】第３表歳入の状況'!DI46</f>
        <v>2062667</v>
      </c>
      <c r="H46" s="65">
        <f t="shared" si="3"/>
        <v>30.8</v>
      </c>
      <c r="I46" s="64">
        <f>'【印刷しない】第３表歳入の状況'!DJ46</f>
        <v>4627182</v>
      </c>
      <c r="J46" s="65">
        <f t="shared" si="4"/>
        <v>69.2</v>
      </c>
      <c r="K46" s="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</row>
    <row r="47" spans="1:252" ht="33" customHeight="1">
      <c r="A47" s="181" t="s">
        <v>38</v>
      </c>
      <c r="B47" s="186">
        <f t="shared" si="5"/>
        <v>3642024</v>
      </c>
      <c r="C47" s="64">
        <f>'【印刷しない】第３表歳入の状況'!B47</f>
        <v>287473</v>
      </c>
      <c r="D47" s="65">
        <f t="shared" si="1"/>
        <v>7.9</v>
      </c>
      <c r="E47" s="127">
        <f>'【印刷しない】第３表歳入の状況'!Q47+'【印刷しない】第３表歳入の状況'!CP47</f>
        <v>1939307</v>
      </c>
      <c r="F47" s="65">
        <f t="shared" si="2"/>
        <v>53.2</v>
      </c>
      <c r="G47" s="64">
        <f>'【印刷しない】第３表歳入の状況'!DI47</f>
        <v>886690</v>
      </c>
      <c r="H47" s="65">
        <f t="shared" si="3"/>
        <v>24.3</v>
      </c>
      <c r="I47" s="64">
        <f>'【印刷しない】第３表歳入の状況'!DJ47</f>
        <v>2755334</v>
      </c>
      <c r="J47" s="65">
        <f t="shared" si="4"/>
        <v>75.7</v>
      </c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</row>
    <row r="48" spans="1:252" ht="33" customHeight="1">
      <c r="A48" s="182" t="s">
        <v>39</v>
      </c>
      <c r="B48" s="189">
        <f t="shared" si="5"/>
        <v>8090917</v>
      </c>
      <c r="C48" s="73">
        <f>'【印刷しない】第３表歳入の状況'!B48</f>
        <v>1670707</v>
      </c>
      <c r="D48" s="74">
        <f t="shared" si="1"/>
        <v>20.6</v>
      </c>
      <c r="E48" s="155">
        <f>'【印刷しない】第３表歳入の状況'!Q48+'【印刷しない】第３表歳入の状況'!CP48</f>
        <v>2805677</v>
      </c>
      <c r="F48" s="74">
        <f t="shared" si="2"/>
        <v>34.7</v>
      </c>
      <c r="G48" s="73">
        <f>'【印刷しない】第３表歳入の状況'!DI48</f>
        <v>3217079</v>
      </c>
      <c r="H48" s="74">
        <f t="shared" si="3"/>
        <v>39.8</v>
      </c>
      <c r="I48" s="73">
        <f>'【印刷しない】第３表歳入の状況'!DJ48</f>
        <v>4873838</v>
      </c>
      <c r="J48" s="74">
        <f t="shared" si="4"/>
        <v>60.2</v>
      </c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</row>
    <row r="49" spans="1:252" ht="33" customHeight="1">
      <c r="A49" s="181" t="s">
        <v>40</v>
      </c>
      <c r="B49" s="186">
        <f t="shared" si="5"/>
        <v>3902050</v>
      </c>
      <c r="C49" s="64">
        <f>'【印刷しない】第３表歳入の状況'!B49</f>
        <v>726598</v>
      </c>
      <c r="D49" s="65">
        <f t="shared" si="1"/>
        <v>18.6</v>
      </c>
      <c r="E49" s="127">
        <f>'【印刷しない】第３表歳入の状況'!Q49+'【印刷しない】第３表歳入の状況'!CP49</f>
        <v>1607165</v>
      </c>
      <c r="F49" s="65">
        <f t="shared" si="2"/>
        <v>41.2</v>
      </c>
      <c r="G49" s="64">
        <f>'【印刷しない】第３表歳入の状況'!DI49</f>
        <v>1333195</v>
      </c>
      <c r="H49" s="65">
        <f t="shared" si="3"/>
        <v>34.2</v>
      </c>
      <c r="I49" s="64">
        <f>'【印刷しない】第３表歳入の状況'!DJ49</f>
        <v>2568855</v>
      </c>
      <c r="J49" s="65">
        <f t="shared" si="4"/>
        <v>65.8</v>
      </c>
      <c r="K49" s="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</row>
    <row r="50" spans="1:252" ht="33" customHeight="1">
      <c r="A50" s="181" t="s">
        <v>41</v>
      </c>
      <c r="B50" s="186">
        <f t="shared" si="5"/>
        <v>5069121</v>
      </c>
      <c r="C50" s="64">
        <f>'【印刷しない】第３表歳入の状況'!B50</f>
        <v>622983</v>
      </c>
      <c r="D50" s="65">
        <f t="shared" si="1"/>
        <v>12.3</v>
      </c>
      <c r="E50" s="127">
        <f>'【印刷しない】第３表歳入の状況'!Q50+'【印刷しない】第３表歳入の状況'!CP50</f>
        <v>2019998</v>
      </c>
      <c r="F50" s="65">
        <f t="shared" si="2"/>
        <v>39.8</v>
      </c>
      <c r="G50" s="64">
        <f>'【印刷しない】第３表歳入の状況'!DI50</f>
        <v>1233467</v>
      </c>
      <c r="H50" s="65">
        <f t="shared" si="3"/>
        <v>24.3</v>
      </c>
      <c r="I50" s="64">
        <f>'【印刷しない】第３表歳入の状況'!DJ50</f>
        <v>3835654</v>
      </c>
      <c r="J50" s="65">
        <f t="shared" si="4"/>
        <v>75.7</v>
      </c>
      <c r="K50" s="8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</row>
    <row r="51" spans="1:252" ht="33" customHeight="1">
      <c r="A51" s="181" t="s">
        <v>42</v>
      </c>
      <c r="B51" s="186">
        <f t="shared" si="5"/>
        <v>4133975</v>
      </c>
      <c r="C51" s="64">
        <f>'【印刷しない】第３表歳入の状況'!B51</f>
        <v>687977</v>
      </c>
      <c r="D51" s="65">
        <f t="shared" si="1"/>
        <v>16.6</v>
      </c>
      <c r="E51" s="127">
        <f>'【印刷しない】第３表歳入の状況'!Q51+'【印刷しない】第３表歳入の状況'!CP51</f>
        <v>1422774</v>
      </c>
      <c r="F51" s="65">
        <f t="shared" si="2"/>
        <v>34.4</v>
      </c>
      <c r="G51" s="64">
        <f>'【印刷しない】第３表歳入の状況'!DI51</f>
        <v>1548237</v>
      </c>
      <c r="H51" s="65">
        <f t="shared" si="3"/>
        <v>37.5</v>
      </c>
      <c r="I51" s="64">
        <f>'【印刷しない】第３表歳入の状況'!DJ51</f>
        <v>2585738</v>
      </c>
      <c r="J51" s="65">
        <f t="shared" si="4"/>
        <v>62.5</v>
      </c>
      <c r="K51" s="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</row>
    <row r="52" spans="1:252" ht="33" customHeight="1">
      <c r="A52" s="181" t="s">
        <v>43</v>
      </c>
      <c r="B52" s="186">
        <f t="shared" si="5"/>
        <v>5202579</v>
      </c>
      <c r="C52" s="64">
        <f>'【印刷しない】第３表歳入の状況'!B52</f>
        <v>521717</v>
      </c>
      <c r="D52" s="65">
        <f t="shared" si="1"/>
        <v>10</v>
      </c>
      <c r="E52" s="127">
        <f>'【印刷しない】第３表歳入の状況'!Q52+'【印刷しない】第３表歳入の状況'!CP52</f>
        <v>2122169</v>
      </c>
      <c r="F52" s="65">
        <f t="shared" si="2"/>
        <v>40.8</v>
      </c>
      <c r="G52" s="64">
        <f>'【印刷しない】第３表歳入の状況'!DI52</f>
        <v>1506722</v>
      </c>
      <c r="H52" s="65">
        <f t="shared" si="3"/>
        <v>29</v>
      </c>
      <c r="I52" s="64">
        <f>'【印刷しない】第３表歳入の状況'!DJ52</f>
        <v>3695857</v>
      </c>
      <c r="J52" s="65">
        <f t="shared" si="4"/>
        <v>71</v>
      </c>
      <c r="K52" s="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</row>
    <row r="53" spans="1:252" ht="33" customHeight="1">
      <c r="A53" s="182" t="s">
        <v>44</v>
      </c>
      <c r="B53" s="186">
        <f t="shared" si="5"/>
        <v>10595681</v>
      </c>
      <c r="C53" s="73">
        <f>'【印刷しない】第３表歳入の状況'!B53</f>
        <v>1681683</v>
      </c>
      <c r="D53" s="74">
        <f t="shared" si="1"/>
        <v>15.9</v>
      </c>
      <c r="E53" s="155">
        <f>'【印刷しない】第３表歳入の状況'!Q53+'【印刷しない】第３表歳入の状況'!CP53</f>
        <v>2747642</v>
      </c>
      <c r="F53" s="74">
        <f t="shared" si="2"/>
        <v>25.9</v>
      </c>
      <c r="G53" s="73">
        <f>'【印刷しない】第３表歳入の状況'!DI53</f>
        <v>2871222</v>
      </c>
      <c r="H53" s="74">
        <f t="shared" si="3"/>
        <v>27.1</v>
      </c>
      <c r="I53" s="73">
        <f>'【印刷しない】第３表歳入の状況'!DJ53</f>
        <v>7724459</v>
      </c>
      <c r="J53" s="74">
        <f t="shared" si="4"/>
        <v>72.9</v>
      </c>
      <c r="K53" s="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</row>
    <row r="54" spans="1:252" ht="33" customHeight="1">
      <c r="A54" s="181" t="s">
        <v>45</v>
      </c>
      <c r="B54" s="187">
        <f t="shared" si="5"/>
        <v>5375867</v>
      </c>
      <c r="C54" s="64">
        <f>'【印刷しない】第３表歳入の状況'!B54</f>
        <v>977146</v>
      </c>
      <c r="D54" s="65">
        <f t="shared" si="1"/>
        <v>18.2</v>
      </c>
      <c r="E54" s="127">
        <f>'【印刷しない】第３表歳入の状況'!Q54+'【印刷しない】第３表歳入の状況'!CP54</f>
        <v>2249300</v>
      </c>
      <c r="F54" s="65">
        <f t="shared" si="2"/>
        <v>41.8</v>
      </c>
      <c r="G54" s="64">
        <f>'【印刷しない】第３表歳入の状況'!DI54</f>
        <v>1778950</v>
      </c>
      <c r="H54" s="65">
        <f t="shared" si="3"/>
        <v>33.1</v>
      </c>
      <c r="I54" s="64">
        <f>'【印刷しない】第３表歳入の状況'!DJ54</f>
        <v>3596917</v>
      </c>
      <c r="J54" s="65">
        <f t="shared" si="4"/>
        <v>66.9</v>
      </c>
      <c r="K54" s="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</row>
    <row r="55" spans="1:252" ht="33" customHeight="1">
      <c r="A55" s="181" t="s">
        <v>46</v>
      </c>
      <c r="B55" s="186">
        <f t="shared" si="5"/>
        <v>13212320</v>
      </c>
      <c r="C55" s="64">
        <f>'【印刷しない】第３表歳入の状況'!B55</f>
        <v>2891535</v>
      </c>
      <c r="D55" s="65">
        <f t="shared" si="1"/>
        <v>21.9</v>
      </c>
      <c r="E55" s="127">
        <f>'【印刷しない】第３表歳入の状況'!Q55+'【印刷しない】第３表歳入の状況'!CP55</f>
        <v>622804</v>
      </c>
      <c r="F55" s="65">
        <f t="shared" si="2"/>
        <v>4.7</v>
      </c>
      <c r="G55" s="64">
        <f>'【印刷しない】第３表歳入の状況'!DI55</f>
        <v>6469171</v>
      </c>
      <c r="H55" s="65">
        <f t="shared" si="3"/>
        <v>49</v>
      </c>
      <c r="I55" s="64">
        <f>'【印刷しない】第３表歳入の状況'!DJ55</f>
        <v>6743149</v>
      </c>
      <c r="J55" s="65">
        <f t="shared" si="4"/>
        <v>51</v>
      </c>
      <c r="K55" s="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</row>
    <row r="56" spans="1:252" ht="33" customHeight="1">
      <c r="A56" s="181" t="s">
        <v>47</v>
      </c>
      <c r="B56" s="186">
        <f t="shared" si="5"/>
        <v>22883725</v>
      </c>
      <c r="C56" s="64">
        <f>'【印刷しない】第３表歳入の状況'!B56</f>
        <v>1698119</v>
      </c>
      <c r="D56" s="65">
        <f t="shared" si="1"/>
        <v>7.4</v>
      </c>
      <c r="E56" s="127">
        <f>'【印刷しない】第３表歳入の状況'!Q56+'【印刷しない】第３表歳入の状況'!CP56</f>
        <v>3389639</v>
      </c>
      <c r="F56" s="65">
        <f t="shared" si="2"/>
        <v>14.8</v>
      </c>
      <c r="G56" s="64">
        <f>'【印刷しない】第３表歳入の状況'!DI56</f>
        <v>10157716</v>
      </c>
      <c r="H56" s="65">
        <f t="shared" si="3"/>
        <v>44.4</v>
      </c>
      <c r="I56" s="64">
        <f>'【印刷しない】第３表歳入の状況'!DJ56</f>
        <v>12726009</v>
      </c>
      <c r="J56" s="65">
        <f t="shared" si="4"/>
        <v>55.6</v>
      </c>
      <c r="K56" s="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</row>
    <row r="57" spans="1:252" ht="33" customHeight="1">
      <c r="A57" s="181" t="s">
        <v>48</v>
      </c>
      <c r="B57" s="186">
        <f t="shared" si="5"/>
        <v>25101312</v>
      </c>
      <c r="C57" s="64">
        <f>'【印刷しない】第３表歳入の状況'!B57</f>
        <v>1752353</v>
      </c>
      <c r="D57" s="65">
        <f t="shared" si="1"/>
        <v>7</v>
      </c>
      <c r="E57" s="127">
        <f>'【印刷しない】第３表歳入の状況'!Q57+'【印刷しない】第３表歳入の状況'!CP57</f>
        <v>7072482</v>
      </c>
      <c r="F57" s="65">
        <f t="shared" si="2"/>
        <v>28.2</v>
      </c>
      <c r="G57" s="64">
        <f>'【印刷しない】第３表歳入の状況'!DI57</f>
        <v>5145264</v>
      </c>
      <c r="H57" s="65">
        <f t="shared" si="3"/>
        <v>20.5</v>
      </c>
      <c r="I57" s="64">
        <f>'【印刷しない】第３表歳入の状況'!DJ57</f>
        <v>19956048</v>
      </c>
      <c r="J57" s="65">
        <f t="shared" si="4"/>
        <v>79.5</v>
      </c>
      <c r="K57" s="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</row>
    <row r="58" spans="1:252" ht="33" customHeight="1">
      <c r="A58" s="182" t="s">
        <v>49</v>
      </c>
      <c r="B58" s="189">
        <f>G58+I58</f>
        <v>9967993</v>
      </c>
      <c r="C58" s="73">
        <f>'【印刷しない】第３表歳入の状況'!B58</f>
        <v>447660</v>
      </c>
      <c r="D58" s="74">
        <f t="shared" si="1"/>
        <v>4.5</v>
      </c>
      <c r="E58" s="155">
        <f>'【印刷しない】第３表歳入の状況'!Q58+'【印刷しない】第３表歳入の状況'!CP58</f>
        <v>1862980</v>
      </c>
      <c r="F58" s="74">
        <f t="shared" si="2"/>
        <v>18.7</v>
      </c>
      <c r="G58" s="73">
        <f>'【印刷しない】第３表歳入の状況'!DI58</f>
        <v>2288301</v>
      </c>
      <c r="H58" s="74">
        <f t="shared" si="3"/>
        <v>23</v>
      </c>
      <c r="I58" s="73">
        <f>'【印刷しない】第３表歳入の状況'!DJ58</f>
        <v>7679692</v>
      </c>
      <c r="J58" s="74">
        <f t="shared" si="4"/>
        <v>77</v>
      </c>
      <c r="K58" s="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</row>
    <row r="59" spans="1:252" ht="33" customHeight="1">
      <c r="A59" s="181" t="s">
        <v>50</v>
      </c>
      <c r="B59" s="186">
        <f t="shared" si="5"/>
        <v>26155800</v>
      </c>
      <c r="C59" s="64">
        <f>'【印刷しない】第３表歳入の状況'!B59</f>
        <v>4264628</v>
      </c>
      <c r="D59" s="65">
        <f t="shared" si="1"/>
        <v>16.3</v>
      </c>
      <c r="E59" s="127">
        <f>'【印刷しない】第３表歳入の状況'!Q59+'【印刷しない】第３表歳入の状況'!CP59</f>
        <v>2639396</v>
      </c>
      <c r="F59" s="65">
        <f t="shared" si="2"/>
        <v>10.1</v>
      </c>
      <c r="G59" s="64">
        <f>'【印刷しない】第３表歳入の状況'!DI59</f>
        <v>11771026</v>
      </c>
      <c r="H59" s="65">
        <f t="shared" si="3"/>
        <v>45</v>
      </c>
      <c r="I59" s="64">
        <f>'【印刷しない】第３表歳入の状況'!DJ59</f>
        <v>14384774</v>
      </c>
      <c r="J59" s="65">
        <f t="shared" si="4"/>
        <v>55</v>
      </c>
      <c r="K59" s="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</row>
    <row r="60" spans="1:252" ht="33" customHeight="1">
      <c r="A60" s="181" t="s">
        <v>51</v>
      </c>
      <c r="B60" s="186">
        <f t="shared" si="5"/>
        <v>10868908</v>
      </c>
      <c r="C60" s="64">
        <f>'【印刷しない】第３表歳入の状況'!B60</f>
        <v>1044618</v>
      </c>
      <c r="D60" s="65">
        <f t="shared" si="1"/>
        <v>9.6</v>
      </c>
      <c r="E60" s="127">
        <f>'【印刷しない】第３表歳入の状況'!Q60+'【印刷しない】第３表歳入の状況'!CP60</f>
        <v>1601181</v>
      </c>
      <c r="F60" s="65">
        <f t="shared" si="2"/>
        <v>14.7</v>
      </c>
      <c r="G60" s="64">
        <f>'【印刷しない】第３表歳入の状況'!DI60</f>
        <v>4840056</v>
      </c>
      <c r="H60" s="65">
        <f t="shared" si="3"/>
        <v>44.5</v>
      </c>
      <c r="I60" s="64">
        <f>'【印刷しない】第３表歳入の状況'!DJ60</f>
        <v>6028852</v>
      </c>
      <c r="J60" s="65">
        <f t="shared" si="4"/>
        <v>55.5</v>
      </c>
      <c r="K60" s="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</row>
    <row r="61" spans="1:252" ht="33" customHeight="1">
      <c r="A61" s="181" t="s">
        <v>52</v>
      </c>
      <c r="B61" s="186">
        <f>G61+I61</f>
        <v>20076325</v>
      </c>
      <c r="C61" s="64">
        <f>'【印刷しない】第３表歳入の状況'!B61</f>
        <v>508766</v>
      </c>
      <c r="D61" s="65">
        <f t="shared" si="1"/>
        <v>2.5</v>
      </c>
      <c r="E61" s="127">
        <f>'【印刷しない】第３表歳入の状況'!Q61+'【印刷しない】第３表歳入の状況'!CP61</f>
        <v>6636134</v>
      </c>
      <c r="F61" s="65">
        <f t="shared" si="2"/>
        <v>33.1</v>
      </c>
      <c r="G61" s="64">
        <f>'【印刷しない】第３表歳入の状況'!DI61</f>
        <v>4707395</v>
      </c>
      <c r="H61" s="65">
        <f t="shared" si="3"/>
        <v>23.4</v>
      </c>
      <c r="I61" s="64">
        <f>'【印刷しない】第３表歳入の状況'!DJ61</f>
        <v>15368930</v>
      </c>
      <c r="J61" s="65">
        <f t="shared" si="4"/>
        <v>76.6</v>
      </c>
      <c r="K61" s="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</row>
    <row r="62" spans="1:252" ht="33" customHeight="1">
      <c r="A62" s="181" t="s">
        <v>53</v>
      </c>
      <c r="B62" s="186">
        <f t="shared" si="5"/>
        <v>8894523</v>
      </c>
      <c r="C62" s="64">
        <f>'【印刷しない】第３表歳入の状況'!B62</f>
        <v>127668</v>
      </c>
      <c r="D62" s="65">
        <f t="shared" si="1"/>
        <v>1.4</v>
      </c>
      <c r="E62" s="127">
        <f>'【印刷しない】第３表歳入の状況'!Q62+'【印刷しない】第３表歳入の状況'!CP62</f>
        <v>1755333</v>
      </c>
      <c r="F62" s="65">
        <f t="shared" si="2"/>
        <v>19.7</v>
      </c>
      <c r="G62" s="64">
        <f>'【印刷しない】第３表歳入の状況'!DI62</f>
        <v>3995066</v>
      </c>
      <c r="H62" s="65">
        <f t="shared" si="3"/>
        <v>44.9</v>
      </c>
      <c r="I62" s="64">
        <f>'【印刷しない】第３表歳入の状況'!DJ62</f>
        <v>4899457</v>
      </c>
      <c r="J62" s="65">
        <f t="shared" si="4"/>
        <v>55.1</v>
      </c>
      <c r="K62" s="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</row>
    <row r="63" spans="1:252" ht="33" customHeight="1">
      <c r="A63" s="182" t="s">
        <v>54</v>
      </c>
      <c r="B63" s="189">
        <f t="shared" si="5"/>
        <v>13146527</v>
      </c>
      <c r="C63" s="73">
        <f>'【印刷しない】第３表歳入の状況'!B63</f>
        <v>2097369</v>
      </c>
      <c r="D63" s="74">
        <f t="shared" si="1"/>
        <v>16</v>
      </c>
      <c r="E63" s="155">
        <f>'【印刷しない】第３表歳入の状況'!Q63+'【印刷しない】第３表歳入の状況'!CP63</f>
        <v>1424935</v>
      </c>
      <c r="F63" s="74">
        <f t="shared" si="2"/>
        <v>10.8</v>
      </c>
      <c r="G63" s="73">
        <f>'【印刷しない】第３表歳入の状況'!DI63</f>
        <v>9508346</v>
      </c>
      <c r="H63" s="74">
        <f t="shared" si="3"/>
        <v>72.3</v>
      </c>
      <c r="I63" s="73">
        <f>'【印刷しない】第３表歳入の状況'!DJ63</f>
        <v>3638181</v>
      </c>
      <c r="J63" s="74">
        <f t="shared" si="4"/>
        <v>27.700000000000003</v>
      </c>
      <c r="K63" s="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</row>
    <row r="64" spans="1:252" ht="33" customHeight="1" thickBot="1">
      <c r="A64" s="181" t="s">
        <v>60</v>
      </c>
      <c r="B64" s="190">
        <f t="shared" si="5"/>
        <v>11113392</v>
      </c>
      <c r="C64" s="64">
        <f>'【印刷しない】第３表歳入の状況'!B64</f>
        <v>411545</v>
      </c>
      <c r="D64" s="65">
        <f t="shared" si="1"/>
        <v>3.7</v>
      </c>
      <c r="E64" s="127">
        <f>'【印刷しない】第３表歳入の状況'!Q64+'【印刷しない】第３表歳入の状況'!CP64</f>
        <v>2774918</v>
      </c>
      <c r="F64" s="65">
        <f t="shared" si="2"/>
        <v>25</v>
      </c>
      <c r="G64" s="64">
        <f>'【印刷しない】第３表歳入の状況'!DI64</f>
        <v>2813819</v>
      </c>
      <c r="H64" s="65">
        <f t="shared" si="3"/>
        <v>25.3</v>
      </c>
      <c r="I64" s="64">
        <f>'【印刷しない】第３表歳入の状況'!DJ64</f>
        <v>8299573</v>
      </c>
      <c r="J64" s="65">
        <f t="shared" si="4"/>
        <v>74.7</v>
      </c>
      <c r="K64" s="8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</row>
    <row r="65" spans="1:252" ht="33" customHeight="1" thickBot="1" thickTop="1">
      <c r="A65" s="68" t="s">
        <v>55</v>
      </c>
      <c r="B65" s="66">
        <f>SUM(B19:B64)</f>
        <v>410886291</v>
      </c>
      <c r="C65" s="66">
        <f>SUM(C19:C64)</f>
        <v>52676795</v>
      </c>
      <c r="D65" s="67">
        <f>ROUND(C65/B65*100,1)</f>
        <v>12.8</v>
      </c>
      <c r="E65" s="66">
        <f>SUM(E19:E64)</f>
        <v>111601550</v>
      </c>
      <c r="F65" s="67">
        <f>ROUND(E65/B65*100,1)</f>
        <v>27.2</v>
      </c>
      <c r="G65" s="66">
        <f>SUM(G19:G64)</f>
        <v>133412846</v>
      </c>
      <c r="H65" s="67">
        <f>ROUND(G65/B65*100,1)</f>
        <v>32.5</v>
      </c>
      <c r="I65" s="66">
        <f>SUM(I19:I64)</f>
        <v>277473445</v>
      </c>
      <c r="J65" s="67">
        <f>100-H65</f>
        <v>67.5</v>
      </c>
      <c r="K65" s="8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</row>
    <row r="66" spans="1:252" ht="33" customHeight="1" thickTop="1">
      <c r="A66" s="69" t="s">
        <v>56</v>
      </c>
      <c r="B66" s="70">
        <f>SUM(B65,B18)</f>
        <v>1389838396</v>
      </c>
      <c r="C66" s="70">
        <f>SUM(C65,C18)</f>
        <v>258936607</v>
      </c>
      <c r="D66" s="71">
        <f>ROUND(C66/B66*100,1)</f>
        <v>18.6</v>
      </c>
      <c r="E66" s="70">
        <f>E18+E65</f>
        <v>270808499</v>
      </c>
      <c r="F66" s="71">
        <f>ROUND(E66/B66*100,1)</f>
        <v>19.5</v>
      </c>
      <c r="G66" s="70">
        <f>SUM(G18,G65)</f>
        <v>486150910</v>
      </c>
      <c r="H66" s="71">
        <f>ROUND(G66/B66*100,1)</f>
        <v>35</v>
      </c>
      <c r="I66" s="70">
        <f>SUM(I18,I65)</f>
        <v>903687486</v>
      </c>
      <c r="J66" s="71">
        <f>100-H66</f>
        <v>65</v>
      </c>
      <c r="K66" s="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</row>
    <row r="67" spans="1:10" ht="14.25">
      <c r="A67" s="10"/>
      <c r="B67" s="10"/>
      <c r="C67" s="10"/>
      <c r="D67" s="10"/>
      <c r="E67" s="10"/>
      <c r="F67" s="10"/>
      <c r="G67" s="10"/>
      <c r="H67" s="10"/>
      <c r="I67" s="10"/>
      <c r="J67" s="10"/>
    </row>
  </sheetData>
  <sheetProtection/>
  <printOptions/>
  <pageMargins left="0.7874015748031497" right="0.7874015748031497" top="0.7874015748031497" bottom="0.3937007874015748" header="0.5905511811023623" footer="0.31496062992125984"/>
  <pageSetup firstPageNumber="49" useFirstPageNumber="1" fitToHeight="1" fitToWidth="1" horizontalDpi="600" verticalDpi="600" orientation="portrait" paperSize="9" scale="32" r:id="rId1"/>
  <headerFooter alignWithMargins="0">
    <oddHeader>&amp;L&amp;24　　第４表　地方税の構成比及び自主財源等</oddHeader>
    <oddFooter>&amp;C&amp;30&amp;P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86"/>
  <sheetViews>
    <sheetView view="pageBreakPreview" zoomScale="55" zoomScaleNormal="50" zoomScaleSheetLayoutView="55" zoomScalePageLayoutView="0" workbookViewId="0" topLeftCell="A1">
      <pane xSplit="1" ySplit="4" topLeftCell="CR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S15" sqref="CS15"/>
    </sheetView>
  </sheetViews>
  <sheetFormatPr defaultColWidth="9.00390625" defaultRowHeight="14.25"/>
  <cols>
    <col min="1" max="1" width="21.625" style="75" bestFit="1" customWidth="1"/>
    <col min="2" max="2" width="20.375" style="75" customWidth="1"/>
    <col min="3" max="16" width="19.625" style="75" customWidth="1"/>
    <col min="17" max="20" width="20.375" style="75" customWidth="1"/>
    <col min="21" max="23" width="19.625" style="75" customWidth="1"/>
    <col min="24" max="24" width="19.625" style="119" customWidth="1"/>
    <col min="25" max="48" width="19.625" style="75" customWidth="1"/>
    <col min="49" max="49" width="19.625" style="119" customWidth="1"/>
    <col min="50" max="94" width="19.625" style="75" customWidth="1"/>
    <col min="95" max="96" width="20.375" style="75" customWidth="1"/>
    <col min="97" max="97" width="12.625" style="75" customWidth="1"/>
    <col min="98" max="98" width="20.375" style="75" customWidth="1"/>
    <col min="99" max="99" width="12.625" style="75" customWidth="1"/>
    <col min="100" max="100" width="20.375" style="75" customWidth="1"/>
    <col min="101" max="101" width="12.625" style="75" customWidth="1"/>
    <col min="102" max="102" width="20.375" style="75" customWidth="1"/>
    <col min="103" max="103" width="12.625" style="75" customWidth="1"/>
    <col min="104" max="104" width="20.375" style="75" customWidth="1"/>
    <col min="105" max="105" width="12.625" style="75" customWidth="1"/>
    <col min="106" max="106" width="20.375" style="75" customWidth="1"/>
    <col min="107" max="107" width="12.625" style="75" customWidth="1"/>
    <col min="108" max="108" width="25.375" style="75" bestFit="1" customWidth="1"/>
    <col min="109" max="109" width="16.125" style="75" customWidth="1"/>
    <col min="110" max="111" width="20.75390625" style="75" customWidth="1"/>
    <col min="112" max="112" width="5.50390625" style="75" customWidth="1"/>
    <col min="113" max="114" width="20.75390625" style="75" customWidth="1"/>
    <col min="115" max="115" width="27.125" style="75" bestFit="1" customWidth="1"/>
    <col min="116" max="116" width="9.00390625" style="75" customWidth="1"/>
    <col min="117" max="117" width="22.00390625" style="75" customWidth="1"/>
    <col min="118" max="118" width="20.50390625" style="75" customWidth="1"/>
    <col min="119" max="16384" width="9.00390625" style="75" customWidth="1"/>
  </cols>
  <sheetData>
    <row r="1" spans="1:109" ht="27" customHeight="1">
      <c r="A1" s="128" t="s">
        <v>0</v>
      </c>
      <c r="B1" s="29" t="s">
        <v>63</v>
      </c>
      <c r="C1" s="29" t="s">
        <v>64</v>
      </c>
      <c r="D1" s="59"/>
      <c r="E1" s="59"/>
      <c r="F1" s="59"/>
      <c r="G1" s="59"/>
      <c r="H1" s="59"/>
      <c r="I1" s="29" t="s">
        <v>65</v>
      </c>
      <c r="J1" s="60" t="s">
        <v>66</v>
      </c>
      <c r="K1" s="60" t="s">
        <v>97</v>
      </c>
      <c r="L1" s="60" t="s">
        <v>149</v>
      </c>
      <c r="M1" s="32" t="s">
        <v>150</v>
      </c>
      <c r="N1" s="32" t="s">
        <v>151</v>
      </c>
      <c r="O1" s="29" t="s">
        <v>121</v>
      </c>
      <c r="P1" s="29" t="s">
        <v>152</v>
      </c>
      <c r="Q1" s="29" t="s">
        <v>153</v>
      </c>
      <c r="R1" s="59"/>
      <c r="S1" s="59"/>
      <c r="T1" s="59"/>
      <c r="U1" s="29" t="s">
        <v>154</v>
      </c>
      <c r="V1" s="61" t="s">
        <v>155</v>
      </c>
      <c r="W1" s="62"/>
      <c r="X1" s="29" t="s">
        <v>156</v>
      </c>
      <c r="Y1" s="129"/>
      <c r="Z1" s="130" t="s">
        <v>157</v>
      </c>
      <c r="AA1" s="59"/>
      <c r="AB1" s="59"/>
      <c r="AC1" s="59"/>
      <c r="AD1" s="59"/>
      <c r="AE1" s="29" t="s">
        <v>158</v>
      </c>
      <c r="AF1" s="59"/>
      <c r="AG1" s="59"/>
      <c r="AH1" s="29" t="s">
        <v>159</v>
      </c>
      <c r="AI1" s="59"/>
      <c r="AJ1" s="28"/>
      <c r="AK1" s="129"/>
      <c r="AL1" s="130" t="s">
        <v>159</v>
      </c>
      <c r="AM1" s="28"/>
      <c r="AN1" s="59"/>
      <c r="AO1" s="59"/>
      <c r="AP1" s="59"/>
      <c r="AQ1" s="59"/>
      <c r="AR1" s="59"/>
      <c r="AS1" s="59"/>
      <c r="AT1" s="59"/>
      <c r="AU1" s="49"/>
      <c r="AV1" s="60" t="s">
        <v>160</v>
      </c>
      <c r="AW1" s="131" t="s">
        <v>161</v>
      </c>
      <c r="AX1" s="130" t="s">
        <v>161</v>
      </c>
      <c r="AY1" s="59"/>
      <c r="AZ1" s="59"/>
      <c r="BA1" s="28"/>
      <c r="BB1" s="28"/>
      <c r="BC1" s="59"/>
      <c r="BD1" s="59"/>
      <c r="BE1" s="59"/>
      <c r="BF1" s="59"/>
      <c r="BG1" s="59"/>
      <c r="BH1" s="59"/>
      <c r="BI1" s="129"/>
      <c r="BJ1" s="130" t="s">
        <v>162</v>
      </c>
      <c r="BK1" s="59"/>
      <c r="BL1" s="59"/>
      <c r="BM1" s="59"/>
      <c r="BN1" s="59"/>
      <c r="BO1" s="29" t="s">
        <v>163</v>
      </c>
      <c r="BP1" s="28"/>
      <c r="BQ1" s="28"/>
      <c r="BR1" s="59"/>
      <c r="BS1" s="59"/>
      <c r="BT1" s="49"/>
      <c r="BU1" s="131" t="s">
        <v>164</v>
      </c>
      <c r="BV1" s="132" t="s">
        <v>165</v>
      </c>
      <c r="BW1" s="29" t="s">
        <v>166</v>
      </c>
      <c r="BX1" s="59"/>
      <c r="BY1" s="59"/>
      <c r="BZ1" s="29" t="s">
        <v>167</v>
      </c>
      <c r="CA1" s="59"/>
      <c r="CB1" s="28"/>
      <c r="CC1" s="28"/>
      <c r="CD1" s="28"/>
      <c r="CE1" s="28"/>
      <c r="CF1" s="59"/>
      <c r="CG1" s="129"/>
      <c r="CH1" s="133" t="s">
        <v>168</v>
      </c>
      <c r="CI1" s="28"/>
      <c r="CJ1" s="59"/>
      <c r="CK1" s="59"/>
      <c r="CL1" s="59"/>
      <c r="CM1" s="29" t="s">
        <v>169</v>
      </c>
      <c r="CN1" s="59"/>
      <c r="CO1" s="59"/>
      <c r="CP1" s="49"/>
      <c r="CQ1" s="29" t="s">
        <v>1</v>
      </c>
      <c r="CR1" s="28" t="s">
        <v>76</v>
      </c>
      <c r="CS1" s="28"/>
      <c r="CT1" s="59"/>
      <c r="CU1" s="28"/>
      <c r="CV1" s="59"/>
      <c r="CW1" s="59"/>
      <c r="CX1" s="59"/>
      <c r="CY1" s="59"/>
      <c r="CZ1" s="59"/>
      <c r="DA1" s="59"/>
      <c r="DB1" s="59"/>
      <c r="DC1" s="49"/>
      <c r="DD1" s="48"/>
      <c r="DE1" s="48"/>
    </row>
    <row r="2" spans="1:109" ht="33.75" customHeight="1">
      <c r="A2" s="12"/>
      <c r="B2" s="17"/>
      <c r="C2" s="17"/>
      <c r="D2" s="29" t="s">
        <v>122</v>
      </c>
      <c r="E2" s="63" t="s">
        <v>170</v>
      </c>
      <c r="F2" s="60" t="s">
        <v>171</v>
      </c>
      <c r="G2" s="29" t="s">
        <v>172</v>
      </c>
      <c r="H2" s="29" t="s">
        <v>173</v>
      </c>
      <c r="I2" s="17"/>
      <c r="J2" s="17"/>
      <c r="K2" s="31" t="s">
        <v>174</v>
      </c>
      <c r="L2" s="30" t="s">
        <v>175</v>
      </c>
      <c r="M2" s="34" t="s">
        <v>176</v>
      </c>
      <c r="N2" s="34" t="s">
        <v>177</v>
      </c>
      <c r="O2" s="30" t="s">
        <v>178</v>
      </c>
      <c r="P2" s="30" t="s">
        <v>116</v>
      </c>
      <c r="Q2" s="17"/>
      <c r="R2" s="29" t="s">
        <v>67</v>
      </c>
      <c r="S2" s="29" t="s">
        <v>68</v>
      </c>
      <c r="T2" s="63" t="s">
        <v>129</v>
      </c>
      <c r="U2" s="31" t="s">
        <v>69</v>
      </c>
      <c r="V2" s="30" t="s">
        <v>179</v>
      </c>
      <c r="W2" s="32" t="s">
        <v>180</v>
      </c>
      <c r="X2" s="17"/>
      <c r="Y2" s="131" t="s">
        <v>181</v>
      </c>
      <c r="Z2" s="130" t="s">
        <v>181</v>
      </c>
      <c r="AA2" s="28"/>
      <c r="AB2" s="29" t="s">
        <v>182</v>
      </c>
      <c r="AC2" s="60" t="s">
        <v>183</v>
      </c>
      <c r="AD2" s="29" t="s">
        <v>77</v>
      </c>
      <c r="AE2" s="56"/>
      <c r="AF2" s="32" t="s">
        <v>98</v>
      </c>
      <c r="AG2" s="29" t="s">
        <v>99</v>
      </c>
      <c r="AH2" s="56"/>
      <c r="AI2" s="32" t="s">
        <v>78</v>
      </c>
      <c r="AJ2" s="29" t="s">
        <v>79</v>
      </c>
      <c r="AK2" s="131" t="s">
        <v>130</v>
      </c>
      <c r="AL2" s="191" t="s">
        <v>144</v>
      </c>
      <c r="AM2" s="60" t="s">
        <v>184</v>
      </c>
      <c r="AN2" s="60" t="s">
        <v>185</v>
      </c>
      <c r="AO2" s="29" t="s">
        <v>186</v>
      </c>
      <c r="AP2" s="60" t="s">
        <v>131</v>
      </c>
      <c r="AQ2" s="60" t="s">
        <v>187</v>
      </c>
      <c r="AR2" s="29" t="s">
        <v>188</v>
      </c>
      <c r="AS2" s="29" t="s">
        <v>189</v>
      </c>
      <c r="AT2" s="29" t="s">
        <v>132</v>
      </c>
      <c r="AU2" s="32" t="s">
        <v>190</v>
      </c>
      <c r="AV2" s="35" t="s">
        <v>191</v>
      </c>
      <c r="AW2" s="134"/>
      <c r="AX2" s="133" t="s">
        <v>192</v>
      </c>
      <c r="AY2" s="59"/>
      <c r="AZ2" s="28"/>
      <c r="BA2" s="28"/>
      <c r="BB2" s="28"/>
      <c r="BC2" s="59"/>
      <c r="BD2" s="59"/>
      <c r="BE2" s="59"/>
      <c r="BF2" s="59"/>
      <c r="BG2" s="135"/>
      <c r="BH2" s="59"/>
      <c r="BI2" s="129"/>
      <c r="BJ2" s="136" t="s">
        <v>193</v>
      </c>
      <c r="BK2" s="60" t="s">
        <v>194</v>
      </c>
      <c r="BL2" s="59"/>
      <c r="BM2" s="59"/>
      <c r="BN2" s="59"/>
      <c r="BO2" s="56"/>
      <c r="BP2" s="32" t="s">
        <v>195</v>
      </c>
      <c r="BQ2" s="29" t="s">
        <v>196</v>
      </c>
      <c r="BR2" s="59"/>
      <c r="BS2" s="193"/>
      <c r="BT2" s="194"/>
      <c r="BU2" s="134"/>
      <c r="BV2" s="137"/>
      <c r="BW2" s="56"/>
      <c r="BX2" s="29" t="s">
        <v>80</v>
      </c>
      <c r="BY2" s="29" t="s">
        <v>197</v>
      </c>
      <c r="BZ2" s="56"/>
      <c r="CA2" s="29" t="s">
        <v>198</v>
      </c>
      <c r="CB2" s="32" t="s">
        <v>81</v>
      </c>
      <c r="CC2" s="63" t="s">
        <v>199</v>
      </c>
      <c r="CD2" s="63" t="s">
        <v>200</v>
      </c>
      <c r="CE2" s="29" t="s">
        <v>201</v>
      </c>
      <c r="CF2" s="28"/>
      <c r="CG2" s="138"/>
      <c r="CH2" s="132" t="s">
        <v>202</v>
      </c>
      <c r="CI2" s="29" t="s">
        <v>203</v>
      </c>
      <c r="CJ2" s="28"/>
      <c r="CK2" s="28"/>
      <c r="CL2" s="46"/>
      <c r="CM2" s="56"/>
      <c r="CN2" s="29" t="s">
        <v>82</v>
      </c>
      <c r="CO2" s="29" t="s">
        <v>108</v>
      </c>
      <c r="CP2" s="63" t="s">
        <v>70</v>
      </c>
      <c r="CQ2" s="56"/>
      <c r="CR2" s="29" t="s">
        <v>83</v>
      </c>
      <c r="CS2" s="28"/>
      <c r="CT2" s="28"/>
      <c r="CU2" s="28"/>
      <c r="CV2" s="59"/>
      <c r="CW2" s="59"/>
      <c r="CX2" s="29" t="s">
        <v>84</v>
      </c>
      <c r="CY2" s="59"/>
      <c r="CZ2" s="59"/>
      <c r="DA2" s="59"/>
      <c r="DB2" s="59"/>
      <c r="DC2" s="72"/>
      <c r="DD2" s="48"/>
      <c r="DE2" s="48"/>
    </row>
    <row r="3" spans="1:109" ht="35.25" customHeight="1">
      <c r="A3" s="13"/>
      <c r="B3" s="14"/>
      <c r="C3" s="15"/>
      <c r="D3" s="31" t="s">
        <v>123</v>
      </c>
      <c r="E3" s="43" t="s">
        <v>204</v>
      </c>
      <c r="F3" s="30" t="s">
        <v>205</v>
      </c>
      <c r="G3" s="31" t="s">
        <v>85</v>
      </c>
      <c r="H3" s="31" t="s">
        <v>85</v>
      </c>
      <c r="I3" s="15"/>
      <c r="J3" s="15"/>
      <c r="K3" s="15"/>
      <c r="L3" s="15"/>
      <c r="M3" s="16"/>
      <c r="N3" s="16"/>
      <c r="O3" s="15"/>
      <c r="P3" s="15"/>
      <c r="Q3" s="15"/>
      <c r="R3" s="17"/>
      <c r="S3" s="15"/>
      <c r="T3" s="15"/>
      <c r="U3" s="17"/>
      <c r="V3" s="15"/>
      <c r="W3" s="34" t="s">
        <v>206</v>
      </c>
      <c r="X3" s="15"/>
      <c r="Y3" s="139"/>
      <c r="Z3" s="49" t="s">
        <v>86</v>
      </c>
      <c r="AA3" s="29" t="s">
        <v>87</v>
      </c>
      <c r="AB3" s="18" t="s">
        <v>207</v>
      </c>
      <c r="AC3" s="30" t="s">
        <v>208</v>
      </c>
      <c r="AD3" s="15"/>
      <c r="AE3" s="17"/>
      <c r="AF3" s="33" t="s">
        <v>100</v>
      </c>
      <c r="AG3" s="33" t="s">
        <v>101</v>
      </c>
      <c r="AH3" s="15"/>
      <c r="AI3" s="34" t="s">
        <v>179</v>
      </c>
      <c r="AJ3" s="31" t="s">
        <v>145</v>
      </c>
      <c r="AK3" s="140" t="s">
        <v>117</v>
      </c>
      <c r="AL3" s="192"/>
      <c r="AM3" s="30" t="s">
        <v>209</v>
      </c>
      <c r="AN3" s="30" t="s">
        <v>209</v>
      </c>
      <c r="AO3" s="17"/>
      <c r="AP3" s="57" t="s">
        <v>124</v>
      </c>
      <c r="AQ3" s="35" t="s">
        <v>210</v>
      </c>
      <c r="AR3" s="30" t="s">
        <v>211</v>
      </c>
      <c r="AS3" s="15" t="s">
        <v>212</v>
      </c>
      <c r="AT3" s="30" t="s">
        <v>133</v>
      </c>
      <c r="AU3" s="16"/>
      <c r="AV3" s="18" t="s">
        <v>213</v>
      </c>
      <c r="AW3" s="139"/>
      <c r="AX3" s="141" t="s">
        <v>214</v>
      </c>
      <c r="AY3" s="32" t="s">
        <v>215</v>
      </c>
      <c r="AZ3" s="29" t="s">
        <v>127</v>
      </c>
      <c r="BA3" s="29" t="s">
        <v>146</v>
      </c>
      <c r="BB3" s="29" t="s">
        <v>216</v>
      </c>
      <c r="BC3" s="29" t="s">
        <v>217</v>
      </c>
      <c r="BD3" s="29" t="s">
        <v>218</v>
      </c>
      <c r="BE3" s="28"/>
      <c r="BF3" s="28"/>
      <c r="BG3" s="142"/>
      <c r="BH3" s="29" t="s">
        <v>128</v>
      </c>
      <c r="BI3" s="131" t="s">
        <v>219</v>
      </c>
      <c r="BJ3" s="132" t="s">
        <v>220</v>
      </c>
      <c r="BK3" s="18" t="s">
        <v>221</v>
      </c>
      <c r="BL3" s="29" t="s">
        <v>222</v>
      </c>
      <c r="BM3" s="29" t="s">
        <v>223</v>
      </c>
      <c r="BN3" s="29" t="s">
        <v>88</v>
      </c>
      <c r="BO3" s="15"/>
      <c r="BP3" s="37" t="s">
        <v>224</v>
      </c>
      <c r="BQ3" s="31" t="s">
        <v>224</v>
      </c>
      <c r="BR3" s="32" t="s">
        <v>89</v>
      </c>
      <c r="BS3" s="32" t="s">
        <v>90</v>
      </c>
      <c r="BT3" s="29" t="s">
        <v>88</v>
      </c>
      <c r="BU3" s="139"/>
      <c r="BV3" s="143"/>
      <c r="BW3" s="15"/>
      <c r="BX3" s="15"/>
      <c r="BY3" s="30" t="s">
        <v>225</v>
      </c>
      <c r="BZ3" s="19"/>
      <c r="CA3" s="36" t="s">
        <v>226</v>
      </c>
      <c r="CB3" s="37"/>
      <c r="CC3" s="38" t="s">
        <v>227</v>
      </c>
      <c r="CD3" s="43" t="s">
        <v>228</v>
      </c>
      <c r="CE3" s="18" t="s">
        <v>229</v>
      </c>
      <c r="CF3" s="18" t="s">
        <v>109</v>
      </c>
      <c r="CG3" s="144" t="s">
        <v>110</v>
      </c>
      <c r="CH3" s="145" t="s">
        <v>229</v>
      </c>
      <c r="CI3" s="15"/>
      <c r="CJ3" s="18" t="s">
        <v>118</v>
      </c>
      <c r="CK3" s="195" t="s">
        <v>230</v>
      </c>
      <c r="CL3" s="19" t="s">
        <v>119</v>
      </c>
      <c r="CM3" s="15"/>
      <c r="CN3" s="17"/>
      <c r="CO3" s="47" t="s">
        <v>111</v>
      </c>
      <c r="CP3" s="53" t="s">
        <v>231</v>
      </c>
      <c r="CQ3" s="17"/>
      <c r="CR3" s="15"/>
      <c r="CS3" s="32" t="s">
        <v>2</v>
      </c>
      <c r="CT3" s="29" t="s">
        <v>91</v>
      </c>
      <c r="CU3" s="41"/>
      <c r="CV3" s="29" t="s">
        <v>92</v>
      </c>
      <c r="CW3" s="39"/>
      <c r="CX3" s="40"/>
      <c r="CY3" s="29" t="s">
        <v>2</v>
      </c>
      <c r="CZ3" s="29" t="s">
        <v>91</v>
      </c>
      <c r="DA3" s="39"/>
      <c r="DB3" s="29" t="s">
        <v>92</v>
      </c>
      <c r="DC3" s="41"/>
      <c r="DD3" s="54"/>
      <c r="DE3" s="54"/>
    </row>
    <row r="4" spans="1:118" ht="36" customHeight="1">
      <c r="A4" s="20"/>
      <c r="B4" s="21"/>
      <c r="C4" s="15"/>
      <c r="D4" s="42"/>
      <c r="E4" s="22"/>
      <c r="F4" s="16"/>
      <c r="G4" s="16"/>
      <c r="H4" s="42"/>
      <c r="I4" s="16"/>
      <c r="J4" s="16"/>
      <c r="K4" s="16"/>
      <c r="L4" s="16"/>
      <c r="M4" s="22"/>
      <c r="N4" s="22"/>
      <c r="O4" s="16"/>
      <c r="P4" s="16"/>
      <c r="Q4" s="16"/>
      <c r="R4" s="16"/>
      <c r="S4" s="16"/>
      <c r="T4" s="16"/>
      <c r="U4" s="16"/>
      <c r="V4" s="16"/>
      <c r="W4" s="22"/>
      <c r="X4" s="16"/>
      <c r="Y4" s="146"/>
      <c r="Z4" s="21"/>
      <c r="AA4" s="16"/>
      <c r="AB4" s="16"/>
      <c r="AC4" s="16"/>
      <c r="AD4" s="16"/>
      <c r="AE4" s="16"/>
      <c r="AF4" s="16"/>
      <c r="AG4" s="16"/>
      <c r="AH4" s="16"/>
      <c r="AI4" s="22"/>
      <c r="AJ4" s="22"/>
      <c r="AK4" s="146"/>
      <c r="AL4" s="147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46"/>
      <c r="AX4" s="147"/>
      <c r="AY4" s="50" t="s">
        <v>112</v>
      </c>
      <c r="AZ4" s="35" t="s">
        <v>120</v>
      </c>
      <c r="BA4" s="37" t="s">
        <v>232</v>
      </c>
      <c r="BB4" s="43" t="s">
        <v>233</v>
      </c>
      <c r="BC4" s="43" t="s">
        <v>233</v>
      </c>
      <c r="BD4" s="16"/>
      <c r="BE4" s="51" t="s">
        <v>113</v>
      </c>
      <c r="BF4" s="55" t="s">
        <v>114</v>
      </c>
      <c r="BG4" s="55" t="s">
        <v>115</v>
      </c>
      <c r="BH4" s="43" t="s">
        <v>234</v>
      </c>
      <c r="BI4" s="148" t="s">
        <v>235</v>
      </c>
      <c r="BJ4" s="147"/>
      <c r="BK4" s="22"/>
      <c r="BL4" s="50" t="s">
        <v>233</v>
      </c>
      <c r="BM4" s="50" t="s">
        <v>233</v>
      </c>
      <c r="BN4" s="22"/>
      <c r="BO4" s="22"/>
      <c r="BP4" s="22"/>
      <c r="BQ4" s="22"/>
      <c r="BR4" s="22"/>
      <c r="BS4" s="22"/>
      <c r="BT4" s="22"/>
      <c r="BU4" s="146"/>
      <c r="BV4" s="147"/>
      <c r="BW4" s="16"/>
      <c r="BX4" s="16"/>
      <c r="BY4" s="16"/>
      <c r="BZ4" s="16"/>
      <c r="CA4" s="16"/>
      <c r="CB4" s="16"/>
      <c r="CC4" s="22"/>
      <c r="CD4" s="22"/>
      <c r="CE4" s="22"/>
      <c r="CF4" s="16"/>
      <c r="CG4" s="146"/>
      <c r="CH4" s="147"/>
      <c r="CI4" s="22"/>
      <c r="CJ4" s="16"/>
      <c r="CK4" s="196"/>
      <c r="CL4" s="16"/>
      <c r="CM4" s="16"/>
      <c r="CN4" s="16"/>
      <c r="CO4" s="16"/>
      <c r="CP4" s="22"/>
      <c r="CQ4" s="22"/>
      <c r="CR4" s="58"/>
      <c r="CS4" s="44"/>
      <c r="CT4" s="16"/>
      <c r="CU4" s="52" t="s">
        <v>2</v>
      </c>
      <c r="CV4" s="16"/>
      <c r="CW4" s="45" t="s">
        <v>2</v>
      </c>
      <c r="CX4" s="16"/>
      <c r="CY4" s="44"/>
      <c r="CZ4" s="16"/>
      <c r="DA4" s="45" t="s">
        <v>2</v>
      </c>
      <c r="DB4" s="16"/>
      <c r="DC4" s="45" t="s">
        <v>2</v>
      </c>
      <c r="DD4" s="54" t="s">
        <v>61</v>
      </c>
      <c r="DE4" s="54"/>
      <c r="DF4" s="76" t="s">
        <v>125</v>
      </c>
      <c r="DG4" s="76" t="s">
        <v>126</v>
      </c>
      <c r="DI4" s="77" t="s">
        <v>62</v>
      </c>
      <c r="DJ4" s="77" t="s">
        <v>107</v>
      </c>
      <c r="DM4" s="75" t="s">
        <v>147</v>
      </c>
      <c r="DN4" s="75" t="s">
        <v>125</v>
      </c>
    </row>
    <row r="5" spans="1:252" s="82" customFormat="1" ht="32.25" customHeight="1">
      <c r="A5" s="78" t="s">
        <v>3</v>
      </c>
      <c r="B5" s="163">
        <v>38302319</v>
      </c>
      <c r="C5" s="164">
        <v>1005835</v>
      </c>
      <c r="D5" s="164">
        <v>293799</v>
      </c>
      <c r="E5" s="165">
        <v>0</v>
      </c>
      <c r="F5" s="164">
        <v>0</v>
      </c>
      <c r="G5" s="164">
        <v>712036</v>
      </c>
      <c r="H5" s="164">
        <v>0</v>
      </c>
      <c r="I5" s="164">
        <v>40998</v>
      </c>
      <c r="J5" s="164">
        <v>113807</v>
      </c>
      <c r="K5" s="164">
        <v>60425</v>
      </c>
      <c r="L5" s="164">
        <v>5004277</v>
      </c>
      <c r="M5" s="164">
        <v>13548</v>
      </c>
      <c r="N5" s="165">
        <v>0</v>
      </c>
      <c r="O5" s="164">
        <v>170378</v>
      </c>
      <c r="P5" s="164">
        <v>123266</v>
      </c>
      <c r="Q5" s="164">
        <v>12445475</v>
      </c>
      <c r="R5" s="164">
        <v>10558028</v>
      </c>
      <c r="S5" s="164">
        <v>1009848</v>
      </c>
      <c r="T5" s="164">
        <v>877599</v>
      </c>
      <c r="U5" s="164">
        <v>48847</v>
      </c>
      <c r="V5" s="164">
        <v>985324</v>
      </c>
      <c r="W5" s="164">
        <v>25401</v>
      </c>
      <c r="X5" s="164">
        <v>1463444</v>
      </c>
      <c r="Y5" s="164">
        <v>32619</v>
      </c>
      <c r="Z5" s="164">
        <v>32619</v>
      </c>
      <c r="AA5" s="164">
        <v>0</v>
      </c>
      <c r="AB5" s="164">
        <v>218421</v>
      </c>
      <c r="AC5" s="164">
        <v>770948</v>
      </c>
      <c r="AD5" s="164">
        <v>441456</v>
      </c>
      <c r="AE5" s="164">
        <v>506913</v>
      </c>
      <c r="AF5" s="164">
        <v>43975</v>
      </c>
      <c r="AG5" s="164">
        <v>462938</v>
      </c>
      <c r="AH5" s="164">
        <v>15033658</v>
      </c>
      <c r="AI5" s="164">
        <v>3447712</v>
      </c>
      <c r="AJ5" s="164">
        <v>1622612</v>
      </c>
      <c r="AK5" s="164">
        <v>1845894</v>
      </c>
      <c r="AL5" s="164">
        <v>2815180</v>
      </c>
      <c r="AM5" s="164">
        <v>854806</v>
      </c>
      <c r="AN5" s="164">
        <v>5028</v>
      </c>
      <c r="AO5" s="164">
        <v>158430</v>
      </c>
      <c r="AP5" s="164">
        <v>1642373</v>
      </c>
      <c r="AQ5" s="164">
        <v>0</v>
      </c>
      <c r="AR5" s="164">
        <v>0</v>
      </c>
      <c r="AS5" s="164">
        <v>6366</v>
      </c>
      <c r="AT5" s="164">
        <v>0</v>
      </c>
      <c r="AU5" s="165">
        <f>AH5-SUM(AI5:AT5)</f>
        <v>2635257</v>
      </c>
      <c r="AV5" s="164">
        <v>2011</v>
      </c>
      <c r="AW5" s="164">
        <v>102247866</v>
      </c>
      <c r="AX5" s="164">
        <v>99344364</v>
      </c>
      <c r="AY5" s="164">
        <v>754616</v>
      </c>
      <c r="AZ5" s="164">
        <v>922947</v>
      </c>
      <c r="BA5" s="164">
        <v>609790</v>
      </c>
      <c r="BB5" s="164">
        <v>2904683</v>
      </c>
      <c r="BC5" s="164">
        <v>9446738</v>
      </c>
      <c r="BD5" s="164">
        <v>98210</v>
      </c>
      <c r="BE5" s="164">
        <v>0</v>
      </c>
      <c r="BF5" s="164">
        <v>0</v>
      </c>
      <c r="BG5" s="164">
        <v>98210</v>
      </c>
      <c r="BH5" s="164">
        <v>17023</v>
      </c>
      <c r="BI5" s="164">
        <v>0</v>
      </c>
      <c r="BJ5" s="164">
        <v>84590357</v>
      </c>
      <c r="BK5" s="164">
        <v>2903502</v>
      </c>
      <c r="BL5" s="164">
        <v>91483</v>
      </c>
      <c r="BM5" s="164">
        <v>0</v>
      </c>
      <c r="BN5" s="164">
        <v>2812019</v>
      </c>
      <c r="BO5" s="164">
        <v>161346</v>
      </c>
      <c r="BP5" s="164">
        <v>83726</v>
      </c>
      <c r="BQ5" s="164">
        <v>77620</v>
      </c>
      <c r="BR5" s="164">
        <v>74514</v>
      </c>
      <c r="BS5" s="164">
        <v>864</v>
      </c>
      <c r="BT5" s="164">
        <v>2242</v>
      </c>
      <c r="BU5" s="164">
        <v>363921</v>
      </c>
      <c r="BV5" s="164">
        <v>1315793</v>
      </c>
      <c r="BW5" s="164">
        <v>6419291</v>
      </c>
      <c r="BX5" s="164">
        <v>5943786</v>
      </c>
      <c r="BY5" s="164">
        <v>475505</v>
      </c>
      <c r="BZ5" s="164">
        <v>4399171</v>
      </c>
      <c r="CA5" s="164">
        <v>79543</v>
      </c>
      <c r="CB5" s="164">
        <v>596</v>
      </c>
      <c r="CC5" s="164">
        <v>0</v>
      </c>
      <c r="CD5" s="164">
        <v>2445761</v>
      </c>
      <c r="CE5" s="164">
        <v>0</v>
      </c>
      <c r="CF5" s="164">
        <v>0</v>
      </c>
      <c r="CG5" s="164">
        <v>0</v>
      </c>
      <c r="CH5" s="164">
        <v>0</v>
      </c>
      <c r="CI5" s="164">
        <v>1873271</v>
      </c>
      <c r="CJ5" s="164">
        <v>0</v>
      </c>
      <c r="CK5" s="164">
        <v>0</v>
      </c>
      <c r="CL5" s="164">
        <v>1873271</v>
      </c>
      <c r="CM5" s="164">
        <v>6190800</v>
      </c>
      <c r="CN5" s="164">
        <v>63500</v>
      </c>
      <c r="CO5" s="165">
        <v>0</v>
      </c>
      <c r="CP5" s="164">
        <v>3360000</v>
      </c>
      <c r="CQ5" s="164">
        <v>196418713</v>
      </c>
      <c r="CR5" s="164">
        <f aca="true" t="shared" si="0" ref="CR5:CR17">SUM(CT5,CV5)</f>
        <v>123642668</v>
      </c>
      <c r="CS5" s="166">
        <f>ROUND(CR5/CQ5*100,1)</f>
        <v>62.9</v>
      </c>
      <c r="CT5" s="164">
        <v>108919338</v>
      </c>
      <c r="CU5" s="166">
        <f>ROUND(CT5/CQ5*100,1)</f>
        <v>55.5</v>
      </c>
      <c r="CV5" s="164">
        <v>14723330</v>
      </c>
      <c r="CW5" s="166">
        <f>CS5-CU5</f>
        <v>7.399999999999999</v>
      </c>
      <c r="CX5" s="165">
        <f>SUM(CZ5,DB5)</f>
        <v>72776045</v>
      </c>
      <c r="CY5" s="166">
        <f>100-CS5</f>
        <v>37.1</v>
      </c>
      <c r="CZ5" s="164">
        <v>19358930</v>
      </c>
      <c r="DA5" s="166">
        <f>ROUND(CZ5/CQ5*100,1)</f>
        <v>9.9</v>
      </c>
      <c r="DB5" s="164">
        <v>53417115</v>
      </c>
      <c r="DC5" s="166">
        <f>CY5-DA5</f>
        <v>27.200000000000003</v>
      </c>
      <c r="DD5" s="79">
        <v>201162031</v>
      </c>
      <c r="DE5" s="80">
        <f>CQ5-DD5</f>
        <v>-4743318</v>
      </c>
      <c r="DF5" s="81">
        <f aca="true" t="shared" si="1" ref="DF5:DF66">B5+C5+I5+J5+K5+L5+M5+N5+O5+P5+Q5</f>
        <v>57280328</v>
      </c>
      <c r="DG5" s="81">
        <f>DF5+CP5</f>
        <v>60640328</v>
      </c>
      <c r="DH5" s="80"/>
      <c r="DI5" s="79">
        <f>B5+V5+X5+AE5+BO5+BU5+BV5+BZ5+BW5</f>
        <v>53917522</v>
      </c>
      <c r="DJ5" s="79">
        <f aca="true" t="shared" si="2" ref="DJ5:DJ66">C5+I5+J5+K5+L5+M5+N5+O5+P5+Q5+U5+AH5+AV5+AW5+CM5</f>
        <v>142501191</v>
      </c>
      <c r="DK5" s="79">
        <f>DD5-DI5-DJ5</f>
        <v>4743318</v>
      </c>
      <c r="DL5" s="80"/>
      <c r="DM5" s="79">
        <f>CT5+CZ5</f>
        <v>128278268</v>
      </c>
      <c r="DN5" s="79">
        <f>CV5+DB5</f>
        <v>68140445</v>
      </c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</row>
    <row r="6" spans="1:252" s="82" customFormat="1" ht="32.25" customHeight="1">
      <c r="A6" s="83" t="s">
        <v>4</v>
      </c>
      <c r="B6" s="163">
        <v>15329763</v>
      </c>
      <c r="C6" s="164">
        <v>420115</v>
      </c>
      <c r="D6" s="164">
        <v>122713</v>
      </c>
      <c r="E6" s="164">
        <v>0</v>
      </c>
      <c r="F6" s="164">
        <v>0</v>
      </c>
      <c r="G6" s="164">
        <v>297402</v>
      </c>
      <c r="H6" s="164">
        <v>0</v>
      </c>
      <c r="I6" s="164">
        <v>14505</v>
      </c>
      <c r="J6" s="164">
        <v>40254</v>
      </c>
      <c r="K6" s="164">
        <v>21268</v>
      </c>
      <c r="L6" s="164">
        <v>2135298</v>
      </c>
      <c r="M6" s="164">
        <v>17056</v>
      </c>
      <c r="N6" s="164">
        <v>0</v>
      </c>
      <c r="O6" s="164">
        <v>72728</v>
      </c>
      <c r="P6" s="164">
        <v>55350</v>
      </c>
      <c r="Q6" s="164">
        <v>10867728</v>
      </c>
      <c r="R6" s="164">
        <v>9324706</v>
      </c>
      <c r="S6" s="164">
        <v>1236552</v>
      </c>
      <c r="T6" s="164">
        <v>306470</v>
      </c>
      <c r="U6" s="164">
        <v>23073</v>
      </c>
      <c r="V6" s="164">
        <v>462679</v>
      </c>
      <c r="W6" s="164">
        <v>15890</v>
      </c>
      <c r="X6" s="164">
        <v>633827</v>
      </c>
      <c r="Y6" s="164">
        <v>1883</v>
      </c>
      <c r="Z6" s="164">
        <v>1883</v>
      </c>
      <c r="AA6" s="164">
        <v>0</v>
      </c>
      <c r="AB6" s="164">
        <v>60232</v>
      </c>
      <c r="AC6" s="164">
        <v>363722</v>
      </c>
      <c r="AD6" s="164">
        <v>207990</v>
      </c>
      <c r="AE6" s="164">
        <v>163275</v>
      </c>
      <c r="AF6" s="164">
        <v>32003</v>
      </c>
      <c r="AG6" s="164">
        <v>131272</v>
      </c>
      <c r="AH6" s="164">
        <v>8191211</v>
      </c>
      <c r="AI6" s="164">
        <v>2178612</v>
      </c>
      <c r="AJ6" s="164">
        <v>1302574</v>
      </c>
      <c r="AK6" s="164">
        <v>920049</v>
      </c>
      <c r="AL6" s="164">
        <v>1347880</v>
      </c>
      <c r="AM6" s="164">
        <v>508969</v>
      </c>
      <c r="AN6" s="164">
        <v>4718</v>
      </c>
      <c r="AO6" s="164">
        <v>24026</v>
      </c>
      <c r="AP6" s="164">
        <v>352924</v>
      </c>
      <c r="AQ6" s="164">
        <v>0</v>
      </c>
      <c r="AR6" s="164">
        <v>0</v>
      </c>
      <c r="AS6" s="164">
        <v>82340</v>
      </c>
      <c r="AT6" s="164">
        <v>0</v>
      </c>
      <c r="AU6" s="164">
        <f aca="true" t="shared" si="3" ref="AU6:AU65">AH6-SUM(AI6:AT6)</f>
        <v>1469119</v>
      </c>
      <c r="AV6" s="164">
        <v>0</v>
      </c>
      <c r="AW6" s="164">
        <v>3798533</v>
      </c>
      <c r="AX6" s="164">
        <v>3078287</v>
      </c>
      <c r="AY6" s="164">
        <v>841459</v>
      </c>
      <c r="AZ6" s="164">
        <v>459721</v>
      </c>
      <c r="BA6" s="164">
        <v>292624</v>
      </c>
      <c r="BB6" s="164">
        <v>163719</v>
      </c>
      <c r="BC6" s="164">
        <v>46435</v>
      </c>
      <c r="BD6" s="164">
        <v>55295</v>
      </c>
      <c r="BE6" s="164">
        <v>0</v>
      </c>
      <c r="BF6" s="164">
        <v>0</v>
      </c>
      <c r="BG6" s="164">
        <v>55295</v>
      </c>
      <c r="BH6" s="164">
        <v>29454</v>
      </c>
      <c r="BI6" s="164">
        <v>0</v>
      </c>
      <c r="BJ6" s="164">
        <v>1189580</v>
      </c>
      <c r="BK6" s="164">
        <v>720246</v>
      </c>
      <c r="BL6" s="164">
        <v>23564</v>
      </c>
      <c r="BM6" s="164">
        <v>0</v>
      </c>
      <c r="BN6" s="164">
        <v>696682</v>
      </c>
      <c r="BO6" s="164">
        <v>99256</v>
      </c>
      <c r="BP6" s="164">
        <v>60712</v>
      </c>
      <c r="BQ6" s="164">
        <v>38544</v>
      </c>
      <c r="BR6" s="164">
        <v>35416</v>
      </c>
      <c r="BS6" s="164">
        <v>0</v>
      </c>
      <c r="BT6" s="164">
        <v>3128</v>
      </c>
      <c r="BU6" s="164">
        <v>91001</v>
      </c>
      <c r="BV6" s="164">
        <v>448076</v>
      </c>
      <c r="BW6" s="164">
        <v>2356384</v>
      </c>
      <c r="BX6" s="164">
        <v>2274071</v>
      </c>
      <c r="BY6" s="164">
        <v>82313</v>
      </c>
      <c r="BZ6" s="164">
        <v>897061</v>
      </c>
      <c r="CA6" s="164">
        <v>20641</v>
      </c>
      <c r="CB6" s="164">
        <v>128</v>
      </c>
      <c r="CC6" s="164">
        <v>0</v>
      </c>
      <c r="CD6" s="164">
        <v>730403</v>
      </c>
      <c r="CE6" s="164">
        <v>0</v>
      </c>
      <c r="CF6" s="164">
        <v>0</v>
      </c>
      <c r="CG6" s="164">
        <v>0</v>
      </c>
      <c r="CH6" s="164">
        <v>0</v>
      </c>
      <c r="CI6" s="164">
        <v>145889</v>
      </c>
      <c r="CJ6" s="164">
        <v>0</v>
      </c>
      <c r="CK6" s="164">
        <v>0</v>
      </c>
      <c r="CL6" s="164">
        <v>145889</v>
      </c>
      <c r="CM6" s="164">
        <v>3667600</v>
      </c>
      <c r="CN6" s="164">
        <v>253900</v>
      </c>
      <c r="CO6" s="164">
        <v>0</v>
      </c>
      <c r="CP6" s="164">
        <v>1300000</v>
      </c>
      <c r="CQ6" s="164">
        <v>49806041</v>
      </c>
      <c r="CR6" s="164">
        <f t="shared" si="0"/>
        <v>14460572</v>
      </c>
      <c r="CS6" s="167">
        <f aca="true" t="shared" si="4" ref="CS6:CS15">ROUND(CR6/CQ6*100,1)</f>
        <v>29</v>
      </c>
      <c r="CT6" s="164">
        <v>8834565</v>
      </c>
      <c r="CU6" s="167">
        <f aca="true" t="shared" si="5" ref="CU6:CU15">ROUND(CT6/CQ6*100,1)</f>
        <v>17.7</v>
      </c>
      <c r="CV6" s="164">
        <v>5626007</v>
      </c>
      <c r="CW6" s="167">
        <f>CS6-CU6</f>
        <v>11.3</v>
      </c>
      <c r="CX6" s="164">
        <f aca="true" t="shared" si="6" ref="CX6:CX15">SUM(CZ6,DB6)</f>
        <v>35345469</v>
      </c>
      <c r="CY6" s="167">
        <f aca="true" t="shared" si="7" ref="CY6:CY15">100-CS6</f>
        <v>71</v>
      </c>
      <c r="CZ6" s="164">
        <v>7810551</v>
      </c>
      <c r="DA6" s="167">
        <f aca="true" t="shared" si="8" ref="DA6:DA15">ROUND(CZ6/CQ6*100,1)</f>
        <v>15.7</v>
      </c>
      <c r="DB6" s="164">
        <v>27534918</v>
      </c>
      <c r="DC6" s="167">
        <f>CY6-DA6</f>
        <v>55.3</v>
      </c>
      <c r="DD6" s="80">
        <v>51888761</v>
      </c>
      <c r="DE6" s="80">
        <f aca="true" t="shared" si="9" ref="DE6:DE15">CQ6-DD6</f>
        <v>-2082720</v>
      </c>
      <c r="DF6" s="81">
        <f t="shared" si="1"/>
        <v>28974065</v>
      </c>
      <c r="DG6" s="84">
        <f aca="true" t="shared" si="10" ref="DG6:DG65">DF6+CP6</f>
        <v>30274065</v>
      </c>
      <c r="DH6" s="80"/>
      <c r="DI6" s="84">
        <f aca="true" t="shared" si="11" ref="DI6:DI66">B6+V6+X6+AE6+BO6+BU6+BV6+BZ6+BW6</f>
        <v>20481322</v>
      </c>
      <c r="DJ6" s="79">
        <f t="shared" si="2"/>
        <v>29324719</v>
      </c>
      <c r="DK6" s="79">
        <f aca="true" t="shared" si="12" ref="DK6:DK17">DD6-DI6-DJ6</f>
        <v>2082720</v>
      </c>
      <c r="DL6" s="80"/>
      <c r="DM6" s="79">
        <f aca="true" t="shared" si="13" ref="DM6:DM66">CT6+CZ6</f>
        <v>16645116</v>
      </c>
      <c r="DN6" s="79">
        <f aca="true" t="shared" si="14" ref="DN6:DN66">CV6+DB6</f>
        <v>33160925</v>
      </c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</row>
    <row r="7" spans="1:252" s="82" customFormat="1" ht="32.25" customHeight="1">
      <c r="A7" s="83" t="s">
        <v>5</v>
      </c>
      <c r="B7" s="163">
        <v>46979873</v>
      </c>
      <c r="C7" s="164">
        <v>1129268</v>
      </c>
      <c r="D7" s="164">
        <v>329853</v>
      </c>
      <c r="E7" s="164">
        <v>0</v>
      </c>
      <c r="F7" s="164">
        <v>0</v>
      </c>
      <c r="G7" s="164">
        <v>799415</v>
      </c>
      <c r="H7" s="164">
        <v>0</v>
      </c>
      <c r="I7" s="164">
        <v>45345</v>
      </c>
      <c r="J7" s="164">
        <v>125927</v>
      </c>
      <c r="K7" s="164">
        <v>67230</v>
      </c>
      <c r="L7" s="164">
        <v>5771137</v>
      </c>
      <c r="M7" s="164">
        <v>23032</v>
      </c>
      <c r="N7" s="164">
        <v>0</v>
      </c>
      <c r="O7" s="164">
        <v>190970</v>
      </c>
      <c r="P7" s="164">
        <v>184653</v>
      </c>
      <c r="Q7" s="164">
        <v>13344520</v>
      </c>
      <c r="R7" s="164">
        <v>10314200</v>
      </c>
      <c r="S7" s="164">
        <v>1006507</v>
      </c>
      <c r="T7" s="164">
        <v>2023813</v>
      </c>
      <c r="U7" s="164">
        <v>65197</v>
      </c>
      <c r="V7" s="164">
        <v>554245</v>
      </c>
      <c r="W7" s="164">
        <v>27611</v>
      </c>
      <c r="X7" s="164">
        <v>1780250</v>
      </c>
      <c r="Y7" s="164">
        <v>0</v>
      </c>
      <c r="Z7" s="164">
        <v>0</v>
      </c>
      <c r="AA7" s="164">
        <v>0</v>
      </c>
      <c r="AB7" s="164">
        <v>425078</v>
      </c>
      <c r="AC7" s="164">
        <v>883923</v>
      </c>
      <c r="AD7" s="164">
        <v>471249</v>
      </c>
      <c r="AE7" s="164">
        <v>1006676</v>
      </c>
      <c r="AF7" s="164">
        <v>63599</v>
      </c>
      <c r="AG7" s="164">
        <v>943077</v>
      </c>
      <c r="AH7" s="164">
        <v>18437026</v>
      </c>
      <c r="AI7" s="164">
        <v>3763308</v>
      </c>
      <c r="AJ7" s="164">
        <v>1218127</v>
      </c>
      <c r="AK7" s="164">
        <v>1938475</v>
      </c>
      <c r="AL7" s="164">
        <v>3681639</v>
      </c>
      <c r="AM7" s="164">
        <v>1818732</v>
      </c>
      <c r="AN7" s="164">
        <v>0</v>
      </c>
      <c r="AO7" s="164">
        <v>132734</v>
      </c>
      <c r="AP7" s="164">
        <v>2174270</v>
      </c>
      <c r="AQ7" s="164">
        <v>0</v>
      </c>
      <c r="AR7" s="164">
        <v>0</v>
      </c>
      <c r="AS7" s="164">
        <v>64443</v>
      </c>
      <c r="AT7" s="164">
        <v>0</v>
      </c>
      <c r="AU7" s="164">
        <f t="shared" si="3"/>
        <v>3645298</v>
      </c>
      <c r="AV7" s="164">
        <v>2717</v>
      </c>
      <c r="AW7" s="164">
        <v>54122081</v>
      </c>
      <c r="AX7" s="164">
        <v>51512273</v>
      </c>
      <c r="AY7" s="164">
        <v>658514</v>
      </c>
      <c r="AZ7" s="164">
        <v>967743</v>
      </c>
      <c r="BA7" s="164">
        <v>795458</v>
      </c>
      <c r="BB7" s="164">
        <v>1445026</v>
      </c>
      <c r="BC7" s="164">
        <v>16027558</v>
      </c>
      <c r="BD7" s="164">
        <v>111639</v>
      </c>
      <c r="BE7" s="164">
        <v>0</v>
      </c>
      <c r="BF7" s="164">
        <v>0</v>
      </c>
      <c r="BG7" s="164">
        <v>111639</v>
      </c>
      <c r="BH7" s="164">
        <v>6055</v>
      </c>
      <c r="BI7" s="164">
        <v>0</v>
      </c>
      <c r="BJ7" s="164">
        <v>31500280</v>
      </c>
      <c r="BK7" s="164">
        <v>2609808</v>
      </c>
      <c r="BL7" s="164">
        <v>192240</v>
      </c>
      <c r="BM7" s="164">
        <v>0</v>
      </c>
      <c r="BN7" s="164">
        <v>2417568</v>
      </c>
      <c r="BO7" s="164">
        <v>245468</v>
      </c>
      <c r="BP7" s="164">
        <v>80518</v>
      </c>
      <c r="BQ7" s="164">
        <v>164950</v>
      </c>
      <c r="BR7" s="164">
        <v>142004</v>
      </c>
      <c r="BS7" s="164">
        <v>18601</v>
      </c>
      <c r="BT7" s="164">
        <v>4345</v>
      </c>
      <c r="BU7" s="164">
        <v>84756</v>
      </c>
      <c r="BV7" s="164">
        <v>9176288</v>
      </c>
      <c r="BW7" s="164">
        <v>7470666</v>
      </c>
      <c r="BX7" s="164">
        <v>4186034</v>
      </c>
      <c r="BY7" s="164">
        <v>3284632</v>
      </c>
      <c r="BZ7" s="164">
        <v>4039857</v>
      </c>
      <c r="CA7" s="164">
        <v>116906</v>
      </c>
      <c r="CB7" s="164">
        <v>8781</v>
      </c>
      <c r="CC7" s="164">
        <v>0</v>
      </c>
      <c r="CD7" s="164">
        <v>3217408</v>
      </c>
      <c r="CE7" s="164">
        <v>22577</v>
      </c>
      <c r="CF7" s="164">
        <v>0</v>
      </c>
      <c r="CG7" s="164">
        <v>22577</v>
      </c>
      <c r="CH7" s="164">
        <v>0</v>
      </c>
      <c r="CI7" s="164">
        <v>674185</v>
      </c>
      <c r="CJ7" s="164">
        <v>0</v>
      </c>
      <c r="CK7" s="164">
        <v>0</v>
      </c>
      <c r="CL7" s="164">
        <v>674185</v>
      </c>
      <c r="CM7" s="164">
        <v>9021300</v>
      </c>
      <c r="CN7" s="164">
        <v>0</v>
      </c>
      <c r="CO7" s="164">
        <v>0</v>
      </c>
      <c r="CP7" s="164">
        <v>4800000</v>
      </c>
      <c r="CQ7" s="164">
        <v>173868482</v>
      </c>
      <c r="CR7" s="164">
        <f t="shared" si="0"/>
        <v>88374748</v>
      </c>
      <c r="CS7" s="167">
        <f t="shared" si="4"/>
        <v>50.8</v>
      </c>
      <c r="CT7" s="164">
        <v>64681778</v>
      </c>
      <c r="CU7" s="167">
        <f t="shared" si="5"/>
        <v>37.2</v>
      </c>
      <c r="CV7" s="164">
        <v>23692970</v>
      </c>
      <c r="CW7" s="167">
        <f aca="true" t="shared" si="15" ref="CW7:CW15">CS7-CU7</f>
        <v>13.599999999999994</v>
      </c>
      <c r="CX7" s="164">
        <f t="shared" si="6"/>
        <v>85493734</v>
      </c>
      <c r="CY7" s="167">
        <f t="shared" si="7"/>
        <v>49.2</v>
      </c>
      <c r="CZ7" s="164">
        <v>23098547</v>
      </c>
      <c r="DA7" s="167">
        <f t="shared" si="8"/>
        <v>13.3</v>
      </c>
      <c r="DB7" s="164">
        <v>62395187</v>
      </c>
      <c r="DC7" s="167">
        <f aca="true" t="shared" si="16" ref="DC7:DC15">CY7-DA7</f>
        <v>35.900000000000006</v>
      </c>
      <c r="DD7" s="80">
        <v>173477875</v>
      </c>
      <c r="DE7" s="80">
        <f t="shared" si="9"/>
        <v>390607</v>
      </c>
      <c r="DF7" s="81">
        <f t="shared" si="1"/>
        <v>67861955</v>
      </c>
      <c r="DG7" s="84">
        <f t="shared" si="10"/>
        <v>72661955</v>
      </c>
      <c r="DH7" s="80"/>
      <c r="DI7" s="84">
        <f t="shared" si="11"/>
        <v>71338079</v>
      </c>
      <c r="DJ7" s="79">
        <f t="shared" si="2"/>
        <v>102530403</v>
      </c>
      <c r="DK7" s="79">
        <f t="shared" si="12"/>
        <v>-390607</v>
      </c>
      <c r="DL7" s="80"/>
      <c r="DM7" s="79">
        <f t="shared" si="13"/>
        <v>87780325</v>
      </c>
      <c r="DN7" s="79">
        <f t="shared" si="14"/>
        <v>86088157</v>
      </c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</row>
    <row r="8" spans="1:252" s="82" customFormat="1" ht="32.25" customHeight="1">
      <c r="A8" s="83" t="s">
        <v>6</v>
      </c>
      <c r="B8" s="163">
        <v>49379584</v>
      </c>
      <c r="C8" s="164">
        <v>1304000</v>
      </c>
      <c r="D8" s="164">
        <v>357063</v>
      </c>
      <c r="E8" s="164">
        <v>0</v>
      </c>
      <c r="F8" s="164">
        <v>81580</v>
      </c>
      <c r="G8" s="164">
        <v>865357</v>
      </c>
      <c r="H8" s="164">
        <v>0</v>
      </c>
      <c r="I8" s="164">
        <v>42400</v>
      </c>
      <c r="J8" s="164">
        <v>117791</v>
      </c>
      <c r="K8" s="164">
        <v>63202</v>
      </c>
      <c r="L8" s="164">
        <v>5609944</v>
      </c>
      <c r="M8" s="164">
        <v>211676</v>
      </c>
      <c r="N8" s="164">
        <v>0</v>
      </c>
      <c r="O8" s="164">
        <v>202320</v>
      </c>
      <c r="P8" s="164">
        <v>143674</v>
      </c>
      <c r="Q8" s="164">
        <v>20532558</v>
      </c>
      <c r="R8" s="164">
        <v>12795462</v>
      </c>
      <c r="S8" s="164">
        <v>1277624</v>
      </c>
      <c r="T8" s="164">
        <v>6459472</v>
      </c>
      <c r="U8" s="164">
        <v>67463</v>
      </c>
      <c r="V8" s="164">
        <v>1300579</v>
      </c>
      <c r="W8" s="164">
        <v>1279</v>
      </c>
      <c r="X8" s="164">
        <v>2622909</v>
      </c>
      <c r="Y8" s="164">
        <v>26457</v>
      </c>
      <c r="Z8" s="164">
        <v>26457</v>
      </c>
      <c r="AA8" s="164">
        <v>0</v>
      </c>
      <c r="AB8" s="164">
        <v>443809</v>
      </c>
      <c r="AC8" s="164">
        <v>1413461</v>
      </c>
      <c r="AD8" s="164">
        <v>739182</v>
      </c>
      <c r="AE8" s="164">
        <v>655218</v>
      </c>
      <c r="AF8" s="164">
        <v>102331</v>
      </c>
      <c r="AG8" s="164">
        <v>552887</v>
      </c>
      <c r="AH8" s="164">
        <v>22601042</v>
      </c>
      <c r="AI8" s="164">
        <v>5061312</v>
      </c>
      <c r="AJ8" s="164">
        <v>191973</v>
      </c>
      <c r="AK8" s="164">
        <v>2507692</v>
      </c>
      <c r="AL8" s="164">
        <v>3600751</v>
      </c>
      <c r="AM8" s="164">
        <v>2137765</v>
      </c>
      <c r="AN8" s="164">
        <v>1430003</v>
      </c>
      <c r="AO8" s="164">
        <v>113059</v>
      </c>
      <c r="AP8" s="164">
        <v>2073450</v>
      </c>
      <c r="AQ8" s="164">
        <v>0</v>
      </c>
      <c r="AR8" s="164">
        <v>0</v>
      </c>
      <c r="AS8" s="164">
        <v>88347</v>
      </c>
      <c r="AT8" s="164">
        <v>92859</v>
      </c>
      <c r="AU8" s="164">
        <f t="shared" si="3"/>
        <v>5303831</v>
      </c>
      <c r="AV8" s="164">
        <v>0</v>
      </c>
      <c r="AW8" s="164">
        <v>13830731</v>
      </c>
      <c r="AX8" s="164">
        <v>11214105</v>
      </c>
      <c r="AY8" s="164">
        <v>94972</v>
      </c>
      <c r="AZ8" s="164">
        <v>1239812</v>
      </c>
      <c r="BA8" s="164">
        <v>784920</v>
      </c>
      <c r="BB8" s="164">
        <v>1094321</v>
      </c>
      <c r="BC8" s="164">
        <v>1279741</v>
      </c>
      <c r="BD8" s="164">
        <v>129527</v>
      </c>
      <c r="BE8" s="164">
        <v>15676</v>
      </c>
      <c r="BF8" s="164">
        <v>0</v>
      </c>
      <c r="BG8" s="164">
        <v>113851</v>
      </c>
      <c r="BH8" s="164">
        <v>125359</v>
      </c>
      <c r="BI8" s="164">
        <v>62668</v>
      </c>
      <c r="BJ8" s="164">
        <v>6402785</v>
      </c>
      <c r="BK8" s="164">
        <v>2616626</v>
      </c>
      <c r="BL8" s="164">
        <v>148593</v>
      </c>
      <c r="BM8" s="164">
        <v>0</v>
      </c>
      <c r="BN8" s="164">
        <v>2468033</v>
      </c>
      <c r="BO8" s="164">
        <v>306772</v>
      </c>
      <c r="BP8" s="164">
        <v>110081</v>
      </c>
      <c r="BQ8" s="164">
        <v>196691</v>
      </c>
      <c r="BR8" s="164">
        <v>109953</v>
      </c>
      <c r="BS8" s="164">
        <v>12759</v>
      </c>
      <c r="BT8" s="164">
        <v>73979</v>
      </c>
      <c r="BU8" s="164">
        <v>146315</v>
      </c>
      <c r="BV8" s="164">
        <v>15792598</v>
      </c>
      <c r="BW8" s="164">
        <v>12953619</v>
      </c>
      <c r="BX8" s="164">
        <v>4862962</v>
      </c>
      <c r="BY8" s="164">
        <v>8090657</v>
      </c>
      <c r="BZ8" s="164">
        <v>7320505</v>
      </c>
      <c r="CA8" s="164">
        <v>119742</v>
      </c>
      <c r="CB8" s="164">
        <v>1745</v>
      </c>
      <c r="CC8" s="164">
        <v>140300</v>
      </c>
      <c r="CD8" s="164">
        <v>3902138</v>
      </c>
      <c r="CE8" s="164">
        <v>400</v>
      </c>
      <c r="CF8" s="164">
        <v>0</v>
      </c>
      <c r="CG8" s="164">
        <v>400</v>
      </c>
      <c r="CH8" s="164">
        <v>440000</v>
      </c>
      <c r="CI8" s="164">
        <v>2716180</v>
      </c>
      <c r="CJ8" s="164">
        <v>0</v>
      </c>
      <c r="CK8" s="164">
        <v>0</v>
      </c>
      <c r="CL8" s="164">
        <v>2716180</v>
      </c>
      <c r="CM8" s="164">
        <v>8670243</v>
      </c>
      <c r="CN8" s="164">
        <v>25700</v>
      </c>
      <c r="CO8" s="164">
        <v>0</v>
      </c>
      <c r="CP8" s="164">
        <v>4757843</v>
      </c>
      <c r="CQ8" s="164">
        <v>163875143</v>
      </c>
      <c r="CR8" s="164">
        <f t="shared" si="0"/>
        <v>72393870</v>
      </c>
      <c r="CS8" s="167">
        <f t="shared" si="4"/>
        <v>44.2</v>
      </c>
      <c r="CT8" s="164">
        <v>39993294</v>
      </c>
      <c r="CU8" s="167">
        <f t="shared" si="5"/>
        <v>24.4</v>
      </c>
      <c r="CV8" s="164">
        <v>32400576</v>
      </c>
      <c r="CW8" s="167">
        <f t="shared" si="15"/>
        <v>19.800000000000004</v>
      </c>
      <c r="CX8" s="164">
        <f t="shared" si="6"/>
        <v>91481273</v>
      </c>
      <c r="CY8" s="167">
        <f t="shared" si="7"/>
        <v>55.8</v>
      </c>
      <c r="CZ8" s="164">
        <v>24119553</v>
      </c>
      <c r="DA8" s="167">
        <f t="shared" si="8"/>
        <v>14.7</v>
      </c>
      <c r="DB8" s="164">
        <v>67361720</v>
      </c>
      <c r="DC8" s="167">
        <f t="shared" si="16"/>
        <v>41.099999999999994</v>
      </c>
      <c r="DD8" s="80">
        <v>182369756</v>
      </c>
      <c r="DE8" s="80">
        <f t="shared" si="9"/>
        <v>-18494613</v>
      </c>
      <c r="DF8" s="81">
        <f t="shared" si="1"/>
        <v>77607149</v>
      </c>
      <c r="DG8" s="84">
        <f t="shared" si="10"/>
        <v>82364992</v>
      </c>
      <c r="DH8" s="80"/>
      <c r="DI8" s="84">
        <f t="shared" si="11"/>
        <v>90478099</v>
      </c>
      <c r="DJ8" s="79">
        <f t="shared" si="2"/>
        <v>73397044</v>
      </c>
      <c r="DK8" s="79">
        <f>DD8-DI8-DJ8</f>
        <v>18494613</v>
      </c>
      <c r="DL8" s="80"/>
      <c r="DM8" s="79">
        <f t="shared" si="13"/>
        <v>64112847</v>
      </c>
      <c r="DN8" s="79">
        <f t="shared" si="14"/>
        <v>99762296</v>
      </c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</row>
    <row r="9" spans="1:252" s="90" customFormat="1" ht="32.25" customHeight="1">
      <c r="A9" s="85" t="s">
        <v>7</v>
      </c>
      <c r="B9" s="163">
        <v>8658900</v>
      </c>
      <c r="C9" s="164">
        <v>316054</v>
      </c>
      <c r="D9" s="164">
        <v>92318</v>
      </c>
      <c r="E9" s="164">
        <v>0</v>
      </c>
      <c r="F9" s="164">
        <v>0</v>
      </c>
      <c r="G9" s="164">
        <v>223736</v>
      </c>
      <c r="H9" s="164">
        <v>0</v>
      </c>
      <c r="I9" s="164">
        <v>7741</v>
      </c>
      <c r="J9" s="164">
        <v>21495</v>
      </c>
      <c r="K9" s="164">
        <v>11454</v>
      </c>
      <c r="L9" s="164">
        <v>1054607</v>
      </c>
      <c r="M9" s="164">
        <v>43249</v>
      </c>
      <c r="N9" s="164">
        <v>0</v>
      </c>
      <c r="O9" s="164">
        <v>53485</v>
      </c>
      <c r="P9" s="164">
        <v>30629</v>
      </c>
      <c r="Q9" s="164">
        <v>7991021</v>
      </c>
      <c r="R9" s="164">
        <v>6426893</v>
      </c>
      <c r="S9" s="164">
        <v>1118435</v>
      </c>
      <c r="T9" s="164">
        <v>445693</v>
      </c>
      <c r="U9" s="164">
        <v>9348</v>
      </c>
      <c r="V9" s="164">
        <v>87595</v>
      </c>
      <c r="W9" s="164">
        <v>37705</v>
      </c>
      <c r="X9" s="164">
        <v>334953</v>
      </c>
      <c r="Y9" s="164">
        <v>28786</v>
      </c>
      <c r="Z9" s="164">
        <v>28786</v>
      </c>
      <c r="AA9" s="164">
        <v>0</v>
      </c>
      <c r="AB9" s="164">
        <v>57080</v>
      </c>
      <c r="AC9" s="164">
        <v>181639</v>
      </c>
      <c r="AD9" s="164">
        <v>67448</v>
      </c>
      <c r="AE9" s="164">
        <v>40240</v>
      </c>
      <c r="AF9" s="164">
        <v>12387</v>
      </c>
      <c r="AG9" s="164">
        <v>27853</v>
      </c>
      <c r="AH9" s="164">
        <v>6344303</v>
      </c>
      <c r="AI9" s="164">
        <v>509085</v>
      </c>
      <c r="AJ9" s="164">
        <v>341758</v>
      </c>
      <c r="AK9" s="164">
        <v>462708</v>
      </c>
      <c r="AL9" s="164">
        <v>724697</v>
      </c>
      <c r="AM9" s="164">
        <v>404041</v>
      </c>
      <c r="AN9" s="164">
        <v>814534</v>
      </c>
      <c r="AO9" s="164">
        <v>1911</v>
      </c>
      <c r="AP9" s="164">
        <v>2150305</v>
      </c>
      <c r="AQ9" s="164">
        <v>0</v>
      </c>
      <c r="AR9" s="164">
        <v>0</v>
      </c>
      <c r="AS9" s="164">
        <v>49959</v>
      </c>
      <c r="AT9" s="164">
        <v>0</v>
      </c>
      <c r="AU9" s="164">
        <f t="shared" si="3"/>
        <v>885305</v>
      </c>
      <c r="AV9" s="164">
        <v>0</v>
      </c>
      <c r="AW9" s="164">
        <v>9209930</v>
      </c>
      <c r="AX9" s="164">
        <v>8507111</v>
      </c>
      <c r="AY9" s="164">
        <v>195935</v>
      </c>
      <c r="AZ9" s="164">
        <v>231144</v>
      </c>
      <c r="BA9" s="164">
        <v>157667</v>
      </c>
      <c r="BB9" s="164">
        <v>236336</v>
      </c>
      <c r="BC9" s="164">
        <v>466964</v>
      </c>
      <c r="BD9" s="164">
        <v>32084</v>
      </c>
      <c r="BE9" s="164">
        <v>0</v>
      </c>
      <c r="BF9" s="164">
        <v>0</v>
      </c>
      <c r="BG9" s="164">
        <v>32084</v>
      </c>
      <c r="BH9" s="164">
        <v>0</v>
      </c>
      <c r="BI9" s="164">
        <v>0</v>
      </c>
      <c r="BJ9" s="164">
        <v>7186981</v>
      </c>
      <c r="BK9" s="164">
        <v>702819</v>
      </c>
      <c r="BL9" s="164">
        <v>23970</v>
      </c>
      <c r="BM9" s="164">
        <v>0</v>
      </c>
      <c r="BN9" s="164">
        <v>678849</v>
      </c>
      <c r="BO9" s="164">
        <v>70069</v>
      </c>
      <c r="BP9" s="164">
        <v>49266</v>
      </c>
      <c r="BQ9" s="164">
        <v>20803</v>
      </c>
      <c r="BR9" s="164">
        <v>20443</v>
      </c>
      <c r="BS9" s="164">
        <v>0</v>
      </c>
      <c r="BT9" s="164">
        <v>360</v>
      </c>
      <c r="BU9" s="164">
        <v>80475</v>
      </c>
      <c r="BV9" s="164">
        <v>1674827</v>
      </c>
      <c r="BW9" s="164">
        <v>2060429</v>
      </c>
      <c r="BX9" s="164">
        <v>1358421</v>
      </c>
      <c r="BY9" s="164">
        <v>702008</v>
      </c>
      <c r="BZ9" s="164">
        <v>388022</v>
      </c>
      <c r="CA9" s="164">
        <v>17405</v>
      </c>
      <c r="CB9" s="164">
        <v>209</v>
      </c>
      <c r="CC9" s="164">
        <v>0</v>
      </c>
      <c r="CD9" s="164">
        <v>240787</v>
      </c>
      <c r="CE9" s="164">
        <v>0</v>
      </c>
      <c r="CF9" s="164">
        <v>0</v>
      </c>
      <c r="CG9" s="164">
        <v>0</v>
      </c>
      <c r="CH9" s="164">
        <v>0</v>
      </c>
      <c r="CI9" s="164">
        <v>129621</v>
      </c>
      <c r="CJ9" s="164">
        <v>0</v>
      </c>
      <c r="CK9" s="164">
        <v>0</v>
      </c>
      <c r="CL9" s="164">
        <v>129621</v>
      </c>
      <c r="CM9" s="164">
        <v>4677900</v>
      </c>
      <c r="CN9" s="164">
        <v>0</v>
      </c>
      <c r="CO9" s="164">
        <v>0</v>
      </c>
      <c r="CP9" s="164">
        <v>956900</v>
      </c>
      <c r="CQ9" s="164">
        <v>43166726</v>
      </c>
      <c r="CR9" s="164">
        <f t="shared" si="0"/>
        <v>22532843</v>
      </c>
      <c r="CS9" s="167">
        <f t="shared" si="4"/>
        <v>52.2</v>
      </c>
      <c r="CT9" s="164">
        <v>17326938</v>
      </c>
      <c r="CU9" s="167">
        <f t="shared" si="5"/>
        <v>40.1</v>
      </c>
      <c r="CV9" s="164">
        <v>5205905</v>
      </c>
      <c r="CW9" s="167">
        <f t="shared" si="15"/>
        <v>12.100000000000001</v>
      </c>
      <c r="CX9" s="164">
        <f t="shared" si="6"/>
        <v>20633883</v>
      </c>
      <c r="CY9" s="167">
        <f t="shared" si="7"/>
        <v>47.8</v>
      </c>
      <c r="CZ9" s="164">
        <v>3911797</v>
      </c>
      <c r="DA9" s="167">
        <f t="shared" si="8"/>
        <v>9.1</v>
      </c>
      <c r="DB9" s="164">
        <v>16722086</v>
      </c>
      <c r="DC9" s="167">
        <f t="shared" si="16"/>
        <v>38.699999999999996</v>
      </c>
      <c r="DD9" s="86">
        <v>43396057</v>
      </c>
      <c r="DE9" s="86">
        <f t="shared" si="9"/>
        <v>-229331</v>
      </c>
      <c r="DF9" s="87">
        <f t="shared" si="1"/>
        <v>18188635</v>
      </c>
      <c r="DG9" s="88">
        <f t="shared" si="10"/>
        <v>19145535</v>
      </c>
      <c r="DH9" s="86"/>
      <c r="DI9" s="88">
        <f t="shared" si="11"/>
        <v>13395510</v>
      </c>
      <c r="DJ9" s="89">
        <f t="shared" si="2"/>
        <v>29771216</v>
      </c>
      <c r="DK9" s="89">
        <f t="shared" si="12"/>
        <v>229331</v>
      </c>
      <c r="DL9" s="86"/>
      <c r="DM9" s="89">
        <f t="shared" si="13"/>
        <v>21238735</v>
      </c>
      <c r="DN9" s="89">
        <f t="shared" si="14"/>
        <v>21927991</v>
      </c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</row>
    <row r="10" spans="1:252" s="82" customFormat="1" ht="32.25" customHeight="1">
      <c r="A10" s="83" t="s">
        <v>8</v>
      </c>
      <c r="B10" s="168">
        <v>9399585</v>
      </c>
      <c r="C10" s="169">
        <v>454754</v>
      </c>
      <c r="D10" s="169">
        <v>130409</v>
      </c>
      <c r="E10" s="169">
        <v>0</v>
      </c>
      <c r="F10" s="169">
        <v>0</v>
      </c>
      <c r="G10" s="169">
        <v>316053</v>
      </c>
      <c r="H10" s="169">
        <v>8292</v>
      </c>
      <c r="I10" s="169">
        <v>8713</v>
      </c>
      <c r="J10" s="169">
        <v>24206</v>
      </c>
      <c r="K10" s="169">
        <v>12979</v>
      </c>
      <c r="L10" s="169">
        <v>1262011</v>
      </c>
      <c r="M10" s="169">
        <v>33433</v>
      </c>
      <c r="N10" s="169">
        <v>0</v>
      </c>
      <c r="O10" s="169">
        <v>75579</v>
      </c>
      <c r="P10" s="169">
        <v>50482</v>
      </c>
      <c r="Q10" s="169">
        <v>8881301</v>
      </c>
      <c r="R10" s="169">
        <v>6730020</v>
      </c>
      <c r="S10" s="169">
        <v>823185</v>
      </c>
      <c r="T10" s="169">
        <v>1328096</v>
      </c>
      <c r="U10" s="169">
        <v>13686</v>
      </c>
      <c r="V10" s="169">
        <v>47233</v>
      </c>
      <c r="W10" s="169">
        <v>15906</v>
      </c>
      <c r="X10" s="169">
        <v>513343</v>
      </c>
      <c r="Y10" s="169">
        <v>13957</v>
      </c>
      <c r="Z10" s="169">
        <v>13957</v>
      </c>
      <c r="AA10" s="169">
        <v>0</v>
      </c>
      <c r="AB10" s="169">
        <v>155753</v>
      </c>
      <c r="AC10" s="169">
        <v>214535</v>
      </c>
      <c r="AD10" s="169">
        <v>129098</v>
      </c>
      <c r="AE10" s="169">
        <v>52619</v>
      </c>
      <c r="AF10" s="169">
        <v>14102</v>
      </c>
      <c r="AG10" s="169">
        <v>38517</v>
      </c>
      <c r="AH10" s="169">
        <v>5989043</v>
      </c>
      <c r="AI10" s="169">
        <v>789967</v>
      </c>
      <c r="AJ10" s="169">
        <v>8886</v>
      </c>
      <c r="AK10" s="169">
        <v>547310</v>
      </c>
      <c r="AL10" s="169">
        <v>902185</v>
      </c>
      <c r="AM10" s="169">
        <v>287547</v>
      </c>
      <c r="AN10" s="169">
        <v>16048</v>
      </c>
      <c r="AO10" s="169">
        <v>22177</v>
      </c>
      <c r="AP10" s="169">
        <v>1156708</v>
      </c>
      <c r="AQ10" s="169">
        <v>0</v>
      </c>
      <c r="AR10" s="169">
        <v>0</v>
      </c>
      <c r="AS10" s="169">
        <v>22337</v>
      </c>
      <c r="AT10" s="169">
        <v>931345</v>
      </c>
      <c r="AU10" s="169">
        <f t="shared" si="3"/>
        <v>1304533</v>
      </c>
      <c r="AV10" s="169">
        <v>0</v>
      </c>
      <c r="AW10" s="169">
        <v>3990405</v>
      </c>
      <c r="AX10" s="169">
        <v>3131036</v>
      </c>
      <c r="AY10" s="169">
        <v>4443</v>
      </c>
      <c r="AZ10" s="169">
        <v>272809</v>
      </c>
      <c r="BA10" s="169">
        <v>197305</v>
      </c>
      <c r="BB10" s="169">
        <v>80542</v>
      </c>
      <c r="BC10" s="169">
        <v>267192</v>
      </c>
      <c r="BD10" s="169">
        <v>62695</v>
      </c>
      <c r="BE10" s="169">
        <v>0</v>
      </c>
      <c r="BF10" s="169">
        <v>0</v>
      </c>
      <c r="BG10" s="169">
        <v>62695</v>
      </c>
      <c r="BH10" s="169">
        <v>815</v>
      </c>
      <c r="BI10" s="169">
        <v>0</v>
      </c>
      <c r="BJ10" s="169">
        <v>2245235</v>
      </c>
      <c r="BK10" s="169">
        <v>859369</v>
      </c>
      <c r="BL10" s="169">
        <v>15245</v>
      </c>
      <c r="BM10" s="169">
        <v>0</v>
      </c>
      <c r="BN10" s="169">
        <v>844124</v>
      </c>
      <c r="BO10" s="169">
        <v>144131</v>
      </c>
      <c r="BP10" s="169">
        <v>33802</v>
      </c>
      <c r="BQ10" s="169">
        <v>110329</v>
      </c>
      <c r="BR10" s="169">
        <v>110329</v>
      </c>
      <c r="BS10" s="169">
        <v>0</v>
      </c>
      <c r="BT10" s="169">
        <v>0</v>
      </c>
      <c r="BU10" s="169">
        <v>62133</v>
      </c>
      <c r="BV10" s="169">
        <v>3049800</v>
      </c>
      <c r="BW10" s="169">
        <v>4513183</v>
      </c>
      <c r="BX10" s="169">
        <v>1474455</v>
      </c>
      <c r="BY10" s="169">
        <v>3038728</v>
      </c>
      <c r="BZ10" s="169">
        <v>1091531</v>
      </c>
      <c r="CA10" s="169">
        <v>8398</v>
      </c>
      <c r="CB10" s="169">
        <v>701</v>
      </c>
      <c r="CC10" s="169">
        <v>0</v>
      </c>
      <c r="CD10" s="169">
        <v>736131</v>
      </c>
      <c r="CE10" s="169">
        <v>13533</v>
      </c>
      <c r="CF10" s="169">
        <v>13533</v>
      </c>
      <c r="CG10" s="169">
        <v>0</v>
      </c>
      <c r="CH10" s="169">
        <v>0</v>
      </c>
      <c r="CI10" s="169">
        <v>332768</v>
      </c>
      <c r="CJ10" s="169">
        <v>0</v>
      </c>
      <c r="CK10" s="169">
        <v>0</v>
      </c>
      <c r="CL10" s="169">
        <v>332768</v>
      </c>
      <c r="CM10" s="169">
        <v>5108000</v>
      </c>
      <c r="CN10" s="169">
        <v>6000</v>
      </c>
      <c r="CO10" s="169">
        <v>0</v>
      </c>
      <c r="CP10" s="169">
        <v>1026100</v>
      </c>
      <c r="CQ10" s="169">
        <v>44778150</v>
      </c>
      <c r="CR10" s="169">
        <f t="shared" si="0"/>
        <v>22122929</v>
      </c>
      <c r="CS10" s="170">
        <f t="shared" si="4"/>
        <v>49.4</v>
      </c>
      <c r="CT10" s="169">
        <v>15173456</v>
      </c>
      <c r="CU10" s="170">
        <f t="shared" si="5"/>
        <v>33.9</v>
      </c>
      <c r="CV10" s="169">
        <v>6949473</v>
      </c>
      <c r="CW10" s="170">
        <f t="shared" si="15"/>
        <v>15.5</v>
      </c>
      <c r="CX10" s="169">
        <f t="shared" si="6"/>
        <v>22655221</v>
      </c>
      <c r="CY10" s="170">
        <f t="shared" si="7"/>
        <v>50.6</v>
      </c>
      <c r="CZ10" s="169">
        <v>5015379</v>
      </c>
      <c r="DA10" s="170">
        <f t="shared" si="8"/>
        <v>11.2</v>
      </c>
      <c r="DB10" s="169">
        <v>17639842</v>
      </c>
      <c r="DC10" s="170">
        <f t="shared" si="16"/>
        <v>39.400000000000006</v>
      </c>
      <c r="DD10" s="80">
        <v>49313226</v>
      </c>
      <c r="DE10" s="80">
        <f t="shared" si="9"/>
        <v>-4535076</v>
      </c>
      <c r="DF10" s="81">
        <f t="shared" si="1"/>
        <v>20203043</v>
      </c>
      <c r="DG10" s="84">
        <f t="shared" si="10"/>
        <v>21229143</v>
      </c>
      <c r="DH10" s="80"/>
      <c r="DI10" s="84">
        <f t="shared" si="11"/>
        <v>18873558</v>
      </c>
      <c r="DJ10" s="79">
        <f t="shared" si="2"/>
        <v>25904592</v>
      </c>
      <c r="DK10" s="79">
        <f t="shared" si="12"/>
        <v>4535076</v>
      </c>
      <c r="DL10" s="80"/>
      <c r="DM10" s="79">
        <f t="shared" si="13"/>
        <v>20188835</v>
      </c>
      <c r="DN10" s="79">
        <f t="shared" si="14"/>
        <v>24589315</v>
      </c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</row>
    <row r="11" spans="1:252" s="82" customFormat="1" ht="32.25" customHeight="1">
      <c r="A11" s="83" t="s">
        <v>9</v>
      </c>
      <c r="B11" s="163">
        <v>4872229</v>
      </c>
      <c r="C11" s="164">
        <v>264692</v>
      </c>
      <c r="D11" s="164">
        <v>77315</v>
      </c>
      <c r="E11" s="164">
        <v>0</v>
      </c>
      <c r="F11" s="164">
        <v>0</v>
      </c>
      <c r="G11" s="164">
        <v>187377</v>
      </c>
      <c r="H11" s="164">
        <v>0</v>
      </c>
      <c r="I11" s="164">
        <v>4576</v>
      </c>
      <c r="J11" s="164">
        <v>12696</v>
      </c>
      <c r="K11" s="164">
        <v>6674</v>
      </c>
      <c r="L11" s="164">
        <v>798447</v>
      </c>
      <c r="M11" s="164">
        <v>0</v>
      </c>
      <c r="N11" s="164">
        <v>0</v>
      </c>
      <c r="O11" s="164">
        <v>46761</v>
      </c>
      <c r="P11" s="164">
        <v>16988</v>
      </c>
      <c r="Q11" s="164">
        <v>10705385</v>
      </c>
      <c r="R11" s="164">
        <v>9353413</v>
      </c>
      <c r="S11" s="164">
        <v>1325564</v>
      </c>
      <c r="T11" s="164">
        <v>26408</v>
      </c>
      <c r="U11" s="164">
        <v>7250</v>
      </c>
      <c r="V11" s="164">
        <v>153775</v>
      </c>
      <c r="W11" s="164">
        <v>3086</v>
      </c>
      <c r="X11" s="164">
        <v>283909</v>
      </c>
      <c r="Y11" s="164">
        <v>1357</v>
      </c>
      <c r="Z11" s="164">
        <v>1357</v>
      </c>
      <c r="AA11" s="164">
        <v>0</v>
      </c>
      <c r="AB11" s="164">
        <v>106019</v>
      </c>
      <c r="AC11" s="164">
        <v>151218</v>
      </c>
      <c r="AD11" s="164">
        <v>25315</v>
      </c>
      <c r="AE11" s="164">
        <v>72201</v>
      </c>
      <c r="AF11" s="164">
        <v>12866</v>
      </c>
      <c r="AG11" s="164">
        <v>59335</v>
      </c>
      <c r="AH11" s="164">
        <v>2796852</v>
      </c>
      <c r="AI11" s="164">
        <v>537342</v>
      </c>
      <c r="AJ11" s="164">
        <v>397092</v>
      </c>
      <c r="AK11" s="164">
        <v>348188</v>
      </c>
      <c r="AL11" s="164">
        <v>512714</v>
      </c>
      <c r="AM11" s="164">
        <v>260204</v>
      </c>
      <c r="AN11" s="164">
        <v>0</v>
      </c>
      <c r="AO11" s="164">
        <v>49931</v>
      </c>
      <c r="AP11" s="164">
        <v>129616</v>
      </c>
      <c r="AQ11" s="164">
        <v>0</v>
      </c>
      <c r="AR11" s="164">
        <v>0</v>
      </c>
      <c r="AS11" s="164">
        <v>49905</v>
      </c>
      <c r="AT11" s="164">
        <v>0</v>
      </c>
      <c r="AU11" s="164">
        <f t="shared" si="3"/>
        <v>511860</v>
      </c>
      <c r="AV11" s="164">
        <v>0</v>
      </c>
      <c r="AW11" s="164">
        <v>2044023</v>
      </c>
      <c r="AX11" s="164">
        <v>1433486</v>
      </c>
      <c r="AY11" s="164">
        <v>201671</v>
      </c>
      <c r="AZ11" s="164">
        <v>173648</v>
      </c>
      <c r="BA11" s="164">
        <v>111653</v>
      </c>
      <c r="BB11" s="164">
        <v>37864</v>
      </c>
      <c r="BC11" s="164">
        <v>7758</v>
      </c>
      <c r="BD11" s="164">
        <v>110592</v>
      </c>
      <c r="BE11" s="164">
        <v>0</v>
      </c>
      <c r="BF11" s="164">
        <v>0</v>
      </c>
      <c r="BG11" s="164">
        <v>110592</v>
      </c>
      <c r="BH11" s="164">
        <v>47032</v>
      </c>
      <c r="BI11" s="164">
        <v>0</v>
      </c>
      <c r="BJ11" s="164">
        <v>743268</v>
      </c>
      <c r="BK11" s="164">
        <v>610537</v>
      </c>
      <c r="BL11" s="164">
        <v>3631</v>
      </c>
      <c r="BM11" s="164">
        <v>0</v>
      </c>
      <c r="BN11" s="164">
        <v>606906</v>
      </c>
      <c r="BO11" s="164">
        <v>146392</v>
      </c>
      <c r="BP11" s="164">
        <v>33269</v>
      </c>
      <c r="BQ11" s="164">
        <v>113123</v>
      </c>
      <c r="BR11" s="164">
        <v>111827</v>
      </c>
      <c r="BS11" s="164">
        <v>11</v>
      </c>
      <c r="BT11" s="164">
        <v>1285</v>
      </c>
      <c r="BU11" s="164">
        <v>43775</v>
      </c>
      <c r="BV11" s="164">
        <v>1088415</v>
      </c>
      <c r="BW11" s="164">
        <v>713126</v>
      </c>
      <c r="BX11" s="164">
        <v>528454</v>
      </c>
      <c r="BY11" s="164">
        <v>184672</v>
      </c>
      <c r="BZ11" s="164">
        <v>505193</v>
      </c>
      <c r="CA11" s="164">
        <v>27989</v>
      </c>
      <c r="CB11" s="164">
        <v>621</v>
      </c>
      <c r="CC11" s="164">
        <v>0</v>
      </c>
      <c r="CD11" s="164">
        <v>319809</v>
      </c>
      <c r="CE11" s="164">
        <v>1125</v>
      </c>
      <c r="CF11" s="164">
        <v>0</v>
      </c>
      <c r="CG11" s="164">
        <v>1125</v>
      </c>
      <c r="CH11" s="164">
        <v>0</v>
      </c>
      <c r="CI11" s="164">
        <v>155649</v>
      </c>
      <c r="CJ11" s="164">
        <v>0</v>
      </c>
      <c r="CK11" s="164">
        <v>0</v>
      </c>
      <c r="CL11" s="164">
        <v>155649</v>
      </c>
      <c r="CM11" s="164">
        <v>2211052</v>
      </c>
      <c r="CN11" s="164">
        <v>0</v>
      </c>
      <c r="CO11" s="164">
        <v>0</v>
      </c>
      <c r="CP11" s="164">
        <v>738352</v>
      </c>
      <c r="CQ11" s="164">
        <v>26794411</v>
      </c>
      <c r="CR11" s="164">
        <f t="shared" si="0"/>
        <v>7611066</v>
      </c>
      <c r="CS11" s="167">
        <f t="shared" si="4"/>
        <v>28.4</v>
      </c>
      <c r="CT11" s="164">
        <v>3927838</v>
      </c>
      <c r="CU11" s="167">
        <f t="shared" si="5"/>
        <v>14.7</v>
      </c>
      <c r="CV11" s="164">
        <v>3683228</v>
      </c>
      <c r="CW11" s="167">
        <f t="shared" si="15"/>
        <v>13.7</v>
      </c>
      <c r="CX11" s="164">
        <f t="shared" si="6"/>
        <v>19183345</v>
      </c>
      <c r="CY11" s="167">
        <f t="shared" si="7"/>
        <v>71.6</v>
      </c>
      <c r="CZ11" s="164">
        <v>3756132</v>
      </c>
      <c r="DA11" s="167">
        <f t="shared" si="8"/>
        <v>14</v>
      </c>
      <c r="DB11" s="164">
        <v>15427213</v>
      </c>
      <c r="DC11" s="167">
        <f t="shared" si="16"/>
        <v>57.599999999999994</v>
      </c>
      <c r="DD11" s="80">
        <v>26491473</v>
      </c>
      <c r="DE11" s="80">
        <f t="shared" si="9"/>
        <v>302938</v>
      </c>
      <c r="DF11" s="81">
        <f t="shared" si="1"/>
        <v>16728448</v>
      </c>
      <c r="DG11" s="84">
        <f t="shared" si="10"/>
        <v>17466800</v>
      </c>
      <c r="DH11" s="80"/>
      <c r="DI11" s="84">
        <f t="shared" si="11"/>
        <v>7879015</v>
      </c>
      <c r="DJ11" s="79">
        <f t="shared" si="2"/>
        <v>18915396</v>
      </c>
      <c r="DK11" s="79">
        <f t="shared" si="12"/>
        <v>-302938</v>
      </c>
      <c r="DL11" s="80"/>
      <c r="DM11" s="79">
        <f t="shared" si="13"/>
        <v>7683970</v>
      </c>
      <c r="DN11" s="79">
        <f t="shared" si="14"/>
        <v>19110441</v>
      </c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</row>
    <row r="12" spans="1:252" s="82" customFormat="1" ht="32.25" customHeight="1">
      <c r="A12" s="83" t="s">
        <v>10</v>
      </c>
      <c r="B12" s="163">
        <v>5176562</v>
      </c>
      <c r="C12" s="164">
        <v>207545</v>
      </c>
      <c r="D12" s="164">
        <v>60121</v>
      </c>
      <c r="E12" s="164">
        <v>0</v>
      </c>
      <c r="F12" s="164">
        <v>1717</v>
      </c>
      <c r="G12" s="164">
        <v>145707</v>
      </c>
      <c r="H12" s="164">
        <v>0</v>
      </c>
      <c r="I12" s="164">
        <v>4586</v>
      </c>
      <c r="J12" s="164">
        <v>12749</v>
      </c>
      <c r="K12" s="164">
        <v>6878</v>
      </c>
      <c r="L12" s="164">
        <v>621668</v>
      </c>
      <c r="M12" s="164">
        <v>0</v>
      </c>
      <c r="N12" s="164">
        <v>0</v>
      </c>
      <c r="O12" s="164">
        <v>34825</v>
      </c>
      <c r="P12" s="164">
        <v>16531</v>
      </c>
      <c r="Q12" s="164">
        <v>4748262</v>
      </c>
      <c r="R12" s="164">
        <v>2501354</v>
      </c>
      <c r="S12" s="164">
        <v>488076</v>
      </c>
      <c r="T12" s="164">
        <v>1758832</v>
      </c>
      <c r="U12" s="164">
        <v>5872</v>
      </c>
      <c r="V12" s="164">
        <v>157408</v>
      </c>
      <c r="W12" s="164">
        <v>7758</v>
      </c>
      <c r="X12" s="164">
        <v>169491</v>
      </c>
      <c r="Y12" s="164">
        <v>4645</v>
      </c>
      <c r="Z12" s="164">
        <v>3388</v>
      </c>
      <c r="AA12" s="164">
        <v>1257</v>
      </c>
      <c r="AB12" s="164">
        <v>0</v>
      </c>
      <c r="AC12" s="164">
        <v>135154</v>
      </c>
      <c r="AD12" s="164">
        <v>29692</v>
      </c>
      <c r="AE12" s="164">
        <v>731972</v>
      </c>
      <c r="AF12" s="164">
        <v>7935</v>
      </c>
      <c r="AG12" s="164">
        <v>724037</v>
      </c>
      <c r="AH12" s="164">
        <v>2965942</v>
      </c>
      <c r="AI12" s="164">
        <v>197137</v>
      </c>
      <c r="AJ12" s="164">
        <v>269788</v>
      </c>
      <c r="AK12" s="164">
        <v>304842</v>
      </c>
      <c r="AL12" s="164">
        <v>403124</v>
      </c>
      <c r="AM12" s="164">
        <v>769544</v>
      </c>
      <c r="AN12" s="164">
        <v>83423</v>
      </c>
      <c r="AO12" s="164">
        <v>14989</v>
      </c>
      <c r="AP12" s="164">
        <v>285007</v>
      </c>
      <c r="AQ12" s="164">
        <v>0</v>
      </c>
      <c r="AR12" s="164">
        <v>0</v>
      </c>
      <c r="AS12" s="164">
        <v>6200</v>
      </c>
      <c r="AT12" s="164">
        <v>40949</v>
      </c>
      <c r="AU12" s="164">
        <f t="shared" si="3"/>
        <v>590939</v>
      </c>
      <c r="AV12" s="164">
        <v>0</v>
      </c>
      <c r="AW12" s="164">
        <v>3287354</v>
      </c>
      <c r="AX12" s="164">
        <v>2854959</v>
      </c>
      <c r="AY12" s="164">
        <v>134159</v>
      </c>
      <c r="AZ12" s="164">
        <v>152421</v>
      </c>
      <c r="BA12" s="164">
        <v>87353</v>
      </c>
      <c r="BB12" s="164">
        <v>593613</v>
      </c>
      <c r="BC12" s="164">
        <v>361400</v>
      </c>
      <c r="BD12" s="164">
        <v>44983</v>
      </c>
      <c r="BE12" s="164">
        <v>842</v>
      </c>
      <c r="BF12" s="164">
        <v>0</v>
      </c>
      <c r="BG12" s="164">
        <v>44141</v>
      </c>
      <c r="BH12" s="164">
        <v>0</v>
      </c>
      <c r="BI12" s="164">
        <v>0</v>
      </c>
      <c r="BJ12" s="164">
        <v>1481030</v>
      </c>
      <c r="BK12" s="164">
        <v>432395</v>
      </c>
      <c r="BL12" s="164">
        <v>4137</v>
      </c>
      <c r="BM12" s="164">
        <v>0</v>
      </c>
      <c r="BN12" s="164">
        <v>428258</v>
      </c>
      <c r="BO12" s="164">
        <v>57446</v>
      </c>
      <c r="BP12" s="164">
        <v>39630</v>
      </c>
      <c r="BQ12" s="164">
        <v>17816</v>
      </c>
      <c r="BR12" s="164">
        <v>16599</v>
      </c>
      <c r="BS12" s="164">
        <v>0</v>
      </c>
      <c r="BT12" s="164">
        <v>1217</v>
      </c>
      <c r="BU12" s="164">
        <v>34948</v>
      </c>
      <c r="BV12" s="164">
        <v>7023698</v>
      </c>
      <c r="BW12" s="164">
        <v>2443966</v>
      </c>
      <c r="BX12" s="164">
        <v>527920</v>
      </c>
      <c r="BY12" s="164">
        <v>1916046</v>
      </c>
      <c r="BZ12" s="164">
        <v>423861</v>
      </c>
      <c r="CA12" s="164">
        <v>17419</v>
      </c>
      <c r="CB12" s="164">
        <v>56</v>
      </c>
      <c r="CC12" s="164">
        <v>0</v>
      </c>
      <c r="CD12" s="164">
        <v>131194</v>
      </c>
      <c r="CE12" s="164">
        <v>0</v>
      </c>
      <c r="CF12" s="164">
        <v>0</v>
      </c>
      <c r="CG12" s="164">
        <v>0</v>
      </c>
      <c r="CH12" s="164">
        <v>0</v>
      </c>
      <c r="CI12" s="164">
        <v>275192</v>
      </c>
      <c r="CJ12" s="164">
        <v>0</v>
      </c>
      <c r="CK12" s="164">
        <v>0</v>
      </c>
      <c r="CL12" s="164">
        <v>275192</v>
      </c>
      <c r="CM12" s="164">
        <v>2762600</v>
      </c>
      <c r="CN12" s="164">
        <v>0</v>
      </c>
      <c r="CO12" s="164">
        <v>0</v>
      </c>
      <c r="CP12" s="164">
        <v>420000</v>
      </c>
      <c r="CQ12" s="164">
        <v>30894164</v>
      </c>
      <c r="CR12" s="164">
        <f t="shared" si="0"/>
        <v>18907263</v>
      </c>
      <c r="CS12" s="167">
        <f t="shared" si="4"/>
        <v>61.2</v>
      </c>
      <c r="CT12" s="164">
        <v>6567218</v>
      </c>
      <c r="CU12" s="167">
        <f t="shared" si="5"/>
        <v>21.3</v>
      </c>
      <c r="CV12" s="164">
        <v>12340045</v>
      </c>
      <c r="CW12" s="167">
        <f t="shared" si="15"/>
        <v>39.900000000000006</v>
      </c>
      <c r="CX12" s="164">
        <f t="shared" si="6"/>
        <v>11986901</v>
      </c>
      <c r="CY12" s="167">
        <f t="shared" si="7"/>
        <v>38.8</v>
      </c>
      <c r="CZ12" s="164">
        <v>2788401</v>
      </c>
      <c r="DA12" s="167">
        <f t="shared" si="8"/>
        <v>9</v>
      </c>
      <c r="DB12" s="164">
        <v>9198500</v>
      </c>
      <c r="DC12" s="167">
        <f t="shared" si="16"/>
        <v>29.799999999999997</v>
      </c>
      <c r="DD12" s="80">
        <v>34457734</v>
      </c>
      <c r="DE12" s="80">
        <f t="shared" si="9"/>
        <v>-3563570</v>
      </c>
      <c r="DF12" s="81">
        <f t="shared" si="1"/>
        <v>10829606</v>
      </c>
      <c r="DG12" s="84">
        <f t="shared" si="10"/>
        <v>11249606</v>
      </c>
      <c r="DH12" s="80"/>
      <c r="DI12" s="84">
        <f t="shared" si="11"/>
        <v>16219352</v>
      </c>
      <c r="DJ12" s="79">
        <f t="shared" si="2"/>
        <v>14674812</v>
      </c>
      <c r="DK12" s="79">
        <f t="shared" si="12"/>
        <v>3563570</v>
      </c>
      <c r="DL12" s="80"/>
      <c r="DM12" s="79">
        <f t="shared" si="13"/>
        <v>9355619</v>
      </c>
      <c r="DN12" s="79">
        <f t="shared" si="14"/>
        <v>21538545</v>
      </c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</row>
    <row r="13" spans="1:252" s="82" customFormat="1" ht="32.25" customHeight="1">
      <c r="A13" s="83" t="s">
        <v>11</v>
      </c>
      <c r="B13" s="163">
        <v>6209218</v>
      </c>
      <c r="C13" s="164">
        <v>435820</v>
      </c>
      <c r="D13" s="164">
        <v>127300</v>
      </c>
      <c r="E13" s="164">
        <v>0</v>
      </c>
      <c r="F13" s="164">
        <v>0</v>
      </c>
      <c r="G13" s="164">
        <v>308520</v>
      </c>
      <c r="H13" s="164">
        <v>0</v>
      </c>
      <c r="I13" s="164">
        <v>6047</v>
      </c>
      <c r="J13" s="164">
        <v>16792</v>
      </c>
      <c r="K13" s="164">
        <v>8947</v>
      </c>
      <c r="L13" s="164">
        <v>945040</v>
      </c>
      <c r="M13" s="164">
        <v>12113</v>
      </c>
      <c r="N13" s="164">
        <v>0</v>
      </c>
      <c r="O13" s="164">
        <v>73701</v>
      </c>
      <c r="P13" s="164">
        <v>18505</v>
      </c>
      <c r="Q13" s="164">
        <v>10062461</v>
      </c>
      <c r="R13" s="164">
        <v>8768202</v>
      </c>
      <c r="S13" s="164">
        <v>861987</v>
      </c>
      <c r="T13" s="164">
        <v>432272</v>
      </c>
      <c r="U13" s="164">
        <v>8727</v>
      </c>
      <c r="V13" s="164">
        <v>206492</v>
      </c>
      <c r="W13" s="164">
        <v>9683</v>
      </c>
      <c r="X13" s="164">
        <v>311466</v>
      </c>
      <c r="Y13" s="164">
        <v>11458</v>
      </c>
      <c r="Z13" s="164">
        <v>11458</v>
      </c>
      <c r="AA13" s="164">
        <v>0</v>
      </c>
      <c r="AB13" s="164">
        <v>76479</v>
      </c>
      <c r="AC13" s="164">
        <v>127957</v>
      </c>
      <c r="AD13" s="164">
        <v>95572</v>
      </c>
      <c r="AE13" s="164">
        <v>38694</v>
      </c>
      <c r="AF13" s="164">
        <v>14701</v>
      </c>
      <c r="AG13" s="164">
        <v>23993</v>
      </c>
      <c r="AH13" s="164">
        <v>3613161</v>
      </c>
      <c r="AI13" s="164">
        <v>481114</v>
      </c>
      <c r="AJ13" s="164">
        <v>114057</v>
      </c>
      <c r="AK13" s="164">
        <v>403501</v>
      </c>
      <c r="AL13" s="164">
        <v>566210</v>
      </c>
      <c r="AM13" s="164">
        <v>606266</v>
      </c>
      <c r="AN13" s="164">
        <v>89092</v>
      </c>
      <c r="AO13" s="164">
        <v>3207</v>
      </c>
      <c r="AP13" s="164">
        <v>781412</v>
      </c>
      <c r="AQ13" s="164">
        <v>0</v>
      </c>
      <c r="AR13" s="164">
        <v>0</v>
      </c>
      <c r="AS13" s="164">
        <v>14934</v>
      </c>
      <c r="AT13" s="164">
        <v>0</v>
      </c>
      <c r="AU13" s="164">
        <f t="shared" si="3"/>
        <v>553368</v>
      </c>
      <c r="AV13" s="164">
        <v>0</v>
      </c>
      <c r="AW13" s="164">
        <v>17217556</v>
      </c>
      <c r="AX13" s="164">
        <v>16496060</v>
      </c>
      <c r="AY13" s="164">
        <v>192050</v>
      </c>
      <c r="AZ13" s="164">
        <v>201772</v>
      </c>
      <c r="BA13" s="164">
        <v>123978</v>
      </c>
      <c r="BB13" s="164">
        <v>5521757</v>
      </c>
      <c r="BC13" s="164">
        <v>1553268</v>
      </c>
      <c r="BD13" s="164">
        <v>35320</v>
      </c>
      <c r="BE13" s="164">
        <v>0</v>
      </c>
      <c r="BF13" s="164">
        <v>0</v>
      </c>
      <c r="BG13" s="164">
        <v>35320</v>
      </c>
      <c r="BH13" s="164">
        <v>12439</v>
      </c>
      <c r="BI13" s="164">
        <v>0</v>
      </c>
      <c r="BJ13" s="164">
        <v>8855476</v>
      </c>
      <c r="BK13" s="164">
        <v>721496</v>
      </c>
      <c r="BL13" s="164">
        <v>16598</v>
      </c>
      <c r="BM13" s="164">
        <v>0</v>
      </c>
      <c r="BN13" s="164">
        <v>704898</v>
      </c>
      <c r="BO13" s="164">
        <v>392872</v>
      </c>
      <c r="BP13" s="164">
        <v>44452</v>
      </c>
      <c r="BQ13" s="164">
        <v>348420</v>
      </c>
      <c r="BR13" s="164">
        <v>330264</v>
      </c>
      <c r="BS13" s="164">
        <v>0</v>
      </c>
      <c r="BT13" s="164">
        <v>18156</v>
      </c>
      <c r="BU13" s="164">
        <v>26970</v>
      </c>
      <c r="BV13" s="164">
        <v>636612</v>
      </c>
      <c r="BW13" s="164">
        <v>2961045</v>
      </c>
      <c r="BX13" s="164">
        <v>1766787</v>
      </c>
      <c r="BY13" s="164">
        <v>1194258</v>
      </c>
      <c r="BZ13" s="164">
        <v>979397</v>
      </c>
      <c r="CA13" s="164">
        <v>16743</v>
      </c>
      <c r="CB13" s="164">
        <v>136</v>
      </c>
      <c r="CC13" s="164">
        <v>0</v>
      </c>
      <c r="CD13" s="164">
        <v>745925</v>
      </c>
      <c r="CE13" s="164">
        <v>4493</v>
      </c>
      <c r="CF13" s="164">
        <v>0</v>
      </c>
      <c r="CG13" s="164">
        <v>4493</v>
      </c>
      <c r="CH13" s="164">
        <v>0</v>
      </c>
      <c r="CI13" s="164">
        <v>212100</v>
      </c>
      <c r="CJ13" s="164">
        <v>15572</v>
      </c>
      <c r="CK13" s="164">
        <v>0</v>
      </c>
      <c r="CL13" s="164">
        <v>196528</v>
      </c>
      <c r="CM13" s="164">
        <v>2760238</v>
      </c>
      <c r="CN13" s="164">
        <v>0</v>
      </c>
      <c r="CO13" s="164">
        <v>0</v>
      </c>
      <c r="CP13" s="164">
        <v>844838</v>
      </c>
      <c r="CQ13" s="164">
        <v>46941874</v>
      </c>
      <c r="CR13" s="164">
        <f t="shared" si="0"/>
        <v>26119896</v>
      </c>
      <c r="CS13" s="167">
        <f t="shared" si="4"/>
        <v>55.6</v>
      </c>
      <c r="CT13" s="164">
        <v>21231763</v>
      </c>
      <c r="CU13" s="167">
        <f t="shared" si="5"/>
        <v>45.2</v>
      </c>
      <c r="CV13" s="164">
        <v>4888133</v>
      </c>
      <c r="CW13" s="167">
        <f t="shared" si="15"/>
        <v>10.399999999999999</v>
      </c>
      <c r="CX13" s="164">
        <f t="shared" si="6"/>
        <v>20821978</v>
      </c>
      <c r="CY13" s="167">
        <f t="shared" si="7"/>
        <v>44.4</v>
      </c>
      <c r="CZ13" s="164">
        <v>4268431</v>
      </c>
      <c r="DA13" s="167">
        <f t="shared" si="8"/>
        <v>9.1</v>
      </c>
      <c r="DB13" s="164">
        <v>16553547</v>
      </c>
      <c r="DC13" s="167">
        <f t="shared" si="16"/>
        <v>35.3</v>
      </c>
      <c r="DD13" s="80">
        <v>50424281</v>
      </c>
      <c r="DE13" s="80">
        <f t="shared" si="9"/>
        <v>-3482407</v>
      </c>
      <c r="DF13" s="81">
        <f t="shared" si="1"/>
        <v>17788644</v>
      </c>
      <c r="DG13" s="84">
        <f t="shared" si="10"/>
        <v>18633482</v>
      </c>
      <c r="DH13" s="80"/>
      <c r="DI13" s="84">
        <f t="shared" si="11"/>
        <v>11762766</v>
      </c>
      <c r="DJ13" s="79">
        <f t="shared" si="2"/>
        <v>35179108</v>
      </c>
      <c r="DK13" s="79">
        <f t="shared" si="12"/>
        <v>3482407</v>
      </c>
      <c r="DL13" s="80"/>
      <c r="DM13" s="79">
        <f t="shared" si="13"/>
        <v>25500194</v>
      </c>
      <c r="DN13" s="79">
        <f t="shared" si="14"/>
        <v>21441680</v>
      </c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</row>
    <row r="14" spans="1:252" s="90" customFormat="1" ht="32.25" customHeight="1">
      <c r="A14" s="85" t="s">
        <v>71</v>
      </c>
      <c r="B14" s="171">
        <v>3712520</v>
      </c>
      <c r="C14" s="172">
        <v>247374</v>
      </c>
      <c r="D14" s="172">
        <v>72256</v>
      </c>
      <c r="E14" s="172">
        <v>0</v>
      </c>
      <c r="F14" s="172">
        <v>0</v>
      </c>
      <c r="G14" s="172">
        <v>175118</v>
      </c>
      <c r="H14" s="172">
        <v>0</v>
      </c>
      <c r="I14" s="172">
        <v>3501</v>
      </c>
      <c r="J14" s="172">
        <v>9725</v>
      </c>
      <c r="K14" s="172">
        <v>5216</v>
      </c>
      <c r="L14" s="172">
        <v>617125</v>
      </c>
      <c r="M14" s="172">
        <v>0</v>
      </c>
      <c r="N14" s="172">
        <v>0</v>
      </c>
      <c r="O14" s="172">
        <v>41839</v>
      </c>
      <c r="P14" s="172">
        <v>12092</v>
      </c>
      <c r="Q14" s="172">
        <v>9844197</v>
      </c>
      <c r="R14" s="172">
        <v>8707797</v>
      </c>
      <c r="S14" s="172">
        <v>700072</v>
      </c>
      <c r="T14" s="172">
        <v>436328</v>
      </c>
      <c r="U14" s="172">
        <v>3686</v>
      </c>
      <c r="V14" s="172">
        <v>13808</v>
      </c>
      <c r="W14" s="172">
        <v>1295</v>
      </c>
      <c r="X14" s="172">
        <v>252128</v>
      </c>
      <c r="Y14" s="172">
        <v>0</v>
      </c>
      <c r="Z14" s="172">
        <v>0</v>
      </c>
      <c r="AA14" s="172">
        <v>0</v>
      </c>
      <c r="AB14" s="172">
        <v>28500</v>
      </c>
      <c r="AC14" s="172">
        <v>160930</v>
      </c>
      <c r="AD14" s="172">
        <v>62698</v>
      </c>
      <c r="AE14" s="172">
        <v>222351</v>
      </c>
      <c r="AF14" s="172">
        <v>10675</v>
      </c>
      <c r="AG14" s="172">
        <v>211676</v>
      </c>
      <c r="AH14" s="172">
        <v>5289357</v>
      </c>
      <c r="AI14" s="172">
        <v>198578</v>
      </c>
      <c r="AJ14" s="172">
        <v>104941</v>
      </c>
      <c r="AK14" s="172">
        <v>398264</v>
      </c>
      <c r="AL14" s="172">
        <v>372983</v>
      </c>
      <c r="AM14" s="172">
        <v>502062</v>
      </c>
      <c r="AN14" s="172">
        <v>101557</v>
      </c>
      <c r="AO14" s="172">
        <v>24212</v>
      </c>
      <c r="AP14" s="172">
        <v>260870</v>
      </c>
      <c r="AQ14" s="172">
        <v>0</v>
      </c>
      <c r="AR14" s="172">
        <v>0</v>
      </c>
      <c r="AS14" s="172">
        <v>21694</v>
      </c>
      <c r="AT14" s="172">
        <v>0</v>
      </c>
      <c r="AU14" s="172">
        <f t="shared" si="3"/>
        <v>3304196</v>
      </c>
      <c r="AV14" s="172">
        <v>1480</v>
      </c>
      <c r="AW14" s="172">
        <v>3045961</v>
      </c>
      <c r="AX14" s="172">
        <v>1967355</v>
      </c>
      <c r="AY14" s="172">
        <v>62223</v>
      </c>
      <c r="AZ14" s="172">
        <v>195881</v>
      </c>
      <c r="BA14" s="172">
        <v>82748</v>
      </c>
      <c r="BB14" s="172">
        <v>336091</v>
      </c>
      <c r="BC14" s="172">
        <v>123223</v>
      </c>
      <c r="BD14" s="172">
        <v>37142</v>
      </c>
      <c r="BE14" s="172">
        <v>0</v>
      </c>
      <c r="BF14" s="172">
        <v>0</v>
      </c>
      <c r="BG14" s="172">
        <v>37142</v>
      </c>
      <c r="BH14" s="172">
        <v>5226</v>
      </c>
      <c r="BI14" s="172">
        <v>1907</v>
      </c>
      <c r="BJ14" s="172">
        <v>1122914</v>
      </c>
      <c r="BK14" s="172">
        <v>1078606</v>
      </c>
      <c r="BL14" s="172">
        <v>352268</v>
      </c>
      <c r="BM14" s="172">
        <v>0</v>
      </c>
      <c r="BN14" s="172">
        <v>726338</v>
      </c>
      <c r="BO14" s="172">
        <v>108784</v>
      </c>
      <c r="BP14" s="172">
        <v>37832</v>
      </c>
      <c r="BQ14" s="172">
        <v>70952</v>
      </c>
      <c r="BR14" s="172">
        <v>67746</v>
      </c>
      <c r="BS14" s="172">
        <v>0</v>
      </c>
      <c r="BT14" s="172">
        <v>3206</v>
      </c>
      <c r="BU14" s="172">
        <v>34378</v>
      </c>
      <c r="BV14" s="172">
        <v>625819</v>
      </c>
      <c r="BW14" s="172">
        <v>966613</v>
      </c>
      <c r="BX14" s="172">
        <v>566541</v>
      </c>
      <c r="BY14" s="172">
        <v>400072</v>
      </c>
      <c r="BZ14" s="172">
        <v>780867</v>
      </c>
      <c r="CA14" s="172">
        <v>2798</v>
      </c>
      <c r="CB14" s="172">
        <v>85</v>
      </c>
      <c r="CC14" s="172">
        <v>0</v>
      </c>
      <c r="CD14" s="172">
        <v>177261</v>
      </c>
      <c r="CE14" s="172">
        <v>0</v>
      </c>
      <c r="CF14" s="172">
        <v>0</v>
      </c>
      <c r="CG14" s="172">
        <v>0</v>
      </c>
      <c r="CH14" s="172">
        <v>0</v>
      </c>
      <c r="CI14" s="172">
        <v>600723</v>
      </c>
      <c r="CJ14" s="172">
        <v>0</v>
      </c>
      <c r="CK14" s="172">
        <v>0</v>
      </c>
      <c r="CL14" s="172">
        <v>600723</v>
      </c>
      <c r="CM14" s="172">
        <v>1912600</v>
      </c>
      <c r="CN14" s="172">
        <v>0</v>
      </c>
      <c r="CO14" s="172">
        <v>0</v>
      </c>
      <c r="CP14" s="172">
        <v>573500</v>
      </c>
      <c r="CQ14" s="172">
        <v>27751421</v>
      </c>
      <c r="CR14" s="172">
        <f t="shared" si="0"/>
        <v>11647367</v>
      </c>
      <c r="CS14" s="173">
        <f t="shared" si="4"/>
        <v>42</v>
      </c>
      <c r="CT14" s="172">
        <v>8837802</v>
      </c>
      <c r="CU14" s="173">
        <f t="shared" si="5"/>
        <v>31.8</v>
      </c>
      <c r="CV14" s="172">
        <v>2809565</v>
      </c>
      <c r="CW14" s="173">
        <f t="shared" si="15"/>
        <v>10.2</v>
      </c>
      <c r="CX14" s="172">
        <f t="shared" si="6"/>
        <v>16104054</v>
      </c>
      <c r="CY14" s="173">
        <f t="shared" si="7"/>
        <v>58</v>
      </c>
      <c r="CZ14" s="172">
        <v>2722762</v>
      </c>
      <c r="DA14" s="173">
        <f t="shared" si="8"/>
        <v>9.8</v>
      </c>
      <c r="DB14" s="172">
        <v>13381292</v>
      </c>
      <c r="DC14" s="173">
        <f t="shared" si="16"/>
        <v>48.2</v>
      </c>
      <c r="DD14" s="86">
        <v>27512525</v>
      </c>
      <c r="DE14" s="86">
        <f t="shared" si="9"/>
        <v>238896</v>
      </c>
      <c r="DF14" s="87">
        <f t="shared" si="1"/>
        <v>14493589</v>
      </c>
      <c r="DG14" s="88">
        <f t="shared" si="10"/>
        <v>15067089</v>
      </c>
      <c r="DH14" s="86"/>
      <c r="DI14" s="88">
        <f t="shared" si="11"/>
        <v>6717268</v>
      </c>
      <c r="DJ14" s="89">
        <f t="shared" si="2"/>
        <v>21034153</v>
      </c>
      <c r="DK14" s="89">
        <f t="shared" si="12"/>
        <v>-238896</v>
      </c>
      <c r="DL14" s="86"/>
      <c r="DM14" s="89">
        <f t="shared" si="13"/>
        <v>11560564</v>
      </c>
      <c r="DN14" s="89">
        <f t="shared" si="14"/>
        <v>16190857</v>
      </c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</row>
    <row r="15" spans="1:252" s="82" customFormat="1" ht="32.25" customHeight="1">
      <c r="A15" s="83" t="s">
        <v>93</v>
      </c>
      <c r="B15" s="163">
        <v>8573218</v>
      </c>
      <c r="C15" s="164">
        <v>382246</v>
      </c>
      <c r="D15" s="164">
        <v>111652</v>
      </c>
      <c r="E15" s="164">
        <v>0</v>
      </c>
      <c r="F15" s="164">
        <v>0</v>
      </c>
      <c r="G15" s="164">
        <v>270594</v>
      </c>
      <c r="H15" s="164">
        <v>0</v>
      </c>
      <c r="I15" s="164">
        <v>8845</v>
      </c>
      <c r="J15" s="164">
        <v>24626</v>
      </c>
      <c r="K15" s="164">
        <v>13583</v>
      </c>
      <c r="L15" s="164">
        <v>1081340</v>
      </c>
      <c r="M15" s="164">
        <v>12565</v>
      </c>
      <c r="N15" s="164">
        <v>0</v>
      </c>
      <c r="O15" s="164">
        <v>66439</v>
      </c>
      <c r="P15" s="164">
        <v>17623</v>
      </c>
      <c r="Q15" s="164">
        <v>14649806</v>
      </c>
      <c r="R15" s="164">
        <v>5484429</v>
      </c>
      <c r="S15" s="164">
        <v>913716</v>
      </c>
      <c r="T15" s="164">
        <v>8251661</v>
      </c>
      <c r="U15" s="164">
        <v>10454</v>
      </c>
      <c r="V15" s="164">
        <v>33777</v>
      </c>
      <c r="W15" s="164">
        <v>22803</v>
      </c>
      <c r="X15" s="164">
        <v>293790</v>
      </c>
      <c r="Y15" s="164">
        <v>2761</v>
      </c>
      <c r="Z15" s="164">
        <v>2761</v>
      </c>
      <c r="AA15" s="164">
        <v>0</v>
      </c>
      <c r="AB15" s="164">
        <v>1899</v>
      </c>
      <c r="AC15" s="164">
        <v>201421</v>
      </c>
      <c r="AD15" s="164">
        <v>87709</v>
      </c>
      <c r="AE15" s="164">
        <v>120095</v>
      </c>
      <c r="AF15" s="164">
        <v>19227</v>
      </c>
      <c r="AG15" s="164">
        <v>100868</v>
      </c>
      <c r="AH15" s="164">
        <v>17426222</v>
      </c>
      <c r="AI15" s="164">
        <v>315688</v>
      </c>
      <c r="AJ15" s="164">
        <v>316078</v>
      </c>
      <c r="AK15" s="164">
        <v>441329</v>
      </c>
      <c r="AL15" s="164">
        <v>597070</v>
      </c>
      <c r="AM15" s="164">
        <v>693711</v>
      </c>
      <c r="AN15" s="164">
        <v>168605</v>
      </c>
      <c r="AO15" s="164">
        <v>941728</v>
      </c>
      <c r="AP15" s="164">
        <v>264302</v>
      </c>
      <c r="AQ15" s="164">
        <v>0</v>
      </c>
      <c r="AR15" s="164">
        <v>0</v>
      </c>
      <c r="AS15" s="164">
        <v>57526</v>
      </c>
      <c r="AT15" s="164">
        <v>0</v>
      </c>
      <c r="AU15" s="164">
        <f t="shared" si="3"/>
        <v>13630185</v>
      </c>
      <c r="AV15" s="164">
        <v>0</v>
      </c>
      <c r="AW15" s="164">
        <v>53875588</v>
      </c>
      <c r="AX15" s="164">
        <v>52574232</v>
      </c>
      <c r="AY15" s="164">
        <v>196207</v>
      </c>
      <c r="AZ15" s="164">
        <v>210816</v>
      </c>
      <c r="BA15" s="164">
        <v>132450</v>
      </c>
      <c r="BB15" s="164">
        <v>4032964</v>
      </c>
      <c r="BC15" s="164">
        <v>229274</v>
      </c>
      <c r="BD15" s="164">
        <v>30772</v>
      </c>
      <c r="BE15" s="164">
        <v>0</v>
      </c>
      <c r="BF15" s="164">
        <v>0</v>
      </c>
      <c r="BG15" s="164">
        <v>30772</v>
      </c>
      <c r="BH15" s="164">
        <v>40226</v>
      </c>
      <c r="BI15" s="164">
        <v>0</v>
      </c>
      <c r="BJ15" s="164">
        <v>47701523</v>
      </c>
      <c r="BK15" s="164">
        <v>1301356</v>
      </c>
      <c r="BL15" s="164">
        <v>229990</v>
      </c>
      <c r="BM15" s="164">
        <v>0</v>
      </c>
      <c r="BN15" s="164">
        <v>1071366</v>
      </c>
      <c r="BO15" s="164">
        <v>143434</v>
      </c>
      <c r="BP15" s="164">
        <v>84377</v>
      </c>
      <c r="BQ15" s="164">
        <v>59057</v>
      </c>
      <c r="BR15" s="164">
        <v>49667</v>
      </c>
      <c r="BS15" s="164">
        <v>298</v>
      </c>
      <c r="BT15" s="164">
        <v>9092</v>
      </c>
      <c r="BU15" s="164">
        <v>136235</v>
      </c>
      <c r="BV15" s="164">
        <v>8828573</v>
      </c>
      <c r="BW15" s="164">
        <v>4366163</v>
      </c>
      <c r="BX15" s="164">
        <v>2123046</v>
      </c>
      <c r="BY15" s="164">
        <v>2243117</v>
      </c>
      <c r="BZ15" s="164">
        <v>2078909</v>
      </c>
      <c r="CA15" s="164">
        <v>27048</v>
      </c>
      <c r="CB15" s="164">
        <v>94</v>
      </c>
      <c r="CC15" s="164">
        <v>0</v>
      </c>
      <c r="CD15" s="164">
        <v>748272</v>
      </c>
      <c r="CE15" s="164">
        <v>2444</v>
      </c>
      <c r="CF15" s="164">
        <v>0</v>
      </c>
      <c r="CG15" s="164">
        <v>2444</v>
      </c>
      <c r="CH15" s="164">
        <v>0</v>
      </c>
      <c r="CI15" s="164">
        <v>1301051</v>
      </c>
      <c r="CJ15" s="164">
        <v>0</v>
      </c>
      <c r="CK15" s="164">
        <v>0</v>
      </c>
      <c r="CL15" s="164">
        <v>1301051</v>
      </c>
      <c r="CM15" s="164">
        <v>1587739</v>
      </c>
      <c r="CN15" s="164">
        <v>0</v>
      </c>
      <c r="CO15" s="164">
        <v>0</v>
      </c>
      <c r="CP15" s="164">
        <v>815639</v>
      </c>
      <c r="CQ15" s="164">
        <v>113731270</v>
      </c>
      <c r="CR15" s="164">
        <f t="shared" si="0"/>
        <v>94394398</v>
      </c>
      <c r="CS15" s="167">
        <f t="shared" si="4"/>
        <v>83</v>
      </c>
      <c r="CT15" s="164">
        <v>79220210</v>
      </c>
      <c r="CU15" s="167">
        <f t="shared" si="5"/>
        <v>69.7</v>
      </c>
      <c r="CV15" s="164">
        <v>15174188</v>
      </c>
      <c r="CW15" s="167">
        <f t="shared" si="15"/>
        <v>13.299999999999997</v>
      </c>
      <c r="CX15" s="164">
        <f t="shared" si="6"/>
        <v>19336872</v>
      </c>
      <c r="CY15" s="167">
        <f t="shared" si="7"/>
        <v>17</v>
      </c>
      <c r="CZ15" s="164">
        <v>3563612</v>
      </c>
      <c r="DA15" s="167">
        <f t="shared" si="8"/>
        <v>3.1</v>
      </c>
      <c r="DB15" s="164">
        <v>15773260</v>
      </c>
      <c r="DC15" s="167">
        <f t="shared" si="16"/>
        <v>13.9</v>
      </c>
      <c r="DD15" s="80">
        <v>140078843</v>
      </c>
      <c r="DE15" s="80">
        <f t="shared" si="9"/>
        <v>-26347573</v>
      </c>
      <c r="DF15" s="81">
        <f t="shared" si="1"/>
        <v>24830291</v>
      </c>
      <c r="DG15" s="84">
        <f t="shared" si="10"/>
        <v>25645930</v>
      </c>
      <c r="DH15" s="80"/>
      <c r="DI15" s="84">
        <f t="shared" si="11"/>
        <v>24574194</v>
      </c>
      <c r="DJ15" s="79">
        <f t="shared" si="2"/>
        <v>89157076</v>
      </c>
      <c r="DK15" s="79">
        <f t="shared" si="12"/>
        <v>26347573</v>
      </c>
      <c r="DL15" s="80"/>
      <c r="DM15" s="79">
        <f t="shared" si="13"/>
        <v>82783822</v>
      </c>
      <c r="DN15" s="79">
        <f t="shared" si="14"/>
        <v>30947448</v>
      </c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</row>
    <row r="16" spans="1:252" s="82" customFormat="1" ht="32.25" customHeight="1">
      <c r="A16" s="83" t="s">
        <v>94</v>
      </c>
      <c r="B16" s="163">
        <v>5555063</v>
      </c>
      <c r="C16" s="164">
        <v>340677</v>
      </c>
      <c r="D16" s="164">
        <v>99510</v>
      </c>
      <c r="E16" s="164">
        <v>0</v>
      </c>
      <c r="F16" s="164">
        <v>0</v>
      </c>
      <c r="G16" s="164">
        <v>241167</v>
      </c>
      <c r="H16" s="164">
        <v>0</v>
      </c>
      <c r="I16" s="164">
        <v>6498</v>
      </c>
      <c r="J16" s="164">
        <v>18035</v>
      </c>
      <c r="K16" s="164">
        <v>9538</v>
      </c>
      <c r="L16" s="164">
        <v>986478</v>
      </c>
      <c r="M16" s="164">
        <v>28972</v>
      </c>
      <c r="N16" s="164">
        <v>0</v>
      </c>
      <c r="O16" s="164">
        <v>57537</v>
      </c>
      <c r="P16" s="164">
        <v>25297</v>
      </c>
      <c r="Q16" s="164">
        <v>10902907</v>
      </c>
      <c r="R16" s="164">
        <v>9904853</v>
      </c>
      <c r="S16" s="164">
        <v>795388</v>
      </c>
      <c r="T16" s="164">
        <v>202666</v>
      </c>
      <c r="U16" s="164">
        <v>7037</v>
      </c>
      <c r="V16" s="164">
        <v>110214</v>
      </c>
      <c r="W16" s="164">
        <v>266</v>
      </c>
      <c r="X16" s="164">
        <v>305061</v>
      </c>
      <c r="Y16" s="164">
        <v>24150</v>
      </c>
      <c r="Z16" s="164">
        <v>24150</v>
      </c>
      <c r="AA16" s="164">
        <v>0</v>
      </c>
      <c r="AB16" s="164">
        <v>29866</v>
      </c>
      <c r="AC16" s="164">
        <v>129685</v>
      </c>
      <c r="AD16" s="164">
        <v>121360</v>
      </c>
      <c r="AE16" s="164">
        <v>39580</v>
      </c>
      <c r="AF16" s="164">
        <v>18591</v>
      </c>
      <c r="AG16" s="164">
        <v>20989</v>
      </c>
      <c r="AH16" s="164">
        <v>4201882</v>
      </c>
      <c r="AI16" s="164">
        <v>338380</v>
      </c>
      <c r="AJ16" s="164">
        <v>425241</v>
      </c>
      <c r="AK16" s="164">
        <v>477168</v>
      </c>
      <c r="AL16" s="164">
        <v>585792</v>
      </c>
      <c r="AM16" s="164">
        <v>866557</v>
      </c>
      <c r="AN16" s="164">
        <v>279262</v>
      </c>
      <c r="AO16" s="164">
        <v>70610</v>
      </c>
      <c r="AP16" s="164">
        <v>259971</v>
      </c>
      <c r="AQ16" s="164">
        <v>0</v>
      </c>
      <c r="AR16" s="164">
        <v>0</v>
      </c>
      <c r="AS16" s="164">
        <v>24585</v>
      </c>
      <c r="AT16" s="164">
        <v>0</v>
      </c>
      <c r="AU16" s="164">
        <f t="shared" si="3"/>
        <v>874316</v>
      </c>
      <c r="AV16" s="164">
        <v>0</v>
      </c>
      <c r="AW16" s="164">
        <v>4499789</v>
      </c>
      <c r="AX16" s="164">
        <v>3954143</v>
      </c>
      <c r="AY16" s="164">
        <v>229731</v>
      </c>
      <c r="AZ16" s="164">
        <v>238584</v>
      </c>
      <c r="BA16" s="164">
        <v>129214</v>
      </c>
      <c r="BB16" s="164">
        <v>506060</v>
      </c>
      <c r="BC16" s="164">
        <v>1185393</v>
      </c>
      <c r="BD16" s="164">
        <v>29849</v>
      </c>
      <c r="BE16" s="164">
        <v>0</v>
      </c>
      <c r="BF16" s="164">
        <v>0</v>
      </c>
      <c r="BG16" s="164">
        <v>29849</v>
      </c>
      <c r="BH16" s="164">
        <v>0</v>
      </c>
      <c r="BI16" s="164">
        <v>0</v>
      </c>
      <c r="BJ16" s="164">
        <v>1635312</v>
      </c>
      <c r="BK16" s="164">
        <v>545646</v>
      </c>
      <c r="BL16" s="164">
        <v>5163</v>
      </c>
      <c r="BM16" s="164">
        <v>0</v>
      </c>
      <c r="BN16" s="164">
        <v>540483</v>
      </c>
      <c r="BO16" s="164">
        <v>92501</v>
      </c>
      <c r="BP16" s="164">
        <v>77970</v>
      </c>
      <c r="BQ16" s="164">
        <v>14531</v>
      </c>
      <c r="BR16" s="164">
        <v>14531</v>
      </c>
      <c r="BS16" s="164">
        <v>0</v>
      </c>
      <c r="BT16" s="164">
        <v>0</v>
      </c>
      <c r="BU16" s="164">
        <v>10875</v>
      </c>
      <c r="BV16" s="164">
        <v>713911</v>
      </c>
      <c r="BW16" s="164">
        <v>2086711</v>
      </c>
      <c r="BX16" s="164">
        <v>1718798</v>
      </c>
      <c r="BY16" s="164">
        <v>367913</v>
      </c>
      <c r="BZ16" s="164">
        <v>674493</v>
      </c>
      <c r="CA16" s="164">
        <v>20743</v>
      </c>
      <c r="CB16" s="164">
        <v>48</v>
      </c>
      <c r="CC16" s="164">
        <v>0</v>
      </c>
      <c r="CD16" s="164">
        <v>178456</v>
      </c>
      <c r="CE16" s="164">
        <v>4749</v>
      </c>
      <c r="CF16" s="164">
        <v>2650</v>
      </c>
      <c r="CG16" s="164">
        <v>2099</v>
      </c>
      <c r="CH16" s="164">
        <v>0</v>
      </c>
      <c r="CI16" s="164">
        <v>470497</v>
      </c>
      <c r="CJ16" s="164">
        <v>0</v>
      </c>
      <c r="CK16" s="164">
        <v>0</v>
      </c>
      <c r="CL16" s="164">
        <v>470497</v>
      </c>
      <c r="CM16" s="164">
        <v>4058700</v>
      </c>
      <c r="CN16" s="164">
        <v>0</v>
      </c>
      <c r="CO16" s="164">
        <v>0</v>
      </c>
      <c r="CP16" s="164">
        <v>814100</v>
      </c>
      <c r="CQ16" s="164">
        <v>34731756</v>
      </c>
      <c r="CR16" s="164">
        <f t="shared" si="0"/>
        <v>13649645</v>
      </c>
      <c r="CS16" s="167">
        <f>ROUND(CR16/CQ16*100,1)</f>
        <v>39.3</v>
      </c>
      <c r="CT16" s="164">
        <v>9645963</v>
      </c>
      <c r="CU16" s="167">
        <f>ROUND(CT16/CQ16*100,1)</f>
        <v>27.8</v>
      </c>
      <c r="CV16" s="164">
        <v>4003682</v>
      </c>
      <c r="CW16" s="167">
        <f>CS16-CU16</f>
        <v>11.499999999999996</v>
      </c>
      <c r="CX16" s="164">
        <f>SUM(CZ16,DB16)</f>
        <v>21082111</v>
      </c>
      <c r="CY16" s="167">
        <f>100-CS16</f>
        <v>60.7</v>
      </c>
      <c r="CZ16" s="164">
        <v>4139971</v>
      </c>
      <c r="DA16" s="167">
        <f>ROUND(CZ16/CQ16*100,1)</f>
        <v>11.9</v>
      </c>
      <c r="DB16" s="164">
        <v>16942140</v>
      </c>
      <c r="DC16" s="167">
        <f>CY16-DA16</f>
        <v>48.800000000000004</v>
      </c>
      <c r="DD16" s="80">
        <v>32764051</v>
      </c>
      <c r="DE16" s="80">
        <f>CQ16-DD16</f>
        <v>1967705</v>
      </c>
      <c r="DF16" s="81">
        <f t="shared" si="1"/>
        <v>17931002</v>
      </c>
      <c r="DG16" s="84">
        <f t="shared" si="10"/>
        <v>18745102</v>
      </c>
      <c r="DH16" s="80"/>
      <c r="DI16" s="84">
        <f t="shared" si="11"/>
        <v>9588409</v>
      </c>
      <c r="DJ16" s="79">
        <f t="shared" si="2"/>
        <v>25143347</v>
      </c>
      <c r="DK16" s="79">
        <f t="shared" si="12"/>
        <v>-1967705</v>
      </c>
      <c r="DL16" s="80"/>
      <c r="DM16" s="79">
        <f t="shared" si="13"/>
        <v>13785934</v>
      </c>
      <c r="DN16" s="79">
        <f t="shared" si="14"/>
        <v>20945822</v>
      </c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</row>
    <row r="17" spans="1:252" s="82" customFormat="1" ht="32.25" customHeight="1" thickBot="1">
      <c r="A17" s="83" t="s">
        <v>106</v>
      </c>
      <c r="B17" s="163">
        <v>4110978</v>
      </c>
      <c r="C17" s="164">
        <v>180491</v>
      </c>
      <c r="D17" s="164">
        <v>52720</v>
      </c>
      <c r="E17" s="164">
        <v>0</v>
      </c>
      <c r="F17" s="164">
        <v>0</v>
      </c>
      <c r="G17" s="164">
        <v>127771</v>
      </c>
      <c r="H17" s="164">
        <v>0</v>
      </c>
      <c r="I17" s="164">
        <v>3291</v>
      </c>
      <c r="J17" s="164">
        <v>9143</v>
      </c>
      <c r="K17" s="164">
        <v>4879</v>
      </c>
      <c r="L17" s="164">
        <v>544786</v>
      </c>
      <c r="M17" s="164">
        <v>1516</v>
      </c>
      <c r="N17" s="164">
        <v>0</v>
      </c>
      <c r="O17" s="164">
        <v>30536</v>
      </c>
      <c r="P17" s="164">
        <v>18041</v>
      </c>
      <c r="Q17" s="164">
        <v>3370256</v>
      </c>
      <c r="R17" s="164">
        <v>2682725</v>
      </c>
      <c r="S17" s="164">
        <v>374723</v>
      </c>
      <c r="T17" s="164">
        <v>312808</v>
      </c>
      <c r="U17" s="164">
        <v>5089</v>
      </c>
      <c r="V17" s="164">
        <v>19834</v>
      </c>
      <c r="W17" s="164">
        <v>14939</v>
      </c>
      <c r="X17" s="164">
        <v>253228</v>
      </c>
      <c r="Y17" s="164">
        <v>12580</v>
      </c>
      <c r="Z17" s="164">
        <v>12580</v>
      </c>
      <c r="AA17" s="164">
        <v>0</v>
      </c>
      <c r="AB17" s="164">
        <v>82641</v>
      </c>
      <c r="AC17" s="164">
        <v>71273</v>
      </c>
      <c r="AD17" s="164">
        <v>86734</v>
      </c>
      <c r="AE17" s="164">
        <v>20660</v>
      </c>
      <c r="AF17" s="164">
        <v>6696</v>
      </c>
      <c r="AG17" s="164">
        <v>13964</v>
      </c>
      <c r="AH17" s="164">
        <v>1532601</v>
      </c>
      <c r="AI17" s="164">
        <v>106585</v>
      </c>
      <c r="AJ17" s="164">
        <v>49620</v>
      </c>
      <c r="AK17" s="164">
        <v>186858</v>
      </c>
      <c r="AL17" s="164">
        <v>374796</v>
      </c>
      <c r="AM17" s="164">
        <v>285486</v>
      </c>
      <c r="AN17" s="164">
        <v>2260</v>
      </c>
      <c r="AO17" s="164">
        <v>16947</v>
      </c>
      <c r="AP17" s="164">
        <v>129326</v>
      </c>
      <c r="AQ17" s="164">
        <v>0</v>
      </c>
      <c r="AR17" s="164">
        <v>0</v>
      </c>
      <c r="AS17" s="164">
        <v>1388</v>
      </c>
      <c r="AT17" s="164">
        <v>0</v>
      </c>
      <c r="AU17" s="164">
        <f t="shared" si="3"/>
        <v>379335</v>
      </c>
      <c r="AV17" s="164">
        <v>0</v>
      </c>
      <c r="AW17" s="164">
        <v>11688255</v>
      </c>
      <c r="AX17" s="164">
        <v>11300145</v>
      </c>
      <c r="AY17" s="164">
        <v>25138</v>
      </c>
      <c r="AZ17" s="164">
        <v>92873</v>
      </c>
      <c r="BA17" s="164">
        <v>81624</v>
      </c>
      <c r="BB17" s="164">
        <v>595395</v>
      </c>
      <c r="BC17" s="164">
        <v>0</v>
      </c>
      <c r="BD17" s="164">
        <v>16314</v>
      </c>
      <c r="BE17" s="164">
        <v>0</v>
      </c>
      <c r="BF17" s="164">
        <v>0</v>
      </c>
      <c r="BG17" s="164">
        <v>16314</v>
      </c>
      <c r="BH17" s="164">
        <v>0</v>
      </c>
      <c r="BI17" s="164">
        <v>0</v>
      </c>
      <c r="BJ17" s="164">
        <v>10488801</v>
      </c>
      <c r="BK17" s="164">
        <v>388110</v>
      </c>
      <c r="BL17" s="164">
        <v>6344</v>
      </c>
      <c r="BM17" s="164">
        <v>0</v>
      </c>
      <c r="BN17" s="164">
        <v>381766</v>
      </c>
      <c r="BO17" s="164">
        <v>37826</v>
      </c>
      <c r="BP17" s="164">
        <v>23193</v>
      </c>
      <c r="BQ17" s="164">
        <v>14633</v>
      </c>
      <c r="BR17" s="164">
        <v>13406</v>
      </c>
      <c r="BS17" s="164">
        <v>0</v>
      </c>
      <c r="BT17" s="164">
        <v>1227</v>
      </c>
      <c r="BU17" s="164">
        <v>12399</v>
      </c>
      <c r="BV17" s="164">
        <v>2099665</v>
      </c>
      <c r="BW17" s="164">
        <v>705165</v>
      </c>
      <c r="BX17" s="164">
        <v>454798</v>
      </c>
      <c r="BY17" s="164">
        <v>250367</v>
      </c>
      <c r="BZ17" s="164">
        <v>253215</v>
      </c>
      <c r="CA17" s="164">
        <v>7022</v>
      </c>
      <c r="CB17" s="164">
        <v>39</v>
      </c>
      <c r="CC17" s="164">
        <v>0</v>
      </c>
      <c r="CD17" s="164">
        <v>84502</v>
      </c>
      <c r="CE17" s="164">
        <v>0</v>
      </c>
      <c r="CF17" s="164">
        <v>0</v>
      </c>
      <c r="CG17" s="164">
        <v>0</v>
      </c>
      <c r="CH17" s="164">
        <v>0</v>
      </c>
      <c r="CI17" s="164">
        <v>161652</v>
      </c>
      <c r="CJ17" s="164">
        <v>0</v>
      </c>
      <c r="CK17" s="164">
        <v>0</v>
      </c>
      <c r="CL17" s="164">
        <v>161652</v>
      </c>
      <c r="CM17" s="164">
        <v>1292100</v>
      </c>
      <c r="CN17" s="164">
        <v>0</v>
      </c>
      <c r="CO17" s="164">
        <v>0</v>
      </c>
      <c r="CP17" s="164">
        <v>453800</v>
      </c>
      <c r="CQ17" s="164">
        <v>26193954</v>
      </c>
      <c r="CR17" s="164">
        <f t="shared" si="0"/>
        <v>16965959</v>
      </c>
      <c r="CS17" s="167">
        <f>ROUND(CR17/CQ17*100,1)</f>
        <v>64.8</v>
      </c>
      <c r="CT17" s="164">
        <v>14049037</v>
      </c>
      <c r="CU17" s="167">
        <f>ROUND(CT17/CQ17*100,1)</f>
        <v>53.6</v>
      </c>
      <c r="CV17" s="164">
        <v>2916922</v>
      </c>
      <c r="CW17" s="167">
        <f>CS17-CU17</f>
        <v>11.199999999999996</v>
      </c>
      <c r="CX17" s="164">
        <f>SUM(CZ17,DB17)</f>
        <v>9227995</v>
      </c>
      <c r="CY17" s="167">
        <f>100-CS17</f>
        <v>35.2</v>
      </c>
      <c r="CZ17" s="164">
        <v>1506246</v>
      </c>
      <c r="DA17" s="167">
        <f>ROUND(CZ17/CQ17*100,1)</f>
        <v>5.8</v>
      </c>
      <c r="DB17" s="164">
        <v>7721749</v>
      </c>
      <c r="DC17" s="167">
        <f>CY17-DA17</f>
        <v>29.400000000000002</v>
      </c>
      <c r="DD17" s="80">
        <v>27543813</v>
      </c>
      <c r="DE17" s="80"/>
      <c r="DF17" s="81">
        <f t="shared" si="1"/>
        <v>8273917</v>
      </c>
      <c r="DG17" s="84">
        <f t="shared" si="10"/>
        <v>8727717</v>
      </c>
      <c r="DH17" s="80"/>
      <c r="DI17" s="84">
        <f t="shared" si="11"/>
        <v>7512970</v>
      </c>
      <c r="DJ17" s="79">
        <f t="shared" si="2"/>
        <v>18680984</v>
      </c>
      <c r="DK17" s="79">
        <f t="shared" si="12"/>
        <v>1349859</v>
      </c>
      <c r="DL17" s="80"/>
      <c r="DM17" s="79">
        <f t="shared" si="13"/>
        <v>15555283</v>
      </c>
      <c r="DN17" s="79">
        <f t="shared" si="14"/>
        <v>10638671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</row>
    <row r="18" spans="1:252" s="96" customFormat="1" ht="32.25" customHeight="1" thickBot="1" thickTop="1">
      <c r="A18" s="91" t="s">
        <v>72</v>
      </c>
      <c r="B18" s="174">
        <f aca="true" t="shared" si="17" ref="B18:AT18">SUM(B5:B17)</f>
        <v>206259812</v>
      </c>
      <c r="C18" s="174">
        <f t="shared" si="17"/>
        <v>6688871</v>
      </c>
      <c r="D18" s="174">
        <f t="shared" si="17"/>
        <v>1927029</v>
      </c>
      <c r="E18" s="174">
        <f t="shared" si="17"/>
        <v>0</v>
      </c>
      <c r="F18" s="174">
        <f t="shared" si="17"/>
        <v>83297</v>
      </c>
      <c r="G18" s="174">
        <f t="shared" si="17"/>
        <v>4670253</v>
      </c>
      <c r="H18" s="174">
        <f t="shared" si="17"/>
        <v>8292</v>
      </c>
      <c r="I18" s="174">
        <f t="shared" si="17"/>
        <v>197046</v>
      </c>
      <c r="J18" s="174">
        <f t="shared" si="17"/>
        <v>547246</v>
      </c>
      <c r="K18" s="174">
        <f t="shared" si="17"/>
        <v>292273</v>
      </c>
      <c r="L18" s="174">
        <f t="shared" si="17"/>
        <v>26432158</v>
      </c>
      <c r="M18" s="174">
        <f t="shared" si="17"/>
        <v>397160</v>
      </c>
      <c r="N18" s="174">
        <f t="shared" si="17"/>
        <v>0</v>
      </c>
      <c r="O18" s="174">
        <f t="shared" si="17"/>
        <v>1117098</v>
      </c>
      <c r="P18" s="174">
        <f t="shared" si="17"/>
        <v>713131</v>
      </c>
      <c r="Q18" s="174">
        <f t="shared" si="17"/>
        <v>138345877</v>
      </c>
      <c r="R18" s="174">
        <f t="shared" si="17"/>
        <v>103552082</v>
      </c>
      <c r="S18" s="174">
        <f t="shared" si="17"/>
        <v>11931677</v>
      </c>
      <c r="T18" s="174">
        <f t="shared" si="17"/>
        <v>22862118</v>
      </c>
      <c r="U18" s="174">
        <f t="shared" si="17"/>
        <v>275729</v>
      </c>
      <c r="V18" s="174">
        <f t="shared" si="17"/>
        <v>4132963</v>
      </c>
      <c r="W18" s="174">
        <f t="shared" si="17"/>
        <v>183622</v>
      </c>
      <c r="X18" s="174">
        <f t="shared" si="17"/>
        <v>9217799</v>
      </c>
      <c r="Y18" s="174">
        <f t="shared" si="17"/>
        <v>160653</v>
      </c>
      <c r="Z18" s="174">
        <f t="shared" si="17"/>
        <v>159396</v>
      </c>
      <c r="AA18" s="174">
        <f t="shared" si="17"/>
        <v>1257</v>
      </c>
      <c r="AB18" s="174">
        <f t="shared" si="17"/>
        <v>1685777</v>
      </c>
      <c r="AC18" s="174">
        <f t="shared" si="17"/>
        <v>4805866</v>
      </c>
      <c r="AD18" s="174">
        <f t="shared" si="17"/>
        <v>2565503</v>
      </c>
      <c r="AE18" s="174">
        <f t="shared" si="17"/>
        <v>3670494</v>
      </c>
      <c r="AF18" s="174">
        <f t="shared" si="17"/>
        <v>359088</v>
      </c>
      <c r="AG18" s="174">
        <f t="shared" si="17"/>
        <v>3311406</v>
      </c>
      <c r="AH18" s="174">
        <f t="shared" si="17"/>
        <v>114422300</v>
      </c>
      <c r="AI18" s="174">
        <f t="shared" si="17"/>
        <v>17924820</v>
      </c>
      <c r="AJ18" s="174">
        <f t="shared" si="17"/>
        <v>6362747</v>
      </c>
      <c r="AK18" s="174">
        <f t="shared" si="17"/>
        <v>10782278</v>
      </c>
      <c r="AL18" s="174">
        <f t="shared" si="17"/>
        <v>16485021</v>
      </c>
      <c r="AM18" s="174">
        <f t="shared" si="17"/>
        <v>9995690</v>
      </c>
      <c r="AN18" s="174">
        <f t="shared" si="17"/>
        <v>2994530</v>
      </c>
      <c r="AO18" s="174">
        <f t="shared" si="17"/>
        <v>1573961</v>
      </c>
      <c r="AP18" s="174">
        <f t="shared" si="17"/>
        <v>11660534</v>
      </c>
      <c r="AQ18" s="174">
        <f t="shared" si="17"/>
        <v>0</v>
      </c>
      <c r="AR18" s="174">
        <f t="shared" si="17"/>
        <v>0</v>
      </c>
      <c r="AS18" s="174">
        <f t="shared" si="17"/>
        <v>490024</v>
      </c>
      <c r="AT18" s="174">
        <f t="shared" si="17"/>
        <v>1065153</v>
      </c>
      <c r="AU18" s="174">
        <f t="shared" si="3"/>
        <v>35087542</v>
      </c>
      <c r="AV18" s="174">
        <f aca="true" t="shared" si="18" ref="AV18:CN18">SUM(AV5:AV17)</f>
        <v>6208</v>
      </c>
      <c r="AW18" s="174">
        <f t="shared" si="18"/>
        <v>282858072</v>
      </c>
      <c r="AX18" s="174">
        <f t="shared" si="18"/>
        <v>267367556</v>
      </c>
      <c r="AY18" s="174">
        <f t="shared" si="18"/>
        <v>3591118</v>
      </c>
      <c r="AZ18" s="174">
        <f t="shared" si="18"/>
        <v>5360171</v>
      </c>
      <c r="BA18" s="174">
        <f t="shared" si="18"/>
        <v>3586784</v>
      </c>
      <c r="BB18" s="174">
        <f t="shared" si="18"/>
        <v>17548371</v>
      </c>
      <c r="BC18" s="174">
        <f t="shared" si="18"/>
        <v>30994944</v>
      </c>
      <c r="BD18" s="174">
        <f t="shared" si="18"/>
        <v>794422</v>
      </c>
      <c r="BE18" s="174">
        <f t="shared" si="18"/>
        <v>16518</v>
      </c>
      <c r="BF18" s="174">
        <f t="shared" si="18"/>
        <v>0</v>
      </c>
      <c r="BG18" s="174">
        <f t="shared" si="18"/>
        <v>777904</v>
      </c>
      <c r="BH18" s="174">
        <f t="shared" si="18"/>
        <v>283629</v>
      </c>
      <c r="BI18" s="174">
        <f t="shared" si="18"/>
        <v>64575</v>
      </c>
      <c r="BJ18" s="174">
        <f t="shared" si="18"/>
        <v>205143542</v>
      </c>
      <c r="BK18" s="174">
        <f t="shared" si="18"/>
        <v>15490516</v>
      </c>
      <c r="BL18" s="174">
        <f t="shared" si="18"/>
        <v>1113226</v>
      </c>
      <c r="BM18" s="174">
        <f t="shared" si="18"/>
        <v>0</v>
      </c>
      <c r="BN18" s="174">
        <f t="shared" si="18"/>
        <v>14377290</v>
      </c>
      <c r="BO18" s="174">
        <f t="shared" si="18"/>
        <v>2006297</v>
      </c>
      <c r="BP18" s="174">
        <f t="shared" si="18"/>
        <v>758828</v>
      </c>
      <c r="BQ18" s="174">
        <f t="shared" si="18"/>
        <v>1247469</v>
      </c>
      <c r="BR18" s="174">
        <f t="shared" si="18"/>
        <v>1096699</v>
      </c>
      <c r="BS18" s="174">
        <f t="shared" si="18"/>
        <v>32533</v>
      </c>
      <c r="BT18" s="174">
        <f t="shared" si="18"/>
        <v>118237</v>
      </c>
      <c r="BU18" s="174">
        <f t="shared" si="18"/>
        <v>1128181</v>
      </c>
      <c r="BV18" s="174">
        <f t="shared" si="18"/>
        <v>52474075</v>
      </c>
      <c r="BW18" s="174">
        <f t="shared" si="18"/>
        <v>50016361</v>
      </c>
      <c r="BX18" s="174">
        <f t="shared" si="18"/>
        <v>27786073</v>
      </c>
      <c r="BY18" s="174">
        <f t="shared" si="18"/>
        <v>22230288</v>
      </c>
      <c r="BZ18" s="174">
        <f t="shared" si="18"/>
        <v>23832082</v>
      </c>
      <c r="CA18" s="174">
        <f t="shared" si="18"/>
        <v>482397</v>
      </c>
      <c r="CB18" s="174">
        <f t="shared" si="18"/>
        <v>13239</v>
      </c>
      <c r="CC18" s="174">
        <f t="shared" si="18"/>
        <v>140300</v>
      </c>
      <c r="CD18" s="174">
        <f t="shared" si="18"/>
        <v>13658047</v>
      </c>
      <c r="CE18" s="174">
        <f t="shared" si="18"/>
        <v>49321</v>
      </c>
      <c r="CF18" s="174">
        <f t="shared" si="18"/>
        <v>16183</v>
      </c>
      <c r="CG18" s="174">
        <f t="shared" si="18"/>
        <v>33138</v>
      </c>
      <c r="CH18" s="174">
        <f t="shared" si="18"/>
        <v>440000</v>
      </c>
      <c r="CI18" s="174">
        <f t="shared" si="18"/>
        <v>9048778</v>
      </c>
      <c r="CJ18" s="174">
        <f t="shared" si="18"/>
        <v>15572</v>
      </c>
      <c r="CK18" s="174">
        <f t="shared" si="18"/>
        <v>0</v>
      </c>
      <c r="CL18" s="174">
        <f t="shared" si="18"/>
        <v>9033206</v>
      </c>
      <c r="CM18" s="174">
        <f t="shared" si="18"/>
        <v>53920872</v>
      </c>
      <c r="CN18" s="174">
        <f t="shared" si="18"/>
        <v>349100</v>
      </c>
      <c r="CO18" s="174">
        <f>SUM(CO5:CO17)</f>
        <v>0</v>
      </c>
      <c r="CP18" s="174">
        <f>SUM(CP5:CP17)</f>
        <v>20861072</v>
      </c>
      <c r="CQ18" s="174">
        <f>SUM(CQ5:CQ17)</f>
        <v>978952105</v>
      </c>
      <c r="CR18" s="174">
        <f>SUM(CR5:CR17)</f>
        <v>532823224</v>
      </c>
      <c r="CS18" s="175">
        <f>ROUND(CR18/CQ18*100,1)</f>
        <v>54.4</v>
      </c>
      <c r="CT18" s="174">
        <f>SUM(CT5:CT17)</f>
        <v>398409200</v>
      </c>
      <c r="CU18" s="175">
        <f>ROUND(CT18/CQ18*100,1)</f>
        <v>40.7</v>
      </c>
      <c r="CV18" s="174">
        <f>SUM(CV5:CV17)</f>
        <v>134414024</v>
      </c>
      <c r="CW18" s="175">
        <f>CS18-CU18</f>
        <v>13.699999999999996</v>
      </c>
      <c r="CX18" s="174">
        <f>SUM(CX5:CX17)</f>
        <v>446128881</v>
      </c>
      <c r="CY18" s="175">
        <f>100-CS18</f>
        <v>45.6</v>
      </c>
      <c r="CZ18" s="174">
        <f>SUM(CZ5:CZ17)</f>
        <v>106060312</v>
      </c>
      <c r="DA18" s="175">
        <f>ROUND(CZ18/CQ18*100,1)</f>
        <v>10.8</v>
      </c>
      <c r="DB18" s="174">
        <f>SUM(DB5:DB17)</f>
        <v>340068569</v>
      </c>
      <c r="DC18" s="175">
        <f>CY18-DA18</f>
        <v>34.8</v>
      </c>
      <c r="DD18" s="92">
        <f>SUM(DD5:DD17)</f>
        <v>1040880426</v>
      </c>
      <c r="DE18" s="93">
        <f>CQ18-DD18</f>
        <v>-61928321</v>
      </c>
      <c r="DF18" s="94">
        <f t="shared" si="1"/>
        <v>380990672</v>
      </c>
      <c r="DG18" s="95">
        <f t="shared" si="10"/>
        <v>401851744</v>
      </c>
      <c r="DH18" s="93"/>
      <c r="DI18" s="95">
        <f t="shared" si="11"/>
        <v>352738064</v>
      </c>
      <c r="DJ18" s="92">
        <f t="shared" si="2"/>
        <v>626214041</v>
      </c>
      <c r="DK18" s="92">
        <f>DD18-DI18-DJ18</f>
        <v>61928321</v>
      </c>
      <c r="DL18" s="93"/>
      <c r="DM18" s="92">
        <f t="shared" si="13"/>
        <v>504469512</v>
      </c>
      <c r="DN18" s="92">
        <f t="shared" si="14"/>
        <v>474482593</v>
      </c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</row>
    <row r="19" spans="1:252" s="82" customFormat="1" ht="32.25" customHeight="1" thickTop="1">
      <c r="A19" s="83" t="s">
        <v>12</v>
      </c>
      <c r="B19" s="163">
        <v>1320147</v>
      </c>
      <c r="C19" s="164">
        <v>69646</v>
      </c>
      <c r="D19" s="164">
        <v>20343</v>
      </c>
      <c r="E19" s="164">
        <v>0</v>
      </c>
      <c r="F19" s="164">
        <v>0</v>
      </c>
      <c r="G19" s="164">
        <v>49303</v>
      </c>
      <c r="H19" s="164">
        <v>0</v>
      </c>
      <c r="I19" s="164">
        <v>1305</v>
      </c>
      <c r="J19" s="164">
        <v>3625</v>
      </c>
      <c r="K19" s="164">
        <v>1925</v>
      </c>
      <c r="L19" s="164">
        <v>205763</v>
      </c>
      <c r="M19" s="164">
        <v>0</v>
      </c>
      <c r="N19" s="164">
        <v>0</v>
      </c>
      <c r="O19" s="164">
        <v>12303</v>
      </c>
      <c r="P19" s="164">
        <v>4906</v>
      </c>
      <c r="Q19" s="164">
        <v>1830565</v>
      </c>
      <c r="R19" s="164">
        <v>1619270</v>
      </c>
      <c r="S19" s="164">
        <v>139908</v>
      </c>
      <c r="T19" s="164">
        <v>71387</v>
      </c>
      <c r="U19" s="164">
        <v>1909</v>
      </c>
      <c r="V19" s="164">
        <v>54023</v>
      </c>
      <c r="W19" s="164">
        <v>0</v>
      </c>
      <c r="X19" s="164">
        <v>79659</v>
      </c>
      <c r="Y19" s="164">
        <v>8418</v>
      </c>
      <c r="Z19" s="164">
        <v>8418</v>
      </c>
      <c r="AA19" s="164">
        <v>0</v>
      </c>
      <c r="AB19" s="164">
        <v>21353</v>
      </c>
      <c r="AC19" s="164">
        <v>22025</v>
      </c>
      <c r="AD19" s="164">
        <v>27863</v>
      </c>
      <c r="AE19" s="164">
        <v>7417</v>
      </c>
      <c r="AF19" s="164">
        <v>2893</v>
      </c>
      <c r="AG19" s="164">
        <v>4524</v>
      </c>
      <c r="AH19" s="164">
        <v>629391</v>
      </c>
      <c r="AI19" s="164">
        <v>0</v>
      </c>
      <c r="AJ19" s="164">
        <v>4793</v>
      </c>
      <c r="AK19" s="164">
        <v>99232</v>
      </c>
      <c r="AL19" s="164">
        <v>115804</v>
      </c>
      <c r="AM19" s="164">
        <v>74102</v>
      </c>
      <c r="AN19" s="164">
        <v>4538</v>
      </c>
      <c r="AO19" s="164">
        <v>3209</v>
      </c>
      <c r="AP19" s="164">
        <v>24096</v>
      </c>
      <c r="AQ19" s="164">
        <v>0</v>
      </c>
      <c r="AR19" s="164">
        <v>0</v>
      </c>
      <c r="AS19" s="164">
        <v>48170</v>
      </c>
      <c r="AT19" s="164">
        <v>0</v>
      </c>
      <c r="AU19" s="164">
        <f t="shared" si="3"/>
        <v>255447</v>
      </c>
      <c r="AV19" s="164">
        <v>0</v>
      </c>
      <c r="AW19" s="164">
        <v>1405586</v>
      </c>
      <c r="AX19" s="164">
        <v>1241941</v>
      </c>
      <c r="AY19" s="164">
        <v>2397</v>
      </c>
      <c r="AZ19" s="164">
        <v>46220</v>
      </c>
      <c r="BA19" s="164">
        <v>25551</v>
      </c>
      <c r="BB19" s="164">
        <v>245332</v>
      </c>
      <c r="BC19" s="164">
        <v>532809</v>
      </c>
      <c r="BD19" s="164">
        <v>10128</v>
      </c>
      <c r="BE19" s="164">
        <v>0</v>
      </c>
      <c r="BF19" s="164">
        <v>0</v>
      </c>
      <c r="BG19" s="164">
        <v>10128</v>
      </c>
      <c r="BH19" s="164">
        <v>815</v>
      </c>
      <c r="BI19" s="164">
        <v>0</v>
      </c>
      <c r="BJ19" s="164">
        <v>378689</v>
      </c>
      <c r="BK19" s="164">
        <v>163645</v>
      </c>
      <c r="BL19" s="164">
        <v>1217</v>
      </c>
      <c r="BM19" s="164">
        <v>0</v>
      </c>
      <c r="BN19" s="164">
        <v>162428</v>
      </c>
      <c r="BO19" s="164">
        <v>3287</v>
      </c>
      <c r="BP19" s="164">
        <v>2810</v>
      </c>
      <c r="BQ19" s="164">
        <v>477</v>
      </c>
      <c r="BR19" s="164">
        <v>0</v>
      </c>
      <c r="BS19" s="164">
        <v>0</v>
      </c>
      <c r="BT19" s="164">
        <v>477</v>
      </c>
      <c r="BU19" s="164">
        <v>39620</v>
      </c>
      <c r="BV19" s="164">
        <v>1210244</v>
      </c>
      <c r="BW19" s="164">
        <v>273394</v>
      </c>
      <c r="BX19" s="164">
        <v>256404</v>
      </c>
      <c r="BY19" s="164">
        <v>16990</v>
      </c>
      <c r="BZ19" s="164">
        <v>88891</v>
      </c>
      <c r="CA19" s="164">
        <v>1294</v>
      </c>
      <c r="CB19" s="164">
        <v>0</v>
      </c>
      <c r="CC19" s="164">
        <v>0</v>
      </c>
      <c r="CD19" s="164">
        <v>46000</v>
      </c>
      <c r="CE19" s="164">
        <v>0</v>
      </c>
      <c r="CF19" s="164">
        <v>0</v>
      </c>
      <c r="CG19" s="164">
        <v>0</v>
      </c>
      <c r="CH19" s="164">
        <v>0</v>
      </c>
      <c r="CI19" s="164">
        <v>41597</v>
      </c>
      <c r="CJ19" s="164">
        <v>0</v>
      </c>
      <c r="CK19" s="164">
        <v>0</v>
      </c>
      <c r="CL19" s="164">
        <v>41597</v>
      </c>
      <c r="CM19" s="164">
        <v>589300</v>
      </c>
      <c r="CN19" s="164">
        <v>0</v>
      </c>
      <c r="CO19" s="164">
        <v>0</v>
      </c>
      <c r="CP19" s="164">
        <v>185600</v>
      </c>
      <c r="CQ19" s="164">
        <v>7832906</v>
      </c>
      <c r="CR19" s="164">
        <f aca="true" t="shared" si="19" ref="CR19:CR63">SUM(CT19,CV19)</f>
        <v>3993920</v>
      </c>
      <c r="CS19" s="167">
        <f aca="true" t="shared" si="20" ref="CS19:CS64">ROUND(CR19/CQ19*100,1)</f>
        <v>51</v>
      </c>
      <c r="CT19" s="164">
        <v>2990876</v>
      </c>
      <c r="CU19" s="167">
        <f aca="true" t="shared" si="21" ref="CU19:CU64">ROUND(CT19/CQ19*100,1)</f>
        <v>38.2</v>
      </c>
      <c r="CV19" s="164">
        <v>1003044</v>
      </c>
      <c r="CW19" s="167">
        <f aca="true" t="shared" si="22" ref="CW19:CW64">CS19-CU19</f>
        <v>12.799999999999997</v>
      </c>
      <c r="CX19" s="164">
        <f aca="true" t="shared" si="23" ref="CX19:CX64">SUM(CZ19,DB19)</f>
        <v>3838986</v>
      </c>
      <c r="CY19" s="167">
        <f aca="true" t="shared" si="24" ref="CY19:CY64">100-CS19</f>
        <v>49</v>
      </c>
      <c r="CZ19" s="164">
        <v>593210</v>
      </c>
      <c r="DA19" s="167">
        <f aca="true" t="shared" si="25" ref="DA19:DA64">ROUND(CZ19/CQ19*100,1)</f>
        <v>7.6</v>
      </c>
      <c r="DB19" s="164">
        <v>3245776</v>
      </c>
      <c r="DC19" s="167">
        <f aca="true" t="shared" si="26" ref="DC19:DC64">CY19-DA19</f>
        <v>41.4</v>
      </c>
      <c r="DD19" s="80">
        <v>12495745</v>
      </c>
      <c r="DE19" s="80">
        <f>CQ19-DD19</f>
        <v>-4662839</v>
      </c>
      <c r="DF19" s="81">
        <f t="shared" si="1"/>
        <v>3450185</v>
      </c>
      <c r="DG19" s="84">
        <f t="shared" si="10"/>
        <v>3635785</v>
      </c>
      <c r="DH19" s="80"/>
      <c r="DI19" s="84">
        <f t="shared" si="11"/>
        <v>3076682</v>
      </c>
      <c r="DJ19" s="80">
        <f t="shared" si="2"/>
        <v>4756224</v>
      </c>
      <c r="DK19" s="80">
        <f>DD19-DI19-DJ19</f>
        <v>4662839</v>
      </c>
      <c r="DL19" s="80"/>
      <c r="DM19" s="79">
        <f t="shared" si="13"/>
        <v>3584086</v>
      </c>
      <c r="DN19" s="79">
        <f t="shared" si="14"/>
        <v>4248820</v>
      </c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</row>
    <row r="20" spans="1:252" s="82" customFormat="1" ht="32.25" customHeight="1">
      <c r="A20" s="83" t="s">
        <v>13</v>
      </c>
      <c r="B20" s="163">
        <v>943709</v>
      </c>
      <c r="C20" s="164">
        <v>57153</v>
      </c>
      <c r="D20" s="164">
        <v>16694</v>
      </c>
      <c r="E20" s="164">
        <v>0</v>
      </c>
      <c r="F20" s="164">
        <v>0</v>
      </c>
      <c r="G20" s="164">
        <v>40459</v>
      </c>
      <c r="H20" s="164">
        <v>0</v>
      </c>
      <c r="I20" s="164">
        <v>934</v>
      </c>
      <c r="J20" s="164">
        <v>2593</v>
      </c>
      <c r="K20" s="164">
        <v>1378</v>
      </c>
      <c r="L20" s="164">
        <v>150212</v>
      </c>
      <c r="M20" s="164">
        <v>971</v>
      </c>
      <c r="N20" s="164">
        <v>0</v>
      </c>
      <c r="O20" s="164">
        <v>9672</v>
      </c>
      <c r="P20" s="164">
        <v>3837</v>
      </c>
      <c r="Q20" s="164">
        <v>2425393</v>
      </c>
      <c r="R20" s="164">
        <v>2158806</v>
      </c>
      <c r="S20" s="164">
        <v>152620</v>
      </c>
      <c r="T20" s="164">
        <v>113967</v>
      </c>
      <c r="U20" s="164">
        <v>1244</v>
      </c>
      <c r="V20" s="164">
        <v>33873</v>
      </c>
      <c r="W20" s="164">
        <v>12233</v>
      </c>
      <c r="X20" s="164">
        <v>98725</v>
      </c>
      <c r="Y20" s="164">
        <v>10420</v>
      </c>
      <c r="Z20" s="164">
        <v>10420</v>
      </c>
      <c r="AA20" s="164">
        <v>0</v>
      </c>
      <c r="AB20" s="164">
        <v>15494</v>
      </c>
      <c r="AC20" s="164">
        <v>58112</v>
      </c>
      <c r="AD20" s="164">
        <v>14699</v>
      </c>
      <c r="AE20" s="164">
        <v>5445</v>
      </c>
      <c r="AF20" s="164">
        <v>2160</v>
      </c>
      <c r="AG20" s="164">
        <v>3285</v>
      </c>
      <c r="AH20" s="164">
        <v>929543</v>
      </c>
      <c r="AI20" s="164">
        <v>0</v>
      </c>
      <c r="AJ20" s="164">
        <v>13245</v>
      </c>
      <c r="AK20" s="164">
        <v>69627</v>
      </c>
      <c r="AL20" s="164">
        <v>76144</v>
      </c>
      <c r="AM20" s="164">
        <v>318515</v>
      </c>
      <c r="AN20" s="164">
        <v>0</v>
      </c>
      <c r="AO20" s="164">
        <v>430</v>
      </c>
      <c r="AP20" s="164">
        <v>236568</v>
      </c>
      <c r="AQ20" s="164">
        <v>0</v>
      </c>
      <c r="AR20" s="164">
        <v>0</v>
      </c>
      <c r="AS20" s="164">
        <v>84556</v>
      </c>
      <c r="AT20" s="164">
        <v>0</v>
      </c>
      <c r="AU20" s="164">
        <f t="shared" si="3"/>
        <v>130458</v>
      </c>
      <c r="AV20" s="164">
        <v>0</v>
      </c>
      <c r="AW20" s="164">
        <v>2841566</v>
      </c>
      <c r="AX20" s="164">
        <v>2634087</v>
      </c>
      <c r="AY20" s="164">
        <v>10659</v>
      </c>
      <c r="AZ20" s="164">
        <v>34415</v>
      </c>
      <c r="BA20" s="164">
        <v>17020</v>
      </c>
      <c r="BB20" s="164">
        <v>67447</v>
      </c>
      <c r="BC20" s="164">
        <v>1332631</v>
      </c>
      <c r="BD20" s="164">
        <v>11968</v>
      </c>
      <c r="BE20" s="164">
        <v>0</v>
      </c>
      <c r="BF20" s="164">
        <v>0</v>
      </c>
      <c r="BG20" s="164">
        <v>11968</v>
      </c>
      <c r="BH20" s="164">
        <v>0</v>
      </c>
      <c r="BI20" s="164">
        <v>0</v>
      </c>
      <c r="BJ20" s="164">
        <v>1159947</v>
      </c>
      <c r="BK20" s="164">
        <v>207479</v>
      </c>
      <c r="BL20" s="164">
        <v>9065</v>
      </c>
      <c r="BM20" s="164">
        <v>0</v>
      </c>
      <c r="BN20" s="164">
        <v>198414</v>
      </c>
      <c r="BO20" s="164">
        <v>5702</v>
      </c>
      <c r="BP20" s="164">
        <v>3904</v>
      </c>
      <c r="BQ20" s="164">
        <v>1798</v>
      </c>
      <c r="BR20" s="164">
        <v>1678</v>
      </c>
      <c r="BS20" s="164">
        <v>0</v>
      </c>
      <c r="BT20" s="164">
        <v>120</v>
      </c>
      <c r="BU20" s="164">
        <v>47610</v>
      </c>
      <c r="BV20" s="164">
        <v>88495</v>
      </c>
      <c r="BW20" s="164">
        <v>714899</v>
      </c>
      <c r="BX20" s="164">
        <v>552606</v>
      </c>
      <c r="BY20" s="164">
        <v>162293</v>
      </c>
      <c r="BZ20" s="164">
        <v>119735</v>
      </c>
      <c r="CA20" s="164">
        <v>997</v>
      </c>
      <c r="CB20" s="164">
        <v>83</v>
      </c>
      <c r="CC20" s="164">
        <v>0</v>
      </c>
      <c r="CD20" s="164">
        <v>17287</v>
      </c>
      <c r="CE20" s="164">
        <v>0</v>
      </c>
      <c r="CF20" s="164">
        <v>0</v>
      </c>
      <c r="CG20" s="164">
        <v>0</v>
      </c>
      <c r="CH20" s="164">
        <v>0</v>
      </c>
      <c r="CI20" s="164">
        <v>101368</v>
      </c>
      <c r="CJ20" s="164">
        <v>0</v>
      </c>
      <c r="CK20" s="164">
        <v>0</v>
      </c>
      <c r="CL20" s="164">
        <v>101368</v>
      </c>
      <c r="CM20" s="164">
        <v>976908</v>
      </c>
      <c r="CN20" s="164">
        <v>0</v>
      </c>
      <c r="CO20" s="164">
        <v>0</v>
      </c>
      <c r="CP20" s="164">
        <v>152108</v>
      </c>
      <c r="CQ20" s="164">
        <v>9459597</v>
      </c>
      <c r="CR20" s="164">
        <f t="shared" si="19"/>
        <v>5591853</v>
      </c>
      <c r="CS20" s="167">
        <f t="shared" si="20"/>
        <v>59.1</v>
      </c>
      <c r="CT20" s="164">
        <v>4507955</v>
      </c>
      <c r="CU20" s="167">
        <f t="shared" si="21"/>
        <v>47.7</v>
      </c>
      <c r="CV20" s="164">
        <v>1083898</v>
      </c>
      <c r="CW20" s="167">
        <f t="shared" si="22"/>
        <v>11.399999999999999</v>
      </c>
      <c r="CX20" s="164">
        <f t="shared" si="23"/>
        <v>3867744</v>
      </c>
      <c r="CY20" s="167">
        <f t="shared" si="24"/>
        <v>40.9</v>
      </c>
      <c r="CZ20" s="164">
        <v>506779</v>
      </c>
      <c r="DA20" s="167">
        <f t="shared" si="25"/>
        <v>5.4</v>
      </c>
      <c r="DB20" s="164">
        <v>3360965</v>
      </c>
      <c r="DC20" s="167">
        <f t="shared" si="26"/>
        <v>35.5</v>
      </c>
      <c r="DD20" s="80">
        <v>12608666</v>
      </c>
      <c r="DE20" s="80">
        <f aca="true" t="shared" si="27" ref="DE20:DE64">CQ20-DD20</f>
        <v>-3149069</v>
      </c>
      <c r="DF20" s="81">
        <f t="shared" si="1"/>
        <v>3595852</v>
      </c>
      <c r="DG20" s="84">
        <f t="shared" si="10"/>
        <v>3747960</v>
      </c>
      <c r="DH20" s="80"/>
      <c r="DI20" s="84">
        <f t="shared" si="11"/>
        <v>2058193</v>
      </c>
      <c r="DJ20" s="80">
        <f t="shared" si="2"/>
        <v>7401404</v>
      </c>
      <c r="DK20" s="80">
        <f aca="true" t="shared" si="28" ref="DK20:DK66">DD20-DI20-DJ20</f>
        <v>3149069</v>
      </c>
      <c r="DL20" s="80"/>
      <c r="DM20" s="79">
        <f t="shared" si="13"/>
        <v>5014734</v>
      </c>
      <c r="DN20" s="79">
        <f t="shared" si="14"/>
        <v>4444863</v>
      </c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</row>
    <row r="21" spans="1:252" s="82" customFormat="1" ht="32.25" customHeight="1">
      <c r="A21" s="83" t="s">
        <v>14</v>
      </c>
      <c r="B21" s="163">
        <v>1161120</v>
      </c>
      <c r="C21" s="164">
        <v>86921</v>
      </c>
      <c r="D21" s="164">
        <v>25389</v>
      </c>
      <c r="E21" s="164">
        <v>0</v>
      </c>
      <c r="F21" s="164">
        <v>0</v>
      </c>
      <c r="G21" s="164">
        <v>61532</v>
      </c>
      <c r="H21" s="164">
        <v>0</v>
      </c>
      <c r="I21" s="164">
        <v>1147</v>
      </c>
      <c r="J21" s="164">
        <v>3190</v>
      </c>
      <c r="K21" s="164">
        <v>1704</v>
      </c>
      <c r="L21" s="164">
        <v>242712</v>
      </c>
      <c r="M21" s="164">
        <v>0</v>
      </c>
      <c r="N21" s="164">
        <v>0</v>
      </c>
      <c r="O21" s="164">
        <v>15073</v>
      </c>
      <c r="P21" s="164">
        <v>2582</v>
      </c>
      <c r="Q21" s="164">
        <v>2884033</v>
      </c>
      <c r="R21" s="164">
        <v>2244436</v>
      </c>
      <c r="S21" s="164">
        <v>177110</v>
      </c>
      <c r="T21" s="164">
        <v>462487</v>
      </c>
      <c r="U21" s="164">
        <v>1792</v>
      </c>
      <c r="V21" s="164">
        <v>30044</v>
      </c>
      <c r="W21" s="164">
        <v>16502</v>
      </c>
      <c r="X21" s="164">
        <v>105190</v>
      </c>
      <c r="Y21" s="164">
        <v>4781</v>
      </c>
      <c r="Z21" s="164">
        <v>4781</v>
      </c>
      <c r="AA21" s="164">
        <v>0</v>
      </c>
      <c r="AB21" s="164">
        <v>3599</v>
      </c>
      <c r="AC21" s="164">
        <v>51129</v>
      </c>
      <c r="AD21" s="164">
        <v>45681</v>
      </c>
      <c r="AE21" s="164">
        <v>12203</v>
      </c>
      <c r="AF21" s="164">
        <v>4126</v>
      </c>
      <c r="AG21" s="164">
        <v>8077</v>
      </c>
      <c r="AH21" s="164">
        <v>2612116</v>
      </c>
      <c r="AI21" s="164">
        <v>0</v>
      </c>
      <c r="AJ21" s="164">
        <v>0</v>
      </c>
      <c r="AK21" s="164">
        <v>102955</v>
      </c>
      <c r="AL21" s="164">
        <v>117215</v>
      </c>
      <c r="AM21" s="164">
        <v>370854</v>
      </c>
      <c r="AN21" s="164">
        <v>237819</v>
      </c>
      <c r="AO21" s="164">
        <v>3281</v>
      </c>
      <c r="AP21" s="164">
        <v>53689</v>
      </c>
      <c r="AQ21" s="164">
        <v>0</v>
      </c>
      <c r="AR21" s="164">
        <v>0</v>
      </c>
      <c r="AS21" s="164">
        <v>19617</v>
      </c>
      <c r="AT21" s="164">
        <v>0</v>
      </c>
      <c r="AU21" s="164">
        <f t="shared" si="3"/>
        <v>1706686</v>
      </c>
      <c r="AV21" s="164">
        <v>0</v>
      </c>
      <c r="AW21" s="164">
        <v>1804582</v>
      </c>
      <c r="AX21" s="164">
        <v>1593075</v>
      </c>
      <c r="AY21" s="164">
        <v>29135</v>
      </c>
      <c r="AZ21" s="164">
        <v>58193</v>
      </c>
      <c r="BA21" s="164">
        <v>0</v>
      </c>
      <c r="BB21" s="164">
        <v>103154</v>
      </c>
      <c r="BC21" s="164">
        <v>0</v>
      </c>
      <c r="BD21" s="164">
        <v>12843</v>
      </c>
      <c r="BE21" s="164">
        <v>0</v>
      </c>
      <c r="BF21" s="164">
        <v>0</v>
      </c>
      <c r="BG21" s="164">
        <v>12843</v>
      </c>
      <c r="BH21" s="164">
        <v>0</v>
      </c>
      <c r="BI21" s="164">
        <v>0</v>
      </c>
      <c r="BJ21" s="164">
        <v>1389750</v>
      </c>
      <c r="BK21" s="164">
        <v>211507</v>
      </c>
      <c r="BL21" s="164">
        <v>49862</v>
      </c>
      <c r="BM21" s="164">
        <v>0</v>
      </c>
      <c r="BN21" s="164">
        <v>161645</v>
      </c>
      <c r="BO21" s="164">
        <v>25050</v>
      </c>
      <c r="BP21" s="164">
        <v>14456</v>
      </c>
      <c r="BQ21" s="164">
        <v>10594</v>
      </c>
      <c r="BR21" s="164">
        <v>10594</v>
      </c>
      <c r="BS21" s="164">
        <v>0</v>
      </c>
      <c r="BT21" s="164">
        <v>0</v>
      </c>
      <c r="BU21" s="164">
        <v>20773</v>
      </c>
      <c r="BV21" s="164">
        <v>1110822</v>
      </c>
      <c r="BW21" s="164">
        <v>672828</v>
      </c>
      <c r="BX21" s="164">
        <v>88354</v>
      </c>
      <c r="BY21" s="164">
        <v>584474</v>
      </c>
      <c r="BZ21" s="164">
        <v>191696</v>
      </c>
      <c r="CA21" s="164">
        <v>1573</v>
      </c>
      <c r="CB21" s="164">
        <v>3</v>
      </c>
      <c r="CC21" s="164">
        <v>0</v>
      </c>
      <c r="CD21" s="164">
        <v>84774</v>
      </c>
      <c r="CE21" s="164">
        <v>0</v>
      </c>
      <c r="CF21" s="164">
        <v>0</v>
      </c>
      <c r="CG21" s="164">
        <v>0</v>
      </c>
      <c r="CH21" s="164">
        <v>0</v>
      </c>
      <c r="CI21" s="164">
        <v>105346</v>
      </c>
      <c r="CJ21" s="164">
        <v>0</v>
      </c>
      <c r="CK21" s="164">
        <v>0</v>
      </c>
      <c r="CL21" s="164">
        <v>105346</v>
      </c>
      <c r="CM21" s="164">
        <v>1911191</v>
      </c>
      <c r="CN21" s="164">
        <v>15600</v>
      </c>
      <c r="CO21" s="164">
        <v>0</v>
      </c>
      <c r="CP21" s="164">
        <v>179291</v>
      </c>
      <c r="CQ21" s="164">
        <v>12896769</v>
      </c>
      <c r="CR21" s="164">
        <f t="shared" si="19"/>
        <v>8461462</v>
      </c>
      <c r="CS21" s="167">
        <f t="shared" si="20"/>
        <v>65.6</v>
      </c>
      <c r="CT21" s="164">
        <v>6847296</v>
      </c>
      <c r="CU21" s="167">
        <f t="shared" si="21"/>
        <v>53.1</v>
      </c>
      <c r="CV21" s="164">
        <v>1614166</v>
      </c>
      <c r="CW21" s="167">
        <f t="shared" si="22"/>
        <v>12.499999999999993</v>
      </c>
      <c r="CX21" s="164">
        <f t="shared" si="23"/>
        <v>4435307</v>
      </c>
      <c r="CY21" s="167">
        <f t="shared" si="24"/>
        <v>34.400000000000006</v>
      </c>
      <c r="CZ21" s="164">
        <v>668014</v>
      </c>
      <c r="DA21" s="167">
        <f t="shared" si="25"/>
        <v>5.2</v>
      </c>
      <c r="DB21" s="164">
        <v>3767293</v>
      </c>
      <c r="DC21" s="167">
        <f t="shared" si="26"/>
        <v>29.200000000000006</v>
      </c>
      <c r="DD21" s="80">
        <v>21737058</v>
      </c>
      <c r="DE21" s="80">
        <f t="shared" si="27"/>
        <v>-8840289</v>
      </c>
      <c r="DF21" s="81">
        <f t="shared" si="1"/>
        <v>4398482</v>
      </c>
      <c r="DG21" s="84">
        <f t="shared" si="10"/>
        <v>4577773</v>
      </c>
      <c r="DH21" s="80"/>
      <c r="DI21" s="84">
        <f t="shared" si="11"/>
        <v>3329726</v>
      </c>
      <c r="DJ21" s="80">
        <f t="shared" si="2"/>
        <v>9567043</v>
      </c>
      <c r="DK21" s="80">
        <f t="shared" si="28"/>
        <v>8840289</v>
      </c>
      <c r="DL21" s="80"/>
      <c r="DM21" s="79">
        <f t="shared" si="13"/>
        <v>7515310</v>
      </c>
      <c r="DN21" s="79">
        <f t="shared" si="14"/>
        <v>5381459</v>
      </c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</row>
    <row r="22" spans="1:252" s="82" customFormat="1" ht="32.25" customHeight="1">
      <c r="A22" s="83" t="s">
        <v>15</v>
      </c>
      <c r="B22" s="163">
        <v>889238</v>
      </c>
      <c r="C22" s="164">
        <v>69008</v>
      </c>
      <c r="D22" s="164">
        <v>20156</v>
      </c>
      <c r="E22" s="164">
        <v>0</v>
      </c>
      <c r="F22" s="164">
        <v>0</v>
      </c>
      <c r="G22" s="164">
        <v>48852</v>
      </c>
      <c r="H22" s="164">
        <v>0</v>
      </c>
      <c r="I22" s="164">
        <v>816</v>
      </c>
      <c r="J22" s="164">
        <v>2269</v>
      </c>
      <c r="K22" s="164">
        <v>1215</v>
      </c>
      <c r="L22" s="164">
        <v>128729</v>
      </c>
      <c r="M22" s="164">
        <v>16907</v>
      </c>
      <c r="N22" s="164">
        <v>0</v>
      </c>
      <c r="O22" s="164">
        <v>11664</v>
      </c>
      <c r="P22" s="164">
        <v>5948</v>
      </c>
      <c r="Q22" s="164">
        <v>1658067</v>
      </c>
      <c r="R22" s="164">
        <v>1517966</v>
      </c>
      <c r="S22" s="164">
        <v>98465</v>
      </c>
      <c r="T22" s="164">
        <v>41636</v>
      </c>
      <c r="U22" s="164">
        <v>1730</v>
      </c>
      <c r="V22" s="164">
        <v>947</v>
      </c>
      <c r="W22" s="164">
        <v>0</v>
      </c>
      <c r="X22" s="164">
        <v>143042</v>
      </c>
      <c r="Y22" s="164">
        <v>9415</v>
      </c>
      <c r="Z22" s="164">
        <v>9415</v>
      </c>
      <c r="AA22" s="164">
        <v>0</v>
      </c>
      <c r="AB22" s="164">
        <v>17009</v>
      </c>
      <c r="AC22" s="164">
        <v>21012</v>
      </c>
      <c r="AD22" s="164">
        <v>95606</v>
      </c>
      <c r="AE22" s="164">
        <v>5475</v>
      </c>
      <c r="AF22" s="164">
        <v>1758</v>
      </c>
      <c r="AG22" s="164">
        <v>3717</v>
      </c>
      <c r="AH22" s="164">
        <v>385655</v>
      </c>
      <c r="AI22" s="164">
        <v>0</v>
      </c>
      <c r="AJ22" s="164">
        <v>16599</v>
      </c>
      <c r="AK22" s="164">
        <v>59390</v>
      </c>
      <c r="AL22" s="164">
        <v>107013</v>
      </c>
      <c r="AM22" s="164">
        <v>3080</v>
      </c>
      <c r="AN22" s="164">
        <v>0</v>
      </c>
      <c r="AO22" s="164">
        <v>4183</v>
      </c>
      <c r="AP22" s="164">
        <v>88969</v>
      </c>
      <c r="AQ22" s="164">
        <v>0</v>
      </c>
      <c r="AR22" s="164">
        <v>0</v>
      </c>
      <c r="AS22" s="164">
        <v>0</v>
      </c>
      <c r="AT22" s="164">
        <v>0</v>
      </c>
      <c r="AU22" s="164">
        <f t="shared" si="3"/>
        <v>106421</v>
      </c>
      <c r="AV22" s="164">
        <v>0</v>
      </c>
      <c r="AW22" s="164">
        <v>814214</v>
      </c>
      <c r="AX22" s="164">
        <v>651504</v>
      </c>
      <c r="AY22" s="164">
        <v>11964</v>
      </c>
      <c r="AZ22" s="164">
        <v>29664</v>
      </c>
      <c r="BA22" s="164">
        <v>22744</v>
      </c>
      <c r="BB22" s="164">
        <v>151612</v>
      </c>
      <c r="BC22" s="164">
        <v>0</v>
      </c>
      <c r="BD22" s="164">
        <v>9803</v>
      </c>
      <c r="BE22" s="164">
        <v>0</v>
      </c>
      <c r="BF22" s="164">
        <v>0</v>
      </c>
      <c r="BG22" s="164">
        <v>9803</v>
      </c>
      <c r="BH22" s="164">
        <v>0</v>
      </c>
      <c r="BI22" s="164">
        <v>0</v>
      </c>
      <c r="BJ22" s="164">
        <v>425717</v>
      </c>
      <c r="BK22" s="164">
        <v>162710</v>
      </c>
      <c r="BL22" s="164">
        <v>12635</v>
      </c>
      <c r="BM22" s="164">
        <v>0</v>
      </c>
      <c r="BN22" s="164">
        <v>150075</v>
      </c>
      <c r="BO22" s="164">
        <v>25212</v>
      </c>
      <c r="BP22" s="164">
        <v>24539</v>
      </c>
      <c r="BQ22" s="164">
        <v>673</v>
      </c>
      <c r="BR22" s="164">
        <v>369</v>
      </c>
      <c r="BS22" s="164">
        <v>0</v>
      </c>
      <c r="BT22" s="164">
        <v>304</v>
      </c>
      <c r="BU22" s="164">
        <v>44426</v>
      </c>
      <c r="BV22" s="164">
        <v>301760</v>
      </c>
      <c r="BW22" s="164">
        <v>479319</v>
      </c>
      <c r="BX22" s="164">
        <v>361456</v>
      </c>
      <c r="BY22" s="164">
        <v>117863</v>
      </c>
      <c r="BZ22" s="164">
        <v>131320</v>
      </c>
      <c r="CA22" s="164">
        <v>926</v>
      </c>
      <c r="CB22" s="164">
        <v>42</v>
      </c>
      <c r="CC22" s="164">
        <v>0</v>
      </c>
      <c r="CD22" s="164">
        <v>20721</v>
      </c>
      <c r="CE22" s="164">
        <v>0</v>
      </c>
      <c r="CF22" s="164">
        <v>0</v>
      </c>
      <c r="CG22" s="164">
        <v>0</v>
      </c>
      <c r="CH22" s="164">
        <v>0</v>
      </c>
      <c r="CI22" s="164">
        <v>109631</v>
      </c>
      <c r="CJ22" s="164">
        <v>5475</v>
      </c>
      <c r="CK22" s="164">
        <v>0</v>
      </c>
      <c r="CL22" s="164">
        <v>104156</v>
      </c>
      <c r="CM22" s="164">
        <v>664300</v>
      </c>
      <c r="CN22" s="164">
        <v>0</v>
      </c>
      <c r="CO22" s="164">
        <v>0</v>
      </c>
      <c r="CP22" s="164">
        <v>126100</v>
      </c>
      <c r="CQ22" s="164">
        <v>5781261</v>
      </c>
      <c r="CR22" s="164">
        <f t="shared" si="19"/>
        <v>2532527</v>
      </c>
      <c r="CS22" s="167">
        <f t="shared" si="20"/>
        <v>43.8</v>
      </c>
      <c r="CT22" s="164">
        <v>1482427</v>
      </c>
      <c r="CU22" s="167">
        <f t="shared" si="21"/>
        <v>25.6</v>
      </c>
      <c r="CV22" s="164">
        <v>1050100</v>
      </c>
      <c r="CW22" s="167">
        <f t="shared" si="22"/>
        <v>18.199999999999996</v>
      </c>
      <c r="CX22" s="164">
        <f t="shared" si="23"/>
        <v>3248734</v>
      </c>
      <c r="CY22" s="167">
        <f t="shared" si="24"/>
        <v>56.2</v>
      </c>
      <c r="CZ22" s="164">
        <v>587402</v>
      </c>
      <c r="DA22" s="167">
        <f t="shared" si="25"/>
        <v>10.2</v>
      </c>
      <c r="DB22" s="164">
        <v>2661332</v>
      </c>
      <c r="DC22" s="167">
        <f t="shared" si="26"/>
        <v>46</v>
      </c>
      <c r="DD22" s="80">
        <v>7286894</v>
      </c>
      <c r="DE22" s="80">
        <f t="shared" si="27"/>
        <v>-1505633</v>
      </c>
      <c r="DF22" s="81">
        <f t="shared" si="1"/>
        <v>2783861</v>
      </c>
      <c r="DG22" s="84">
        <f t="shared" si="10"/>
        <v>2909961</v>
      </c>
      <c r="DH22" s="80"/>
      <c r="DI22" s="84">
        <f t="shared" si="11"/>
        <v>2020739</v>
      </c>
      <c r="DJ22" s="80">
        <f t="shared" si="2"/>
        <v>3760522</v>
      </c>
      <c r="DK22" s="80">
        <f t="shared" si="28"/>
        <v>1505633</v>
      </c>
      <c r="DL22" s="80"/>
      <c r="DM22" s="79">
        <f t="shared" si="13"/>
        <v>2069829</v>
      </c>
      <c r="DN22" s="79">
        <f t="shared" si="14"/>
        <v>3711432</v>
      </c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</row>
    <row r="23" spans="1:252" s="90" customFormat="1" ht="32.25" customHeight="1">
      <c r="A23" s="85" t="s">
        <v>16</v>
      </c>
      <c r="B23" s="163">
        <v>1617236</v>
      </c>
      <c r="C23" s="164">
        <v>70417</v>
      </c>
      <c r="D23" s="164">
        <v>20568</v>
      </c>
      <c r="E23" s="164">
        <v>0</v>
      </c>
      <c r="F23" s="164">
        <v>0</v>
      </c>
      <c r="G23" s="164">
        <v>49849</v>
      </c>
      <c r="H23" s="164">
        <v>0</v>
      </c>
      <c r="I23" s="164">
        <v>1305</v>
      </c>
      <c r="J23" s="164">
        <v>3627</v>
      </c>
      <c r="K23" s="164">
        <v>1945</v>
      </c>
      <c r="L23" s="164">
        <v>203455</v>
      </c>
      <c r="M23" s="164">
        <v>0</v>
      </c>
      <c r="N23" s="164">
        <v>0</v>
      </c>
      <c r="O23" s="164">
        <v>11902</v>
      </c>
      <c r="P23" s="164">
        <v>10328</v>
      </c>
      <c r="Q23" s="164">
        <v>1404658</v>
      </c>
      <c r="R23" s="164">
        <v>1150931</v>
      </c>
      <c r="S23" s="164">
        <v>98975</v>
      </c>
      <c r="T23" s="164">
        <v>154752</v>
      </c>
      <c r="U23" s="164">
        <v>1834</v>
      </c>
      <c r="V23" s="164">
        <v>282929</v>
      </c>
      <c r="W23" s="164">
        <v>12604</v>
      </c>
      <c r="X23" s="164">
        <v>104731</v>
      </c>
      <c r="Y23" s="164">
        <v>4823</v>
      </c>
      <c r="Z23" s="164">
        <v>4823</v>
      </c>
      <c r="AA23" s="164">
        <v>0</v>
      </c>
      <c r="AB23" s="164">
        <v>34802</v>
      </c>
      <c r="AC23" s="164">
        <v>43067</v>
      </c>
      <c r="AD23" s="164">
        <v>22039</v>
      </c>
      <c r="AE23" s="164">
        <v>7281</v>
      </c>
      <c r="AF23" s="164">
        <v>1924</v>
      </c>
      <c r="AG23" s="164">
        <v>5357</v>
      </c>
      <c r="AH23" s="164">
        <v>637526</v>
      </c>
      <c r="AI23" s="164">
        <v>0</v>
      </c>
      <c r="AJ23" s="164">
        <v>93677</v>
      </c>
      <c r="AK23" s="164">
        <v>93249</v>
      </c>
      <c r="AL23" s="164">
        <v>162600</v>
      </c>
      <c r="AM23" s="164">
        <v>50163</v>
      </c>
      <c r="AN23" s="164">
        <v>0</v>
      </c>
      <c r="AO23" s="164">
        <v>280</v>
      </c>
      <c r="AP23" s="164">
        <v>74251</v>
      </c>
      <c r="AQ23" s="164">
        <v>0</v>
      </c>
      <c r="AR23" s="164">
        <v>0</v>
      </c>
      <c r="AS23" s="164">
        <v>5376</v>
      </c>
      <c r="AT23" s="164">
        <v>4267</v>
      </c>
      <c r="AU23" s="164">
        <f t="shared" si="3"/>
        <v>153663</v>
      </c>
      <c r="AV23" s="164">
        <v>0</v>
      </c>
      <c r="AW23" s="164">
        <v>1177402</v>
      </c>
      <c r="AX23" s="164">
        <v>802278</v>
      </c>
      <c r="AY23" s="164">
        <v>48542</v>
      </c>
      <c r="AZ23" s="164">
        <v>46625</v>
      </c>
      <c r="BA23" s="164">
        <v>35698</v>
      </c>
      <c r="BB23" s="164">
        <v>0</v>
      </c>
      <c r="BC23" s="164">
        <v>183667</v>
      </c>
      <c r="BD23" s="164">
        <v>11398</v>
      </c>
      <c r="BE23" s="164">
        <v>0</v>
      </c>
      <c r="BF23" s="164">
        <v>0</v>
      </c>
      <c r="BG23" s="164">
        <v>11398</v>
      </c>
      <c r="BH23" s="164">
        <v>0</v>
      </c>
      <c r="BI23" s="164">
        <v>0</v>
      </c>
      <c r="BJ23" s="164">
        <v>476348</v>
      </c>
      <c r="BK23" s="164">
        <v>375124</v>
      </c>
      <c r="BL23" s="164">
        <v>212</v>
      </c>
      <c r="BM23" s="164">
        <v>0</v>
      </c>
      <c r="BN23" s="164">
        <v>374912</v>
      </c>
      <c r="BO23" s="164">
        <v>21016</v>
      </c>
      <c r="BP23" s="164">
        <v>2093</v>
      </c>
      <c r="BQ23" s="164">
        <v>18923</v>
      </c>
      <c r="BR23" s="164">
        <v>18909</v>
      </c>
      <c r="BS23" s="164">
        <v>0</v>
      </c>
      <c r="BT23" s="164">
        <v>14</v>
      </c>
      <c r="BU23" s="164">
        <v>2995</v>
      </c>
      <c r="BV23" s="164">
        <v>191870</v>
      </c>
      <c r="BW23" s="164">
        <v>110392</v>
      </c>
      <c r="BX23" s="164">
        <v>94873</v>
      </c>
      <c r="BY23" s="164">
        <v>15519</v>
      </c>
      <c r="BZ23" s="164">
        <v>65285</v>
      </c>
      <c r="CA23" s="164">
        <v>4704</v>
      </c>
      <c r="CB23" s="164">
        <v>6</v>
      </c>
      <c r="CC23" s="164">
        <v>0</v>
      </c>
      <c r="CD23" s="164">
        <v>48815</v>
      </c>
      <c r="CE23" s="164">
        <v>0</v>
      </c>
      <c r="CF23" s="164">
        <v>0</v>
      </c>
      <c r="CG23" s="164">
        <v>0</v>
      </c>
      <c r="CH23" s="164">
        <v>0</v>
      </c>
      <c r="CI23" s="164">
        <v>11760</v>
      </c>
      <c r="CJ23" s="164">
        <v>0</v>
      </c>
      <c r="CK23" s="164">
        <v>0</v>
      </c>
      <c r="CL23" s="164">
        <v>11760</v>
      </c>
      <c r="CM23" s="164">
        <v>531800</v>
      </c>
      <c r="CN23" s="164">
        <v>2500</v>
      </c>
      <c r="CO23" s="164">
        <v>0</v>
      </c>
      <c r="CP23" s="164">
        <v>179100</v>
      </c>
      <c r="CQ23" s="164">
        <v>6459934</v>
      </c>
      <c r="CR23" s="164">
        <f t="shared" si="19"/>
        <v>2584297</v>
      </c>
      <c r="CS23" s="167">
        <f t="shared" si="20"/>
        <v>40</v>
      </c>
      <c r="CT23" s="164">
        <v>1858680</v>
      </c>
      <c r="CU23" s="167">
        <f t="shared" si="21"/>
        <v>28.8</v>
      </c>
      <c r="CV23" s="164">
        <v>725617</v>
      </c>
      <c r="CW23" s="167">
        <f t="shared" si="22"/>
        <v>11.2</v>
      </c>
      <c r="CX23" s="164">
        <f t="shared" si="23"/>
        <v>3875637</v>
      </c>
      <c r="CY23" s="167">
        <f t="shared" si="24"/>
        <v>60</v>
      </c>
      <c r="CZ23" s="164">
        <v>783643</v>
      </c>
      <c r="DA23" s="167">
        <f t="shared" si="25"/>
        <v>12.1</v>
      </c>
      <c r="DB23" s="164">
        <v>3091994</v>
      </c>
      <c r="DC23" s="167">
        <f t="shared" si="26"/>
        <v>47.9</v>
      </c>
      <c r="DD23" s="86">
        <v>6221626</v>
      </c>
      <c r="DE23" s="86">
        <f t="shared" si="27"/>
        <v>238308</v>
      </c>
      <c r="DF23" s="87">
        <f t="shared" si="1"/>
        <v>3324873</v>
      </c>
      <c r="DG23" s="88">
        <f t="shared" si="10"/>
        <v>3503973</v>
      </c>
      <c r="DH23" s="86"/>
      <c r="DI23" s="88">
        <f t="shared" si="11"/>
        <v>2403735</v>
      </c>
      <c r="DJ23" s="86">
        <f t="shared" si="2"/>
        <v>4056199</v>
      </c>
      <c r="DK23" s="86">
        <f t="shared" si="28"/>
        <v>-238308</v>
      </c>
      <c r="DL23" s="86"/>
      <c r="DM23" s="89">
        <f t="shared" si="13"/>
        <v>2642323</v>
      </c>
      <c r="DN23" s="89">
        <f t="shared" si="14"/>
        <v>3817611</v>
      </c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</row>
    <row r="24" spans="1:252" s="82" customFormat="1" ht="32.25" customHeight="1">
      <c r="A24" s="83" t="s">
        <v>17</v>
      </c>
      <c r="B24" s="168">
        <v>754157</v>
      </c>
      <c r="C24" s="169">
        <v>83687</v>
      </c>
      <c r="D24" s="169">
        <v>24444</v>
      </c>
      <c r="E24" s="169">
        <v>0</v>
      </c>
      <c r="F24" s="169">
        <v>0</v>
      </c>
      <c r="G24" s="169">
        <v>59243</v>
      </c>
      <c r="H24" s="169">
        <v>0</v>
      </c>
      <c r="I24" s="169">
        <v>506</v>
      </c>
      <c r="J24" s="169">
        <v>1407</v>
      </c>
      <c r="K24" s="169">
        <v>754</v>
      </c>
      <c r="L24" s="169">
        <v>92808</v>
      </c>
      <c r="M24" s="169">
        <v>13949</v>
      </c>
      <c r="N24" s="169">
        <v>0</v>
      </c>
      <c r="O24" s="169">
        <v>14160</v>
      </c>
      <c r="P24" s="169">
        <v>1773</v>
      </c>
      <c r="Q24" s="169">
        <v>1916542</v>
      </c>
      <c r="R24" s="169">
        <v>1669759</v>
      </c>
      <c r="S24" s="169">
        <v>131241</v>
      </c>
      <c r="T24" s="169">
        <v>115542</v>
      </c>
      <c r="U24" s="169">
        <v>988</v>
      </c>
      <c r="V24" s="169">
        <v>11838</v>
      </c>
      <c r="W24" s="169">
        <v>5267</v>
      </c>
      <c r="X24" s="169">
        <v>19984</v>
      </c>
      <c r="Y24" s="169">
        <v>0</v>
      </c>
      <c r="Z24" s="169">
        <v>0</v>
      </c>
      <c r="AA24" s="169">
        <v>0</v>
      </c>
      <c r="AB24" s="169">
        <v>6046</v>
      </c>
      <c r="AC24" s="169">
        <v>8124</v>
      </c>
      <c r="AD24" s="169">
        <v>5814</v>
      </c>
      <c r="AE24" s="169">
        <v>4036</v>
      </c>
      <c r="AF24" s="169">
        <v>1456</v>
      </c>
      <c r="AG24" s="169">
        <v>2580</v>
      </c>
      <c r="AH24" s="169">
        <v>431023</v>
      </c>
      <c r="AI24" s="169">
        <v>0</v>
      </c>
      <c r="AJ24" s="169">
        <v>10475</v>
      </c>
      <c r="AK24" s="169">
        <v>41355</v>
      </c>
      <c r="AL24" s="169">
        <v>60125</v>
      </c>
      <c r="AM24" s="169">
        <v>962</v>
      </c>
      <c r="AN24" s="169">
        <v>0</v>
      </c>
      <c r="AO24" s="169">
        <v>1944</v>
      </c>
      <c r="AP24" s="169">
        <v>89262</v>
      </c>
      <c r="AQ24" s="169">
        <v>25000</v>
      </c>
      <c r="AR24" s="169">
        <v>0</v>
      </c>
      <c r="AS24" s="169">
        <v>10996</v>
      </c>
      <c r="AT24" s="169">
        <v>0</v>
      </c>
      <c r="AU24" s="169">
        <f t="shared" si="3"/>
        <v>190904</v>
      </c>
      <c r="AV24" s="169">
        <v>9478</v>
      </c>
      <c r="AW24" s="169">
        <v>1873396</v>
      </c>
      <c r="AX24" s="169">
        <v>1730273</v>
      </c>
      <c r="AY24" s="169">
        <v>7027</v>
      </c>
      <c r="AZ24" s="169">
        <v>20678</v>
      </c>
      <c r="BA24" s="169">
        <v>13477</v>
      </c>
      <c r="BB24" s="169">
        <v>390753</v>
      </c>
      <c r="BC24" s="169">
        <v>0</v>
      </c>
      <c r="BD24" s="169">
        <v>10686</v>
      </c>
      <c r="BE24" s="169">
        <v>0</v>
      </c>
      <c r="BF24" s="169">
        <v>0</v>
      </c>
      <c r="BG24" s="169">
        <v>10686</v>
      </c>
      <c r="BH24" s="169">
        <v>5226</v>
      </c>
      <c r="BI24" s="169">
        <v>0</v>
      </c>
      <c r="BJ24" s="169">
        <v>1282426</v>
      </c>
      <c r="BK24" s="169">
        <v>143123</v>
      </c>
      <c r="BL24" s="169">
        <v>0</v>
      </c>
      <c r="BM24" s="169">
        <v>0</v>
      </c>
      <c r="BN24" s="169">
        <v>143123</v>
      </c>
      <c r="BO24" s="169">
        <v>19491</v>
      </c>
      <c r="BP24" s="169">
        <v>13955</v>
      </c>
      <c r="BQ24" s="169">
        <v>5536</v>
      </c>
      <c r="BR24" s="169">
        <v>4564</v>
      </c>
      <c r="BS24" s="169">
        <v>0</v>
      </c>
      <c r="BT24" s="169">
        <v>972</v>
      </c>
      <c r="BU24" s="169">
        <v>84869</v>
      </c>
      <c r="BV24" s="169">
        <v>307282</v>
      </c>
      <c r="BW24" s="169">
        <v>252459</v>
      </c>
      <c r="BX24" s="169">
        <v>179024</v>
      </c>
      <c r="BY24" s="169">
        <v>73435</v>
      </c>
      <c r="BZ24" s="169">
        <v>26693</v>
      </c>
      <c r="CA24" s="169">
        <v>195</v>
      </c>
      <c r="CB24" s="169">
        <v>57</v>
      </c>
      <c r="CC24" s="169">
        <v>0</v>
      </c>
      <c r="CD24" s="169">
        <v>0</v>
      </c>
      <c r="CE24" s="169">
        <v>0</v>
      </c>
      <c r="CF24" s="169">
        <v>0</v>
      </c>
      <c r="CG24" s="169">
        <v>0</v>
      </c>
      <c r="CH24" s="169">
        <v>0</v>
      </c>
      <c r="CI24" s="169">
        <v>26441</v>
      </c>
      <c r="CJ24" s="169">
        <v>0</v>
      </c>
      <c r="CK24" s="169">
        <v>0</v>
      </c>
      <c r="CL24" s="169">
        <v>26441</v>
      </c>
      <c r="CM24" s="169">
        <v>155051</v>
      </c>
      <c r="CN24" s="169">
        <v>0</v>
      </c>
      <c r="CO24" s="169">
        <v>0</v>
      </c>
      <c r="CP24" s="169">
        <v>117651</v>
      </c>
      <c r="CQ24" s="169">
        <v>6076331</v>
      </c>
      <c r="CR24" s="169">
        <f t="shared" si="19"/>
        <v>3108236</v>
      </c>
      <c r="CS24" s="170">
        <f t="shared" si="20"/>
        <v>51.2</v>
      </c>
      <c r="CT24" s="169">
        <v>2259567</v>
      </c>
      <c r="CU24" s="170">
        <f t="shared" si="21"/>
        <v>37.2</v>
      </c>
      <c r="CV24" s="169">
        <v>848669</v>
      </c>
      <c r="CW24" s="170">
        <f t="shared" si="22"/>
        <v>14</v>
      </c>
      <c r="CX24" s="169">
        <f t="shared" si="23"/>
        <v>2968095</v>
      </c>
      <c r="CY24" s="170">
        <f t="shared" si="24"/>
        <v>48.8</v>
      </c>
      <c r="CZ24" s="169">
        <v>306447</v>
      </c>
      <c r="DA24" s="170">
        <f t="shared" si="25"/>
        <v>5</v>
      </c>
      <c r="DB24" s="169">
        <v>2661648</v>
      </c>
      <c r="DC24" s="170">
        <f t="shared" si="26"/>
        <v>43.8</v>
      </c>
      <c r="DD24" s="80">
        <v>6864289</v>
      </c>
      <c r="DE24" s="80">
        <f t="shared" si="27"/>
        <v>-787958</v>
      </c>
      <c r="DF24" s="81">
        <f t="shared" si="1"/>
        <v>2879743</v>
      </c>
      <c r="DG24" s="84">
        <f t="shared" si="10"/>
        <v>2997394</v>
      </c>
      <c r="DH24" s="80"/>
      <c r="DI24" s="84">
        <f t="shared" si="11"/>
        <v>1480809</v>
      </c>
      <c r="DJ24" s="80">
        <f t="shared" si="2"/>
        <v>4595522</v>
      </c>
      <c r="DK24" s="80">
        <f t="shared" si="28"/>
        <v>787958</v>
      </c>
      <c r="DL24" s="80"/>
      <c r="DM24" s="79">
        <f t="shared" si="13"/>
        <v>2566014</v>
      </c>
      <c r="DN24" s="79">
        <f t="shared" si="14"/>
        <v>3510317</v>
      </c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</row>
    <row r="25" spans="1:252" s="82" customFormat="1" ht="32.25" customHeight="1">
      <c r="A25" s="83" t="s">
        <v>18</v>
      </c>
      <c r="B25" s="163">
        <v>1073985</v>
      </c>
      <c r="C25" s="164">
        <v>80170</v>
      </c>
      <c r="D25" s="164">
        <v>23417</v>
      </c>
      <c r="E25" s="164">
        <v>0</v>
      </c>
      <c r="F25" s="164">
        <v>0</v>
      </c>
      <c r="G25" s="164">
        <v>56753</v>
      </c>
      <c r="H25" s="164">
        <v>0</v>
      </c>
      <c r="I25" s="164">
        <v>463</v>
      </c>
      <c r="J25" s="164">
        <v>1287</v>
      </c>
      <c r="K25" s="164">
        <v>683</v>
      </c>
      <c r="L25" s="164">
        <v>97632</v>
      </c>
      <c r="M25" s="164">
        <v>0</v>
      </c>
      <c r="N25" s="164">
        <v>0</v>
      </c>
      <c r="O25" s="164">
        <v>13533</v>
      </c>
      <c r="P25" s="164">
        <v>803</v>
      </c>
      <c r="Q25" s="164">
        <v>1892939</v>
      </c>
      <c r="R25" s="164">
        <v>1679869</v>
      </c>
      <c r="S25" s="164">
        <v>170279</v>
      </c>
      <c r="T25" s="164">
        <v>42791</v>
      </c>
      <c r="U25" s="164">
        <v>950</v>
      </c>
      <c r="V25" s="164">
        <v>12046</v>
      </c>
      <c r="W25" s="164">
        <v>976</v>
      </c>
      <c r="X25" s="164">
        <v>64414</v>
      </c>
      <c r="Y25" s="164">
        <v>0</v>
      </c>
      <c r="Z25" s="164">
        <v>0</v>
      </c>
      <c r="AA25" s="164">
        <v>0</v>
      </c>
      <c r="AB25" s="164">
        <v>25259</v>
      </c>
      <c r="AC25" s="164">
        <v>26203</v>
      </c>
      <c r="AD25" s="164">
        <v>12952</v>
      </c>
      <c r="AE25" s="164">
        <v>5378</v>
      </c>
      <c r="AF25" s="164">
        <v>2531</v>
      </c>
      <c r="AG25" s="164">
        <v>2847</v>
      </c>
      <c r="AH25" s="164">
        <v>412208</v>
      </c>
      <c r="AI25" s="164">
        <v>0</v>
      </c>
      <c r="AJ25" s="164">
        <v>9325</v>
      </c>
      <c r="AK25" s="164">
        <v>57952</v>
      </c>
      <c r="AL25" s="164">
        <v>48364</v>
      </c>
      <c r="AM25" s="164">
        <v>56002</v>
      </c>
      <c r="AN25" s="164">
        <v>591</v>
      </c>
      <c r="AO25" s="164">
        <v>920</v>
      </c>
      <c r="AP25" s="164">
        <v>119567</v>
      </c>
      <c r="AQ25" s="164">
        <v>0</v>
      </c>
      <c r="AR25" s="164">
        <v>0</v>
      </c>
      <c r="AS25" s="164">
        <v>42376</v>
      </c>
      <c r="AT25" s="164">
        <v>0</v>
      </c>
      <c r="AU25" s="164">
        <f t="shared" si="3"/>
        <v>77111</v>
      </c>
      <c r="AV25" s="164">
        <v>0</v>
      </c>
      <c r="AW25" s="164">
        <v>278605</v>
      </c>
      <c r="AX25" s="164">
        <v>191832</v>
      </c>
      <c r="AY25" s="164">
        <v>5374</v>
      </c>
      <c r="AZ25" s="164">
        <v>28976</v>
      </c>
      <c r="BA25" s="164">
        <v>10821</v>
      </c>
      <c r="BB25" s="164">
        <v>37399</v>
      </c>
      <c r="BC25" s="164">
        <v>5613</v>
      </c>
      <c r="BD25" s="164">
        <v>14402</v>
      </c>
      <c r="BE25" s="164">
        <v>0</v>
      </c>
      <c r="BF25" s="164">
        <v>0</v>
      </c>
      <c r="BG25" s="164">
        <v>14402</v>
      </c>
      <c r="BH25" s="164">
        <v>20428</v>
      </c>
      <c r="BI25" s="164">
        <v>0</v>
      </c>
      <c r="BJ25" s="164">
        <v>68819</v>
      </c>
      <c r="BK25" s="164">
        <v>86773</v>
      </c>
      <c r="BL25" s="164">
        <v>5770</v>
      </c>
      <c r="BM25" s="164">
        <v>0</v>
      </c>
      <c r="BN25" s="164">
        <v>81003</v>
      </c>
      <c r="BO25" s="164">
        <v>7802</v>
      </c>
      <c r="BP25" s="164">
        <v>4993</v>
      </c>
      <c r="BQ25" s="164">
        <v>2809</v>
      </c>
      <c r="BR25" s="164">
        <v>25</v>
      </c>
      <c r="BS25" s="164">
        <v>84</v>
      </c>
      <c r="BT25" s="164">
        <v>2700</v>
      </c>
      <c r="BU25" s="164">
        <v>1346</v>
      </c>
      <c r="BV25" s="164">
        <v>228700</v>
      </c>
      <c r="BW25" s="164">
        <v>187379</v>
      </c>
      <c r="BX25" s="164">
        <v>170051</v>
      </c>
      <c r="BY25" s="164">
        <v>17328</v>
      </c>
      <c r="BZ25" s="164">
        <v>121123</v>
      </c>
      <c r="CA25" s="164">
        <v>10</v>
      </c>
      <c r="CB25" s="164">
        <v>10</v>
      </c>
      <c r="CC25" s="164">
        <v>0</v>
      </c>
      <c r="CD25" s="164">
        <v>34002</v>
      </c>
      <c r="CE25" s="164">
        <v>0</v>
      </c>
      <c r="CF25" s="164">
        <v>0</v>
      </c>
      <c r="CG25" s="164">
        <v>0</v>
      </c>
      <c r="CH25" s="164">
        <v>0</v>
      </c>
      <c r="CI25" s="164">
        <v>87101</v>
      </c>
      <c r="CJ25" s="164">
        <v>0</v>
      </c>
      <c r="CK25" s="164">
        <v>0</v>
      </c>
      <c r="CL25" s="164">
        <v>87101</v>
      </c>
      <c r="CM25" s="164">
        <v>392838</v>
      </c>
      <c r="CN25" s="164">
        <v>0</v>
      </c>
      <c r="CO25" s="164">
        <v>0</v>
      </c>
      <c r="CP25" s="164">
        <v>155838</v>
      </c>
      <c r="CQ25" s="164">
        <v>4874284</v>
      </c>
      <c r="CR25" s="164">
        <f t="shared" si="19"/>
        <v>1585776</v>
      </c>
      <c r="CS25" s="167">
        <f t="shared" si="20"/>
        <v>32.5</v>
      </c>
      <c r="CT25" s="164">
        <v>815832</v>
      </c>
      <c r="CU25" s="167">
        <f t="shared" si="21"/>
        <v>16.7</v>
      </c>
      <c r="CV25" s="164">
        <v>769944</v>
      </c>
      <c r="CW25" s="167">
        <f t="shared" si="22"/>
        <v>15.8</v>
      </c>
      <c r="CX25" s="164">
        <f t="shared" si="23"/>
        <v>3288508</v>
      </c>
      <c r="CY25" s="167">
        <f t="shared" si="24"/>
        <v>67.5</v>
      </c>
      <c r="CZ25" s="164">
        <v>332454</v>
      </c>
      <c r="DA25" s="167">
        <f t="shared" si="25"/>
        <v>6.8</v>
      </c>
      <c r="DB25" s="164">
        <v>2956054</v>
      </c>
      <c r="DC25" s="167">
        <f t="shared" si="26"/>
        <v>60.7</v>
      </c>
      <c r="DD25" s="80">
        <v>4713805</v>
      </c>
      <c r="DE25" s="80">
        <f t="shared" si="27"/>
        <v>160479</v>
      </c>
      <c r="DF25" s="81">
        <f t="shared" si="1"/>
        <v>3161495</v>
      </c>
      <c r="DG25" s="84">
        <f t="shared" si="10"/>
        <v>3317333</v>
      </c>
      <c r="DH25" s="80"/>
      <c r="DI25" s="84">
        <f t="shared" si="11"/>
        <v>1702173</v>
      </c>
      <c r="DJ25" s="80">
        <f t="shared" si="2"/>
        <v>3172111</v>
      </c>
      <c r="DK25" s="80">
        <f t="shared" si="28"/>
        <v>-160479</v>
      </c>
      <c r="DL25" s="80"/>
      <c r="DM25" s="79">
        <f t="shared" si="13"/>
        <v>1148286</v>
      </c>
      <c r="DN25" s="79">
        <f t="shared" si="14"/>
        <v>3725998</v>
      </c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</row>
    <row r="26" spans="1:252" s="82" customFormat="1" ht="32.25" customHeight="1">
      <c r="A26" s="83" t="s">
        <v>19</v>
      </c>
      <c r="B26" s="163">
        <v>454979</v>
      </c>
      <c r="C26" s="164">
        <v>8699</v>
      </c>
      <c r="D26" s="164">
        <v>2540</v>
      </c>
      <c r="E26" s="164">
        <v>0</v>
      </c>
      <c r="F26" s="164">
        <v>0</v>
      </c>
      <c r="G26" s="164">
        <v>6159</v>
      </c>
      <c r="H26" s="164">
        <v>0</v>
      </c>
      <c r="I26" s="164">
        <v>51</v>
      </c>
      <c r="J26" s="164">
        <v>144</v>
      </c>
      <c r="K26" s="164">
        <v>78</v>
      </c>
      <c r="L26" s="164">
        <v>12498</v>
      </c>
      <c r="M26" s="164">
        <v>0</v>
      </c>
      <c r="N26" s="164">
        <v>0</v>
      </c>
      <c r="O26" s="164">
        <v>1463</v>
      </c>
      <c r="P26" s="164">
        <v>11</v>
      </c>
      <c r="Q26" s="164">
        <v>618914</v>
      </c>
      <c r="R26" s="164">
        <v>550726</v>
      </c>
      <c r="S26" s="164">
        <v>68108</v>
      </c>
      <c r="T26" s="164">
        <v>80</v>
      </c>
      <c r="U26" s="164">
        <v>0</v>
      </c>
      <c r="V26" s="164">
        <v>981</v>
      </c>
      <c r="W26" s="164">
        <v>514</v>
      </c>
      <c r="X26" s="164">
        <v>15158</v>
      </c>
      <c r="Y26" s="164">
        <v>0</v>
      </c>
      <c r="Z26" s="164">
        <v>0</v>
      </c>
      <c r="AA26" s="164">
        <v>0</v>
      </c>
      <c r="AB26" s="164">
        <v>0</v>
      </c>
      <c r="AC26" s="164">
        <v>8330</v>
      </c>
      <c r="AD26" s="164">
        <v>6828</v>
      </c>
      <c r="AE26" s="164">
        <v>384</v>
      </c>
      <c r="AF26" s="164">
        <v>75</v>
      </c>
      <c r="AG26" s="164">
        <v>309</v>
      </c>
      <c r="AH26" s="164">
        <v>24379</v>
      </c>
      <c r="AI26" s="164">
        <v>0</v>
      </c>
      <c r="AJ26" s="164">
        <v>0</v>
      </c>
      <c r="AK26" s="164">
        <v>77</v>
      </c>
      <c r="AL26" s="164">
        <v>2714</v>
      </c>
      <c r="AM26" s="164">
        <v>4433</v>
      </c>
      <c r="AN26" s="164">
        <v>0</v>
      </c>
      <c r="AO26" s="164">
        <v>155</v>
      </c>
      <c r="AP26" s="164">
        <v>2340</v>
      </c>
      <c r="AQ26" s="164">
        <v>0</v>
      </c>
      <c r="AR26" s="164">
        <v>0</v>
      </c>
      <c r="AS26" s="164">
        <v>0</v>
      </c>
      <c r="AT26" s="164">
        <v>0</v>
      </c>
      <c r="AU26" s="164">
        <f t="shared" si="3"/>
        <v>14660</v>
      </c>
      <c r="AV26" s="164">
        <v>0</v>
      </c>
      <c r="AW26" s="164">
        <v>200311</v>
      </c>
      <c r="AX26" s="164">
        <v>146849</v>
      </c>
      <c r="AY26" s="164">
        <v>0</v>
      </c>
      <c r="AZ26" s="164">
        <v>39</v>
      </c>
      <c r="BA26" s="164">
        <v>615</v>
      </c>
      <c r="BB26" s="164">
        <v>97044</v>
      </c>
      <c r="BC26" s="164">
        <v>0</v>
      </c>
      <c r="BD26" s="164">
        <v>2427</v>
      </c>
      <c r="BE26" s="164">
        <v>0</v>
      </c>
      <c r="BF26" s="164">
        <v>0</v>
      </c>
      <c r="BG26" s="164">
        <v>2427</v>
      </c>
      <c r="BH26" s="164">
        <v>30087</v>
      </c>
      <c r="BI26" s="164">
        <v>0</v>
      </c>
      <c r="BJ26" s="164">
        <v>16637</v>
      </c>
      <c r="BK26" s="164">
        <v>53462</v>
      </c>
      <c r="BL26" s="164">
        <v>1180</v>
      </c>
      <c r="BM26" s="164">
        <v>0</v>
      </c>
      <c r="BN26" s="164">
        <v>52282</v>
      </c>
      <c r="BO26" s="164">
        <v>17720</v>
      </c>
      <c r="BP26" s="164">
        <v>16844</v>
      </c>
      <c r="BQ26" s="164">
        <v>876</v>
      </c>
      <c r="BR26" s="164">
        <v>0</v>
      </c>
      <c r="BS26" s="164">
        <v>0</v>
      </c>
      <c r="BT26" s="164">
        <v>876</v>
      </c>
      <c r="BU26" s="164">
        <v>1399</v>
      </c>
      <c r="BV26" s="164">
        <v>110455</v>
      </c>
      <c r="BW26" s="164">
        <v>50331</v>
      </c>
      <c r="BX26" s="164">
        <v>44474</v>
      </c>
      <c r="BY26" s="164">
        <v>5857</v>
      </c>
      <c r="BZ26" s="164">
        <v>48329</v>
      </c>
      <c r="CA26" s="164">
        <v>0</v>
      </c>
      <c r="CB26" s="164">
        <v>3</v>
      </c>
      <c r="CC26" s="164">
        <v>0</v>
      </c>
      <c r="CD26" s="164">
        <v>0</v>
      </c>
      <c r="CE26" s="164">
        <v>0</v>
      </c>
      <c r="CF26" s="164">
        <v>0</v>
      </c>
      <c r="CG26" s="164">
        <v>0</v>
      </c>
      <c r="CH26" s="164">
        <v>0</v>
      </c>
      <c r="CI26" s="164">
        <v>48326</v>
      </c>
      <c r="CJ26" s="164">
        <v>0</v>
      </c>
      <c r="CK26" s="164">
        <v>0</v>
      </c>
      <c r="CL26" s="164">
        <v>48326</v>
      </c>
      <c r="CM26" s="164">
        <v>559761</v>
      </c>
      <c r="CN26" s="164">
        <v>0</v>
      </c>
      <c r="CO26" s="164">
        <v>0</v>
      </c>
      <c r="CP26" s="164">
        <v>49361</v>
      </c>
      <c r="CQ26" s="164">
        <v>2126045</v>
      </c>
      <c r="CR26" s="164">
        <f t="shared" si="19"/>
        <v>993877</v>
      </c>
      <c r="CS26" s="167">
        <f t="shared" si="20"/>
        <v>46.7</v>
      </c>
      <c r="CT26" s="164">
        <v>750399</v>
      </c>
      <c r="CU26" s="167">
        <f t="shared" si="21"/>
        <v>35.3</v>
      </c>
      <c r="CV26" s="164">
        <v>243478</v>
      </c>
      <c r="CW26" s="167">
        <f t="shared" si="22"/>
        <v>11.400000000000006</v>
      </c>
      <c r="CX26" s="164">
        <f t="shared" si="23"/>
        <v>1132168</v>
      </c>
      <c r="CY26" s="167">
        <f t="shared" si="24"/>
        <v>53.3</v>
      </c>
      <c r="CZ26" s="164">
        <v>103516</v>
      </c>
      <c r="DA26" s="167">
        <f t="shared" si="25"/>
        <v>4.9</v>
      </c>
      <c r="DB26" s="164">
        <v>1028652</v>
      </c>
      <c r="DC26" s="167">
        <f t="shared" si="26"/>
        <v>48.4</v>
      </c>
      <c r="DD26" s="80">
        <v>1957698</v>
      </c>
      <c r="DE26" s="80">
        <f t="shared" si="27"/>
        <v>168347</v>
      </c>
      <c r="DF26" s="81">
        <f t="shared" si="1"/>
        <v>1096837</v>
      </c>
      <c r="DG26" s="84">
        <f t="shared" si="10"/>
        <v>1146198</v>
      </c>
      <c r="DH26" s="80"/>
      <c r="DI26" s="84">
        <f t="shared" si="11"/>
        <v>699736</v>
      </c>
      <c r="DJ26" s="80">
        <f t="shared" si="2"/>
        <v>1426309</v>
      </c>
      <c r="DK26" s="80">
        <f t="shared" si="28"/>
        <v>-168347</v>
      </c>
      <c r="DL26" s="80"/>
      <c r="DM26" s="79">
        <f t="shared" si="13"/>
        <v>853915</v>
      </c>
      <c r="DN26" s="79">
        <f t="shared" si="14"/>
        <v>1272130</v>
      </c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</row>
    <row r="27" spans="1:252" s="82" customFormat="1" ht="32.25" customHeight="1">
      <c r="A27" s="83" t="s">
        <v>20</v>
      </c>
      <c r="B27" s="163">
        <v>903059</v>
      </c>
      <c r="C27" s="164">
        <v>61706</v>
      </c>
      <c r="D27" s="164">
        <v>18023</v>
      </c>
      <c r="E27" s="164">
        <v>0</v>
      </c>
      <c r="F27" s="164">
        <v>0</v>
      </c>
      <c r="G27" s="164">
        <v>43683</v>
      </c>
      <c r="H27" s="164">
        <v>0</v>
      </c>
      <c r="I27" s="164">
        <v>369</v>
      </c>
      <c r="J27" s="164">
        <v>1030</v>
      </c>
      <c r="K27" s="164">
        <v>546</v>
      </c>
      <c r="L27" s="164">
        <v>75098</v>
      </c>
      <c r="M27" s="164">
        <v>0</v>
      </c>
      <c r="N27" s="164">
        <v>0</v>
      </c>
      <c r="O27" s="164">
        <v>10431</v>
      </c>
      <c r="P27" s="164">
        <v>781</v>
      </c>
      <c r="Q27" s="164">
        <v>2689717</v>
      </c>
      <c r="R27" s="164">
        <v>2354546</v>
      </c>
      <c r="S27" s="164">
        <v>314582</v>
      </c>
      <c r="T27" s="164">
        <v>20589</v>
      </c>
      <c r="U27" s="164">
        <v>782</v>
      </c>
      <c r="V27" s="164">
        <v>3354</v>
      </c>
      <c r="W27" s="164">
        <v>0</v>
      </c>
      <c r="X27" s="164">
        <v>47208</v>
      </c>
      <c r="Y27" s="164">
        <v>0</v>
      </c>
      <c r="Z27" s="164">
        <v>0</v>
      </c>
      <c r="AA27" s="164">
        <v>0</v>
      </c>
      <c r="AB27" s="164">
        <v>16131</v>
      </c>
      <c r="AC27" s="164">
        <v>28749</v>
      </c>
      <c r="AD27" s="164">
        <v>2328</v>
      </c>
      <c r="AE27" s="164">
        <v>3626</v>
      </c>
      <c r="AF27" s="164">
        <v>1637</v>
      </c>
      <c r="AG27" s="164">
        <v>1989</v>
      </c>
      <c r="AH27" s="164">
        <v>369660</v>
      </c>
      <c r="AI27" s="164">
        <v>0</v>
      </c>
      <c r="AJ27" s="164">
        <v>95</v>
      </c>
      <c r="AK27" s="164">
        <v>39985</v>
      </c>
      <c r="AL27" s="164">
        <v>30346</v>
      </c>
      <c r="AM27" s="164">
        <v>22026</v>
      </c>
      <c r="AN27" s="164">
        <v>0</v>
      </c>
      <c r="AO27" s="164">
        <v>52</v>
      </c>
      <c r="AP27" s="164">
        <v>78620</v>
      </c>
      <c r="AQ27" s="164">
        <v>0</v>
      </c>
      <c r="AR27" s="164">
        <v>0</v>
      </c>
      <c r="AS27" s="164">
        <v>93536</v>
      </c>
      <c r="AT27" s="164">
        <v>0</v>
      </c>
      <c r="AU27" s="164">
        <f t="shared" si="3"/>
        <v>105000</v>
      </c>
      <c r="AV27" s="164">
        <v>0</v>
      </c>
      <c r="AW27" s="164">
        <v>368236</v>
      </c>
      <c r="AX27" s="164">
        <v>303401</v>
      </c>
      <c r="AY27" s="164">
        <v>91</v>
      </c>
      <c r="AZ27" s="164">
        <v>19993</v>
      </c>
      <c r="BA27" s="164">
        <v>6855</v>
      </c>
      <c r="BB27" s="164">
        <v>14839</v>
      </c>
      <c r="BC27" s="164">
        <v>111595</v>
      </c>
      <c r="BD27" s="164">
        <v>13809</v>
      </c>
      <c r="BE27" s="164">
        <v>0</v>
      </c>
      <c r="BF27" s="164">
        <v>0</v>
      </c>
      <c r="BG27" s="164">
        <v>13809</v>
      </c>
      <c r="BH27" s="164">
        <v>61534</v>
      </c>
      <c r="BI27" s="164">
        <v>0</v>
      </c>
      <c r="BJ27" s="164">
        <v>74685</v>
      </c>
      <c r="BK27" s="164">
        <v>64835</v>
      </c>
      <c r="BL27" s="164">
        <v>662</v>
      </c>
      <c r="BM27" s="164">
        <v>0</v>
      </c>
      <c r="BN27" s="164">
        <v>64173</v>
      </c>
      <c r="BO27" s="164">
        <v>38146</v>
      </c>
      <c r="BP27" s="164">
        <v>24624</v>
      </c>
      <c r="BQ27" s="164">
        <v>13522</v>
      </c>
      <c r="BR27" s="164">
        <v>188</v>
      </c>
      <c r="BS27" s="164">
        <v>12456</v>
      </c>
      <c r="BT27" s="164">
        <v>878</v>
      </c>
      <c r="BU27" s="164">
        <v>10836</v>
      </c>
      <c r="BV27" s="164">
        <v>503742</v>
      </c>
      <c r="BW27" s="164">
        <v>276673</v>
      </c>
      <c r="BX27" s="164">
        <v>59104</v>
      </c>
      <c r="BY27" s="164">
        <v>217569</v>
      </c>
      <c r="BZ27" s="164">
        <v>69833</v>
      </c>
      <c r="CA27" s="164">
        <v>2</v>
      </c>
      <c r="CB27" s="164">
        <v>21</v>
      </c>
      <c r="CC27" s="164">
        <v>0</v>
      </c>
      <c r="CD27" s="164">
        <v>33591</v>
      </c>
      <c r="CE27" s="164">
        <v>2152</v>
      </c>
      <c r="CF27" s="164">
        <v>0</v>
      </c>
      <c r="CG27" s="164">
        <v>2152</v>
      </c>
      <c r="CH27" s="164">
        <v>0</v>
      </c>
      <c r="CI27" s="164">
        <v>34067</v>
      </c>
      <c r="CJ27" s="164">
        <v>0</v>
      </c>
      <c r="CK27" s="164">
        <v>0</v>
      </c>
      <c r="CL27" s="164">
        <v>34067</v>
      </c>
      <c r="CM27" s="164">
        <v>946700</v>
      </c>
      <c r="CN27" s="164">
        <v>0</v>
      </c>
      <c r="CO27" s="164">
        <v>0</v>
      </c>
      <c r="CP27" s="164">
        <v>146000</v>
      </c>
      <c r="CQ27" s="164">
        <v>6381533</v>
      </c>
      <c r="CR27" s="164">
        <f t="shared" si="19"/>
        <v>2696433</v>
      </c>
      <c r="CS27" s="167">
        <f t="shared" si="20"/>
        <v>42.3</v>
      </c>
      <c r="CT27" s="164">
        <v>1773552</v>
      </c>
      <c r="CU27" s="167">
        <f t="shared" si="21"/>
        <v>27.8</v>
      </c>
      <c r="CV27" s="164">
        <v>922881</v>
      </c>
      <c r="CW27" s="167">
        <f t="shared" si="22"/>
        <v>14.499999999999996</v>
      </c>
      <c r="CX27" s="164">
        <f t="shared" si="23"/>
        <v>3685100</v>
      </c>
      <c r="CY27" s="167">
        <f t="shared" si="24"/>
        <v>57.7</v>
      </c>
      <c r="CZ27" s="164">
        <v>246562</v>
      </c>
      <c r="DA27" s="167">
        <f t="shared" si="25"/>
        <v>3.9</v>
      </c>
      <c r="DB27" s="164">
        <v>3438538</v>
      </c>
      <c r="DC27" s="167">
        <f t="shared" si="26"/>
        <v>53.800000000000004</v>
      </c>
      <c r="DD27" s="80">
        <v>6674552</v>
      </c>
      <c r="DE27" s="80">
        <f t="shared" si="27"/>
        <v>-293019</v>
      </c>
      <c r="DF27" s="81">
        <f t="shared" si="1"/>
        <v>3742737</v>
      </c>
      <c r="DG27" s="84">
        <f t="shared" si="10"/>
        <v>3888737</v>
      </c>
      <c r="DH27" s="80"/>
      <c r="DI27" s="84">
        <f t="shared" si="11"/>
        <v>1856477</v>
      </c>
      <c r="DJ27" s="80">
        <f t="shared" si="2"/>
        <v>4525056</v>
      </c>
      <c r="DK27" s="80">
        <f t="shared" si="28"/>
        <v>293019</v>
      </c>
      <c r="DL27" s="80"/>
      <c r="DM27" s="79">
        <f t="shared" si="13"/>
        <v>2020114</v>
      </c>
      <c r="DN27" s="79">
        <f t="shared" si="14"/>
        <v>4361419</v>
      </c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</row>
    <row r="28" spans="1:252" s="90" customFormat="1" ht="32.25" customHeight="1">
      <c r="A28" s="85" t="s">
        <v>95</v>
      </c>
      <c r="B28" s="171">
        <v>1615402</v>
      </c>
      <c r="C28" s="172">
        <v>170995</v>
      </c>
      <c r="D28" s="172">
        <v>49946</v>
      </c>
      <c r="E28" s="172">
        <v>0</v>
      </c>
      <c r="F28" s="172">
        <v>0</v>
      </c>
      <c r="G28" s="172">
        <v>121049</v>
      </c>
      <c r="H28" s="172">
        <v>0</v>
      </c>
      <c r="I28" s="172">
        <v>1460</v>
      </c>
      <c r="J28" s="172">
        <v>4056</v>
      </c>
      <c r="K28" s="172">
        <v>2147</v>
      </c>
      <c r="L28" s="172">
        <v>282670</v>
      </c>
      <c r="M28" s="172">
        <v>3279</v>
      </c>
      <c r="N28" s="172">
        <v>0</v>
      </c>
      <c r="O28" s="172">
        <v>28919</v>
      </c>
      <c r="P28" s="172">
        <v>2682</v>
      </c>
      <c r="Q28" s="172">
        <v>6975752</v>
      </c>
      <c r="R28" s="172">
        <v>6302376</v>
      </c>
      <c r="S28" s="172">
        <v>651670</v>
      </c>
      <c r="T28" s="172">
        <v>21706</v>
      </c>
      <c r="U28" s="172">
        <v>2138</v>
      </c>
      <c r="V28" s="172">
        <v>68523</v>
      </c>
      <c r="W28" s="172">
        <v>15692</v>
      </c>
      <c r="X28" s="172">
        <v>91855</v>
      </c>
      <c r="Y28" s="172">
        <v>669</v>
      </c>
      <c r="Z28" s="172">
        <v>669</v>
      </c>
      <c r="AA28" s="172">
        <v>0</v>
      </c>
      <c r="AB28" s="172">
        <v>21982</v>
      </c>
      <c r="AC28" s="172">
        <v>54808</v>
      </c>
      <c r="AD28" s="172">
        <v>14396</v>
      </c>
      <c r="AE28" s="172">
        <v>13201</v>
      </c>
      <c r="AF28" s="172">
        <v>5563</v>
      </c>
      <c r="AG28" s="172">
        <v>7638</v>
      </c>
      <c r="AH28" s="172">
        <v>1280957</v>
      </c>
      <c r="AI28" s="172">
        <v>0</v>
      </c>
      <c r="AJ28" s="172">
        <v>97004</v>
      </c>
      <c r="AK28" s="172">
        <v>129807</v>
      </c>
      <c r="AL28" s="172">
        <v>132936</v>
      </c>
      <c r="AM28" s="172">
        <v>11005</v>
      </c>
      <c r="AN28" s="172">
        <v>407810</v>
      </c>
      <c r="AO28" s="172">
        <v>227</v>
      </c>
      <c r="AP28" s="172">
        <v>275193</v>
      </c>
      <c r="AQ28" s="172">
        <v>0</v>
      </c>
      <c r="AR28" s="172">
        <v>0</v>
      </c>
      <c r="AS28" s="172">
        <v>37682</v>
      </c>
      <c r="AT28" s="172">
        <v>0</v>
      </c>
      <c r="AU28" s="172">
        <f t="shared" si="3"/>
        <v>189293</v>
      </c>
      <c r="AV28" s="172">
        <v>0</v>
      </c>
      <c r="AW28" s="172">
        <v>1168027</v>
      </c>
      <c r="AX28" s="172">
        <v>853222</v>
      </c>
      <c r="AY28" s="172">
        <v>56139</v>
      </c>
      <c r="AZ28" s="172">
        <v>64616</v>
      </c>
      <c r="BA28" s="172">
        <v>29990</v>
      </c>
      <c r="BB28" s="172">
        <v>101921</v>
      </c>
      <c r="BC28" s="172">
        <v>438715</v>
      </c>
      <c r="BD28" s="172">
        <v>30414</v>
      </c>
      <c r="BE28" s="172">
        <v>0</v>
      </c>
      <c r="BF28" s="172">
        <v>0</v>
      </c>
      <c r="BG28" s="172">
        <v>30414</v>
      </c>
      <c r="BH28" s="172">
        <v>5226</v>
      </c>
      <c r="BI28" s="172">
        <v>0</v>
      </c>
      <c r="BJ28" s="172">
        <v>126201</v>
      </c>
      <c r="BK28" s="172">
        <v>314805</v>
      </c>
      <c r="BL28" s="172">
        <v>26921</v>
      </c>
      <c r="BM28" s="172">
        <v>0</v>
      </c>
      <c r="BN28" s="172">
        <v>287884</v>
      </c>
      <c r="BO28" s="172">
        <v>41274</v>
      </c>
      <c r="BP28" s="172">
        <v>34181</v>
      </c>
      <c r="BQ28" s="172">
        <v>7093</v>
      </c>
      <c r="BR28" s="172">
        <v>0</v>
      </c>
      <c r="BS28" s="172">
        <v>7030</v>
      </c>
      <c r="BT28" s="172">
        <v>63</v>
      </c>
      <c r="BU28" s="172">
        <v>10224</v>
      </c>
      <c r="BV28" s="172">
        <v>1084572</v>
      </c>
      <c r="BW28" s="172">
        <v>729014</v>
      </c>
      <c r="BX28" s="172">
        <v>328588</v>
      </c>
      <c r="BY28" s="172">
        <v>400426</v>
      </c>
      <c r="BZ28" s="172">
        <v>285356</v>
      </c>
      <c r="CA28" s="172">
        <v>1470</v>
      </c>
      <c r="CB28" s="172">
        <v>41</v>
      </c>
      <c r="CC28" s="172">
        <v>0</v>
      </c>
      <c r="CD28" s="172">
        <v>75000</v>
      </c>
      <c r="CE28" s="172">
        <v>200</v>
      </c>
      <c r="CF28" s="172">
        <v>0</v>
      </c>
      <c r="CG28" s="172">
        <v>200</v>
      </c>
      <c r="CH28" s="172">
        <v>0</v>
      </c>
      <c r="CI28" s="172">
        <v>208645</v>
      </c>
      <c r="CJ28" s="172">
        <v>11305</v>
      </c>
      <c r="CK28" s="172">
        <v>0</v>
      </c>
      <c r="CL28" s="172">
        <v>197340</v>
      </c>
      <c r="CM28" s="172">
        <v>1319468</v>
      </c>
      <c r="CN28" s="172">
        <v>0</v>
      </c>
      <c r="CO28" s="172">
        <v>0</v>
      </c>
      <c r="CP28" s="172">
        <v>337568</v>
      </c>
      <c r="CQ28" s="172">
        <v>15181971</v>
      </c>
      <c r="CR28" s="172">
        <f t="shared" si="19"/>
        <v>5849438</v>
      </c>
      <c r="CS28" s="173">
        <f t="shared" si="20"/>
        <v>38.5</v>
      </c>
      <c r="CT28" s="172">
        <v>3631711</v>
      </c>
      <c r="CU28" s="173">
        <f t="shared" si="21"/>
        <v>23.9</v>
      </c>
      <c r="CV28" s="172">
        <v>2217727</v>
      </c>
      <c r="CW28" s="173">
        <f t="shared" si="22"/>
        <v>14.600000000000001</v>
      </c>
      <c r="CX28" s="172">
        <f t="shared" si="23"/>
        <v>9332533</v>
      </c>
      <c r="CY28" s="173">
        <f t="shared" si="24"/>
        <v>61.5</v>
      </c>
      <c r="CZ28" s="172">
        <v>878175</v>
      </c>
      <c r="DA28" s="173">
        <f t="shared" si="25"/>
        <v>5.8</v>
      </c>
      <c r="DB28" s="172">
        <v>8454358</v>
      </c>
      <c r="DC28" s="173">
        <f t="shared" si="26"/>
        <v>55.7</v>
      </c>
      <c r="DD28" s="86">
        <v>15266370</v>
      </c>
      <c r="DE28" s="86">
        <f t="shared" si="27"/>
        <v>-84399</v>
      </c>
      <c r="DF28" s="87">
        <f t="shared" si="1"/>
        <v>9087362</v>
      </c>
      <c r="DG28" s="88">
        <f t="shared" si="10"/>
        <v>9424930</v>
      </c>
      <c r="DH28" s="86"/>
      <c r="DI28" s="88">
        <f t="shared" si="11"/>
        <v>3939421</v>
      </c>
      <c r="DJ28" s="86">
        <f t="shared" si="2"/>
        <v>11242550</v>
      </c>
      <c r="DK28" s="86">
        <f t="shared" si="28"/>
        <v>84399</v>
      </c>
      <c r="DL28" s="86"/>
      <c r="DM28" s="89">
        <f t="shared" si="13"/>
        <v>4509886</v>
      </c>
      <c r="DN28" s="89">
        <f t="shared" si="14"/>
        <v>10672085</v>
      </c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</row>
    <row r="29" spans="1:252" s="82" customFormat="1" ht="32.25" customHeight="1">
      <c r="A29" s="83" t="s">
        <v>21</v>
      </c>
      <c r="B29" s="163">
        <v>482965</v>
      </c>
      <c r="C29" s="164">
        <v>26353</v>
      </c>
      <c r="D29" s="164">
        <v>7697</v>
      </c>
      <c r="E29" s="164">
        <v>0</v>
      </c>
      <c r="F29" s="164">
        <v>0</v>
      </c>
      <c r="G29" s="164">
        <v>18656</v>
      </c>
      <c r="H29" s="164">
        <v>0</v>
      </c>
      <c r="I29" s="164">
        <v>236</v>
      </c>
      <c r="J29" s="164">
        <v>656</v>
      </c>
      <c r="K29" s="164">
        <v>348</v>
      </c>
      <c r="L29" s="164">
        <v>51784</v>
      </c>
      <c r="M29" s="164">
        <v>0</v>
      </c>
      <c r="N29" s="164">
        <v>0</v>
      </c>
      <c r="O29" s="164">
        <v>4468</v>
      </c>
      <c r="P29" s="164">
        <v>480</v>
      </c>
      <c r="Q29" s="164">
        <v>1558319</v>
      </c>
      <c r="R29" s="164">
        <v>1401844</v>
      </c>
      <c r="S29" s="164">
        <v>126499</v>
      </c>
      <c r="T29" s="164">
        <v>29976</v>
      </c>
      <c r="U29" s="164">
        <v>0</v>
      </c>
      <c r="V29" s="164">
        <v>4982</v>
      </c>
      <c r="W29" s="164">
        <v>0</v>
      </c>
      <c r="X29" s="164">
        <v>21395</v>
      </c>
      <c r="Y29" s="164">
        <v>733</v>
      </c>
      <c r="Z29" s="164">
        <v>733</v>
      </c>
      <c r="AA29" s="164">
        <v>0</v>
      </c>
      <c r="AB29" s="164">
        <v>0</v>
      </c>
      <c r="AC29" s="164">
        <v>15786</v>
      </c>
      <c r="AD29" s="164">
        <v>4876</v>
      </c>
      <c r="AE29" s="164">
        <v>8400</v>
      </c>
      <c r="AF29" s="164">
        <v>769</v>
      </c>
      <c r="AG29" s="164">
        <v>7631</v>
      </c>
      <c r="AH29" s="164">
        <v>232569</v>
      </c>
      <c r="AI29" s="164">
        <v>0</v>
      </c>
      <c r="AJ29" s="164">
        <v>24236</v>
      </c>
      <c r="AK29" s="164">
        <v>18803</v>
      </c>
      <c r="AL29" s="164">
        <v>28528</v>
      </c>
      <c r="AM29" s="164">
        <v>0</v>
      </c>
      <c r="AN29" s="164">
        <v>0</v>
      </c>
      <c r="AO29" s="164">
        <v>139</v>
      </c>
      <c r="AP29" s="164">
        <v>118521</v>
      </c>
      <c r="AQ29" s="164">
        <v>0</v>
      </c>
      <c r="AR29" s="164">
        <v>0</v>
      </c>
      <c r="AS29" s="164">
        <v>13340</v>
      </c>
      <c r="AT29" s="164">
        <v>0</v>
      </c>
      <c r="AU29" s="164">
        <f t="shared" si="3"/>
        <v>29002</v>
      </c>
      <c r="AV29" s="164">
        <v>0</v>
      </c>
      <c r="AW29" s="164">
        <v>136817</v>
      </c>
      <c r="AX29" s="164">
        <v>79114</v>
      </c>
      <c r="AY29" s="164">
        <v>12118</v>
      </c>
      <c r="AZ29" s="164">
        <v>9106</v>
      </c>
      <c r="BA29" s="164">
        <v>6493</v>
      </c>
      <c r="BB29" s="164">
        <v>997</v>
      </c>
      <c r="BC29" s="164">
        <v>0</v>
      </c>
      <c r="BD29" s="164">
        <v>4599</v>
      </c>
      <c r="BE29" s="164">
        <v>0</v>
      </c>
      <c r="BF29" s="164">
        <v>0</v>
      </c>
      <c r="BG29" s="164">
        <v>4599</v>
      </c>
      <c r="BH29" s="164">
        <v>5422</v>
      </c>
      <c r="BI29" s="164">
        <v>0</v>
      </c>
      <c r="BJ29" s="164">
        <v>40379</v>
      </c>
      <c r="BK29" s="164">
        <v>57703</v>
      </c>
      <c r="BL29" s="164">
        <v>400</v>
      </c>
      <c r="BM29" s="164">
        <v>0</v>
      </c>
      <c r="BN29" s="164">
        <v>57303</v>
      </c>
      <c r="BO29" s="164">
        <v>6230</v>
      </c>
      <c r="BP29" s="164">
        <v>6209</v>
      </c>
      <c r="BQ29" s="164">
        <v>21</v>
      </c>
      <c r="BR29" s="164">
        <v>0</v>
      </c>
      <c r="BS29" s="164">
        <v>0</v>
      </c>
      <c r="BT29" s="164">
        <v>21</v>
      </c>
      <c r="BU29" s="164">
        <v>1851</v>
      </c>
      <c r="BV29" s="164">
        <v>144000</v>
      </c>
      <c r="BW29" s="164">
        <v>272272</v>
      </c>
      <c r="BX29" s="164">
        <v>254833</v>
      </c>
      <c r="BY29" s="164">
        <v>17439</v>
      </c>
      <c r="BZ29" s="164">
        <v>31661</v>
      </c>
      <c r="CA29" s="164">
        <v>1419</v>
      </c>
      <c r="CB29" s="164">
        <v>1</v>
      </c>
      <c r="CC29" s="164">
        <v>0</v>
      </c>
      <c r="CD29" s="164">
        <v>10000</v>
      </c>
      <c r="CE29" s="164">
        <v>260</v>
      </c>
      <c r="CF29" s="164">
        <v>0</v>
      </c>
      <c r="CG29" s="164">
        <v>260</v>
      </c>
      <c r="CH29" s="164">
        <v>0</v>
      </c>
      <c r="CI29" s="164">
        <v>19981</v>
      </c>
      <c r="CJ29" s="164">
        <v>0</v>
      </c>
      <c r="CK29" s="164">
        <v>0</v>
      </c>
      <c r="CL29" s="164">
        <v>19981</v>
      </c>
      <c r="CM29" s="164">
        <v>524700</v>
      </c>
      <c r="CN29" s="164">
        <v>0</v>
      </c>
      <c r="CO29" s="164">
        <v>0</v>
      </c>
      <c r="CP29" s="164">
        <v>90100</v>
      </c>
      <c r="CQ29" s="164">
        <v>3510486</v>
      </c>
      <c r="CR29" s="164">
        <f t="shared" si="19"/>
        <v>1325411</v>
      </c>
      <c r="CS29" s="167">
        <f t="shared" si="20"/>
        <v>37.8</v>
      </c>
      <c r="CT29" s="164">
        <v>783549</v>
      </c>
      <c r="CU29" s="167">
        <f t="shared" si="21"/>
        <v>22.3</v>
      </c>
      <c r="CV29" s="164">
        <v>541862</v>
      </c>
      <c r="CW29" s="167">
        <f t="shared" si="22"/>
        <v>15.499999999999996</v>
      </c>
      <c r="CX29" s="164">
        <f t="shared" si="23"/>
        <v>2185075</v>
      </c>
      <c r="CY29" s="167">
        <f t="shared" si="24"/>
        <v>62.2</v>
      </c>
      <c r="CZ29" s="164">
        <v>207286</v>
      </c>
      <c r="DA29" s="167">
        <f t="shared" si="25"/>
        <v>5.9</v>
      </c>
      <c r="DB29" s="164">
        <v>1977789</v>
      </c>
      <c r="DC29" s="167">
        <f t="shared" si="26"/>
        <v>56.300000000000004</v>
      </c>
      <c r="DD29" s="80">
        <v>3611588</v>
      </c>
      <c r="DE29" s="80">
        <f t="shared" si="27"/>
        <v>-101102</v>
      </c>
      <c r="DF29" s="81">
        <f t="shared" si="1"/>
        <v>2125609</v>
      </c>
      <c r="DG29" s="84">
        <f t="shared" si="10"/>
        <v>2215709</v>
      </c>
      <c r="DH29" s="80"/>
      <c r="DI29" s="84">
        <f t="shared" si="11"/>
        <v>973756</v>
      </c>
      <c r="DJ29" s="80">
        <f t="shared" si="2"/>
        <v>2536730</v>
      </c>
      <c r="DK29" s="80">
        <f t="shared" si="28"/>
        <v>101102</v>
      </c>
      <c r="DL29" s="80"/>
      <c r="DM29" s="79">
        <f t="shared" si="13"/>
        <v>990835</v>
      </c>
      <c r="DN29" s="79">
        <f t="shared" si="14"/>
        <v>2519651</v>
      </c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</row>
    <row r="30" spans="1:252" s="82" customFormat="1" ht="32.25" customHeight="1">
      <c r="A30" s="83" t="s">
        <v>22</v>
      </c>
      <c r="B30" s="163">
        <v>608210</v>
      </c>
      <c r="C30" s="164">
        <v>87323</v>
      </c>
      <c r="D30" s="164">
        <v>25506</v>
      </c>
      <c r="E30" s="164">
        <v>0</v>
      </c>
      <c r="F30" s="164">
        <v>0</v>
      </c>
      <c r="G30" s="164">
        <v>61817</v>
      </c>
      <c r="H30" s="164">
        <v>0</v>
      </c>
      <c r="I30" s="164">
        <v>480</v>
      </c>
      <c r="J30" s="164">
        <v>1333</v>
      </c>
      <c r="K30" s="164">
        <v>698</v>
      </c>
      <c r="L30" s="164">
        <v>107271</v>
      </c>
      <c r="M30" s="164">
        <v>0</v>
      </c>
      <c r="N30" s="164">
        <v>0</v>
      </c>
      <c r="O30" s="164">
        <v>14749</v>
      </c>
      <c r="P30" s="164">
        <v>716</v>
      </c>
      <c r="Q30" s="164">
        <v>3029074</v>
      </c>
      <c r="R30" s="164">
        <v>2618995</v>
      </c>
      <c r="S30" s="164">
        <v>406486</v>
      </c>
      <c r="T30" s="164">
        <v>3593</v>
      </c>
      <c r="U30" s="164">
        <v>831</v>
      </c>
      <c r="V30" s="164">
        <v>4646</v>
      </c>
      <c r="W30" s="164">
        <v>758</v>
      </c>
      <c r="X30" s="164">
        <v>159614</v>
      </c>
      <c r="Y30" s="164">
        <v>0</v>
      </c>
      <c r="Z30" s="164">
        <v>0</v>
      </c>
      <c r="AA30" s="164">
        <v>0</v>
      </c>
      <c r="AB30" s="164">
        <v>19611</v>
      </c>
      <c r="AC30" s="164">
        <v>38761</v>
      </c>
      <c r="AD30" s="164">
        <v>101242</v>
      </c>
      <c r="AE30" s="164">
        <v>9642</v>
      </c>
      <c r="AF30" s="164">
        <v>3173</v>
      </c>
      <c r="AG30" s="164">
        <v>6469</v>
      </c>
      <c r="AH30" s="164">
        <v>581829</v>
      </c>
      <c r="AI30" s="164">
        <v>0</v>
      </c>
      <c r="AJ30" s="164">
        <v>25026</v>
      </c>
      <c r="AK30" s="164">
        <v>62351</v>
      </c>
      <c r="AL30" s="164">
        <v>46774</v>
      </c>
      <c r="AM30" s="164">
        <v>5550</v>
      </c>
      <c r="AN30" s="164">
        <v>0</v>
      </c>
      <c r="AO30" s="164">
        <v>207</v>
      </c>
      <c r="AP30" s="164">
        <v>296935</v>
      </c>
      <c r="AQ30" s="164">
        <v>0</v>
      </c>
      <c r="AR30" s="164">
        <v>0</v>
      </c>
      <c r="AS30" s="164">
        <v>61320</v>
      </c>
      <c r="AT30" s="164">
        <v>0</v>
      </c>
      <c r="AU30" s="164">
        <f t="shared" si="3"/>
        <v>83666</v>
      </c>
      <c r="AV30" s="164">
        <v>0</v>
      </c>
      <c r="AW30" s="164">
        <v>715108</v>
      </c>
      <c r="AX30" s="164">
        <v>536818</v>
      </c>
      <c r="AY30" s="164">
        <v>13798</v>
      </c>
      <c r="AZ30" s="164">
        <v>30438</v>
      </c>
      <c r="BA30" s="164">
        <v>10528</v>
      </c>
      <c r="BB30" s="164">
        <v>217980</v>
      </c>
      <c r="BC30" s="164">
        <v>36348</v>
      </c>
      <c r="BD30" s="164">
        <v>11430</v>
      </c>
      <c r="BE30" s="164">
        <v>0</v>
      </c>
      <c r="BF30" s="164">
        <v>0</v>
      </c>
      <c r="BG30" s="164">
        <v>11430</v>
      </c>
      <c r="BH30" s="164">
        <v>31882</v>
      </c>
      <c r="BI30" s="164">
        <v>0</v>
      </c>
      <c r="BJ30" s="164">
        <v>184414</v>
      </c>
      <c r="BK30" s="164">
        <v>178290</v>
      </c>
      <c r="BL30" s="164">
        <v>61376</v>
      </c>
      <c r="BM30" s="164">
        <v>0</v>
      </c>
      <c r="BN30" s="164">
        <v>116914</v>
      </c>
      <c r="BO30" s="164">
        <v>12038</v>
      </c>
      <c r="BP30" s="164">
        <v>10354</v>
      </c>
      <c r="BQ30" s="164">
        <v>1684</v>
      </c>
      <c r="BR30" s="164">
        <v>1415</v>
      </c>
      <c r="BS30" s="164">
        <v>0</v>
      </c>
      <c r="BT30" s="164">
        <v>269</v>
      </c>
      <c r="BU30" s="164">
        <v>6357</v>
      </c>
      <c r="BV30" s="164">
        <v>1032462</v>
      </c>
      <c r="BW30" s="164">
        <v>283660</v>
      </c>
      <c r="BX30" s="164">
        <v>210525</v>
      </c>
      <c r="BY30" s="164">
        <v>73135</v>
      </c>
      <c r="BZ30" s="164">
        <v>84651</v>
      </c>
      <c r="CA30" s="164">
        <v>42</v>
      </c>
      <c r="CB30" s="164">
        <v>29</v>
      </c>
      <c r="CC30" s="164">
        <v>0</v>
      </c>
      <c r="CD30" s="164">
        <v>26771</v>
      </c>
      <c r="CE30" s="164">
        <v>0</v>
      </c>
      <c r="CF30" s="164">
        <v>0</v>
      </c>
      <c r="CG30" s="164">
        <v>0</v>
      </c>
      <c r="CH30" s="164">
        <v>0</v>
      </c>
      <c r="CI30" s="164">
        <v>57809</v>
      </c>
      <c r="CJ30" s="164">
        <v>0</v>
      </c>
      <c r="CK30" s="164">
        <v>0</v>
      </c>
      <c r="CL30" s="164">
        <v>57809</v>
      </c>
      <c r="CM30" s="164">
        <v>932900</v>
      </c>
      <c r="CN30" s="164">
        <v>0</v>
      </c>
      <c r="CO30" s="164">
        <v>0</v>
      </c>
      <c r="CP30" s="164">
        <v>143700</v>
      </c>
      <c r="CQ30" s="164">
        <v>7673592</v>
      </c>
      <c r="CR30" s="164">
        <f t="shared" si="19"/>
        <v>3685987</v>
      </c>
      <c r="CS30" s="167">
        <f t="shared" si="20"/>
        <v>48</v>
      </c>
      <c r="CT30" s="164">
        <v>1988174</v>
      </c>
      <c r="CU30" s="167">
        <f t="shared" si="21"/>
        <v>25.9</v>
      </c>
      <c r="CV30" s="164">
        <v>1697813</v>
      </c>
      <c r="CW30" s="167">
        <f t="shared" si="22"/>
        <v>22.1</v>
      </c>
      <c r="CX30" s="164">
        <f t="shared" si="23"/>
        <v>3987605</v>
      </c>
      <c r="CY30" s="167">
        <f t="shared" si="24"/>
        <v>52</v>
      </c>
      <c r="CZ30" s="164">
        <v>541597</v>
      </c>
      <c r="DA30" s="167">
        <f t="shared" si="25"/>
        <v>7.1</v>
      </c>
      <c r="DB30" s="164">
        <v>3446008</v>
      </c>
      <c r="DC30" s="167">
        <f t="shared" si="26"/>
        <v>44.9</v>
      </c>
      <c r="DD30" s="80">
        <v>6638776</v>
      </c>
      <c r="DE30" s="80">
        <f t="shared" si="27"/>
        <v>1034816</v>
      </c>
      <c r="DF30" s="81">
        <f t="shared" si="1"/>
        <v>3849854</v>
      </c>
      <c r="DG30" s="84">
        <f t="shared" si="10"/>
        <v>3993554</v>
      </c>
      <c r="DH30" s="80"/>
      <c r="DI30" s="84">
        <f t="shared" si="11"/>
        <v>2201280</v>
      </c>
      <c r="DJ30" s="80">
        <f t="shared" si="2"/>
        <v>5472312</v>
      </c>
      <c r="DK30" s="80">
        <f t="shared" si="28"/>
        <v>-1034816</v>
      </c>
      <c r="DL30" s="80"/>
      <c r="DM30" s="79">
        <f t="shared" si="13"/>
        <v>2529771</v>
      </c>
      <c r="DN30" s="79">
        <f t="shared" si="14"/>
        <v>5143821</v>
      </c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</row>
    <row r="31" spans="1:252" s="82" customFormat="1" ht="32.25" customHeight="1">
      <c r="A31" s="83" t="s">
        <v>23</v>
      </c>
      <c r="B31" s="163">
        <v>590612</v>
      </c>
      <c r="C31" s="164">
        <v>24567</v>
      </c>
      <c r="D31" s="164">
        <v>7175</v>
      </c>
      <c r="E31" s="164">
        <v>0</v>
      </c>
      <c r="F31" s="164">
        <v>0</v>
      </c>
      <c r="G31" s="164">
        <v>17392</v>
      </c>
      <c r="H31" s="164">
        <v>0</v>
      </c>
      <c r="I31" s="164">
        <v>361</v>
      </c>
      <c r="J31" s="164">
        <v>1003</v>
      </c>
      <c r="K31" s="164">
        <v>526</v>
      </c>
      <c r="L31" s="164">
        <v>73370</v>
      </c>
      <c r="M31" s="164">
        <v>6238</v>
      </c>
      <c r="N31" s="164">
        <v>0</v>
      </c>
      <c r="O31" s="164">
        <v>4169</v>
      </c>
      <c r="P31" s="164">
        <v>944</v>
      </c>
      <c r="Q31" s="164">
        <v>1483691</v>
      </c>
      <c r="R31" s="164">
        <v>1364800</v>
      </c>
      <c r="S31" s="164">
        <v>113449</v>
      </c>
      <c r="T31" s="164">
        <v>5442</v>
      </c>
      <c r="U31" s="164">
        <v>669</v>
      </c>
      <c r="V31" s="164">
        <v>810</v>
      </c>
      <c r="W31" s="164">
        <v>0</v>
      </c>
      <c r="X31" s="164">
        <v>53871</v>
      </c>
      <c r="Y31" s="164">
        <v>0</v>
      </c>
      <c r="Z31" s="164">
        <v>0</v>
      </c>
      <c r="AA31" s="164">
        <v>0</v>
      </c>
      <c r="AB31" s="164">
        <v>3574</v>
      </c>
      <c r="AC31" s="164">
        <v>28870</v>
      </c>
      <c r="AD31" s="164">
        <v>21427</v>
      </c>
      <c r="AE31" s="164">
        <v>1831</v>
      </c>
      <c r="AF31" s="164">
        <v>905</v>
      </c>
      <c r="AG31" s="164">
        <v>926</v>
      </c>
      <c r="AH31" s="164">
        <v>445951</v>
      </c>
      <c r="AI31" s="164">
        <v>0</v>
      </c>
      <c r="AJ31" s="164">
        <v>9253</v>
      </c>
      <c r="AK31" s="164">
        <v>24737</v>
      </c>
      <c r="AL31" s="164">
        <v>42709</v>
      </c>
      <c r="AM31" s="164">
        <v>56175</v>
      </c>
      <c r="AN31" s="164">
        <v>0</v>
      </c>
      <c r="AO31" s="164">
        <v>177</v>
      </c>
      <c r="AP31" s="164">
        <v>201525</v>
      </c>
      <c r="AQ31" s="164">
        <v>0</v>
      </c>
      <c r="AR31" s="164">
        <v>0</v>
      </c>
      <c r="AS31" s="164">
        <v>51985</v>
      </c>
      <c r="AT31" s="164">
        <v>0</v>
      </c>
      <c r="AU31" s="164">
        <f t="shared" si="3"/>
        <v>59390</v>
      </c>
      <c r="AV31" s="164">
        <v>0</v>
      </c>
      <c r="AW31" s="164">
        <v>175148</v>
      </c>
      <c r="AX31" s="164">
        <v>110169</v>
      </c>
      <c r="AY31" s="164">
        <v>7178</v>
      </c>
      <c r="AZ31" s="164">
        <v>12356</v>
      </c>
      <c r="BA31" s="164">
        <v>9214</v>
      </c>
      <c r="BB31" s="164">
        <v>621</v>
      </c>
      <c r="BC31" s="164">
        <v>0</v>
      </c>
      <c r="BD31" s="164">
        <v>5065</v>
      </c>
      <c r="BE31" s="164">
        <v>0</v>
      </c>
      <c r="BF31" s="164">
        <v>0</v>
      </c>
      <c r="BG31" s="164">
        <v>5065</v>
      </c>
      <c r="BH31" s="164">
        <v>15818</v>
      </c>
      <c r="BI31" s="164">
        <v>0</v>
      </c>
      <c r="BJ31" s="164">
        <v>59917</v>
      </c>
      <c r="BK31" s="164">
        <v>64979</v>
      </c>
      <c r="BL31" s="164">
        <v>0</v>
      </c>
      <c r="BM31" s="164">
        <v>0</v>
      </c>
      <c r="BN31" s="164">
        <v>64979</v>
      </c>
      <c r="BO31" s="164">
        <v>11655</v>
      </c>
      <c r="BP31" s="164">
        <v>10960</v>
      </c>
      <c r="BQ31" s="164">
        <v>695</v>
      </c>
      <c r="BR31" s="164">
        <v>508</v>
      </c>
      <c r="BS31" s="164">
        <v>0</v>
      </c>
      <c r="BT31" s="164">
        <v>187</v>
      </c>
      <c r="BU31" s="164">
        <v>4624</v>
      </c>
      <c r="BV31" s="164">
        <v>557692</v>
      </c>
      <c r="BW31" s="164">
        <v>230008</v>
      </c>
      <c r="BX31" s="164">
        <v>190736</v>
      </c>
      <c r="BY31" s="164">
        <v>39272</v>
      </c>
      <c r="BZ31" s="164">
        <v>54141</v>
      </c>
      <c r="CA31" s="164">
        <v>15</v>
      </c>
      <c r="CB31" s="164">
        <v>300</v>
      </c>
      <c r="CC31" s="164">
        <v>0</v>
      </c>
      <c r="CD31" s="164">
        <v>2600</v>
      </c>
      <c r="CE31" s="164">
        <v>0</v>
      </c>
      <c r="CF31" s="164">
        <v>0</v>
      </c>
      <c r="CG31" s="164">
        <v>0</v>
      </c>
      <c r="CH31" s="164">
        <v>0</v>
      </c>
      <c r="CI31" s="164">
        <v>51226</v>
      </c>
      <c r="CJ31" s="164">
        <v>0</v>
      </c>
      <c r="CK31" s="164">
        <v>0</v>
      </c>
      <c r="CL31" s="164">
        <v>51226</v>
      </c>
      <c r="CM31" s="164">
        <v>516031</v>
      </c>
      <c r="CN31" s="164">
        <v>0</v>
      </c>
      <c r="CO31" s="164">
        <v>0</v>
      </c>
      <c r="CP31" s="164">
        <v>96231</v>
      </c>
      <c r="CQ31" s="164">
        <v>4237912</v>
      </c>
      <c r="CR31" s="164">
        <f t="shared" si="19"/>
        <v>1871338</v>
      </c>
      <c r="CS31" s="167">
        <f t="shared" si="20"/>
        <v>44.2</v>
      </c>
      <c r="CT31" s="164">
        <v>1003631</v>
      </c>
      <c r="CU31" s="167">
        <f t="shared" si="21"/>
        <v>23.7</v>
      </c>
      <c r="CV31" s="164">
        <v>867707</v>
      </c>
      <c r="CW31" s="167">
        <f t="shared" si="22"/>
        <v>20.500000000000004</v>
      </c>
      <c r="CX31" s="164">
        <f t="shared" si="23"/>
        <v>2366574</v>
      </c>
      <c r="CY31" s="167">
        <f t="shared" si="24"/>
        <v>55.8</v>
      </c>
      <c r="CZ31" s="164">
        <v>287050</v>
      </c>
      <c r="DA31" s="167">
        <f t="shared" si="25"/>
        <v>6.8</v>
      </c>
      <c r="DB31" s="164">
        <v>2079524</v>
      </c>
      <c r="DC31" s="167">
        <f t="shared" si="26"/>
        <v>49</v>
      </c>
      <c r="DD31" s="80">
        <v>6095761</v>
      </c>
      <c r="DE31" s="80">
        <f t="shared" si="27"/>
        <v>-1857849</v>
      </c>
      <c r="DF31" s="81">
        <f t="shared" si="1"/>
        <v>2185481</v>
      </c>
      <c r="DG31" s="84">
        <f t="shared" si="10"/>
        <v>2281712</v>
      </c>
      <c r="DH31" s="80"/>
      <c r="DI31" s="84">
        <f t="shared" si="11"/>
        <v>1505244</v>
      </c>
      <c r="DJ31" s="80">
        <f t="shared" si="2"/>
        <v>2732668</v>
      </c>
      <c r="DK31" s="80">
        <f t="shared" si="28"/>
        <v>1857849</v>
      </c>
      <c r="DL31" s="80"/>
      <c r="DM31" s="79">
        <f t="shared" si="13"/>
        <v>1290681</v>
      </c>
      <c r="DN31" s="79">
        <f t="shared" si="14"/>
        <v>2947231</v>
      </c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</row>
    <row r="32" spans="1:252" s="82" customFormat="1" ht="32.25" customHeight="1">
      <c r="A32" s="83" t="s">
        <v>24</v>
      </c>
      <c r="B32" s="163">
        <v>1855275</v>
      </c>
      <c r="C32" s="164">
        <v>82426</v>
      </c>
      <c r="D32" s="164">
        <v>24076</v>
      </c>
      <c r="E32" s="164">
        <v>0</v>
      </c>
      <c r="F32" s="164">
        <v>0</v>
      </c>
      <c r="G32" s="164">
        <v>58350</v>
      </c>
      <c r="H32" s="164">
        <v>0</v>
      </c>
      <c r="I32" s="164">
        <v>1411</v>
      </c>
      <c r="J32" s="164">
        <v>3917</v>
      </c>
      <c r="K32" s="164">
        <v>2067</v>
      </c>
      <c r="L32" s="164">
        <v>242128</v>
      </c>
      <c r="M32" s="164">
        <v>23872</v>
      </c>
      <c r="N32" s="164">
        <v>0</v>
      </c>
      <c r="O32" s="164">
        <v>13980</v>
      </c>
      <c r="P32" s="164">
        <v>2836</v>
      </c>
      <c r="Q32" s="164">
        <v>3218356</v>
      </c>
      <c r="R32" s="164">
        <v>2695995</v>
      </c>
      <c r="S32" s="164">
        <v>448879</v>
      </c>
      <c r="T32" s="164">
        <v>73482</v>
      </c>
      <c r="U32" s="164">
        <v>2209</v>
      </c>
      <c r="V32" s="164">
        <v>12293</v>
      </c>
      <c r="W32" s="164">
        <v>269</v>
      </c>
      <c r="X32" s="164">
        <v>149768</v>
      </c>
      <c r="Y32" s="164">
        <v>141</v>
      </c>
      <c r="Z32" s="164">
        <v>141</v>
      </c>
      <c r="AA32" s="164">
        <v>0</v>
      </c>
      <c r="AB32" s="164">
        <v>57002</v>
      </c>
      <c r="AC32" s="164">
        <v>70473</v>
      </c>
      <c r="AD32" s="164">
        <v>22152</v>
      </c>
      <c r="AE32" s="164">
        <v>18025</v>
      </c>
      <c r="AF32" s="164">
        <v>4266</v>
      </c>
      <c r="AG32" s="164">
        <v>13759</v>
      </c>
      <c r="AH32" s="164">
        <v>579409</v>
      </c>
      <c r="AI32" s="164">
        <v>0</v>
      </c>
      <c r="AJ32" s="164">
        <v>18073</v>
      </c>
      <c r="AK32" s="164">
        <v>82720</v>
      </c>
      <c r="AL32" s="164">
        <v>149651</v>
      </c>
      <c r="AM32" s="164">
        <v>19359</v>
      </c>
      <c r="AN32" s="164">
        <v>25514</v>
      </c>
      <c r="AO32" s="164">
        <v>756</v>
      </c>
      <c r="AP32" s="164">
        <v>90718</v>
      </c>
      <c r="AQ32" s="164">
        <v>0</v>
      </c>
      <c r="AR32" s="164">
        <v>0</v>
      </c>
      <c r="AS32" s="164">
        <v>27330</v>
      </c>
      <c r="AT32" s="164">
        <v>0</v>
      </c>
      <c r="AU32" s="164">
        <f t="shared" si="3"/>
        <v>165288</v>
      </c>
      <c r="AV32" s="164">
        <v>0</v>
      </c>
      <c r="AW32" s="164">
        <v>830030</v>
      </c>
      <c r="AX32" s="164">
        <v>608186</v>
      </c>
      <c r="AY32" s="164">
        <v>13390</v>
      </c>
      <c r="AZ32" s="164">
        <v>41375</v>
      </c>
      <c r="BA32" s="164">
        <v>32917</v>
      </c>
      <c r="BB32" s="164">
        <v>224618</v>
      </c>
      <c r="BC32" s="164">
        <v>3032</v>
      </c>
      <c r="BD32" s="164">
        <v>14723</v>
      </c>
      <c r="BE32" s="164">
        <v>0</v>
      </c>
      <c r="BF32" s="164">
        <v>0</v>
      </c>
      <c r="BG32" s="164">
        <v>14723</v>
      </c>
      <c r="BH32" s="164">
        <v>12807</v>
      </c>
      <c r="BI32" s="164">
        <v>0</v>
      </c>
      <c r="BJ32" s="164">
        <v>265324</v>
      </c>
      <c r="BK32" s="164">
        <v>221844</v>
      </c>
      <c r="BL32" s="164">
        <v>67591</v>
      </c>
      <c r="BM32" s="164">
        <v>0</v>
      </c>
      <c r="BN32" s="164">
        <v>154253</v>
      </c>
      <c r="BO32" s="164">
        <v>25024</v>
      </c>
      <c r="BP32" s="164">
        <v>10092</v>
      </c>
      <c r="BQ32" s="164">
        <v>14932</v>
      </c>
      <c r="BR32" s="164">
        <v>6060</v>
      </c>
      <c r="BS32" s="164">
        <v>0</v>
      </c>
      <c r="BT32" s="164">
        <v>8872</v>
      </c>
      <c r="BU32" s="164">
        <v>40614</v>
      </c>
      <c r="BV32" s="164">
        <v>268336</v>
      </c>
      <c r="BW32" s="164">
        <v>304926</v>
      </c>
      <c r="BX32" s="164">
        <v>237598</v>
      </c>
      <c r="BY32" s="164">
        <v>67328</v>
      </c>
      <c r="BZ32" s="164">
        <v>283473</v>
      </c>
      <c r="CA32" s="164">
        <v>5455</v>
      </c>
      <c r="CB32" s="164">
        <v>39</v>
      </c>
      <c r="CC32" s="164">
        <v>0</v>
      </c>
      <c r="CD32" s="164">
        <v>125513</v>
      </c>
      <c r="CE32" s="164">
        <v>0</v>
      </c>
      <c r="CF32" s="164">
        <v>0</v>
      </c>
      <c r="CG32" s="164">
        <v>0</v>
      </c>
      <c r="CH32" s="164">
        <v>0</v>
      </c>
      <c r="CI32" s="164">
        <v>152466</v>
      </c>
      <c r="CJ32" s="164">
        <v>0</v>
      </c>
      <c r="CK32" s="164">
        <v>0</v>
      </c>
      <c r="CL32" s="164">
        <v>152466</v>
      </c>
      <c r="CM32" s="164">
        <v>1258800</v>
      </c>
      <c r="CN32" s="164">
        <v>0</v>
      </c>
      <c r="CO32" s="164">
        <v>0</v>
      </c>
      <c r="CP32" s="164">
        <v>259400</v>
      </c>
      <c r="CQ32" s="164">
        <v>9219175</v>
      </c>
      <c r="CR32" s="164">
        <f t="shared" si="19"/>
        <v>3545249</v>
      </c>
      <c r="CS32" s="167">
        <f t="shared" si="20"/>
        <v>38.5</v>
      </c>
      <c r="CT32" s="164">
        <v>2160426</v>
      </c>
      <c r="CU32" s="167">
        <f t="shared" si="21"/>
        <v>23.4</v>
      </c>
      <c r="CV32" s="164">
        <v>1384823</v>
      </c>
      <c r="CW32" s="167">
        <f t="shared" si="22"/>
        <v>15.100000000000001</v>
      </c>
      <c r="CX32" s="164">
        <f t="shared" si="23"/>
        <v>5673926</v>
      </c>
      <c r="CY32" s="167">
        <f t="shared" si="24"/>
        <v>61.5</v>
      </c>
      <c r="CZ32" s="164">
        <v>710971</v>
      </c>
      <c r="DA32" s="167">
        <f t="shared" si="25"/>
        <v>7.7</v>
      </c>
      <c r="DB32" s="164">
        <v>4962955</v>
      </c>
      <c r="DC32" s="167">
        <f t="shared" si="26"/>
        <v>53.8</v>
      </c>
      <c r="DD32" s="80">
        <v>9444711</v>
      </c>
      <c r="DE32" s="80">
        <f t="shared" si="27"/>
        <v>-225536</v>
      </c>
      <c r="DF32" s="81">
        <f t="shared" si="1"/>
        <v>5446268</v>
      </c>
      <c r="DG32" s="84">
        <f t="shared" si="10"/>
        <v>5705668</v>
      </c>
      <c r="DH32" s="80"/>
      <c r="DI32" s="84">
        <f t="shared" si="11"/>
        <v>2957734</v>
      </c>
      <c r="DJ32" s="80">
        <f t="shared" si="2"/>
        <v>6261441</v>
      </c>
      <c r="DK32" s="80">
        <f t="shared" si="28"/>
        <v>225536</v>
      </c>
      <c r="DL32" s="80"/>
      <c r="DM32" s="79">
        <f t="shared" si="13"/>
        <v>2871397</v>
      </c>
      <c r="DN32" s="79">
        <f t="shared" si="14"/>
        <v>6347778</v>
      </c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</row>
    <row r="33" spans="1:252" s="90" customFormat="1" ht="32.25" customHeight="1">
      <c r="A33" s="85" t="s">
        <v>25</v>
      </c>
      <c r="B33" s="163">
        <v>1593295</v>
      </c>
      <c r="C33" s="164">
        <v>84763</v>
      </c>
      <c r="D33" s="164">
        <v>24758</v>
      </c>
      <c r="E33" s="164">
        <v>0</v>
      </c>
      <c r="F33" s="164">
        <v>0</v>
      </c>
      <c r="G33" s="164">
        <v>60005</v>
      </c>
      <c r="H33" s="164">
        <v>0</v>
      </c>
      <c r="I33" s="164">
        <v>1591</v>
      </c>
      <c r="J33" s="164">
        <v>4418</v>
      </c>
      <c r="K33" s="164">
        <v>2328</v>
      </c>
      <c r="L33" s="164">
        <v>269338</v>
      </c>
      <c r="M33" s="164">
        <v>0</v>
      </c>
      <c r="N33" s="164">
        <v>0</v>
      </c>
      <c r="O33" s="164">
        <v>15424</v>
      </c>
      <c r="P33" s="164">
        <v>5965</v>
      </c>
      <c r="Q33" s="164">
        <v>2934748</v>
      </c>
      <c r="R33" s="164">
        <v>2631640</v>
      </c>
      <c r="S33" s="164">
        <v>279242</v>
      </c>
      <c r="T33" s="164">
        <v>23866</v>
      </c>
      <c r="U33" s="164">
        <v>2378</v>
      </c>
      <c r="V33" s="164">
        <v>42163</v>
      </c>
      <c r="W33" s="164">
        <v>26298</v>
      </c>
      <c r="X33" s="164">
        <v>109774</v>
      </c>
      <c r="Y33" s="164">
        <v>8458</v>
      </c>
      <c r="Z33" s="164">
        <v>8458</v>
      </c>
      <c r="AA33" s="164">
        <v>0</v>
      </c>
      <c r="AB33" s="164">
        <v>11983</v>
      </c>
      <c r="AC33" s="164">
        <v>66209</v>
      </c>
      <c r="AD33" s="164">
        <v>23124</v>
      </c>
      <c r="AE33" s="164">
        <v>24450</v>
      </c>
      <c r="AF33" s="164">
        <v>4395</v>
      </c>
      <c r="AG33" s="164">
        <v>20055</v>
      </c>
      <c r="AH33" s="164">
        <v>583534</v>
      </c>
      <c r="AI33" s="164">
        <v>0</v>
      </c>
      <c r="AJ33" s="164">
        <v>23932</v>
      </c>
      <c r="AK33" s="164">
        <v>106143</v>
      </c>
      <c r="AL33" s="164">
        <v>161706</v>
      </c>
      <c r="AM33" s="164">
        <v>15710</v>
      </c>
      <c r="AN33" s="164">
        <v>0</v>
      </c>
      <c r="AO33" s="164">
        <v>229</v>
      </c>
      <c r="AP33" s="164">
        <v>113254</v>
      </c>
      <c r="AQ33" s="164">
        <v>0</v>
      </c>
      <c r="AR33" s="164">
        <v>0</v>
      </c>
      <c r="AS33" s="164">
        <v>15726</v>
      </c>
      <c r="AT33" s="164">
        <v>0</v>
      </c>
      <c r="AU33" s="164">
        <f t="shared" si="3"/>
        <v>146834</v>
      </c>
      <c r="AV33" s="164">
        <v>0</v>
      </c>
      <c r="AW33" s="164">
        <v>792811</v>
      </c>
      <c r="AX33" s="164">
        <v>564503</v>
      </c>
      <c r="AY33" s="164">
        <v>17814</v>
      </c>
      <c r="AZ33" s="164">
        <v>52616</v>
      </c>
      <c r="BA33" s="164">
        <v>35905</v>
      </c>
      <c r="BB33" s="164">
        <v>96769</v>
      </c>
      <c r="BC33" s="164">
        <v>16089</v>
      </c>
      <c r="BD33" s="164">
        <v>10995</v>
      </c>
      <c r="BE33" s="164">
        <v>0</v>
      </c>
      <c r="BF33" s="164">
        <v>0</v>
      </c>
      <c r="BG33" s="164">
        <v>10995</v>
      </c>
      <c r="BH33" s="164">
        <v>20523</v>
      </c>
      <c r="BI33" s="164">
        <v>0</v>
      </c>
      <c r="BJ33" s="164">
        <v>313792</v>
      </c>
      <c r="BK33" s="164">
        <v>228308</v>
      </c>
      <c r="BL33" s="164">
        <v>15836</v>
      </c>
      <c r="BM33" s="164">
        <v>0</v>
      </c>
      <c r="BN33" s="164">
        <v>212472</v>
      </c>
      <c r="BO33" s="164">
        <v>59323</v>
      </c>
      <c r="BP33" s="164">
        <v>7669</v>
      </c>
      <c r="BQ33" s="164">
        <v>51654</v>
      </c>
      <c r="BR33" s="164">
        <v>48842</v>
      </c>
      <c r="BS33" s="164">
        <v>0</v>
      </c>
      <c r="BT33" s="164">
        <v>2812</v>
      </c>
      <c r="BU33" s="164">
        <v>57441</v>
      </c>
      <c r="BV33" s="164">
        <v>25203</v>
      </c>
      <c r="BW33" s="164">
        <v>298141</v>
      </c>
      <c r="BX33" s="164">
        <v>296354</v>
      </c>
      <c r="BY33" s="164">
        <v>1787</v>
      </c>
      <c r="BZ33" s="164">
        <v>222065</v>
      </c>
      <c r="CA33" s="164">
        <v>2109</v>
      </c>
      <c r="CB33" s="164">
        <v>12</v>
      </c>
      <c r="CC33" s="164">
        <v>0</v>
      </c>
      <c r="CD33" s="164">
        <v>46440</v>
      </c>
      <c r="CE33" s="164">
        <v>0</v>
      </c>
      <c r="CF33" s="164">
        <v>0</v>
      </c>
      <c r="CG33" s="164">
        <v>0</v>
      </c>
      <c r="CH33" s="164">
        <v>0</v>
      </c>
      <c r="CI33" s="164">
        <v>173504</v>
      </c>
      <c r="CJ33" s="164">
        <v>0</v>
      </c>
      <c r="CK33" s="164">
        <v>0</v>
      </c>
      <c r="CL33" s="164">
        <v>173504</v>
      </c>
      <c r="CM33" s="164">
        <v>623002</v>
      </c>
      <c r="CN33" s="164">
        <v>0</v>
      </c>
      <c r="CO33" s="164">
        <v>0</v>
      </c>
      <c r="CP33" s="164">
        <v>235902</v>
      </c>
      <c r="CQ33" s="164">
        <v>7752155</v>
      </c>
      <c r="CR33" s="164">
        <f t="shared" si="19"/>
        <v>2197450</v>
      </c>
      <c r="CS33" s="167">
        <f t="shared" si="20"/>
        <v>28.3</v>
      </c>
      <c r="CT33" s="164">
        <v>1249976</v>
      </c>
      <c r="CU33" s="167">
        <f t="shared" si="21"/>
        <v>16.1</v>
      </c>
      <c r="CV33" s="164">
        <v>947474</v>
      </c>
      <c r="CW33" s="167">
        <f t="shared" si="22"/>
        <v>12.2</v>
      </c>
      <c r="CX33" s="164">
        <f t="shared" si="23"/>
        <v>5554705</v>
      </c>
      <c r="CY33" s="167">
        <f t="shared" si="24"/>
        <v>71.7</v>
      </c>
      <c r="CZ33" s="164">
        <v>923536</v>
      </c>
      <c r="DA33" s="167">
        <f t="shared" si="25"/>
        <v>11.9</v>
      </c>
      <c r="DB33" s="164">
        <v>4631169</v>
      </c>
      <c r="DC33" s="167">
        <f t="shared" si="26"/>
        <v>59.800000000000004</v>
      </c>
      <c r="DD33" s="86">
        <v>8223613</v>
      </c>
      <c r="DE33" s="86">
        <f t="shared" si="27"/>
        <v>-471458</v>
      </c>
      <c r="DF33" s="87">
        <f t="shared" si="1"/>
        <v>4911870</v>
      </c>
      <c r="DG33" s="88">
        <f t="shared" si="10"/>
        <v>5147772</v>
      </c>
      <c r="DH33" s="86"/>
      <c r="DI33" s="88">
        <f t="shared" si="11"/>
        <v>2431855</v>
      </c>
      <c r="DJ33" s="86">
        <f t="shared" si="2"/>
        <v>5320300</v>
      </c>
      <c r="DK33" s="86">
        <f t="shared" si="28"/>
        <v>471458</v>
      </c>
      <c r="DL33" s="86"/>
      <c r="DM33" s="89">
        <f t="shared" si="13"/>
        <v>2173512</v>
      </c>
      <c r="DN33" s="89">
        <f t="shared" si="14"/>
        <v>5578643</v>
      </c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</row>
    <row r="34" spans="1:252" s="82" customFormat="1" ht="32.25" customHeight="1">
      <c r="A34" s="83" t="s">
        <v>26</v>
      </c>
      <c r="B34" s="168">
        <v>345571</v>
      </c>
      <c r="C34" s="169">
        <v>25008</v>
      </c>
      <c r="D34" s="169">
        <v>7304</v>
      </c>
      <c r="E34" s="169">
        <v>0</v>
      </c>
      <c r="F34" s="169">
        <v>0</v>
      </c>
      <c r="G34" s="169">
        <v>17704</v>
      </c>
      <c r="H34" s="169">
        <v>0</v>
      </c>
      <c r="I34" s="169">
        <v>329</v>
      </c>
      <c r="J34" s="169">
        <v>917</v>
      </c>
      <c r="K34" s="169">
        <v>484</v>
      </c>
      <c r="L34" s="169">
        <v>48825</v>
      </c>
      <c r="M34" s="169">
        <v>0</v>
      </c>
      <c r="N34" s="169">
        <v>0</v>
      </c>
      <c r="O34" s="169">
        <v>4235</v>
      </c>
      <c r="P34" s="169">
        <v>1297</v>
      </c>
      <c r="Q34" s="169">
        <v>1170934</v>
      </c>
      <c r="R34" s="169">
        <v>1063407</v>
      </c>
      <c r="S34" s="169">
        <v>88422</v>
      </c>
      <c r="T34" s="169">
        <v>19105</v>
      </c>
      <c r="U34" s="169">
        <v>575</v>
      </c>
      <c r="V34" s="169">
        <v>23842</v>
      </c>
      <c r="W34" s="169">
        <v>0</v>
      </c>
      <c r="X34" s="169">
        <v>18506</v>
      </c>
      <c r="Y34" s="169">
        <v>4261</v>
      </c>
      <c r="Z34" s="169">
        <v>4261</v>
      </c>
      <c r="AA34" s="169">
        <v>0</v>
      </c>
      <c r="AB34" s="169">
        <v>5602</v>
      </c>
      <c r="AC34" s="169">
        <v>7087</v>
      </c>
      <c r="AD34" s="169">
        <v>1556</v>
      </c>
      <c r="AE34" s="169">
        <v>1651</v>
      </c>
      <c r="AF34" s="169">
        <v>762</v>
      </c>
      <c r="AG34" s="169">
        <v>889</v>
      </c>
      <c r="AH34" s="169">
        <v>139083</v>
      </c>
      <c r="AI34" s="169">
        <v>0</v>
      </c>
      <c r="AJ34" s="169">
        <v>5813</v>
      </c>
      <c r="AK34" s="169">
        <v>25362</v>
      </c>
      <c r="AL34" s="169">
        <v>38278</v>
      </c>
      <c r="AM34" s="169">
        <v>0</v>
      </c>
      <c r="AN34" s="169">
        <v>0</v>
      </c>
      <c r="AO34" s="169">
        <v>1911</v>
      </c>
      <c r="AP34" s="169">
        <v>0</v>
      </c>
      <c r="AQ34" s="169">
        <v>0</v>
      </c>
      <c r="AR34" s="169">
        <v>0</v>
      </c>
      <c r="AS34" s="169">
        <v>38674</v>
      </c>
      <c r="AT34" s="169">
        <v>0</v>
      </c>
      <c r="AU34" s="169">
        <f t="shared" si="3"/>
        <v>29045</v>
      </c>
      <c r="AV34" s="169">
        <v>0</v>
      </c>
      <c r="AW34" s="169">
        <v>185752</v>
      </c>
      <c r="AX34" s="169">
        <v>135709</v>
      </c>
      <c r="AY34" s="169">
        <v>0</v>
      </c>
      <c r="AZ34" s="169">
        <v>13150</v>
      </c>
      <c r="BA34" s="169">
        <v>8371</v>
      </c>
      <c r="BB34" s="169">
        <v>45104</v>
      </c>
      <c r="BC34" s="169">
        <v>0</v>
      </c>
      <c r="BD34" s="169">
        <v>3142</v>
      </c>
      <c r="BE34" s="169">
        <v>0</v>
      </c>
      <c r="BF34" s="169">
        <v>0</v>
      </c>
      <c r="BG34" s="169">
        <v>3142</v>
      </c>
      <c r="BH34" s="169">
        <v>0</v>
      </c>
      <c r="BI34" s="169">
        <v>0</v>
      </c>
      <c r="BJ34" s="169">
        <v>65942</v>
      </c>
      <c r="BK34" s="169">
        <v>50043</v>
      </c>
      <c r="BL34" s="169">
        <v>1258</v>
      </c>
      <c r="BM34" s="169">
        <v>0</v>
      </c>
      <c r="BN34" s="169">
        <v>48785</v>
      </c>
      <c r="BO34" s="169">
        <v>3911</v>
      </c>
      <c r="BP34" s="169">
        <v>3570</v>
      </c>
      <c r="BQ34" s="169">
        <v>341</v>
      </c>
      <c r="BR34" s="169">
        <v>341</v>
      </c>
      <c r="BS34" s="169">
        <v>0</v>
      </c>
      <c r="BT34" s="169">
        <v>0</v>
      </c>
      <c r="BU34" s="169">
        <v>329012</v>
      </c>
      <c r="BV34" s="169">
        <v>74055</v>
      </c>
      <c r="BW34" s="169">
        <v>203207</v>
      </c>
      <c r="BX34" s="169">
        <v>78104</v>
      </c>
      <c r="BY34" s="169">
        <v>125103</v>
      </c>
      <c r="BZ34" s="169">
        <v>21501</v>
      </c>
      <c r="CA34" s="169">
        <v>1207</v>
      </c>
      <c r="CB34" s="169">
        <v>7</v>
      </c>
      <c r="CC34" s="169">
        <v>0</v>
      </c>
      <c r="CD34" s="169">
        <v>4000</v>
      </c>
      <c r="CE34" s="169">
        <v>9456</v>
      </c>
      <c r="CF34" s="169">
        <v>9236</v>
      </c>
      <c r="CG34" s="169">
        <v>220</v>
      </c>
      <c r="CH34" s="169">
        <v>0</v>
      </c>
      <c r="CI34" s="169">
        <v>6831</v>
      </c>
      <c r="CJ34" s="169">
        <v>0</v>
      </c>
      <c r="CK34" s="169">
        <v>0</v>
      </c>
      <c r="CL34" s="169">
        <v>6831</v>
      </c>
      <c r="CM34" s="169">
        <v>207368</v>
      </c>
      <c r="CN34" s="169">
        <v>0</v>
      </c>
      <c r="CO34" s="169">
        <v>0</v>
      </c>
      <c r="CP34" s="169">
        <v>66268</v>
      </c>
      <c r="CQ34" s="169">
        <v>2806063</v>
      </c>
      <c r="CR34" s="169">
        <f t="shared" si="19"/>
        <v>1145856</v>
      </c>
      <c r="CS34" s="170">
        <f t="shared" si="20"/>
        <v>40.8</v>
      </c>
      <c r="CT34" s="169">
        <v>688179</v>
      </c>
      <c r="CU34" s="170">
        <f t="shared" si="21"/>
        <v>24.5</v>
      </c>
      <c r="CV34" s="169">
        <v>457677</v>
      </c>
      <c r="CW34" s="170">
        <f t="shared" si="22"/>
        <v>16.299999999999997</v>
      </c>
      <c r="CX34" s="169">
        <f t="shared" si="23"/>
        <v>1660207</v>
      </c>
      <c r="CY34" s="170">
        <f t="shared" si="24"/>
        <v>59.2</v>
      </c>
      <c r="CZ34" s="169">
        <v>168681</v>
      </c>
      <c r="DA34" s="170">
        <f t="shared" si="25"/>
        <v>6</v>
      </c>
      <c r="DB34" s="169">
        <v>1491526</v>
      </c>
      <c r="DC34" s="170">
        <f t="shared" si="26"/>
        <v>53.2</v>
      </c>
      <c r="DD34" s="80">
        <v>3218410</v>
      </c>
      <c r="DE34" s="80">
        <f t="shared" si="27"/>
        <v>-412347</v>
      </c>
      <c r="DF34" s="81">
        <f t="shared" si="1"/>
        <v>1597600</v>
      </c>
      <c r="DG34" s="84">
        <f t="shared" si="10"/>
        <v>1663868</v>
      </c>
      <c r="DH34" s="80"/>
      <c r="DI34" s="84">
        <f t="shared" si="11"/>
        <v>1021256</v>
      </c>
      <c r="DJ34" s="80">
        <f t="shared" si="2"/>
        <v>1784807</v>
      </c>
      <c r="DK34" s="80">
        <f t="shared" si="28"/>
        <v>412347</v>
      </c>
      <c r="DL34" s="80"/>
      <c r="DM34" s="79">
        <f t="shared" si="13"/>
        <v>856860</v>
      </c>
      <c r="DN34" s="79">
        <f t="shared" si="14"/>
        <v>1949203</v>
      </c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  <c r="IR34" s="80"/>
    </row>
    <row r="35" spans="1:252" s="82" customFormat="1" ht="32.25" customHeight="1">
      <c r="A35" s="83" t="s">
        <v>27</v>
      </c>
      <c r="B35" s="163">
        <v>395033</v>
      </c>
      <c r="C35" s="164">
        <v>56237</v>
      </c>
      <c r="D35" s="164">
        <v>16426</v>
      </c>
      <c r="E35" s="164">
        <v>0</v>
      </c>
      <c r="F35" s="164">
        <v>0</v>
      </c>
      <c r="G35" s="164">
        <v>39811</v>
      </c>
      <c r="H35" s="164">
        <v>0</v>
      </c>
      <c r="I35" s="164">
        <v>255</v>
      </c>
      <c r="J35" s="164">
        <v>711</v>
      </c>
      <c r="K35" s="164">
        <v>373</v>
      </c>
      <c r="L35" s="164">
        <v>57904</v>
      </c>
      <c r="M35" s="164">
        <v>0</v>
      </c>
      <c r="N35" s="164">
        <v>0</v>
      </c>
      <c r="O35" s="164">
        <v>9502</v>
      </c>
      <c r="P35" s="164">
        <v>574</v>
      </c>
      <c r="Q35" s="164">
        <v>2031427</v>
      </c>
      <c r="R35" s="164">
        <v>1860880</v>
      </c>
      <c r="S35" s="164">
        <v>155763</v>
      </c>
      <c r="T35" s="164">
        <v>14784</v>
      </c>
      <c r="U35" s="164">
        <v>677</v>
      </c>
      <c r="V35" s="164">
        <v>6563</v>
      </c>
      <c r="W35" s="164">
        <v>3341</v>
      </c>
      <c r="X35" s="164">
        <v>52952</v>
      </c>
      <c r="Y35" s="164">
        <v>0</v>
      </c>
      <c r="Z35" s="164">
        <v>0</v>
      </c>
      <c r="AA35" s="164">
        <v>0</v>
      </c>
      <c r="AB35" s="164">
        <v>9218</v>
      </c>
      <c r="AC35" s="164">
        <v>27742</v>
      </c>
      <c r="AD35" s="164">
        <v>15992</v>
      </c>
      <c r="AE35" s="164">
        <v>2358</v>
      </c>
      <c r="AF35" s="164">
        <v>1372</v>
      </c>
      <c r="AG35" s="164">
        <v>986</v>
      </c>
      <c r="AH35" s="164">
        <v>229455</v>
      </c>
      <c r="AI35" s="164">
        <v>0</v>
      </c>
      <c r="AJ35" s="164">
        <v>2077</v>
      </c>
      <c r="AK35" s="164">
        <v>32263</v>
      </c>
      <c r="AL35" s="164">
        <v>33181</v>
      </c>
      <c r="AM35" s="164">
        <v>441</v>
      </c>
      <c r="AN35" s="164">
        <v>9354</v>
      </c>
      <c r="AO35" s="164">
        <v>168</v>
      </c>
      <c r="AP35" s="164">
        <v>82798</v>
      </c>
      <c r="AQ35" s="164">
        <v>0</v>
      </c>
      <c r="AR35" s="164">
        <v>0</v>
      </c>
      <c r="AS35" s="164">
        <v>10921</v>
      </c>
      <c r="AT35" s="164">
        <v>0</v>
      </c>
      <c r="AU35" s="164">
        <f t="shared" si="3"/>
        <v>58252</v>
      </c>
      <c r="AV35" s="164">
        <v>0</v>
      </c>
      <c r="AW35" s="164">
        <v>386775</v>
      </c>
      <c r="AX35" s="164">
        <v>281963</v>
      </c>
      <c r="AY35" s="164">
        <v>1474</v>
      </c>
      <c r="AZ35" s="164">
        <v>16132</v>
      </c>
      <c r="BA35" s="164">
        <v>7287</v>
      </c>
      <c r="BB35" s="164">
        <v>142385</v>
      </c>
      <c r="BC35" s="164">
        <v>23101</v>
      </c>
      <c r="BD35" s="164">
        <v>7967</v>
      </c>
      <c r="BE35" s="164">
        <v>0</v>
      </c>
      <c r="BF35" s="164">
        <v>0</v>
      </c>
      <c r="BG35" s="164">
        <v>7967</v>
      </c>
      <c r="BH35" s="164">
        <v>21362</v>
      </c>
      <c r="BI35" s="164">
        <v>0</v>
      </c>
      <c r="BJ35" s="164">
        <v>62255</v>
      </c>
      <c r="BK35" s="164">
        <v>104812</v>
      </c>
      <c r="BL35" s="164">
        <v>37367</v>
      </c>
      <c r="BM35" s="164">
        <v>0</v>
      </c>
      <c r="BN35" s="164">
        <v>67445</v>
      </c>
      <c r="BO35" s="164">
        <v>7152</v>
      </c>
      <c r="BP35" s="164">
        <v>4552</v>
      </c>
      <c r="BQ35" s="164">
        <v>2600</v>
      </c>
      <c r="BR35" s="164">
        <v>0</v>
      </c>
      <c r="BS35" s="164">
        <v>0</v>
      </c>
      <c r="BT35" s="164">
        <v>2600</v>
      </c>
      <c r="BU35" s="164">
        <v>2561</v>
      </c>
      <c r="BV35" s="164">
        <v>45720</v>
      </c>
      <c r="BW35" s="164">
        <v>79887</v>
      </c>
      <c r="BX35" s="164">
        <v>51040</v>
      </c>
      <c r="BY35" s="164">
        <v>28847</v>
      </c>
      <c r="BZ35" s="164">
        <v>53934</v>
      </c>
      <c r="CA35" s="164">
        <v>50</v>
      </c>
      <c r="CB35" s="164">
        <v>16</v>
      </c>
      <c r="CC35" s="164">
        <v>0</v>
      </c>
      <c r="CD35" s="164">
        <v>13616</v>
      </c>
      <c r="CE35" s="164">
        <v>0</v>
      </c>
      <c r="CF35" s="164">
        <v>0</v>
      </c>
      <c r="CG35" s="164">
        <v>0</v>
      </c>
      <c r="CH35" s="164">
        <v>0</v>
      </c>
      <c r="CI35" s="164">
        <v>40252</v>
      </c>
      <c r="CJ35" s="164">
        <v>0</v>
      </c>
      <c r="CK35" s="164">
        <v>0</v>
      </c>
      <c r="CL35" s="164">
        <v>40252</v>
      </c>
      <c r="CM35" s="164">
        <v>338200</v>
      </c>
      <c r="CN35" s="164">
        <v>0</v>
      </c>
      <c r="CO35" s="164">
        <v>0</v>
      </c>
      <c r="CP35" s="164">
        <v>94000</v>
      </c>
      <c r="CQ35" s="164">
        <v>3758250</v>
      </c>
      <c r="CR35" s="164">
        <f t="shared" si="19"/>
        <v>1080786</v>
      </c>
      <c r="CS35" s="167">
        <f t="shared" si="20"/>
        <v>28.8</v>
      </c>
      <c r="CT35" s="164">
        <v>678357</v>
      </c>
      <c r="CU35" s="167">
        <f t="shared" si="21"/>
        <v>18</v>
      </c>
      <c r="CV35" s="164">
        <v>402429</v>
      </c>
      <c r="CW35" s="167">
        <f t="shared" si="22"/>
        <v>10.8</v>
      </c>
      <c r="CX35" s="164">
        <f t="shared" si="23"/>
        <v>2677464</v>
      </c>
      <c r="CY35" s="167">
        <f t="shared" si="24"/>
        <v>71.2</v>
      </c>
      <c r="CZ35" s="164">
        <v>290763</v>
      </c>
      <c r="DA35" s="167">
        <f t="shared" si="25"/>
        <v>7.7</v>
      </c>
      <c r="DB35" s="164">
        <v>2386701</v>
      </c>
      <c r="DC35" s="167">
        <f t="shared" si="26"/>
        <v>63.5</v>
      </c>
      <c r="DD35" s="80">
        <v>4237172</v>
      </c>
      <c r="DE35" s="80">
        <f t="shared" si="27"/>
        <v>-478922</v>
      </c>
      <c r="DF35" s="81">
        <f t="shared" si="1"/>
        <v>2552016</v>
      </c>
      <c r="DG35" s="84">
        <f t="shared" si="10"/>
        <v>2646016</v>
      </c>
      <c r="DH35" s="80"/>
      <c r="DI35" s="84">
        <f t="shared" si="11"/>
        <v>646160</v>
      </c>
      <c r="DJ35" s="80">
        <f t="shared" si="2"/>
        <v>3112090</v>
      </c>
      <c r="DK35" s="80">
        <f t="shared" si="28"/>
        <v>478922</v>
      </c>
      <c r="DL35" s="80"/>
      <c r="DM35" s="79">
        <f t="shared" si="13"/>
        <v>969120</v>
      </c>
      <c r="DN35" s="79">
        <f t="shared" si="14"/>
        <v>2789130</v>
      </c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  <c r="IR35" s="80"/>
    </row>
    <row r="36" spans="1:252" s="82" customFormat="1" ht="32.25" customHeight="1">
      <c r="A36" s="83" t="s">
        <v>28</v>
      </c>
      <c r="B36" s="163">
        <v>176481</v>
      </c>
      <c r="C36" s="164">
        <v>12085</v>
      </c>
      <c r="D36" s="164">
        <v>3530</v>
      </c>
      <c r="E36" s="164">
        <v>0</v>
      </c>
      <c r="F36" s="164">
        <v>0</v>
      </c>
      <c r="G36" s="164">
        <v>8555</v>
      </c>
      <c r="H36" s="164">
        <v>0</v>
      </c>
      <c r="I36" s="164">
        <v>130</v>
      </c>
      <c r="J36" s="164">
        <v>363</v>
      </c>
      <c r="K36" s="164">
        <v>193</v>
      </c>
      <c r="L36" s="164">
        <v>28830</v>
      </c>
      <c r="M36" s="164">
        <v>0</v>
      </c>
      <c r="N36" s="164">
        <v>0</v>
      </c>
      <c r="O36" s="164">
        <v>2043</v>
      </c>
      <c r="P36" s="164">
        <v>43</v>
      </c>
      <c r="Q36" s="164">
        <v>1199883</v>
      </c>
      <c r="R36" s="164">
        <v>1036204</v>
      </c>
      <c r="S36" s="164">
        <v>153018</v>
      </c>
      <c r="T36" s="164">
        <v>10661</v>
      </c>
      <c r="U36" s="164">
        <v>0</v>
      </c>
      <c r="V36" s="164">
        <v>433</v>
      </c>
      <c r="W36" s="164">
        <v>395</v>
      </c>
      <c r="X36" s="164">
        <v>29032</v>
      </c>
      <c r="Y36" s="164">
        <v>0</v>
      </c>
      <c r="Z36" s="164">
        <v>0</v>
      </c>
      <c r="AA36" s="164">
        <v>0</v>
      </c>
      <c r="AB36" s="164">
        <v>3073</v>
      </c>
      <c r="AC36" s="164">
        <v>15138</v>
      </c>
      <c r="AD36" s="164">
        <v>10821</v>
      </c>
      <c r="AE36" s="164">
        <v>1933</v>
      </c>
      <c r="AF36" s="164">
        <v>968</v>
      </c>
      <c r="AG36" s="164">
        <v>965</v>
      </c>
      <c r="AH36" s="164">
        <v>160880</v>
      </c>
      <c r="AI36" s="164">
        <v>0</v>
      </c>
      <c r="AJ36" s="164">
        <v>0</v>
      </c>
      <c r="AK36" s="164">
        <v>19140</v>
      </c>
      <c r="AL36" s="164">
        <v>8470</v>
      </c>
      <c r="AM36" s="164">
        <v>0</v>
      </c>
      <c r="AN36" s="164">
        <v>17104</v>
      </c>
      <c r="AO36" s="164">
        <v>164</v>
      </c>
      <c r="AP36" s="164">
        <v>67125</v>
      </c>
      <c r="AQ36" s="164">
        <v>0</v>
      </c>
      <c r="AR36" s="164">
        <v>0</v>
      </c>
      <c r="AS36" s="164">
        <v>11544</v>
      </c>
      <c r="AT36" s="164">
        <v>0</v>
      </c>
      <c r="AU36" s="164">
        <f t="shared" si="3"/>
        <v>37333</v>
      </c>
      <c r="AV36" s="164">
        <v>0</v>
      </c>
      <c r="AW36" s="164">
        <v>230748</v>
      </c>
      <c r="AX36" s="164">
        <v>199462</v>
      </c>
      <c r="AY36" s="164">
        <v>0</v>
      </c>
      <c r="AZ36" s="164">
        <v>9497</v>
      </c>
      <c r="BA36" s="164">
        <v>1773</v>
      </c>
      <c r="BB36" s="164">
        <v>91437</v>
      </c>
      <c r="BC36" s="164">
        <v>18938</v>
      </c>
      <c r="BD36" s="164">
        <v>3894</v>
      </c>
      <c r="BE36" s="164">
        <v>0</v>
      </c>
      <c r="BF36" s="164">
        <v>0</v>
      </c>
      <c r="BG36" s="164">
        <v>3894</v>
      </c>
      <c r="BH36" s="164">
        <v>27792</v>
      </c>
      <c r="BI36" s="164">
        <v>0</v>
      </c>
      <c r="BJ36" s="164">
        <v>46131</v>
      </c>
      <c r="BK36" s="164">
        <v>31286</v>
      </c>
      <c r="BL36" s="164">
        <v>1512</v>
      </c>
      <c r="BM36" s="164">
        <v>0</v>
      </c>
      <c r="BN36" s="164">
        <v>29774</v>
      </c>
      <c r="BO36" s="164">
        <v>7334</v>
      </c>
      <c r="BP36" s="164">
        <v>5761</v>
      </c>
      <c r="BQ36" s="164">
        <v>1573</v>
      </c>
      <c r="BR36" s="164">
        <v>72</v>
      </c>
      <c r="BS36" s="164">
        <v>0</v>
      </c>
      <c r="BT36" s="164">
        <v>1501</v>
      </c>
      <c r="BU36" s="164">
        <v>14901</v>
      </c>
      <c r="BV36" s="164">
        <v>227574</v>
      </c>
      <c r="BW36" s="164">
        <v>179971</v>
      </c>
      <c r="BX36" s="164">
        <v>165506</v>
      </c>
      <c r="BY36" s="164">
        <v>14465</v>
      </c>
      <c r="BZ36" s="164">
        <v>23765</v>
      </c>
      <c r="CA36" s="164">
        <v>0</v>
      </c>
      <c r="CB36" s="164">
        <v>2</v>
      </c>
      <c r="CC36" s="164">
        <v>0</v>
      </c>
      <c r="CD36" s="164">
        <v>0</v>
      </c>
      <c r="CE36" s="164">
        <v>0</v>
      </c>
      <c r="CF36" s="164">
        <v>0</v>
      </c>
      <c r="CG36" s="164">
        <v>0</v>
      </c>
      <c r="CH36" s="164">
        <v>0</v>
      </c>
      <c r="CI36" s="164">
        <v>23763</v>
      </c>
      <c r="CJ36" s="164">
        <v>0</v>
      </c>
      <c r="CK36" s="164">
        <v>0</v>
      </c>
      <c r="CL36" s="164">
        <v>23763</v>
      </c>
      <c r="CM36" s="164">
        <v>479742</v>
      </c>
      <c r="CN36" s="164">
        <v>0</v>
      </c>
      <c r="CO36" s="164">
        <v>0</v>
      </c>
      <c r="CP36" s="164">
        <v>46742</v>
      </c>
      <c r="CQ36" s="164">
        <v>2776364</v>
      </c>
      <c r="CR36" s="164">
        <f t="shared" si="19"/>
        <v>1415187</v>
      </c>
      <c r="CS36" s="167">
        <f t="shared" si="20"/>
        <v>51</v>
      </c>
      <c r="CT36" s="164">
        <v>725822</v>
      </c>
      <c r="CU36" s="167">
        <f t="shared" si="21"/>
        <v>26.1</v>
      </c>
      <c r="CV36" s="164">
        <v>689365</v>
      </c>
      <c r="CW36" s="167">
        <f t="shared" si="22"/>
        <v>24.9</v>
      </c>
      <c r="CX36" s="164">
        <f t="shared" si="23"/>
        <v>1361177</v>
      </c>
      <c r="CY36" s="167">
        <f t="shared" si="24"/>
        <v>49</v>
      </c>
      <c r="CZ36" s="164">
        <v>103022</v>
      </c>
      <c r="DA36" s="167">
        <f t="shared" si="25"/>
        <v>3.7</v>
      </c>
      <c r="DB36" s="164">
        <v>1258155</v>
      </c>
      <c r="DC36" s="167">
        <f t="shared" si="26"/>
        <v>45.3</v>
      </c>
      <c r="DD36" s="80">
        <v>2484946</v>
      </c>
      <c r="DE36" s="80">
        <f t="shared" si="27"/>
        <v>291418</v>
      </c>
      <c r="DF36" s="81">
        <f t="shared" si="1"/>
        <v>1420051</v>
      </c>
      <c r="DG36" s="84">
        <f t="shared" si="10"/>
        <v>1466793</v>
      </c>
      <c r="DH36" s="80"/>
      <c r="DI36" s="84">
        <f t="shared" si="11"/>
        <v>661424</v>
      </c>
      <c r="DJ36" s="80">
        <f t="shared" si="2"/>
        <v>2114940</v>
      </c>
      <c r="DK36" s="80">
        <f t="shared" si="28"/>
        <v>-291418</v>
      </c>
      <c r="DL36" s="80"/>
      <c r="DM36" s="79">
        <f t="shared" si="13"/>
        <v>828844</v>
      </c>
      <c r="DN36" s="79">
        <f t="shared" si="14"/>
        <v>1947520</v>
      </c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</row>
    <row r="37" spans="1:252" s="82" customFormat="1" ht="32.25" customHeight="1">
      <c r="A37" s="83" t="s">
        <v>29</v>
      </c>
      <c r="B37" s="163">
        <v>530367</v>
      </c>
      <c r="C37" s="164">
        <v>28767</v>
      </c>
      <c r="D37" s="164">
        <v>8402</v>
      </c>
      <c r="E37" s="164">
        <v>0</v>
      </c>
      <c r="F37" s="164">
        <v>0</v>
      </c>
      <c r="G37" s="164">
        <v>20365</v>
      </c>
      <c r="H37" s="164">
        <v>0</v>
      </c>
      <c r="I37" s="164">
        <v>160</v>
      </c>
      <c r="J37" s="164">
        <v>446</v>
      </c>
      <c r="K37" s="164">
        <v>236</v>
      </c>
      <c r="L37" s="164">
        <v>36841</v>
      </c>
      <c r="M37" s="164">
        <v>0</v>
      </c>
      <c r="N37" s="164">
        <v>0</v>
      </c>
      <c r="O37" s="164">
        <v>4866</v>
      </c>
      <c r="P37" s="164">
        <v>44</v>
      </c>
      <c r="Q37" s="164">
        <v>1567605</v>
      </c>
      <c r="R37" s="164">
        <v>1391424</v>
      </c>
      <c r="S37" s="164">
        <v>175546</v>
      </c>
      <c r="T37" s="164">
        <v>635</v>
      </c>
      <c r="U37" s="164">
        <v>0</v>
      </c>
      <c r="V37" s="164">
        <v>3904</v>
      </c>
      <c r="W37" s="164">
        <v>2990</v>
      </c>
      <c r="X37" s="164">
        <v>15229</v>
      </c>
      <c r="Y37" s="164">
        <v>0</v>
      </c>
      <c r="Z37" s="164">
        <v>0</v>
      </c>
      <c r="AA37" s="164">
        <v>0</v>
      </c>
      <c r="AB37" s="164">
        <v>0</v>
      </c>
      <c r="AC37" s="164">
        <v>8334</v>
      </c>
      <c r="AD37" s="164">
        <v>6895</v>
      </c>
      <c r="AE37" s="164">
        <v>1990</v>
      </c>
      <c r="AF37" s="164">
        <v>1331</v>
      </c>
      <c r="AG37" s="164">
        <v>659</v>
      </c>
      <c r="AH37" s="164">
        <v>250280</v>
      </c>
      <c r="AI37" s="164">
        <v>0</v>
      </c>
      <c r="AJ37" s="164">
        <v>240</v>
      </c>
      <c r="AK37" s="164">
        <v>14374</v>
      </c>
      <c r="AL37" s="164">
        <v>5912</v>
      </c>
      <c r="AM37" s="164">
        <v>30926</v>
      </c>
      <c r="AN37" s="164">
        <v>28089</v>
      </c>
      <c r="AO37" s="164">
        <v>143</v>
      </c>
      <c r="AP37" s="164">
        <v>126887</v>
      </c>
      <c r="AQ37" s="164">
        <v>0</v>
      </c>
      <c r="AR37" s="164">
        <v>0</v>
      </c>
      <c r="AS37" s="164">
        <v>10246</v>
      </c>
      <c r="AT37" s="164">
        <v>0</v>
      </c>
      <c r="AU37" s="164">
        <f t="shared" si="3"/>
        <v>33463</v>
      </c>
      <c r="AV37" s="164">
        <v>0</v>
      </c>
      <c r="AW37" s="164">
        <v>247106</v>
      </c>
      <c r="AX37" s="164">
        <v>160235</v>
      </c>
      <c r="AY37" s="164">
        <v>120</v>
      </c>
      <c r="AZ37" s="164">
        <v>7188</v>
      </c>
      <c r="BA37" s="164">
        <v>1377</v>
      </c>
      <c r="BB37" s="164">
        <v>16605</v>
      </c>
      <c r="BC37" s="164">
        <v>26256</v>
      </c>
      <c r="BD37" s="164">
        <v>10358</v>
      </c>
      <c r="BE37" s="164">
        <v>0</v>
      </c>
      <c r="BF37" s="164">
        <v>0</v>
      </c>
      <c r="BG37" s="164">
        <v>10358</v>
      </c>
      <c r="BH37" s="164">
        <v>54446</v>
      </c>
      <c r="BI37" s="164">
        <v>0</v>
      </c>
      <c r="BJ37" s="164">
        <v>43885</v>
      </c>
      <c r="BK37" s="164">
        <v>86871</v>
      </c>
      <c r="BL37" s="164">
        <v>999</v>
      </c>
      <c r="BM37" s="164">
        <v>0</v>
      </c>
      <c r="BN37" s="164">
        <v>85872</v>
      </c>
      <c r="BO37" s="164">
        <v>10295</v>
      </c>
      <c r="BP37" s="164">
        <v>4848</v>
      </c>
      <c r="BQ37" s="164">
        <v>5447</v>
      </c>
      <c r="BR37" s="164">
        <v>76</v>
      </c>
      <c r="BS37" s="164">
        <v>0</v>
      </c>
      <c r="BT37" s="164">
        <v>5371</v>
      </c>
      <c r="BU37" s="164">
        <v>3211</v>
      </c>
      <c r="BV37" s="164">
        <v>77433</v>
      </c>
      <c r="BW37" s="164">
        <v>109006</v>
      </c>
      <c r="BX37" s="164">
        <v>95103</v>
      </c>
      <c r="BY37" s="164">
        <v>13903</v>
      </c>
      <c r="BZ37" s="164">
        <v>60342</v>
      </c>
      <c r="CA37" s="164">
        <v>32</v>
      </c>
      <c r="CB37" s="164">
        <v>5</v>
      </c>
      <c r="CC37" s="164">
        <v>0</v>
      </c>
      <c r="CD37" s="164">
        <v>19622</v>
      </c>
      <c r="CE37" s="164">
        <v>66</v>
      </c>
      <c r="CF37" s="164">
        <v>0</v>
      </c>
      <c r="CG37" s="164">
        <v>66</v>
      </c>
      <c r="CH37" s="164">
        <v>0</v>
      </c>
      <c r="CI37" s="164">
        <v>40617</v>
      </c>
      <c r="CJ37" s="164">
        <v>0</v>
      </c>
      <c r="CK37" s="164">
        <v>0</v>
      </c>
      <c r="CL37" s="164">
        <v>40617</v>
      </c>
      <c r="CM37" s="164">
        <v>438035</v>
      </c>
      <c r="CN37" s="164">
        <v>0</v>
      </c>
      <c r="CO37" s="164">
        <v>0</v>
      </c>
      <c r="CP37" s="164">
        <v>78335</v>
      </c>
      <c r="CQ37" s="164">
        <v>3386163</v>
      </c>
      <c r="CR37" s="164">
        <f t="shared" si="19"/>
        <v>1228485</v>
      </c>
      <c r="CS37" s="167">
        <f t="shared" si="20"/>
        <v>36.3</v>
      </c>
      <c r="CT37" s="164">
        <v>777269</v>
      </c>
      <c r="CU37" s="167">
        <f t="shared" si="21"/>
        <v>23</v>
      </c>
      <c r="CV37" s="164">
        <v>451216</v>
      </c>
      <c r="CW37" s="167">
        <f t="shared" si="22"/>
        <v>13.299999999999997</v>
      </c>
      <c r="CX37" s="164">
        <f t="shared" si="23"/>
        <v>2157678</v>
      </c>
      <c r="CY37" s="167">
        <f t="shared" si="24"/>
        <v>63.7</v>
      </c>
      <c r="CZ37" s="164">
        <v>161622</v>
      </c>
      <c r="DA37" s="167">
        <f t="shared" si="25"/>
        <v>4.8</v>
      </c>
      <c r="DB37" s="164">
        <v>1996056</v>
      </c>
      <c r="DC37" s="167">
        <f t="shared" si="26"/>
        <v>58.900000000000006</v>
      </c>
      <c r="DD37" s="80">
        <v>3737380</v>
      </c>
      <c r="DE37" s="80">
        <f t="shared" si="27"/>
        <v>-351217</v>
      </c>
      <c r="DF37" s="81">
        <f t="shared" si="1"/>
        <v>2169332</v>
      </c>
      <c r="DG37" s="84">
        <f t="shared" si="10"/>
        <v>2247667</v>
      </c>
      <c r="DH37" s="80"/>
      <c r="DI37" s="84">
        <f t="shared" si="11"/>
        <v>811777</v>
      </c>
      <c r="DJ37" s="80">
        <f t="shared" si="2"/>
        <v>2574386</v>
      </c>
      <c r="DK37" s="80">
        <f t="shared" si="28"/>
        <v>351217</v>
      </c>
      <c r="DL37" s="80"/>
      <c r="DM37" s="79">
        <f t="shared" si="13"/>
        <v>938891</v>
      </c>
      <c r="DN37" s="79">
        <f t="shared" si="14"/>
        <v>2447272</v>
      </c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</row>
    <row r="38" spans="1:252" s="90" customFormat="1" ht="32.25" customHeight="1">
      <c r="A38" s="85" t="s">
        <v>30</v>
      </c>
      <c r="B38" s="171">
        <v>86609</v>
      </c>
      <c r="C38" s="172">
        <v>31562</v>
      </c>
      <c r="D38" s="172">
        <v>9219</v>
      </c>
      <c r="E38" s="172">
        <v>0</v>
      </c>
      <c r="F38" s="172">
        <v>0</v>
      </c>
      <c r="G38" s="172">
        <v>22343</v>
      </c>
      <c r="H38" s="172">
        <v>0</v>
      </c>
      <c r="I38" s="172">
        <v>87</v>
      </c>
      <c r="J38" s="172">
        <v>242</v>
      </c>
      <c r="K38" s="172">
        <v>128</v>
      </c>
      <c r="L38" s="172">
        <v>20857</v>
      </c>
      <c r="M38" s="172">
        <v>0</v>
      </c>
      <c r="N38" s="172">
        <v>0</v>
      </c>
      <c r="O38" s="172">
        <v>5336</v>
      </c>
      <c r="P38" s="172">
        <v>0</v>
      </c>
      <c r="Q38" s="172">
        <v>1334986</v>
      </c>
      <c r="R38" s="172">
        <v>1215406</v>
      </c>
      <c r="S38" s="172">
        <v>119432</v>
      </c>
      <c r="T38" s="172">
        <v>148</v>
      </c>
      <c r="U38" s="172">
        <v>0</v>
      </c>
      <c r="V38" s="172">
        <v>164</v>
      </c>
      <c r="W38" s="172">
        <v>18</v>
      </c>
      <c r="X38" s="172">
        <v>17042</v>
      </c>
      <c r="Y38" s="172">
        <v>0</v>
      </c>
      <c r="Z38" s="172">
        <v>0</v>
      </c>
      <c r="AA38" s="172">
        <v>0</v>
      </c>
      <c r="AB38" s="172">
        <v>1555</v>
      </c>
      <c r="AC38" s="172">
        <v>9963</v>
      </c>
      <c r="AD38" s="172">
        <v>5524</v>
      </c>
      <c r="AE38" s="172">
        <v>738</v>
      </c>
      <c r="AF38" s="172">
        <v>452</v>
      </c>
      <c r="AG38" s="172">
        <v>286</v>
      </c>
      <c r="AH38" s="172">
        <v>178192</v>
      </c>
      <c r="AI38" s="172">
        <v>0</v>
      </c>
      <c r="AJ38" s="172">
        <v>0</v>
      </c>
      <c r="AK38" s="172">
        <v>8417</v>
      </c>
      <c r="AL38" s="172">
        <v>6607</v>
      </c>
      <c r="AM38" s="172">
        <v>4522</v>
      </c>
      <c r="AN38" s="172">
        <v>59638</v>
      </c>
      <c r="AO38" s="172">
        <v>158</v>
      </c>
      <c r="AP38" s="172">
        <v>31554</v>
      </c>
      <c r="AQ38" s="172">
        <v>0</v>
      </c>
      <c r="AR38" s="172">
        <v>0</v>
      </c>
      <c r="AS38" s="172">
        <v>48747</v>
      </c>
      <c r="AT38" s="172">
        <v>0</v>
      </c>
      <c r="AU38" s="172">
        <f t="shared" si="3"/>
        <v>18549</v>
      </c>
      <c r="AV38" s="172">
        <v>0</v>
      </c>
      <c r="AW38" s="172">
        <v>146633</v>
      </c>
      <c r="AX38" s="172">
        <v>104527</v>
      </c>
      <c r="AY38" s="172">
        <v>0</v>
      </c>
      <c r="AZ38" s="172">
        <v>4203</v>
      </c>
      <c r="BA38" s="172">
        <v>1480</v>
      </c>
      <c r="BB38" s="172">
        <v>49620</v>
      </c>
      <c r="BC38" s="172">
        <v>0</v>
      </c>
      <c r="BD38" s="172">
        <v>3518</v>
      </c>
      <c r="BE38" s="172">
        <v>0</v>
      </c>
      <c r="BF38" s="172">
        <v>0</v>
      </c>
      <c r="BG38" s="172">
        <v>3518</v>
      </c>
      <c r="BH38" s="172">
        <v>2297</v>
      </c>
      <c r="BI38" s="172">
        <v>0</v>
      </c>
      <c r="BJ38" s="172">
        <v>43409</v>
      </c>
      <c r="BK38" s="172">
        <v>42106</v>
      </c>
      <c r="BL38" s="172">
        <v>15504</v>
      </c>
      <c r="BM38" s="172">
        <v>0</v>
      </c>
      <c r="BN38" s="172">
        <v>26602</v>
      </c>
      <c r="BO38" s="172">
        <v>20253</v>
      </c>
      <c r="BP38" s="172">
        <v>1645</v>
      </c>
      <c r="BQ38" s="172">
        <v>18608</v>
      </c>
      <c r="BR38" s="172">
        <v>17312</v>
      </c>
      <c r="BS38" s="172">
        <v>0</v>
      </c>
      <c r="BT38" s="172">
        <v>1296</v>
      </c>
      <c r="BU38" s="172">
        <v>1233</v>
      </c>
      <c r="BV38" s="172">
        <v>289974</v>
      </c>
      <c r="BW38" s="172">
        <v>88815</v>
      </c>
      <c r="BX38" s="172">
        <v>29938</v>
      </c>
      <c r="BY38" s="172">
        <v>58877</v>
      </c>
      <c r="BZ38" s="172">
        <v>27562</v>
      </c>
      <c r="CA38" s="172">
        <v>0</v>
      </c>
      <c r="CB38" s="172">
        <v>0</v>
      </c>
      <c r="CC38" s="172">
        <v>0</v>
      </c>
      <c r="CD38" s="172">
        <v>252</v>
      </c>
      <c r="CE38" s="172">
        <v>200</v>
      </c>
      <c r="CF38" s="172">
        <v>0</v>
      </c>
      <c r="CG38" s="172">
        <v>200</v>
      </c>
      <c r="CH38" s="172">
        <v>0</v>
      </c>
      <c r="CI38" s="172">
        <v>27110</v>
      </c>
      <c r="CJ38" s="172">
        <v>0</v>
      </c>
      <c r="CK38" s="172">
        <v>0</v>
      </c>
      <c r="CL38" s="172">
        <v>27110</v>
      </c>
      <c r="CM38" s="172">
        <v>125243</v>
      </c>
      <c r="CN38" s="172">
        <v>0</v>
      </c>
      <c r="CO38" s="172">
        <v>0</v>
      </c>
      <c r="CP38" s="172">
        <v>49443</v>
      </c>
      <c r="CQ38" s="172">
        <v>2375656</v>
      </c>
      <c r="CR38" s="172">
        <f t="shared" si="19"/>
        <v>896054</v>
      </c>
      <c r="CS38" s="173">
        <f t="shared" si="20"/>
        <v>37.7</v>
      </c>
      <c r="CT38" s="172">
        <v>269667</v>
      </c>
      <c r="CU38" s="173">
        <f t="shared" si="21"/>
        <v>11.4</v>
      </c>
      <c r="CV38" s="172">
        <v>626387</v>
      </c>
      <c r="CW38" s="173">
        <f t="shared" si="22"/>
        <v>26.300000000000004</v>
      </c>
      <c r="CX38" s="172">
        <f t="shared" si="23"/>
        <v>1479602</v>
      </c>
      <c r="CY38" s="173">
        <f t="shared" si="24"/>
        <v>62.3</v>
      </c>
      <c r="CZ38" s="172">
        <v>116026</v>
      </c>
      <c r="DA38" s="173">
        <f t="shared" si="25"/>
        <v>4.9</v>
      </c>
      <c r="DB38" s="172">
        <v>1363576</v>
      </c>
      <c r="DC38" s="173">
        <f t="shared" si="26"/>
        <v>57.4</v>
      </c>
      <c r="DD38" s="86">
        <v>2677937</v>
      </c>
      <c r="DE38" s="86">
        <f t="shared" si="27"/>
        <v>-302281</v>
      </c>
      <c r="DF38" s="87">
        <f t="shared" si="1"/>
        <v>1479807</v>
      </c>
      <c r="DG38" s="88">
        <f t="shared" si="10"/>
        <v>1529250</v>
      </c>
      <c r="DH38" s="86"/>
      <c r="DI38" s="88">
        <f t="shared" si="11"/>
        <v>532390</v>
      </c>
      <c r="DJ38" s="86">
        <f t="shared" si="2"/>
        <v>1843266</v>
      </c>
      <c r="DK38" s="86">
        <f t="shared" si="28"/>
        <v>302281</v>
      </c>
      <c r="DL38" s="86"/>
      <c r="DM38" s="89">
        <f t="shared" si="13"/>
        <v>385693</v>
      </c>
      <c r="DN38" s="89">
        <f t="shared" si="14"/>
        <v>1989963</v>
      </c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</row>
    <row r="39" spans="1:252" s="82" customFormat="1" ht="32.25" customHeight="1">
      <c r="A39" s="83" t="s">
        <v>96</v>
      </c>
      <c r="B39" s="163">
        <v>1620090</v>
      </c>
      <c r="C39" s="164">
        <v>121647</v>
      </c>
      <c r="D39" s="164">
        <v>35532</v>
      </c>
      <c r="E39" s="164">
        <v>0</v>
      </c>
      <c r="F39" s="164">
        <v>0</v>
      </c>
      <c r="G39" s="164">
        <v>86115</v>
      </c>
      <c r="H39" s="164">
        <v>0</v>
      </c>
      <c r="I39" s="164">
        <v>1907</v>
      </c>
      <c r="J39" s="164">
        <v>5294</v>
      </c>
      <c r="K39" s="164">
        <v>2788</v>
      </c>
      <c r="L39" s="164">
        <v>317156</v>
      </c>
      <c r="M39" s="164">
        <v>0</v>
      </c>
      <c r="N39" s="164">
        <v>0</v>
      </c>
      <c r="O39" s="164">
        <v>20603</v>
      </c>
      <c r="P39" s="164">
        <v>7355</v>
      </c>
      <c r="Q39" s="164">
        <v>5617335</v>
      </c>
      <c r="R39" s="164">
        <v>5197724</v>
      </c>
      <c r="S39" s="164">
        <v>358263</v>
      </c>
      <c r="T39" s="164">
        <v>61348</v>
      </c>
      <c r="U39" s="164">
        <v>1901</v>
      </c>
      <c r="V39" s="164">
        <v>12823</v>
      </c>
      <c r="W39" s="164">
        <v>5953</v>
      </c>
      <c r="X39" s="164">
        <v>172492</v>
      </c>
      <c r="Y39" s="164">
        <v>2793</v>
      </c>
      <c r="Z39" s="164">
        <v>2793</v>
      </c>
      <c r="AA39" s="164">
        <v>0</v>
      </c>
      <c r="AB39" s="164">
        <v>61899</v>
      </c>
      <c r="AC39" s="164">
        <v>86907</v>
      </c>
      <c r="AD39" s="164">
        <v>20893</v>
      </c>
      <c r="AE39" s="164">
        <v>11764</v>
      </c>
      <c r="AF39" s="164">
        <v>9483</v>
      </c>
      <c r="AG39" s="164">
        <v>2281</v>
      </c>
      <c r="AH39" s="164">
        <v>827566</v>
      </c>
      <c r="AI39" s="164">
        <v>0</v>
      </c>
      <c r="AJ39" s="164">
        <v>53139</v>
      </c>
      <c r="AK39" s="164">
        <v>157126</v>
      </c>
      <c r="AL39" s="164">
        <v>196931</v>
      </c>
      <c r="AM39" s="164">
        <v>46328</v>
      </c>
      <c r="AN39" s="164">
        <v>0</v>
      </c>
      <c r="AO39" s="164">
        <v>4095</v>
      </c>
      <c r="AP39" s="164">
        <v>106925</v>
      </c>
      <c r="AQ39" s="164">
        <v>0</v>
      </c>
      <c r="AR39" s="164">
        <v>0</v>
      </c>
      <c r="AS39" s="164">
        <v>0</v>
      </c>
      <c r="AT39" s="164">
        <v>0</v>
      </c>
      <c r="AU39" s="164">
        <f t="shared" si="3"/>
        <v>263022</v>
      </c>
      <c r="AV39" s="164">
        <v>0</v>
      </c>
      <c r="AW39" s="164">
        <v>1052553</v>
      </c>
      <c r="AX39" s="164">
        <v>867019</v>
      </c>
      <c r="AY39" s="164">
        <v>26569</v>
      </c>
      <c r="AZ39" s="164">
        <v>83694</v>
      </c>
      <c r="BA39" s="164">
        <v>0</v>
      </c>
      <c r="BB39" s="164">
        <v>235735</v>
      </c>
      <c r="BC39" s="164">
        <v>52728</v>
      </c>
      <c r="BD39" s="164">
        <v>18962</v>
      </c>
      <c r="BE39" s="164">
        <v>0</v>
      </c>
      <c r="BF39" s="164">
        <v>0</v>
      </c>
      <c r="BG39" s="164">
        <v>18962</v>
      </c>
      <c r="BH39" s="164">
        <v>4919</v>
      </c>
      <c r="BI39" s="164">
        <v>0</v>
      </c>
      <c r="BJ39" s="164">
        <v>444412</v>
      </c>
      <c r="BK39" s="164">
        <v>185534</v>
      </c>
      <c r="BL39" s="164">
        <v>3102</v>
      </c>
      <c r="BM39" s="164">
        <v>0</v>
      </c>
      <c r="BN39" s="164">
        <v>182432</v>
      </c>
      <c r="BO39" s="164">
        <v>23044</v>
      </c>
      <c r="BP39" s="164">
        <v>7661</v>
      </c>
      <c r="BQ39" s="164">
        <v>15383</v>
      </c>
      <c r="BR39" s="164">
        <v>11617</v>
      </c>
      <c r="BS39" s="164">
        <v>0</v>
      </c>
      <c r="BT39" s="164">
        <v>3766</v>
      </c>
      <c r="BU39" s="164">
        <v>72250</v>
      </c>
      <c r="BV39" s="164">
        <v>328236</v>
      </c>
      <c r="BW39" s="164">
        <v>372290</v>
      </c>
      <c r="BX39" s="164">
        <v>314360</v>
      </c>
      <c r="BY39" s="164">
        <v>57930</v>
      </c>
      <c r="BZ39" s="164">
        <v>238837</v>
      </c>
      <c r="CA39" s="164">
        <v>3572</v>
      </c>
      <c r="CB39" s="164">
        <v>43</v>
      </c>
      <c r="CC39" s="164">
        <v>0</v>
      </c>
      <c r="CD39" s="164">
        <v>60000</v>
      </c>
      <c r="CE39" s="164">
        <v>0</v>
      </c>
      <c r="CF39" s="164">
        <v>0</v>
      </c>
      <c r="CG39" s="164">
        <v>0</v>
      </c>
      <c r="CH39" s="164">
        <v>0</v>
      </c>
      <c r="CI39" s="164">
        <v>175222</v>
      </c>
      <c r="CJ39" s="164">
        <v>0</v>
      </c>
      <c r="CK39" s="164">
        <v>0</v>
      </c>
      <c r="CL39" s="164">
        <v>175222</v>
      </c>
      <c r="CM39" s="164">
        <v>1769500</v>
      </c>
      <c r="CN39" s="164">
        <v>0</v>
      </c>
      <c r="CO39" s="164">
        <v>0</v>
      </c>
      <c r="CP39" s="164">
        <v>200000</v>
      </c>
      <c r="CQ39" s="164">
        <v>12597431</v>
      </c>
      <c r="CR39" s="164">
        <f t="shared" si="19"/>
        <v>4128808</v>
      </c>
      <c r="CS39" s="167">
        <f t="shared" si="20"/>
        <v>32.8</v>
      </c>
      <c r="CT39" s="164">
        <v>2971472</v>
      </c>
      <c r="CU39" s="167">
        <f t="shared" si="21"/>
        <v>23.6</v>
      </c>
      <c r="CV39" s="164">
        <v>1157336</v>
      </c>
      <c r="CW39" s="167">
        <f t="shared" si="22"/>
        <v>9.199999999999996</v>
      </c>
      <c r="CX39" s="164">
        <f t="shared" si="23"/>
        <v>8468623</v>
      </c>
      <c r="CY39" s="167">
        <f t="shared" si="24"/>
        <v>67.2</v>
      </c>
      <c r="CZ39" s="164">
        <v>1169870</v>
      </c>
      <c r="DA39" s="167">
        <f t="shared" si="25"/>
        <v>9.3</v>
      </c>
      <c r="DB39" s="164">
        <v>7298753</v>
      </c>
      <c r="DC39" s="167">
        <f t="shared" si="26"/>
        <v>57.900000000000006</v>
      </c>
      <c r="DD39" s="80">
        <v>11609337</v>
      </c>
      <c r="DE39" s="80">
        <f t="shared" si="27"/>
        <v>988094</v>
      </c>
      <c r="DF39" s="81">
        <f t="shared" si="1"/>
        <v>7714175</v>
      </c>
      <c r="DG39" s="84">
        <f t="shared" si="10"/>
        <v>7914175</v>
      </c>
      <c r="DH39" s="80"/>
      <c r="DI39" s="84">
        <f t="shared" si="11"/>
        <v>2851826</v>
      </c>
      <c r="DJ39" s="80">
        <f t="shared" si="2"/>
        <v>9745605</v>
      </c>
      <c r="DK39" s="80">
        <f t="shared" si="28"/>
        <v>-988094</v>
      </c>
      <c r="DL39" s="80"/>
      <c r="DM39" s="79">
        <f t="shared" si="13"/>
        <v>4141342</v>
      </c>
      <c r="DN39" s="79">
        <f t="shared" si="14"/>
        <v>8456089</v>
      </c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  <c r="IR39" s="80"/>
    </row>
    <row r="40" spans="1:252" s="82" customFormat="1" ht="32.25" customHeight="1">
      <c r="A40" s="83" t="s">
        <v>31</v>
      </c>
      <c r="B40" s="163">
        <v>3526045</v>
      </c>
      <c r="C40" s="164">
        <v>112531</v>
      </c>
      <c r="D40" s="164">
        <v>32869</v>
      </c>
      <c r="E40" s="164">
        <v>0</v>
      </c>
      <c r="F40" s="164">
        <v>0</v>
      </c>
      <c r="G40" s="164">
        <v>79662</v>
      </c>
      <c r="H40" s="164">
        <v>0</v>
      </c>
      <c r="I40" s="164">
        <v>2307</v>
      </c>
      <c r="J40" s="164">
        <v>6410</v>
      </c>
      <c r="K40" s="164">
        <v>3428</v>
      </c>
      <c r="L40" s="164">
        <v>351216</v>
      </c>
      <c r="M40" s="164">
        <v>43364</v>
      </c>
      <c r="N40" s="164">
        <v>0</v>
      </c>
      <c r="O40" s="164">
        <v>19041</v>
      </c>
      <c r="P40" s="164">
        <v>14705</v>
      </c>
      <c r="Q40" s="164">
        <v>840668</v>
      </c>
      <c r="R40" s="164">
        <v>357170</v>
      </c>
      <c r="S40" s="164">
        <v>135525</v>
      </c>
      <c r="T40" s="164">
        <v>347973</v>
      </c>
      <c r="U40" s="164">
        <v>2518</v>
      </c>
      <c r="V40" s="164">
        <v>50397</v>
      </c>
      <c r="W40" s="164">
        <v>1931</v>
      </c>
      <c r="X40" s="164">
        <v>109653</v>
      </c>
      <c r="Y40" s="164">
        <v>2065</v>
      </c>
      <c r="Z40" s="164">
        <v>2065</v>
      </c>
      <c r="AA40" s="164">
        <v>0</v>
      </c>
      <c r="AB40" s="164">
        <v>32738</v>
      </c>
      <c r="AC40" s="164">
        <v>48539</v>
      </c>
      <c r="AD40" s="164">
        <v>26311</v>
      </c>
      <c r="AE40" s="164">
        <v>9280</v>
      </c>
      <c r="AF40" s="164">
        <v>2259</v>
      </c>
      <c r="AG40" s="164">
        <v>7021</v>
      </c>
      <c r="AH40" s="164">
        <v>1209790</v>
      </c>
      <c r="AI40" s="164">
        <v>0</v>
      </c>
      <c r="AJ40" s="164">
        <v>132099</v>
      </c>
      <c r="AK40" s="164">
        <v>128013</v>
      </c>
      <c r="AL40" s="164">
        <v>267973</v>
      </c>
      <c r="AM40" s="164">
        <v>332566</v>
      </c>
      <c r="AN40" s="164">
        <v>1907</v>
      </c>
      <c r="AO40" s="164">
        <v>347</v>
      </c>
      <c r="AP40" s="164">
        <v>77481</v>
      </c>
      <c r="AQ40" s="164">
        <v>56630</v>
      </c>
      <c r="AR40" s="164">
        <v>0</v>
      </c>
      <c r="AS40" s="164">
        <v>25620</v>
      </c>
      <c r="AT40" s="164">
        <v>0</v>
      </c>
      <c r="AU40" s="164">
        <f t="shared" si="3"/>
        <v>187154</v>
      </c>
      <c r="AV40" s="164">
        <v>8276</v>
      </c>
      <c r="AW40" s="164">
        <v>22497317</v>
      </c>
      <c r="AX40" s="164">
        <v>22241522</v>
      </c>
      <c r="AY40" s="164">
        <v>66049</v>
      </c>
      <c r="AZ40" s="164">
        <v>64006</v>
      </c>
      <c r="BA40" s="164">
        <v>57694</v>
      </c>
      <c r="BB40" s="164">
        <v>542875</v>
      </c>
      <c r="BC40" s="164">
        <v>0</v>
      </c>
      <c r="BD40" s="164">
        <v>16429</v>
      </c>
      <c r="BE40" s="164">
        <v>0</v>
      </c>
      <c r="BF40" s="164">
        <v>0</v>
      </c>
      <c r="BG40" s="164">
        <v>16429</v>
      </c>
      <c r="BH40" s="164">
        <v>5226</v>
      </c>
      <c r="BI40" s="164">
        <v>0</v>
      </c>
      <c r="BJ40" s="164">
        <v>21489243</v>
      </c>
      <c r="BK40" s="164">
        <v>255795</v>
      </c>
      <c r="BL40" s="164">
        <v>35095</v>
      </c>
      <c r="BM40" s="164">
        <v>0</v>
      </c>
      <c r="BN40" s="164">
        <v>220700</v>
      </c>
      <c r="BO40" s="164">
        <v>41819</v>
      </c>
      <c r="BP40" s="164">
        <v>34858</v>
      </c>
      <c r="BQ40" s="164">
        <v>6961</v>
      </c>
      <c r="BR40" s="164">
        <v>6520</v>
      </c>
      <c r="BS40" s="164">
        <v>0</v>
      </c>
      <c r="BT40" s="164">
        <v>441</v>
      </c>
      <c r="BU40" s="164">
        <v>36940</v>
      </c>
      <c r="BV40" s="164">
        <v>531324</v>
      </c>
      <c r="BW40" s="164">
        <v>622474</v>
      </c>
      <c r="BX40" s="164">
        <v>335621</v>
      </c>
      <c r="BY40" s="164">
        <v>286853</v>
      </c>
      <c r="BZ40" s="164">
        <v>218770</v>
      </c>
      <c r="CA40" s="164">
        <v>11205</v>
      </c>
      <c r="CB40" s="164">
        <v>25</v>
      </c>
      <c r="CC40" s="164">
        <v>0</v>
      </c>
      <c r="CD40" s="164">
        <v>122274</v>
      </c>
      <c r="CE40" s="164">
        <v>31171</v>
      </c>
      <c r="CF40" s="164">
        <v>31171</v>
      </c>
      <c r="CG40" s="164">
        <v>0</v>
      </c>
      <c r="CH40" s="164">
        <v>0</v>
      </c>
      <c r="CI40" s="164">
        <v>54095</v>
      </c>
      <c r="CJ40" s="164">
        <v>0</v>
      </c>
      <c r="CK40" s="164">
        <v>0</v>
      </c>
      <c r="CL40" s="164">
        <v>54095</v>
      </c>
      <c r="CM40" s="164">
        <v>257489</v>
      </c>
      <c r="CN40" s="164">
        <v>0</v>
      </c>
      <c r="CO40" s="164">
        <v>0</v>
      </c>
      <c r="CP40" s="164">
        <v>214689</v>
      </c>
      <c r="CQ40" s="164">
        <v>30515762</v>
      </c>
      <c r="CR40" s="164">
        <f t="shared" si="19"/>
        <v>24930771</v>
      </c>
      <c r="CS40" s="167">
        <f t="shared" si="20"/>
        <v>81.7</v>
      </c>
      <c r="CT40" s="164">
        <v>23079609</v>
      </c>
      <c r="CU40" s="167">
        <f t="shared" si="21"/>
        <v>75.6</v>
      </c>
      <c r="CV40" s="164">
        <v>1851162</v>
      </c>
      <c r="CW40" s="167">
        <f t="shared" si="22"/>
        <v>6.1000000000000085</v>
      </c>
      <c r="CX40" s="164">
        <f t="shared" si="23"/>
        <v>5584991</v>
      </c>
      <c r="CY40" s="167">
        <f t="shared" si="24"/>
        <v>18.299999999999997</v>
      </c>
      <c r="CZ40" s="164">
        <v>1099465</v>
      </c>
      <c r="DA40" s="167">
        <f t="shared" si="25"/>
        <v>3.6</v>
      </c>
      <c r="DB40" s="164">
        <v>4485526</v>
      </c>
      <c r="DC40" s="167">
        <f t="shared" si="26"/>
        <v>14.699999999999998</v>
      </c>
      <c r="DD40" s="80">
        <v>23466405</v>
      </c>
      <c r="DE40" s="80">
        <f t="shared" si="27"/>
        <v>7049357</v>
      </c>
      <c r="DF40" s="81">
        <f t="shared" si="1"/>
        <v>4919715</v>
      </c>
      <c r="DG40" s="84">
        <f t="shared" si="10"/>
        <v>5134404</v>
      </c>
      <c r="DH40" s="80"/>
      <c r="DI40" s="84">
        <f t="shared" si="11"/>
        <v>5146702</v>
      </c>
      <c r="DJ40" s="80">
        <f t="shared" si="2"/>
        <v>25369060</v>
      </c>
      <c r="DK40" s="80">
        <f t="shared" si="28"/>
        <v>-7049357</v>
      </c>
      <c r="DL40" s="80"/>
      <c r="DM40" s="79">
        <f t="shared" si="13"/>
        <v>24179074</v>
      </c>
      <c r="DN40" s="79">
        <f t="shared" si="14"/>
        <v>6336688</v>
      </c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80"/>
    </row>
    <row r="41" spans="1:252" s="82" customFormat="1" ht="32.25" customHeight="1">
      <c r="A41" s="83" t="s">
        <v>32</v>
      </c>
      <c r="B41" s="163">
        <v>1231710</v>
      </c>
      <c r="C41" s="164">
        <v>38610</v>
      </c>
      <c r="D41" s="164">
        <v>11277</v>
      </c>
      <c r="E41" s="164">
        <v>0</v>
      </c>
      <c r="F41" s="164">
        <v>0</v>
      </c>
      <c r="G41" s="164">
        <v>27333</v>
      </c>
      <c r="H41" s="164">
        <v>0</v>
      </c>
      <c r="I41" s="164">
        <v>654</v>
      </c>
      <c r="J41" s="164">
        <v>1821</v>
      </c>
      <c r="K41" s="164">
        <v>975</v>
      </c>
      <c r="L41" s="164">
        <v>129236</v>
      </c>
      <c r="M41" s="164">
        <v>2735</v>
      </c>
      <c r="N41" s="164">
        <v>0</v>
      </c>
      <c r="O41" s="164">
        <v>6535</v>
      </c>
      <c r="P41" s="164">
        <v>2848</v>
      </c>
      <c r="Q41" s="164">
        <v>1028839</v>
      </c>
      <c r="R41" s="164">
        <v>884298</v>
      </c>
      <c r="S41" s="164">
        <v>78216</v>
      </c>
      <c r="T41" s="164">
        <v>66325</v>
      </c>
      <c r="U41" s="164">
        <v>877</v>
      </c>
      <c r="V41" s="164">
        <v>4356</v>
      </c>
      <c r="W41" s="164">
        <v>2220</v>
      </c>
      <c r="X41" s="164">
        <v>55967</v>
      </c>
      <c r="Y41" s="164">
        <v>3738</v>
      </c>
      <c r="Z41" s="164">
        <v>3738</v>
      </c>
      <c r="AA41" s="164">
        <v>0</v>
      </c>
      <c r="AB41" s="164">
        <v>9247</v>
      </c>
      <c r="AC41" s="164">
        <v>14566</v>
      </c>
      <c r="AD41" s="164">
        <v>28416</v>
      </c>
      <c r="AE41" s="164">
        <v>3515</v>
      </c>
      <c r="AF41" s="164">
        <v>1097</v>
      </c>
      <c r="AG41" s="164">
        <v>2418</v>
      </c>
      <c r="AH41" s="164">
        <v>258724</v>
      </c>
      <c r="AI41" s="164">
        <v>0</v>
      </c>
      <c r="AJ41" s="164">
        <v>0</v>
      </c>
      <c r="AK41" s="164">
        <v>20795</v>
      </c>
      <c r="AL41" s="164">
        <v>81761</v>
      </c>
      <c r="AM41" s="164">
        <v>2200</v>
      </c>
      <c r="AN41" s="164">
        <v>0</v>
      </c>
      <c r="AO41" s="164">
        <v>1929</v>
      </c>
      <c r="AP41" s="164">
        <v>3645</v>
      </c>
      <c r="AQ41" s="164">
        <v>0</v>
      </c>
      <c r="AR41" s="164">
        <v>0</v>
      </c>
      <c r="AS41" s="164">
        <v>36149</v>
      </c>
      <c r="AT41" s="164">
        <v>0</v>
      </c>
      <c r="AU41" s="164">
        <f t="shared" si="3"/>
        <v>112245</v>
      </c>
      <c r="AV41" s="164">
        <v>0</v>
      </c>
      <c r="AW41" s="164">
        <v>319408</v>
      </c>
      <c r="AX41" s="164">
        <v>252299</v>
      </c>
      <c r="AY41" s="164">
        <v>0</v>
      </c>
      <c r="AZ41" s="164">
        <v>74170</v>
      </c>
      <c r="BA41" s="164">
        <v>18033</v>
      </c>
      <c r="BB41" s="164">
        <v>18301</v>
      </c>
      <c r="BC41" s="164">
        <v>27089</v>
      </c>
      <c r="BD41" s="164">
        <v>6324</v>
      </c>
      <c r="BE41" s="164">
        <v>0</v>
      </c>
      <c r="BF41" s="164">
        <v>0</v>
      </c>
      <c r="BG41" s="164">
        <v>6324</v>
      </c>
      <c r="BH41" s="164">
        <v>0</v>
      </c>
      <c r="BI41" s="164">
        <v>0</v>
      </c>
      <c r="BJ41" s="164">
        <v>108382</v>
      </c>
      <c r="BK41" s="164">
        <v>67109</v>
      </c>
      <c r="BL41" s="164">
        <v>0</v>
      </c>
      <c r="BM41" s="164">
        <v>0</v>
      </c>
      <c r="BN41" s="164">
        <v>67109</v>
      </c>
      <c r="BO41" s="164">
        <v>9089</v>
      </c>
      <c r="BP41" s="164">
        <v>8396</v>
      </c>
      <c r="BQ41" s="164">
        <v>693</v>
      </c>
      <c r="BR41" s="164">
        <v>693</v>
      </c>
      <c r="BS41" s="164">
        <v>0</v>
      </c>
      <c r="BT41" s="164">
        <v>0</v>
      </c>
      <c r="BU41" s="164">
        <v>7573</v>
      </c>
      <c r="BV41" s="164">
        <v>164553</v>
      </c>
      <c r="BW41" s="164">
        <v>517074</v>
      </c>
      <c r="BX41" s="164">
        <v>469275</v>
      </c>
      <c r="BY41" s="164">
        <v>47799</v>
      </c>
      <c r="BZ41" s="164">
        <v>58539</v>
      </c>
      <c r="CA41" s="164">
        <v>2145</v>
      </c>
      <c r="CB41" s="164">
        <v>1</v>
      </c>
      <c r="CC41" s="164">
        <v>0</v>
      </c>
      <c r="CD41" s="164">
        <v>3000</v>
      </c>
      <c r="CE41" s="164">
        <v>50</v>
      </c>
      <c r="CF41" s="164">
        <v>50</v>
      </c>
      <c r="CG41" s="164">
        <v>0</v>
      </c>
      <c r="CH41" s="164">
        <v>0</v>
      </c>
      <c r="CI41" s="164">
        <v>53343</v>
      </c>
      <c r="CJ41" s="164">
        <v>0</v>
      </c>
      <c r="CK41" s="164">
        <v>0</v>
      </c>
      <c r="CL41" s="164">
        <v>53343</v>
      </c>
      <c r="CM41" s="164">
        <v>745046</v>
      </c>
      <c r="CN41" s="164">
        <v>0</v>
      </c>
      <c r="CO41" s="164">
        <v>0</v>
      </c>
      <c r="CP41" s="164">
        <v>148346</v>
      </c>
      <c r="CQ41" s="164">
        <v>4588684</v>
      </c>
      <c r="CR41" s="164">
        <f t="shared" si="19"/>
        <v>1821950</v>
      </c>
      <c r="CS41" s="167">
        <f t="shared" si="20"/>
        <v>39.7</v>
      </c>
      <c r="CT41" s="164">
        <v>790101</v>
      </c>
      <c r="CU41" s="167">
        <f t="shared" si="21"/>
        <v>17.2</v>
      </c>
      <c r="CV41" s="164">
        <v>1031849</v>
      </c>
      <c r="CW41" s="167">
        <f t="shared" si="22"/>
        <v>22.500000000000004</v>
      </c>
      <c r="CX41" s="164">
        <f t="shared" si="23"/>
        <v>2766734</v>
      </c>
      <c r="CY41" s="167">
        <f t="shared" si="24"/>
        <v>60.3</v>
      </c>
      <c r="CZ41" s="164">
        <v>442533</v>
      </c>
      <c r="DA41" s="167">
        <f t="shared" si="25"/>
        <v>9.6</v>
      </c>
      <c r="DB41" s="164">
        <v>2324201</v>
      </c>
      <c r="DC41" s="167">
        <f t="shared" si="26"/>
        <v>50.699999999999996</v>
      </c>
      <c r="DD41" s="80">
        <v>6625837</v>
      </c>
      <c r="DE41" s="80">
        <f t="shared" si="27"/>
        <v>-2037153</v>
      </c>
      <c r="DF41" s="81">
        <f t="shared" si="1"/>
        <v>2443963</v>
      </c>
      <c r="DG41" s="84">
        <f t="shared" si="10"/>
        <v>2592309</v>
      </c>
      <c r="DH41" s="80"/>
      <c r="DI41" s="84">
        <f t="shared" si="11"/>
        <v>2052376</v>
      </c>
      <c r="DJ41" s="80">
        <f t="shared" si="2"/>
        <v>2536308</v>
      </c>
      <c r="DK41" s="80">
        <f t="shared" si="28"/>
        <v>2037153</v>
      </c>
      <c r="DL41" s="80"/>
      <c r="DM41" s="79">
        <f t="shared" si="13"/>
        <v>1232634</v>
      </c>
      <c r="DN41" s="79">
        <f t="shared" si="14"/>
        <v>3356050</v>
      </c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  <c r="IR41" s="80"/>
    </row>
    <row r="42" spans="1:252" s="82" customFormat="1" ht="32.25" customHeight="1">
      <c r="A42" s="83" t="s">
        <v>33</v>
      </c>
      <c r="B42" s="163">
        <v>532080</v>
      </c>
      <c r="C42" s="164">
        <v>26311</v>
      </c>
      <c r="D42" s="164">
        <v>7685</v>
      </c>
      <c r="E42" s="164">
        <v>0</v>
      </c>
      <c r="F42" s="164">
        <v>0</v>
      </c>
      <c r="G42" s="164">
        <v>18626</v>
      </c>
      <c r="H42" s="164">
        <v>0</v>
      </c>
      <c r="I42" s="164">
        <v>542</v>
      </c>
      <c r="J42" s="164">
        <v>1508</v>
      </c>
      <c r="K42" s="164">
        <v>815</v>
      </c>
      <c r="L42" s="164">
        <v>75770</v>
      </c>
      <c r="M42" s="164">
        <v>0</v>
      </c>
      <c r="N42" s="164">
        <v>0</v>
      </c>
      <c r="O42" s="164">
        <v>4455</v>
      </c>
      <c r="P42" s="164">
        <v>1988</v>
      </c>
      <c r="Q42" s="164">
        <v>1285590</v>
      </c>
      <c r="R42" s="164">
        <v>1150871</v>
      </c>
      <c r="S42" s="164">
        <v>84373</v>
      </c>
      <c r="T42" s="164">
        <v>50346</v>
      </c>
      <c r="U42" s="164">
        <v>519</v>
      </c>
      <c r="V42" s="164">
        <v>4116</v>
      </c>
      <c r="W42" s="164">
        <v>1283</v>
      </c>
      <c r="X42" s="164">
        <v>32640</v>
      </c>
      <c r="Y42" s="164">
        <v>187</v>
      </c>
      <c r="Z42" s="164">
        <v>187</v>
      </c>
      <c r="AA42" s="164">
        <v>0</v>
      </c>
      <c r="AB42" s="164">
        <v>0</v>
      </c>
      <c r="AC42" s="164">
        <v>16815</v>
      </c>
      <c r="AD42" s="164">
        <v>15638</v>
      </c>
      <c r="AE42" s="164">
        <v>2472</v>
      </c>
      <c r="AF42" s="164">
        <v>827</v>
      </c>
      <c r="AG42" s="164">
        <v>1645</v>
      </c>
      <c r="AH42" s="164">
        <v>261924</v>
      </c>
      <c r="AI42" s="164">
        <v>0</v>
      </c>
      <c r="AJ42" s="164">
        <v>6086</v>
      </c>
      <c r="AK42" s="164">
        <v>45054</v>
      </c>
      <c r="AL42" s="164">
        <v>62633</v>
      </c>
      <c r="AM42" s="164">
        <v>52943</v>
      </c>
      <c r="AN42" s="164">
        <v>0</v>
      </c>
      <c r="AO42" s="164">
        <v>198</v>
      </c>
      <c r="AP42" s="164">
        <v>42091</v>
      </c>
      <c r="AQ42" s="164">
        <v>0</v>
      </c>
      <c r="AR42" s="164">
        <v>0</v>
      </c>
      <c r="AS42" s="164">
        <v>10321</v>
      </c>
      <c r="AT42" s="164">
        <v>0</v>
      </c>
      <c r="AU42" s="164">
        <f t="shared" si="3"/>
        <v>42598</v>
      </c>
      <c r="AV42" s="164">
        <v>0</v>
      </c>
      <c r="AW42" s="164">
        <v>490615</v>
      </c>
      <c r="AX42" s="164">
        <v>414870</v>
      </c>
      <c r="AY42" s="164">
        <v>525</v>
      </c>
      <c r="AZ42" s="164">
        <v>22385</v>
      </c>
      <c r="BA42" s="164">
        <v>13835</v>
      </c>
      <c r="BB42" s="164">
        <v>24064</v>
      </c>
      <c r="BC42" s="164">
        <v>329963</v>
      </c>
      <c r="BD42" s="164">
        <v>5828</v>
      </c>
      <c r="BE42" s="164">
        <v>0</v>
      </c>
      <c r="BF42" s="164">
        <v>0</v>
      </c>
      <c r="BG42" s="164">
        <v>5828</v>
      </c>
      <c r="BH42" s="164">
        <v>68</v>
      </c>
      <c r="BI42" s="164">
        <v>0</v>
      </c>
      <c r="BJ42" s="164">
        <v>18202</v>
      </c>
      <c r="BK42" s="164">
        <v>75745</v>
      </c>
      <c r="BL42" s="164">
        <v>2093</v>
      </c>
      <c r="BM42" s="164">
        <v>0</v>
      </c>
      <c r="BN42" s="164">
        <v>73652</v>
      </c>
      <c r="BO42" s="164">
        <v>5748</v>
      </c>
      <c r="BP42" s="164">
        <v>5269</v>
      </c>
      <c r="BQ42" s="164">
        <v>479</v>
      </c>
      <c r="BR42" s="164">
        <v>0</v>
      </c>
      <c r="BS42" s="164">
        <v>0</v>
      </c>
      <c r="BT42" s="164">
        <v>479</v>
      </c>
      <c r="BU42" s="164">
        <v>1970</v>
      </c>
      <c r="BV42" s="164">
        <v>119046</v>
      </c>
      <c r="BW42" s="164">
        <v>225276</v>
      </c>
      <c r="BX42" s="164">
        <v>180910</v>
      </c>
      <c r="BY42" s="164">
        <v>44366</v>
      </c>
      <c r="BZ42" s="164">
        <v>13708</v>
      </c>
      <c r="CA42" s="164">
        <v>657</v>
      </c>
      <c r="CB42" s="164">
        <v>8</v>
      </c>
      <c r="CC42" s="164">
        <v>0</v>
      </c>
      <c r="CD42" s="164">
        <v>3300</v>
      </c>
      <c r="CE42" s="164">
        <v>3321</v>
      </c>
      <c r="CF42" s="164">
        <v>2261</v>
      </c>
      <c r="CG42" s="164">
        <v>1060</v>
      </c>
      <c r="CH42" s="164">
        <v>0</v>
      </c>
      <c r="CI42" s="164">
        <v>6422</v>
      </c>
      <c r="CJ42" s="164">
        <v>0</v>
      </c>
      <c r="CK42" s="164">
        <v>0</v>
      </c>
      <c r="CL42" s="164">
        <v>6422</v>
      </c>
      <c r="CM42" s="164">
        <v>354902</v>
      </c>
      <c r="CN42" s="164">
        <v>0</v>
      </c>
      <c r="CO42" s="164">
        <v>0</v>
      </c>
      <c r="CP42" s="164">
        <v>76402</v>
      </c>
      <c r="CQ42" s="164">
        <v>3441995</v>
      </c>
      <c r="CR42" s="164">
        <f t="shared" si="19"/>
        <v>1384170</v>
      </c>
      <c r="CS42" s="167">
        <f t="shared" si="20"/>
        <v>40.2</v>
      </c>
      <c r="CT42" s="164">
        <v>893141</v>
      </c>
      <c r="CU42" s="167">
        <f t="shared" si="21"/>
        <v>25.9</v>
      </c>
      <c r="CV42" s="164">
        <v>491029</v>
      </c>
      <c r="CW42" s="167">
        <f t="shared" si="22"/>
        <v>14.300000000000004</v>
      </c>
      <c r="CX42" s="164">
        <f t="shared" si="23"/>
        <v>2057825</v>
      </c>
      <c r="CY42" s="167">
        <f t="shared" si="24"/>
        <v>59.8</v>
      </c>
      <c r="CZ42" s="164">
        <v>259048</v>
      </c>
      <c r="DA42" s="167">
        <f t="shared" si="25"/>
        <v>7.5</v>
      </c>
      <c r="DB42" s="164">
        <v>1798777</v>
      </c>
      <c r="DC42" s="167">
        <f t="shared" si="26"/>
        <v>52.3</v>
      </c>
      <c r="DD42" s="80">
        <v>3370190</v>
      </c>
      <c r="DE42" s="80">
        <f t="shared" si="27"/>
        <v>71805</v>
      </c>
      <c r="DF42" s="81">
        <f t="shared" si="1"/>
        <v>1929059</v>
      </c>
      <c r="DG42" s="84">
        <f t="shared" si="10"/>
        <v>2005461</v>
      </c>
      <c r="DH42" s="80"/>
      <c r="DI42" s="84">
        <f t="shared" si="11"/>
        <v>937056</v>
      </c>
      <c r="DJ42" s="80">
        <f t="shared" si="2"/>
        <v>2504939</v>
      </c>
      <c r="DK42" s="80">
        <f t="shared" si="28"/>
        <v>-71805</v>
      </c>
      <c r="DL42" s="80"/>
      <c r="DM42" s="79">
        <f t="shared" si="13"/>
        <v>1152189</v>
      </c>
      <c r="DN42" s="79">
        <f t="shared" si="14"/>
        <v>2289806</v>
      </c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  <c r="IR42" s="80"/>
    </row>
    <row r="43" spans="1:252" s="90" customFormat="1" ht="32.25" customHeight="1">
      <c r="A43" s="85" t="s">
        <v>34</v>
      </c>
      <c r="B43" s="163">
        <v>2259263</v>
      </c>
      <c r="C43" s="164">
        <v>101360</v>
      </c>
      <c r="D43" s="164">
        <v>29606</v>
      </c>
      <c r="E43" s="164">
        <v>0</v>
      </c>
      <c r="F43" s="164">
        <v>0</v>
      </c>
      <c r="G43" s="164">
        <v>71754</v>
      </c>
      <c r="H43" s="164">
        <v>0</v>
      </c>
      <c r="I43" s="164">
        <v>1776</v>
      </c>
      <c r="J43" s="164">
        <v>4936</v>
      </c>
      <c r="K43" s="164">
        <v>2656</v>
      </c>
      <c r="L43" s="164">
        <v>295591</v>
      </c>
      <c r="M43" s="164">
        <v>23789</v>
      </c>
      <c r="N43" s="164">
        <v>0</v>
      </c>
      <c r="O43" s="164">
        <v>17130</v>
      </c>
      <c r="P43" s="164">
        <v>10489</v>
      </c>
      <c r="Q43" s="164">
        <v>1804050</v>
      </c>
      <c r="R43" s="164">
        <v>1528815</v>
      </c>
      <c r="S43" s="164">
        <v>152327</v>
      </c>
      <c r="T43" s="164">
        <v>122908</v>
      </c>
      <c r="U43" s="164">
        <v>2100</v>
      </c>
      <c r="V43" s="164">
        <v>23610</v>
      </c>
      <c r="W43" s="164">
        <v>65</v>
      </c>
      <c r="X43" s="164">
        <v>128309</v>
      </c>
      <c r="Y43" s="164">
        <v>14724</v>
      </c>
      <c r="Z43" s="164">
        <v>14724</v>
      </c>
      <c r="AA43" s="164">
        <v>0</v>
      </c>
      <c r="AB43" s="164">
        <v>34549</v>
      </c>
      <c r="AC43" s="164">
        <v>38206</v>
      </c>
      <c r="AD43" s="164">
        <v>40830</v>
      </c>
      <c r="AE43" s="164">
        <v>8989</v>
      </c>
      <c r="AF43" s="164">
        <v>2894</v>
      </c>
      <c r="AG43" s="164">
        <v>6095</v>
      </c>
      <c r="AH43" s="164">
        <v>1001809</v>
      </c>
      <c r="AI43" s="164">
        <v>0</v>
      </c>
      <c r="AJ43" s="164">
        <v>18999</v>
      </c>
      <c r="AK43" s="164">
        <v>131172</v>
      </c>
      <c r="AL43" s="164">
        <v>210384</v>
      </c>
      <c r="AM43" s="164">
        <v>92612</v>
      </c>
      <c r="AN43" s="164">
        <v>0</v>
      </c>
      <c r="AO43" s="164">
        <v>279</v>
      </c>
      <c r="AP43" s="164">
        <v>215123</v>
      </c>
      <c r="AQ43" s="164">
        <v>0</v>
      </c>
      <c r="AR43" s="164">
        <v>0</v>
      </c>
      <c r="AS43" s="164">
        <v>41913</v>
      </c>
      <c r="AT43" s="164">
        <v>3841</v>
      </c>
      <c r="AU43" s="164">
        <f t="shared" si="3"/>
        <v>287486</v>
      </c>
      <c r="AV43" s="164">
        <v>0</v>
      </c>
      <c r="AW43" s="164">
        <v>852458</v>
      </c>
      <c r="AX43" s="164">
        <v>713326</v>
      </c>
      <c r="AY43" s="164">
        <v>15952</v>
      </c>
      <c r="AZ43" s="164">
        <v>66310</v>
      </c>
      <c r="BA43" s="164">
        <v>45638</v>
      </c>
      <c r="BB43" s="164">
        <v>214199</v>
      </c>
      <c r="BC43" s="164">
        <v>81179</v>
      </c>
      <c r="BD43" s="164">
        <v>13603</v>
      </c>
      <c r="BE43" s="164">
        <v>0</v>
      </c>
      <c r="BF43" s="164">
        <v>0</v>
      </c>
      <c r="BG43" s="164">
        <v>13603</v>
      </c>
      <c r="BH43" s="164">
        <v>0</v>
      </c>
      <c r="BI43" s="164">
        <v>0</v>
      </c>
      <c r="BJ43" s="164">
        <v>276445</v>
      </c>
      <c r="BK43" s="164">
        <v>139132</v>
      </c>
      <c r="BL43" s="164">
        <v>248</v>
      </c>
      <c r="BM43" s="164">
        <v>0</v>
      </c>
      <c r="BN43" s="164">
        <v>138884</v>
      </c>
      <c r="BO43" s="164">
        <v>35019</v>
      </c>
      <c r="BP43" s="164">
        <v>2910</v>
      </c>
      <c r="BQ43" s="164">
        <v>32109</v>
      </c>
      <c r="BR43" s="164">
        <v>31900</v>
      </c>
      <c r="BS43" s="164">
        <v>0</v>
      </c>
      <c r="BT43" s="164">
        <v>209</v>
      </c>
      <c r="BU43" s="164">
        <v>13867</v>
      </c>
      <c r="BV43" s="164">
        <v>717829</v>
      </c>
      <c r="BW43" s="164">
        <v>319298</v>
      </c>
      <c r="BX43" s="164">
        <v>126300</v>
      </c>
      <c r="BY43" s="164">
        <v>192998</v>
      </c>
      <c r="BZ43" s="164">
        <v>69603</v>
      </c>
      <c r="CA43" s="164">
        <v>3738</v>
      </c>
      <c r="CB43" s="164">
        <v>4</v>
      </c>
      <c r="CC43" s="164">
        <v>0</v>
      </c>
      <c r="CD43" s="164">
        <v>18759</v>
      </c>
      <c r="CE43" s="164">
        <v>0</v>
      </c>
      <c r="CF43" s="164">
        <v>0</v>
      </c>
      <c r="CG43" s="164">
        <v>0</v>
      </c>
      <c r="CH43" s="164">
        <v>0</v>
      </c>
      <c r="CI43" s="164">
        <v>47102</v>
      </c>
      <c r="CJ43" s="164">
        <v>0</v>
      </c>
      <c r="CK43" s="164">
        <v>0</v>
      </c>
      <c r="CL43" s="164">
        <v>47102</v>
      </c>
      <c r="CM43" s="164">
        <v>701296</v>
      </c>
      <c r="CN43" s="164">
        <v>87000</v>
      </c>
      <c r="CO43" s="164">
        <v>0</v>
      </c>
      <c r="CP43" s="164">
        <v>241496</v>
      </c>
      <c r="CQ43" s="164">
        <v>8395227</v>
      </c>
      <c r="CR43" s="164">
        <f t="shared" si="19"/>
        <v>3180231</v>
      </c>
      <c r="CS43" s="167">
        <f t="shared" si="20"/>
        <v>37.9</v>
      </c>
      <c r="CT43" s="164">
        <v>2199278</v>
      </c>
      <c r="CU43" s="167">
        <f t="shared" si="21"/>
        <v>26.2</v>
      </c>
      <c r="CV43" s="164">
        <v>980953</v>
      </c>
      <c r="CW43" s="167">
        <f t="shared" si="22"/>
        <v>11.7</v>
      </c>
      <c r="CX43" s="164">
        <f t="shared" si="23"/>
        <v>5214996</v>
      </c>
      <c r="CY43" s="167">
        <f t="shared" si="24"/>
        <v>62.1</v>
      </c>
      <c r="CZ43" s="164">
        <v>973964</v>
      </c>
      <c r="DA43" s="167">
        <f t="shared" si="25"/>
        <v>11.6</v>
      </c>
      <c r="DB43" s="164">
        <v>4241032</v>
      </c>
      <c r="DC43" s="167">
        <f t="shared" si="26"/>
        <v>50.5</v>
      </c>
      <c r="DD43" s="86">
        <v>10240080</v>
      </c>
      <c r="DE43" s="86">
        <f t="shared" si="27"/>
        <v>-1844853</v>
      </c>
      <c r="DF43" s="87">
        <f t="shared" si="1"/>
        <v>4521040</v>
      </c>
      <c r="DG43" s="88">
        <f t="shared" si="10"/>
        <v>4762536</v>
      </c>
      <c r="DH43" s="86"/>
      <c r="DI43" s="88">
        <f t="shared" si="11"/>
        <v>3575787</v>
      </c>
      <c r="DJ43" s="86">
        <f t="shared" si="2"/>
        <v>4819440</v>
      </c>
      <c r="DK43" s="86">
        <f t="shared" si="28"/>
        <v>1844853</v>
      </c>
      <c r="DL43" s="86"/>
      <c r="DM43" s="89">
        <f t="shared" si="13"/>
        <v>3173242</v>
      </c>
      <c r="DN43" s="89">
        <f t="shared" si="14"/>
        <v>5221985</v>
      </c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</row>
    <row r="44" spans="1:252" s="82" customFormat="1" ht="32.25" customHeight="1">
      <c r="A44" s="83" t="s">
        <v>35</v>
      </c>
      <c r="B44" s="168">
        <v>2033601</v>
      </c>
      <c r="C44" s="169">
        <v>56264</v>
      </c>
      <c r="D44" s="169">
        <v>16434</v>
      </c>
      <c r="E44" s="169">
        <v>0</v>
      </c>
      <c r="F44" s="169">
        <v>0</v>
      </c>
      <c r="G44" s="169">
        <v>39830</v>
      </c>
      <c r="H44" s="169">
        <v>0</v>
      </c>
      <c r="I44" s="169">
        <v>1529</v>
      </c>
      <c r="J44" s="169">
        <v>4248</v>
      </c>
      <c r="K44" s="169">
        <v>2260</v>
      </c>
      <c r="L44" s="169">
        <v>247725</v>
      </c>
      <c r="M44" s="169">
        <v>24655</v>
      </c>
      <c r="N44" s="169">
        <v>0</v>
      </c>
      <c r="O44" s="169">
        <v>9543</v>
      </c>
      <c r="P44" s="169">
        <v>5552</v>
      </c>
      <c r="Q44" s="169">
        <v>1929900</v>
      </c>
      <c r="R44" s="169">
        <v>1497692</v>
      </c>
      <c r="S44" s="169">
        <v>164741</v>
      </c>
      <c r="T44" s="169">
        <v>267467</v>
      </c>
      <c r="U44" s="169">
        <v>1461</v>
      </c>
      <c r="V44" s="169">
        <v>46136</v>
      </c>
      <c r="W44" s="169">
        <v>821</v>
      </c>
      <c r="X44" s="169">
        <v>69607</v>
      </c>
      <c r="Y44" s="169">
        <v>17846</v>
      </c>
      <c r="Z44" s="169">
        <v>15978</v>
      </c>
      <c r="AA44" s="169">
        <v>1868</v>
      </c>
      <c r="AB44" s="169">
        <v>0</v>
      </c>
      <c r="AC44" s="169">
        <v>28522</v>
      </c>
      <c r="AD44" s="169">
        <v>23239</v>
      </c>
      <c r="AE44" s="169">
        <v>9503</v>
      </c>
      <c r="AF44" s="169">
        <v>3402</v>
      </c>
      <c r="AG44" s="169">
        <v>6101</v>
      </c>
      <c r="AH44" s="169">
        <v>772265</v>
      </c>
      <c r="AI44" s="169">
        <v>0</v>
      </c>
      <c r="AJ44" s="169">
        <v>129051</v>
      </c>
      <c r="AK44" s="169">
        <v>118615</v>
      </c>
      <c r="AL44" s="169">
        <v>175111</v>
      </c>
      <c r="AM44" s="169">
        <v>13125</v>
      </c>
      <c r="AN44" s="169">
        <v>0</v>
      </c>
      <c r="AO44" s="169">
        <v>5490</v>
      </c>
      <c r="AP44" s="169">
        <v>150657</v>
      </c>
      <c r="AQ44" s="169">
        <v>0</v>
      </c>
      <c r="AR44" s="169">
        <v>0</v>
      </c>
      <c r="AS44" s="169">
        <v>80000</v>
      </c>
      <c r="AT44" s="169">
        <v>0</v>
      </c>
      <c r="AU44" s="169">
        <f t="shared" si="3"/>
        <v>100216</v>
      </c>
      <c r="AV44" s="169">
        <v>0</v>
      </c>
      <c r="AW44" s="169">
        <v>676328</v>
      </c>
      <c r="AX44" s="169">
        <v>528394</v>
      </c>
      <c r="AY44" s="169">
        <v>64526</v>
      </c>
      <c r="AZ44" s="169">
        <v>59307</v>
      </c>
      <c r="BA44" s="169">
        <v>38290</v>
      </c>
      <c r="BB44" s="169">
        <v>114551</v>
      </c>
      <c r="BC44" s="169">
        <v>945</v>
      </c>
      <c r="BD44" s="169">
        <v>12959</v>
      </c>
      <c r="BE44" s="169">
        <v>0</v>
      </c>
      <c r="BF44" s="169">
        <v>0</v>
      </c>
      <c r="BG44" s="169">
        <v>12959</v>
      </c>
      <c r="BH44" s="169">
        <v>0</v>
      </c>
      <c r="BI44" s="169">
        <v>0</v>
      </c>
      <c r="BJ44" s="169">
        <v>237816</v>
      </c>
      <c r="BK44" s="169">
        <v>147934</v>
      </c>
      <c r="BL44" s="169">
        <v>1694</v>
      </c>
      <c r="BM44" s="169">
        <v>0</v>
      </c>
      <c r="BN44" s="169">
        <v>146240</v>
      </c>
      <c r="BO44" s="169">
        <v>8997</v>
      </c>
      <c r="BP44" s="169">
        <v>8765</v>
      </c>
      <c r="BQ44" s="169">
        <v>232</v>
      </c>
      <c r="BR44" s="169">
        <v>161</v>
      </c>
      <c r="BS44" s="169">
        <v>0</v>
      </c>
      <c r="BT44" s="169">
        <v>71</v>
      </c>
      <c r="BU44" s="169">
        <v>11324</v>
      </c>
      <c r="BV44" s="169">
        <v>233993</v>
      </c>
      <c r="BW44" s="169">
        <v>276957</v>
      </c>
      <c r="BX44" s="169">
        <v>197650</v>
      </c>
      <c r="BY44" s="169">
        <v>79307</v>
      </c>
      <c r="BZ44" s="169">
        <v>209411</v>
      </c>
      <c r="CA44" s="169">
        <v>566</v>
      </c>
      <c r="CB44" s="169">
        <v>2</v>
      </c>
      <c r="CC44" s="169">
        <v>0</v>
      </c>
      <c r="CD44" s="169">
        <v>30000</v>
      </c>
      <c r="CE44" s="169">
        <v>0</v>
      </c>
      <c r="CF44" s="169">
        <v>0</v>
      </c>
      <c r="CG44" s="169">
        <v>0</v>
      </c>
      <c r="CH44" s="169">
        <v>0</v>
      </c>
      <c r="CI44" s="169">
        <v>178843</v>
      </c>
      <c r="CJ44" s="169">
        <v>0</v>
      </c>
      <c r="CK44" s="169">
        <v>0</v>
      </c>
      <c r="CL44" s="169">
        <v>178843</v>
      </c>
      <c r="CM44" s="169">
        <v>448100</v>
      </c>
      <c r="CN44" s="169">
        <v>0</v>
      </c>
      <c r="CO44" s="169">
        <v>0</v>
      </c>
      <c r="CP44" s="169">
        <v>251200</v>
      </c>
      <c r="CQ44" s="169">
        <v>7079359</v>
      </c>
      <c r="CR44" s="169">
        <f t="shared" si="19"/>
        <v>2226758</v>
      </c>
      <c r="CS44" s="170">
        <f t="shared" si="20"/>
        <v>31.5</v>
      </c>
      <c r="CT44" s="169">
        <v>1045769</v>
      </c>
      <c r="CU44" s="170">
        <f t="shared" si="21"/>
        <v>14.8</v>
      </c>
      <c r="CV44" s="169">
        <v>1180989</v>
      </c>
      <c r="CW44" s="170">
        <f t="shared" si="22"/>
        <v>16.7</v>
      </c>
      <c r="CX44" s="169">
        <f t="shared" si="23"/>
        <v>4852601</v>
      </c>
      <c r="CY44" s="170">
        <f t="shared" si="24"/>
        <v>68.5</v>
      </c>
      <c r="CZ44" s="169">
        <v>965131</v>
      </c>
      <c r="DA44" s="170">
        <f t="shared" si="25"/>
        <v>13.6</v>
      </c>
      <c r="DB44" s="169">
        <v>3887470</v>
      </c>
      <c r="DC44" s="170">
        <f t="shared" si="26"/>
        <v>54.9</v>
      </c>
      <c r="DD44" s="80">
        <v>7606830</v>
      </c>
      <c r="DE44" s="80">
        <f t="shared" si="27"/>
        <v>-527471</v>
      </c>
      <c r="DF44" s="81">
        <f t="shared" si="1"/>
        <v>4315277</v>
      </c>
      <c r="DG44" s="84">
        <f t="shared" si="10"/>
        <v>4566477</v>
      </c>
      <c r="DH44" s="80"/>
      <c r="DI44" s="84">
        <f t="shared" si="11"/>
        <v>2899529</v>
      </c>
      <c r="DJ44" s="80">
        <f t="shared" si="2"/>
        <v>4179830</v>
      </c>
      <c r="DK44" s="80">
        <f t="shared" si="28"/>
        <v>527471</v>
      </c>
      <c r="DL44" s="80"/>
      <c r="DM44" s="79">
        <f t="shared" si="13"/>
        <v>2010900</v>
      </c>
      <c r="DN44" s="79">
        <f t="shared" si="14"/>
        <v>5068459</v>
      </c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  <c r="IR44" s="80"/>
    </row>
    <row r="45" spans="1:252" s="82" customFormat="1" ht="32.25" customHeight="1">
      <c r="A45" s="83" t="s">
        <v>36</v>
      </c>
      <c r="B45" s="163">
        <v>744765</v>
      </c>
      <c r="C45" s="164">
        <v>31047</v>
      </c>
      <c r="D45" s="164">
        <v>9068</v>
      </c>
      <c r="E45" s="164">
        <v>0</v>
      </c>
      <c r="F45" s="164">
        <v>0</v>
      </c>
      <c r="G45" s="164">
        <v>21979</v>
      </c>
      <c r="H45" s="164">
        <v>0</v>
      </c>
      <c r="I45" s="164">
        <v>542</v>
      </c>
      <c r="J45" s="164">
        <v>1508</v>
      </c>
      <c r="K45" s="164">
        <v>805</v>
      </c>
      <c r="L45" s="164">
        <v>101464</v>
      </c>
      <c r="M45" s="164">
        <v>0</v>
      </c>
      <c r="N45" s="164">
        <v>0</v>
      </c>
      <c r="O45" s="164">
        <v>5259</v>
      </c>
      <c r="P45" s="164">
        <v>1169</v>
      </c>
      <c r="Q45" s="164">
        <v>1641938</v>
      </c>
      <c r="R45" s="164">
        <v>1326130</v>
      </c>
      <c r="S45" s="164">
        <v>133156</v>
      </c>
      <c r="T45" s="164">
        <v>182652</v>
      </c>
      <c r="U45" s="164">
        <v>518</v>
      </c>
      <c r="V45" s="164">
        <v>7067</v>
      </c>
      <c r="W45" s="164">
        <v>0</v>
      </c>
      <c r="X45" s="164">
        <v>46534</v>
      </c>
      <c r="Y45" s="164">
        <v>2173</v>
      </c>
      <c r="Z45" s="164">
        <v>2173</v>
      </c>
      <c r="AA45" s="164">
        <v>0</v>
      </c>
      <c r="AB45" s="164">
        <v>5317</v>
      </c>
      <c r="AC45" s="164">
        <v>18438</v>
      </c>
      <c r="AD45" s="164">
        <v>20606</v>
      </c>
      <c r="AE45" s="164">
        <v>3962</v>
      </c>
      <c r="AF45" s="164">
        <v>2905</v>
      </c>
      <c r="AG45" s="164">
        <v>1057</v>
      </c>
      <c r="AH45" s="164">
        <v>768133</v>
      </c>
      <c r="AI45" s="164">
        <v>0</v>
      </c>
      <c r="AJ45" s="164">
        <v>6137</v>
      </c>
      <c r="AK45" s="164">
        <v>61746</v>
      </c>
      <c r="AL45" s="164">
        <v>66517</v>
      </c>
      <c r="AM45" s="164">
        <v>570310</v>
      </c>
      <c r="AN45" s="164">
        <v>0</v>
      </c>
      <c r="AO45" s="164">
        <v>2917</v>
      </c>
      <c r="AP45" s="164">
        <v>0</v>
      </c>
      <c r="AQ45" s="164">
        <v>0</v>
      </c>
      <c r="AR45" s="164">
        <v>0</v>
      </c>
      <c r="AS45" s="164">
        <v>0</v>
      </c>
      <c r="AT45" s="164">
        <v>0</v>
      </c>
      <c r="AU45" s="164">
        <f t="shared" si="3"/>
        <v>60506</v>
      </c>
      <c r="AV45" s="164">
        <v>0</v>
      </c>
      <c r="AW45" s="164">
        <v>326815</v>
      </c>
      <c r="AX45" s="164">
        <v>205661</v>
      </c>
      <c r="AY45" s="164">
        <v>3068</v>
      </c>
      <c r="AZ45" s="164">
        <v>30873</v>
      </c>
      <c r="BA45" s="164">
        <v>0</v>
      </c>
      <c r="BB45" s="164">
        <v>30356</v>
      </c>
      <c r="BC45" s="164">
        <v>7064</v>
      </c>
      <c r="BD45" s="164">
        <v>6869</v>
      </c>
      <c r="BE45" s="164">
        <v>0</v>
      </c>
      <c r="BF45" s="164">
        <v>0</v>
      </c>
      <c r="BG45" s="164">
        <v>6869</v>
      </c>
      <c r="BH45" s="164">
        <v>0</v>
      </c>
      <c r="BI45" s="164">
        <v>0</v>
      </c>
      <c r="BJ45" s="164">
        <v>127431</v>
      </c>
      <c r="BK45" s="164">
        <v>121154</v>
      </c>
      <c r="BL45" s="164">
        <v>1578</v>
      </c>
      <c r="BM45" s="164">
        <v>0</v>
      </c>
      <c r="BN45" s="164">
        <v>119576</v>
      </c>
      <c r="BO45" s="164">
        <v>24006</v>
      </c>
      <c r="BP45" s="164">
        <v>10145</v>
      </c>
      <c r="BQ45" s="164">
        <v>13861</v>
      </c>
      <c r="BR45" s="164">
        <v>0</v>
      </c>
      <c r="BS45" s="164">
        <v>13861</v>
      </c>
      <c r="BT45" s="164">
        <v>0</v>
      </c>
      <c r="BU45" s="164">
        <v>7263</v>
      </c>
      <c r="BV45" s="164">
        <v>147356</v>
      </c>
      <c r="BW45" s="164">
        <v>480262</v>
      </c>
      <c r="BX45" s="164">
        <v>217026</v>
      </c>
      <c r="BY45" s="164">
        <v>263236</v>
      </c>
      <c r="BZ45" s="164">
        <v>43399</v>
      </c>
      <c r="CA45" s="164">
        <v>1964</v>
      </c>
      <c r="CB45" s="164">
        <v>0</v>
      </c>
      <c r="CC45" s="164">
        <v>0</v>
      </c>
      <c r="CD45" s="164">
        <v>14400</v>
      </c>
      <c r="CE45" s="164">
        <v>900</v>
      </c>
      <c r="CF45" s="164">
        <v>50</v>
      </c>
      <c r="CG45" s="164">
        <v>850</v>
      </c>
      <c r="CH45" s="164">
        <v>0</v>
      </c>
      <c r="CI45" s="164">
        <v>26135</v>
      </c>
      <c r="CJ45" s="164">
        <v>0</v>
      </c>
      <c r="CK45" s="164">
        <v>0</v>
      </c>
      <c r="CL45" s="164">
        <v>26135</v>
      </c>
      <c r="CM45" s="164">
        <v>1194686</v>
      </c>
      <c r="CN45" s="164">
        <v>0</v>
      </c>
      <c r="CO45" s="164">
        <v>0</v>
      </c>
      <c r="CP45" s="164">
        <v>105486</v>
      </c>
      <c r="CQ45" s="164">
        <v>5578498</v>
      </c>
      <c r="CR45" s="164">
        <f t="shared" si="19"/>
        <v>3091477</v>
      </c>
      <c r="CS45" s="167">
        <f t="shared" si="20"/>
        <v>55.4</v>
      </c>
      <c r="CT45" s="164">
        <v>2182307</v>
      </c>
      <c r="CU45" s="167">
        <f t="shared" si="21"/>
        <v>39.1</v>
      </c>
      <c r="CV45" s="164">
        <v>909170</v>
      </c>
      <c r="CW45" s="167">
        <f t="shared" si="22"/>
        <v>16.299999999999997</v>
      </c>
      <c r="CX45" s="164">
        <f t="shared" si="23"/>
        <v>2487021</v>
      </c>
      <c r="CY45" s="167">
        <f t="shared" si="24"/>
        <v>44.6</v>
      </c>
      <c r="CZ45" s="164">
        <v>257334</v>
      </c>
      <c r="DA45" s="167">
        <f t="shared" si="25"/>
        <v>4.6</v>
      </c>
      <c r="DB45" s="164">
        <v>2229687</v>
      </c>
      <c r="DC45" s="167">
        <f t="shared" si="26"/>
        <v>40</v>
      </c>
      <c r="DD45" s="80">
        <v>4757627</v>
      </c>
      <c r="DE45" s="80">
        <f t="shared" si="27"/>
        <v>820871</v>
      </c>
      <c r="DF45" s="81">
        <f t="shared" si="1"/>
        <v>2528497</v>
      </c>
      <c r="DG45" s="84">
        <f t="shared" si="10"/>
        <v>2633983</v>
      </c>
      <c r="DH45" s="80"/>
      <c r="DI45" s="84">
        <f t="shared" si="11"/>
        <v>1504614</v>
      </c>
      <c r="DJ45" s="80">
        <f t="shared" si="2"/>
        <v>4073884</v>
      </c>
      <c r="DK45" s="80">
        <f t="shared" si="28"/>
        <v>-820871</v>
      </c>
      <c r="DL45" s="80"/>
      <c r="DM45" s="79">
        <f t="shared" si="13"/>
        <v>2439641</v>
      </c>
      <c r="DN45" s="79">
        <f t="shared" si="14"/>
        <v>3138857</v>
      </c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  <c r="IR45" s="80"/>
    </row>
    <row r="46" spans="1:252" s="82" customFormat="1" ht="32.25" customHeight="1">
      <c r="A46" s="83" t="s">
        <v>37</v>
      </c>
      <c r="B46" s="163">
        <v>911246</v>
      </c>
      <c r="C46" s="164">
        <v>51361</v>
      </c>
      <c r="D46" s="164">
        <v>15002</v>
      </c>
      <c r="E46" s="164">
        <v>0</v>
      </c>
      <c r="F46" s="164">
        <v>0</v>
      </c>
      <c r="G46" s="164">
        <v>36359</v>
      </c>
      <c r="H46" s="164">
        <v>0</v>
      </c>
      <c r="I46" s="164">
        <v>899</v>
      </c>
      <c r="J46" s="164">
        <v>2501</v>
      </c>
      <c r="K46" s="164">
        <v>1330</v>
      </c>
      <c r="L46" s="164">
        <v>154524</v>
      </c>
      <c r="M46" s="164">
        <v>0</v>
      </c>
      <c r="N46" s="164">
        <v>0</v>
      </c>
      <c r="O46" s="164">
        <v>9076</v>
      </c>
      <c r="P46" s="164">
        <v>2166</v>
      </c>
      <c r="Q46" s="164">
        <v>2760736</v>
      </c>
      <c r="R46" s="164">
        <v>2280023</v>
      </c>
      <c r="S46" s="164">
        <v>208315</v>
      </c>
      <c r="T46" s="164">
        <v>272398</v>
      </c>
      <c r="U46" s="164">
        <v>796</v>
      </c>
      <c r="V46" s="164">
        <v>16216</v>
      </c>
      <c r="W46" s="164">
        <v>769</v>
      </c>
      <c r="X46" s="164">
        <v>75067</v>
      </c>
      <c r="Y46" s="164">
        <v>4733</v>
      </c>
      <c r="Z46" s="164">
        <v>4733</v>
      </c>
      <c r="AA46" s="164">
        <v>0</v>
      </c>
      <c r="AB46" s="164">
        <v>9334</v>
      </c>
      <c r="AC46" s="164">
        <v>46674</v>
      </c>
      <c r="AD46" s="164">
        <v>14326</v>
      </c>
      <c r="AE46" s="164">
        <v>5786</v>
      </c>
      <c r="AF46" s="164">
        <v>4471</v>
      </c>
      <c r="AG46" s="164">
        <v>1315</v>
      </c>
      <c r="AH46" s="164">
        <v>547869</v>
      </c>
      <c r="AI46" s="164">
        <v>0</v>
      </c>
      <c r="AJ46" s="164">
        <v>0</v>
      </c>
      <c r="AK46" s="164">
        <v>94591</v>
      </c>
      <c r="AL46" s="164">
        <v>91562</v>
      </c>
      <c r="AM46" s="164">
        <v>27307</v>
      </c>
      <c r="AN46" s="164">
        <v>0</v>
      </c>
      <c r="AO46" s="164">
        <v>2662</v>
      </c>
      <c r="AP46" s="164">
        <v>198969</v>
      </c>
      <c r="AQ46" s="164">
        <v>0</v>
      </c>
      <c r="AR46" s="164">
        <v>0</v>
      </c>
      <c r="AS46" s="164">
        <v>0</v>
      </c>
      <c r="AT46" s="164">
        <v>0</v>
      </c>
      <c r="AU46" s="164">
        <f t="shared" si="3"/>
        <v>132778</v>
      </c>
      <c r="AV46" s="164">
        <v>0</v>
      </c>
      <c r="AW46" s="164">
        <v>704724</v>
      </c>
      <c r="AX46" s="164">
        <v>597077</v>
      </c>
      <c r="AY46" s="164">
        <v>0</v>
      </c>
      <c r="AZ46" s="164">
        <v>47225</v>
      </c>
      <c r="BA46" s="164">
        <v>19826</v>
      </c>
      <c r="BB46" s="164">
        <v>178323</v>
      </c>
      <c r="BC46" s="164">
        <v>56859</v>
      </c>
      <c r="BD46" s="164">
        <v>6235</v>
      </c>
      <c r="BE46" s="164">
        <v>0</v>
      </c>
      <c r="BF46" s="164">
        <v>0</v>
      </c>
      <c r="BG46" s="164">
        <v>6235</v>
      </c>
      <c r="BH46" s="164">
        <v>5226</v>
      </c>
      <c r="BI46" s="164">
        <v>0</v>
      </c>
      <c r="BJ46" s="164">
        <v>283383</v>
      </c>
      <c r="BK46" s="164">
        <v>107647</v>
      </c>
      <c r="BL46" s="164">
        <v>8988</v>
      </c>
      <c r="BM46" s="164">
        <v>0</v>
      </c>
      <c r="BN46" s="164">
        <v>98659</v>
      </c>
      <c r="BO46" s="164">
        <v>20923</v>
      </c>
      <c r="BP46" s="164">
        <v>17779</v>
      </c>
      <c r="BQ46" s="164">
        <v>3144</v>
      </c>
      <c r="BR46" s="164">
        <v>2490</v>
      </c>
      <c r="BS46" s="164">
        <v>0</v>
      </c>
      <c r="BT46" s="164">
        <v>654</v>
      </c>
      <c r="BU46" s="164">
        <v>12142</v>
      </c>
      <c r="BV46" s="164">
        <v>458954</v>
      </c>
      <c r="BW46" s="164">
        <v>395919</v>
      </c>
      <c r="BX46" s="164">
        <v>294096</v>
      </c>
      <c r="BY46" s="164">
        <v>101823</v>
      </c>
      <c r="BZ46" s="164">
        <v>166414</v>
      </c>
      <c r="CA46" s="164">
        <v>2951</v>
      </c>
      <c r="CB46" s="164">
        <v>81</v>
      </c>
      <c r="CC46" s="164">
        <v>0</v>
      </c>
      <c r="CD46" s="164">
        <v>0</v>
      </c>
      <c r="CE46" s="164">
        <v>2709</v>
      </c>
      <c r="CF46" s="164">
        <v>2659</v>
      </c>
      <c r="CG46" s="164">
        <v>50</v>
      </c>
      <c r="CH46" s="164">
        <v>0</v>
      </c>
      <c r="CI46" s="164">
        <v>160673</v>
      </c>
      <c r="CJ46" s="164">
        <v>0</v>
      </c>
      <c r="CK46" s="164">
        <v>0</v>
      </c>
      <c r="CL46" s="164">
        <v>160673</v>
      </c>
      <c r="CM46" s="164">
        <v>391200</v>
      </c>
      <c r="CN46" s="164">
        <v>0</v>
      </c>
      <c r="CO46" s="164">
        <v>0</v>
      </c>
      <c r="CP46" s="164">
        <v>146700</v>
      </c>
      <c r="CQ46" s="164">
        <v>6689849</v>
      </c>
      <c r="CR46" s="164">
        <f t="shared" si="19"/>
        <v>2726837</v>
      </c>
      <c r="CS46" s="167">
        <f t="shared" si="20"/>
        <v>40.8</v>
      </c>
      <c r="CT46" s="164">
        <v>1617342</v>
      </c>
      <c r="CU46" s="167">
        <f t="shared" si="21"/>
        <v>24.2</v>
      </c>
      <c r="CV46" s="164">
        <v>1109495</v>
      </c>
      <c r="CW46" s="167">
        <f t="shared" si="22"/>
        <v>16.599999999999998</v>
      </c>
      <c r="CX46" s="164">
        <f t="shared" si="23"/>
        <v>3963012</v>
      </c>
      <c r="CY46" s="167">
        <f t="shared" si="24"/>
        <v>59.2</v>
      </c>
      <c r="CZ46" s="164">
        <v>547407</v>
      </c>
      <c r="DA46" s="167">
        <f t="shared" si="25"/>
        <v>8.2</v>
      </c>
      <c r="DB46" s="164">
        <v>3415605</v>
      </c>
      <c r="DC46" s="167">
        <f t="shared" si="26"/>
        <v>51</v>
      </c>
      <c r="DD46" s="80">
        <v>7558216</v>
      </c>
      <c r="DE46" s="80">
        <f t="shared" si="27"/>
        <v>-868367</v>
      </c>
      <c r="DF46" s="81">
        <f t="shared" si="1"/>
        <v>3893839</v>
      </c>
      <c r="DG46" s="84">
        <f t="shared" si="10"/>
        <v>4040539</v>
      </c>
      <c r="DH46" s="80"/>
      <c r="DI46" s="84">
        <f t="shared" si="11"/>
        <v>2062667</v>
      </c>
      <c r="DJ46" s="80">
        <f t="shared" si="2"/>
        <v>4627182</v>
      </c>
      <c r="DK46" s="80">
        <f t="shared" si="28"/>
        <v>868367</v>
      </c>
      <c r="DL46" s="80"/>
      <c r="DM46" s="79">
        <f t="shared" si="13"/>
        <v>2164749</v>
      </c>
      <c r="DN46" s="79">
        <f t="shared" si="14"/>
        <v>4525100</v>
      </c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  <c r="IR46" s="80"/>
    </row>
    <row r="47" spans="1:252" s="82" customFormat="1" ht="32.25" customHeight="1">
      <c r="A47" s="83" t="s">
        <v>38</v>
      </c>
      <c r="B47" s="163">
        <v>287473</v>
      </c>
      <c r="C47" s="164">
        <v>42007</v>
      </c>
      <c r="D47" s="164">
        <v>12270</v>
      </c>
      <c r="E47" s="164">
        <v>0</v>
      </c>
      <c r="F47" s="164">
        <v>0</v>
      </c>
      <c r="G47" s="164">
        <v>29737</v>
      </c>
      <c r="H47" s="164">
        <v>0</v>
      </c>
      <c r="I47" s="164">
        <v>299</v>
      </c>
      <c r="J47" s="164">
        <v>831</v>
      </c>
      <c r="K47" s="164">
        <v>443</v>
      </c>
      <c r="L47" s="164">
        <v>55297</v>
      </c>
      <c r="M47" s="164">
        <v>0</v>
      </c>
      <c r="N47" s="164">
        <v>0</v>
      </c>
      <c r="O47" s="164">
        <v>7114</v>
      </c>
      <c r="P47" s="164">
        <v>1080</v>
      </c>
      <c r="Q47" s="164">
        <v>1859907</v>
      </c>
      <c r="R47" s="164">
        <v>1612414</v>
      </c>
      <c r="S47" s="164">
        <v>161897</v>
      </c>
      <c r="T47" s="164">
        <v>85596</v>
      </c>
      <c r="U47" s="164">
        <v>648</v>
      </c>
      <c r="V47" s="164">
        <v>70140</v>
      </c>
      <c r="W47" s="164">
        <v>63182</v>
      </c>
      <c r="X47" s="164">
        <v>54031</v>
      </c>
      <c r="Y47" s="164">
        <v>690</v>
      </c>
      <c r="Z47" s="164">
        <v>690</v>
      </c>
      <c r="AA47" s="164">
        <v>0</v>
      </c>
      <c r="AB47" s="164">
        <v>15241</v>
      </c>
      <c r="AC47" s="164">
        <v>25565</v>
      </c>
      <c r="AD47" s="164">
        <v>12535</v>
      </c>
      <c r="AE47" s="164">
        <v>2629</v>
      </c>
      <c r="AF47" s="164">
        <v>1238</v>
      </c>
      <c r="AG47" s="164">
        <v>1391</v>
      </c>
      <c r="AH47" s="164">
        <v>244431</v>
      </c>
      <c r="AI47" s="164">
        <v>0</v>
      </c>
      <c r="AJ47" s="164">
        <v>2093</v>
      </c>
      <c r="AK47" s="164">
        <v>42091</v>
      </c>
      <c r="AL47" s="164">
        <v>36876</v>
      </c>
      <c r="AM47" s="164">
        <v>25933</v>
      </c>
      <c r="AN47" s="164">
        <v>15248</v>
      </c>
      <c r="AO47" s="164">
        <v>1626</v>
      </c>
      <c r="AP47" s="164">
        <v>63062</v>
      </c>
      <c r="AQ47" s="164">
        <v>0</v>
      </c>
      <c r="AR47" s="164">
        <v>0</v>
      </c>
      <c r="AS47" s="164">
        <v>28013</v>
      </c>
      <c r="AT47" s="164">
        <v>0</v>
      </c>
      <c r="AU47" s="164">
        <f t="shared" si="3"/>
        <v>29489</v>
      </c>
      <c r="AV47" s="164">
        <v>0</v>
      </c>
      <c r="AW47" s="164">
        <v>351477</v>
      </c>
      <c r="AX47" s="164">
        <v>284073</v>
      </c>
      <c r="AY47" s="164">
        <v>683</v>
      </c>
      <c r="AZ47" s="164">
        <v>20960</v>
      </c>
      <c r="BA47" s="164">
        <v>7927</v>
      </c>
      <c r="BB47" s="164">
        <v>112137</v>
      </c>
      <c r="BC47" s="164">
        <v>26854</v>
      </c>
      <c r="BD47" s="164">
        <v>5446</v>
      </c>
      <c r="BE47" s="164">
        <v>0</v>
      </c>
      <c r="BF47" s="164">
        <v>0</v>
      </c>
      <c r="BG47" s="164">
        <v>5446</v>
      </c>
      <c r="BH47" s="164">
        <v>0</v>
      </c>
      <c r="BI47" s="164">
        <v>1907</v>
      </c>
      <c r="BJ47" s="164">
        <v>108159</v>
      </c>
      <c r="BK47" s="164">
        <v>67404</v>
      </c>
      <c r="BL47" s="164">
        <v>5662</v>
      </c>
      <c r="BM47" s="164">
        <v>0</v>
      </c>
      <c r="BN47" s="164">
        <v>61742</v>
      </c>
      <c r="BO47" s="164">
        <v>8958</v>
      </c>
      <c r="BP47" s="164">
        <v>2502</v>
      </c>
      <c r="BQ47" s="164">
        <v>6456</v>
      </c>
      <c r="BR47" s="164">
        <v>2868</v>
      </c>
      <c r="BS47" s="164">
        <v>2460</v>
      </c>
      <c r="BT47" s="164">
        <v>1128</v>
      </c>
      <c r="BU47" s="164">
        <v>16830</v>
      </c>
      <c r="BV47" s="164">
        <v>218288</v>
      </c>
      <c r="BW47" s="164">
        <v>157630</v>
      </c>
      <c r="BX47" s="164">
        <v>104905</v>
      </c>
      <c r="BY47" s="164">
        <v>52725</v>
      </c>
      <c r="BZ47" s="164">
        <v>70711</v>
      </c>
      <c r="CA47" s="164">
        <v>0</v>
      </c>
      <c r="CB47" s="164">
        <v>39</v>
      </c>
      <c r="CC47" s="164">
        <v>0</v>
      </c>
      <c r="CD47" s="164">
        <v>9500</v>
      </c>
      <c r="CE47" s="164">
        <v>18553</v>
      </c>
      <c r="CF47" s="164">
        <v>0</v>
      </c>
      <c r="CG47" s="164">
        <v>18553</v>
      </c>
      <c r="CH47" s="164">
        <v>0</v>
      </c>
      <c r="CI47" s="164">
        <v>42619</v>
      </c>
      <c r="CJ47" s="164">
        <v>0</v>
      </c>
      <c r="CK47" s="164">
        <v>0</v>
      </c>
      <c r="CL47" s="164">
        <v>42619</v>
      </c>
      <c r="CM47" s="164">
        <v>191800</v>
      </c>
      <c r="CN47" s="164">
        <v>0</v>
      </c>
      <c r="CO47" s="164">
        <v>0</v>
      </c>
      <c r="CP47" s="164">
        <v>79400</v>
      </c>
      <c r="CQ47" s="164">
        <v>3642024</v>
      </c>
      <c r="CR47" s="164">
        <f t="shared" si="19"/>
        <v>1215596</v>
      </c>
      <c r="CS47" s="167">
        <f t="shared" si="20"/>
        <v>33.4</v>
      </c>
      <c r="CT47" s="164">
        <v>502899</v>
      </c>
      <c r="CU47" s="167">
        <f t="shared" si="21"/>
        <v>13.8</v>
      </c>
      <c r="CV47" s="164">
        <v>712697</v>
      </c>
      <c r="CW47" s="167">
        <f t="shared" si="22"/>
        <v>19.599999999999998</v>
      </c>
      <c r="CX47" s="164">
        <f t="shared" si="23"/>
        <v>2426428</v>
      </c>
      <c r="CY47" s="167">
        <f t="shared" si="24"/>
        <v>66.6</v>
      </c>
      <c r="CZ47" s="164">
        <v>419212</v>
      </c>
      <c r="DA47" s="167">
        <f t="shared" si="25"/>
        <v>11.5</v>
      </c>
      <c r="DB47" s="164">
        <v>2007216</v>
      </c>
      <c r="DC47" s="167">
        <f t="shared" si="26"/>
        <v>55.099999999999994</v>
      </c>
      <c r="DD47" s="80">
        <v>4011585</v>
      </c>
      <c r="DE47" s="80">
        <f t="shared" si="27"/>
        <v>-369561</v>
      </c>
      <c r="DF47" s="81">
        <f t="shared" si="1"/>
        <v>2254451</v>
      </c>
      <c r="DG47" s="84">
        <f t="shared" si="10"/>
        <v>2333851</v>
      </c>
      <c r="DH47" s="80"/>
      <c r="DI47" s="84">
        <f t="shared" si="11"/>
        <v>886690</v>
      </c>
      <c r="DJ47" s="80">
        <f t="shared" si="2"/>
        <v>2755334</v>
      </c>
      <c r="DK47" s="80">
        <f t="shared" si="28"/>
        <v>369561</v>
      </c>
      <c r="DL47" s="80"/>
      <c r="DM47" s="79">
        <f t="shared" si="13"/>
        <v>922111</v>
      </c>
      <c r="DN47" s="79">
        <f t="shared" si="14"/>
        <v>2719913</v>
      </c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  <c r="IR47" s="80"/>
    </row>
    <row r="48" spans="1:252" s="90" customFormat="1" ht="32.25" customHeight="1">
      <c r="A48" s="85" t="s">
        <v>39</v>
      </c>
      <c r="B48" s="171">
        <v>1670707</v>
      </c>
      <c r="C48" s="172">
        <v>96776</v>
      </c>
      <c r="D48" s="172">
        <v>28267</v>
      </c>
      <c r="E48" s="172">
        <v>0</v>
      </c>
      <c r="F48" s="172">
        <v>0</v>
      </c>
      <c r="G48" s="172">
        <v>68509</v>
      </c>
      <c r="H48" s="172">
        <v>0</v>
      </c>
      <c r="I48" s="172">
        <v>1539</v>
      </c>
      <c r="J48" s="172">
        <v>4273</v>
      </c>
      <c r="K48" s="172">
        <v>2262</v>
      </c>
      <c r="L48" s="172">
        <v>266925</v>
      </c>
      <c r="M48" s="172">
        <v>32033</v>
      </c>
      <c r="N48" s="172">
        <v>0</v>
      </c>
      <c r="O48" s="172">
        <v>16355</v>
      </c>
      <c r="P48" s="172">
        <v>4399</v>
      </c>
      <c r="Q48" s="172">
        <v>2578172</v>
      </c>
      <c r="R48" s="172">
        <v>2281456</v>
      </c>
      <c r="S48" s="172">
        <v>224453</v>
      </c>
      <c r="T48" s="172">
        <v>72263</v>
      </c>
      <c r="U48" s="172">
        <v>1619</v>
      </c>
      <c r="V48" s="172">
        <v>114226</v>
      </c>
      <c r="W48" s="172">
        <v>99302</v>
      </c>
      <c r="X48" s="172">
        <v>102828</v>
      </c>
      <c r="Y48" s="172">
        <v>0</v>
      </c>
      <c r="Z48" s="172">
        <v>0</v>
      </c>
      <c r="AA48" s="172">
        <v>0</v>
      </c>
      <c r="AB48" s="172">
        <v>55369</v>
      </c>
      <c r="AC48" s="172">
        <v>32618</v>
      </c>
      <c r="AD48" s="172">
        <v>14841</v>
      </c>
      <c r="AE48" s="172">
        <v>9303</v>
      </c>
      <c r="AF48" s="172">
        <v>4029</v>
      </c>
      <c r="AG48" s="172">
        <v>5274</v>
      </c>
      <c r="AH48" s="172">
        <v>784880</v>
      </c>
      <c r="AI48" s="172">
        <v>0</v>
      </c>
      <c r="AJ48" s="172">
        <v>5776</v>
      </c>
      <c r="AK48" s="172">
        <v>119438</v>
      </c>
      <c r="AL48" s="172">
        <v>152010</v>
      </c>
      <c r="AM48" s="172">
        <v>128642</v>
      </c>
      <c r="AN48" s="172">
        <v>115</v>
      </c>
      <c r="AO48" s="172">
        <v>4676</v>
      </c>
      <c r="AP48" s="172">
        <v>101779</v>
      </c>
      <c r="AQ48" s="172">
        <v>0</v>
      </c>
      <c r="AR48" s="172">
        <v>0</v>
      </c>
      <c r="AS48" s="172">
        <v>48056</v>
      </c>
      <c r="AT48" s="172">
        <v>0</v>
      </c>
      <c r="AU48" s="172">
        <f t="shared" si="3"/>
        <v>224388</v>
      </c>
      <c r="AV48" s="172">
        <v>0</v>
      </c>
      <c r="AW48" s="172">
        <v>578100</v>
      </c>
      <c r="AX48" s="172">
        <v>361742</v>
      </c>
      <c r="AY48" s="172">
        <v>0</v>
      </c>
      <c r="AZ48" s="172">
        <v>61751</v>
      </c>
      <c r="BA48" s="172">
        <v>33866</v>
      </c>
      <c r="BB48" s="172">
        <v>5342</v>
      </c>
      <c r="BC48" s="172">
        <v>53000</v>
      </c>
      <c r="BD48" s="172">
        <v>10561</v>
      </c>
      <c r="BE48" s="172">
        <v>0</v>
      </c>
      <c r="BF48" s="172">
        <v>0</v>
      </c>
      <c r="BG48" s="172">
        <v>10561</v>
      </c>
      <c r="BH48" s="172">
        <v>0</v>
      </c>
      <c r="BI48" s="172">
        <v>0</v>
      </c>
      <c r="BJ48" s="172">
        <v>197222</v>
      </c>
      <c r="BK48" s="172">
        <v>216358</v>
      </c>
      <c r="BL48" s="172">
        <v>2892</v>
      </c>
      <c r="BM48" s="172">
        <v>0</v>
      </c>
      <c r="BN48" s="172">
        <v>213466</v>
      </c>
      <c r="BO48" s="172">
        <v>9980</v>
      </c>
      <c r="BP48" s="172">
        <v>9588</v>
      </c>
      <c r="BQ48" s="172">
        <v>392</v>
      </c>
      <c r="BR48" s="172">
        <v>278</v>
      </c>
      <c r="BS48" s="172">
        <v>0</v>
      </c>
      <c r="BT48" s="172">
        <v>114</v>
      </c>
      <c r="BU48" s="172">
        <v>23764</v>
      </c>
      <c r="BV48" s="172">
        <v>127066</v>
      </c>
      <c r="BW48" s="172">
        <v>1041115</v>
      </c>
      <c r="BX48" s="172">
        <v>454093</v>
      </c>
      <c r="BY48" s="172">
        <v>587022</v>
      </c>
      <c r="BZ48" s="172">
        <v>118090</v>
      </c>
      <c r="CA48" s="172">
        <v>778</v>
      </c>
      <c r="CB48" s="172">
        <v>0</v>
      </c>
      <c r="CC48" s="172">
        <v>0</v>
      </c>
      <c r="CD48" s="172">
        <v>53700</v>
      </c>
      <c r="CE48" s="172">
        <v>7993</v>
      </c>
      <c r="CF48" s="172">
        <v>7993</v>
      </c>
      <c r="CG48" s="172">
        <v>0</v>
      </c>
      <c r="CH48" s="172">
        <v>0</v>
      </c>
      <c r="CI48" s="172">
        <v>55619</v>
      </c>
      <c r="CJ48" s="172">
        <v>0</v>
      </c>
      <c r="CK48" s="172">
        <v>0</v>
      </c>
      <c r="CL48" s="172">
        <v>55619</v>
      </c>
      <c r="CM48" s="172">
        <v>506505</v>
      </c>
      <c r="CN48" s="172">
        <v>0</v>
      </c>
      <c r="CO48" s="172">
        <v>0</v>
      </c>
      <c r="CP48" s="172">
        <v>227505</v>
      </c>
      <c r="CQ48" s="172">
        <v>8090917</v>
      </c>
      <c r="CR48" s="172">
        <f t="shared" si="19"/>
        <v>2766994</v>
      </c>
      <c r="CS48" s="173">
        <f t="shared" si="20"/>
        <v>34.2</v>
      </c>
      <c r="CT48" s="172">
        <v>1651039</v>
      </c>
      <c r="CU48" s="173">
        <f t="shared" si="21"/>
        <v>20.4</v>
      </c>
      <c r="CV48" s="172">
        <v>1115955</v>
      </c>
      <c r="CW48" s="173">
        <f t="shared" si="22"/>
        <v>13.800000000000004</v>
      </c>
      <c r="CX48" s="172">
        <f t="shared" si="23"/>
        <v>5323923</v>
      </c>
      <c r="CY48" s="173">
        <f t="shared" si="24"/>
        <v>65.8</v>
      </c>
      <c r="CZ48" s="172">
        <v>944987</v>
      </c>
      <c r="DA48" s="173">
        <f t="shared" si="25"/>
        <v>11.7</v>
      </c>
      <c r="DB48" s="172">
        <v>4378936</v>
      </c>
      <c r="DC48" s="173">
        <f t="shared" si="26"/>
        <v>54.099999999999994</v>
      </c>
      <c r="DD48" s="86">
        <v>9206159</v>
      </c>
      <c r="DE48" s="86">
        <f t="shared" si="27"/>
        <v>-1115242</v>
      </c>
      <c r="DF48" s="87">
        <f t="shared" si="1"/>
        <v>4673441</v>
      </c>
      <c r="DG48" s="88">
        <f t="shared" si="10"/>
        <v>4900946</v>
      </c>
      <c r="DH48" s="86"/>
      <c r="DI48" s="88">
        <f t="shared" si="11"/>
        <v>3217079</v>
      </c>
      <c r="DJ48" s="86">
        <f t="shared" si="2"/>
        <v>4873838</v>
      </c>
      <c r="DK48" s="86">
        <f t="shared" si="28"/>
        <v>1115242</v>
      </c>
      <c r="DL48" s="86"/>
      <c r="DM48" s="89">
        <f t="shared" si="13"/>
        <v>2596026</v>
      </c>
      <c r="DN48" s="89">
        <f t="shared" si="14"/>
        <v>5494891</v>
      </c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</row>
    <row r="49" spans="1:252" s="82" customFormat="1" ht="32.25" customHeight="1">
      <c r="A49" s="83" t="s">
        <v>40</v>
      </c>
      <c r="B49" s="163">
        <v>726598</v>
      </c>
      <c r="C49" s="164">
        <v>54172</v>
      </c>
      <c r="D49" s="164">
        <v>13203</v>
      </c>
      <c r="E49" s="164">
        <v>0</v>
      </c>
      <c r="F49" s="164">
        <v>0</v>
      </c>
      <c r="G49" s="164">
        <v>32002</v>
      </c>
      <c r="H49" s="164">
        <v>8967</v>
      </c>
      <c r="I49" s="164">
        <v>620</v>
      </c>
      <c r="J49" s="164">
        <v>1726</v>
      </c>
      <c r="K49" s="164">
        <v>921</v>
      </c>
      <c r="L49" s="164">
        <v>112718</v>
      </c>
      <c r="M49" s="164">
        <v>0</v>
      </c>
      <c r="N49" s="164">
        <v>0</v>
      </c>
      <c r="O49" s="164">
        <v>7648</v>
      </c>
      <c r="P49" s="164">
        <v>2512</v>
      </c>
      <c r="Q49" s="164">
        <v>1501531</v>
      </c>
      <c r="R49" s="164">
        <v>1377835</v>
      </c>
      <c r="S49" s="164">
        <v>106446</v>
      </c>
      <c r="T49" s="164">
        <v>17250</v>
      </c>
      <c r="U49" s="164">
        <v>1048</v>
      </c>
      <c r="V49" s="164">
        <v>29902</v>
      </c>
      <c r="W49" s="164">
        <v>28170</v>
      </c>
      <c r="X49" s="164">
        <v>44510</v>
      </c>
      <c r="Y49" s="164">
        <v>0</v>
      </c>
      <c r="Z49" s="164">
        <v>0</v>
      </c>
      <c r="AA49" s="164">
        <v>0</v>
      </c>
      <c r="AB49" s="164">
        <v>0</v>
      </c>
      <c r="AC49" s="164">
        <v>36165</v>
      </c>
      <c r="AD49" s="164">
        <v>8345</v>
      </c>
      <c r="AE49" s="164">
        <v>3963</v>
      </c>
      <c r="AF49" s="164">
        <v>1459</v>
      </c>
      <c r="AG49" s="164">
        <v>2504</v>
      </c>
      <c r="AH49" s="164">
        <v>343958</v>
      </c>
      <c r="AI49" s="164">
        <v>0</v>
      </c>
      <c r="AJ49" s="164">
        <v>41684</v>
      </c>
      <c r="AK49" s="164">
        <v>60014</v>
      </c>
      <c r="AL49" s="164">
        <v>80464</v>
      </c>
      <c r="AM49" s="164">
        <v>4091</v>
      </c>
      <c r="AN49" s="164">
        <v>0</v>
      </c>
      <c r="AO49" s="164">
        <v>200</v>
      </c>
      <c r="AP49" s="164">
        <v>19951</v>
      </c>
      <c r="AQ49" s="164">
        <v>0</v>
      </c>
      <c r="AR49" s="164">
        <v>0</v>
      </c>
      <c r="AS49" s="164">
        <v>34684</v>
      </c>
      <c r="AT49" s="164">
        <v>0</v>
      </c>
      <c r="AU49" s="164">
        <f t="shared" si="3"/>
        <v>102870</v>
      </c>
      <c r="AV49" s="164">
        <v>0</v>
      </c>
      <c r="AW49" s="164">
        <v>278967</v>
      </c>
      <c r="AX49" s="164">
        <v>179755</v>
      </c>
      <c r="AY49" s="164">
        <v>22060</v>
      </c>
      <c r="AZ49" s="164">
        <v>30007</v>
      </c>
      <c r="BA49" s="164">
        <v>17643</v>
      </c>
      <c r="BB49" s="164">
        <v>23841</v>
      </c>
      <c r="BC49" s="164">
        <v>0</v>
      </c>
      <c r="BD49" s="164">
        <v>6522</v>
      </c>
      <c r="BE49" s="164">
        <v>0</v>
      </c>
      <c r="BF49" s="164">
        <v>0</v>
      </c>
      <c r="BG49" s="164">
        <v>6522</v>
      </c>
      <c r="BH49" s="164">
        <v>1226</v>
      </c>
      <c r="BI49" s="164">
        <v>0</v>
      </c>
      <c r="BJ49" s="164">
        <v>78456</v>
      </c>
      <c r="BK49" s="164">
        <v>99212</v>
      </c>
      <c r="BL49" s="164">
        <v>2653</v>
      </c>
      <c r="BM49" s="164">
        <v>0</v>
      </c>
      <c r="BN49" s="164">
        <v>96559</v>
      </c>
      <c r="BO49" s="164">
        <v>6936</v>
      </c>
      <c r="BP49" s="164">
        <v>6736</v>
      </c>
      <c r="BQ49" s="164">
        <v>200</v>
      </c>
      <c r="BR49" s="164">
        <v>200</v>
      </c>
      <c r="BS49" s="164">
        <v>0</v>
      </c>
      <c r="BT49" s="164">
        <v>0</v>
      </c>
      <c r="BU49" s="164">
        <v>47264</v>
      </c>
      <c r="BV49" s="164">
        <v>109529</v>
      </c>
      <c r="BW49" s="164">
        <v>313058</v>
      </c>
      <c r="BX49" s="164">
        <v>300080</v>
      </c>
      <c r="BY49" s="164">
        <v>12978</v>
      </c>
      <c r="BZ49" s="164">
        <v>51435</v>
      </c>
      <c r="CA49" s="164">
        <v>1201</v>
      </c>
      <c r="CB49" s="164">
        <v>25</v>
      </c>
      <c r="CC49" s="164">
        <v>0</v>
      </c>
      <c r="CD49" s="164">
        <v>6200</v>
      </c>
      <c r="CE49" s="164">
        <v>0</v>
      </c>
      <c r="CF49" s="164">
        <v>0</v>
      </c>
      <c r="CG49" s="164">
        <v>0</v>
      </c>
      <c r="CH49" s="164">
        <v>0</v>
      </c>
      <c r="CI49" s="164">
        <v>44009</v>
      </c>
      <c r="CJ49" s="164">
        <v>0</v>
      </c>
      <c r="CK49" s="164">
        <v>0</v>
      </c>
      <c r="CL49" s="164">
        <v>44009</v>
      </c>
      <c r="CM49" s="164">
        <v>263034</v>
      </c>
      <c r="CN49" s="164">
        <v>0</v>
      </c>
      <c r="CO49" s="164">
        <v>0</v>
      </c>
      <c r="CP49" s="164">
        <v>105634</v>
      </c>
      <c r="CQ49" s="164">
        <v>3902050</v>
      </c>
      <c r="CR49" s="164">
        <f t="shared" si="19"/>
        <v>1169321</v>
      </c>
      <c r="CS49" s="167">
        <f t="shared" si="20"/>
        <v>30</v>
      </c>
      <c r="CT49" s="164">
        <v>530503</v>
      </c>
      <c r="CU49" s="167">
        <f t="shared" si="21"/>
        <v>13.6</v>
      </c>
      <c r="CV49" s="164">
        <v>638818</v>
      </c>
      <c r="CW49" s="167">
        <f t="shared" si="22"/>
        <v>16.4</v>
      </c>
      <c r="CX49" s="164">
        <f t="shared" si="23"/>
        <v>2732729</v>
      </c>
      <c r="CY49" s="167">
        <f t="shared" si="24"/>
        <v>70</v>
      </c>
      <c r="CZ49" s="164">
        <v>422355</v>
      </c>
      <c r="DA49" s="167">
        <f t="shared" si="25"/>
        <v>10.8</v>
      </c>
      <c r="DB49" s="164">
        <v>2310374</v>
      </c>
      <c r="DC49" s="167">
        <f t="shared" si="26"/>
        <v>59.2</v>
      </c>
      <c r="DD49" s="80">
        <v>5439236</v>
      </c>
      <c r="DE49" s="80">
        <f t="shared" si="27"/>
        <v>-1537186</v>
      </c>
      <c r="DF49" s="81">
        <f t="shared" si="1"/>
        <v>2408446</v>
      </c>
      <c r="DG49" s="84">
        <f t="shared" si="10"/>
        <v>2514080</v>
      </c>
      <c r="DH49" s="80"/>
      <c r="DI49" s="84">
        <f t="shared" si="11"/>
        <v>1333195</v>
      </c>
      <c r="DJ49" s="80">
        <f t="shared" si="2"/>
        <v>2568855</v>
      </c>
      <c r="DK49" s="80">
        <f t="shared" si="28"/>
        <v>1537186</v>
      </c>
      <c r="DL49" s="80"/>
      <c r="DM49" s="79">
        <f t="shared" si="13"/>
        <v>952858</v>
      </c>
      <c r="DN49" s="79">
        <f t="shared" si="14"/>
        <v>2949192</v>
      </c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  <c r="IR49" s="80"/>
    </row>
    <row r="50" spans="1:252" s="82" customFormat="1" ht="32.25" customHeight="1">
      <c r="A50" s="83" t="s">
        <v>41</v>
      </c>
      <c r="B50" s="163">
        <v>622983</v>
      </c>
      <c r="C50" s="164">
        <v>62864</v>
      </c>
      <c r="D50" s="164">
        <v>18361</v>
      </c>
      <c r="E50" s="164">
        <v>0</v>
      </c>
      <c r="F50" s="164">
        <v>0</v>
      </c>
      <c r="G50" s="164">
        <v>44503</v>
      </c>
      <c r="H50" s="164">
        <v>0</v>
      </c>
      <c r="I50" s="164">
        <v>511</v>
      </c>
      <c r="J50" s="164">
        <v>1420</v>
      </c>
      <c r="K50" s="164">
        <v>754</v>
      </c>
      <c r="L50" s="164">
        <v>102009</v>
      </c>
      <c r="M50" s="164">
        <v>0</v>
      </c>
      <c r="N50" s="164">
        <v>0</v>
      </c>
      <c r="O50" s="164">
        <v>10639</v>
      </c>
      <c r="P50" s="164">
        <v>1316</v>
      </c>
      <c r="Q50" s="164">
        <v>1907773</v>
      </c>
      <c r="R50" s="164">
        <v>1744873</v>
      </c>
      <c r="S50" s="164">
        <v>120675</v>
      </c>
      <c r="T50" s="164">
        <v>42225</v>
      </c>
      <c r="U50" s="164">
        <v>796</v>
      </c>
      <c r="V50" s="164">
        <v>22281</v>
      </c>
      <c r="W50" s="164">
        <v>21882</v>
      </c>
      <c r="X50" s="164">
        <v>55089</v>
      </c>
      <c r="Y50" s="164">
        <v>2876</v>
      </c>
      <c r="Z50" s="164">
        <v>2876</v>
      </c>
      <c r="AA50" s="164">
        <v>0</v>
      </c>
      <c r="AB50" s="164">
        <v>17666</v>
      </c>
      <c r="AC50" s="164">
        <v>30245</v>
      </c>
      <c r="AD50" s="164">
        <v>4302</v>
      </c>
      <c r="AE50" s="164">
        <v>3881</v>
      </c>
      <c r="AF50" s="164">
        <v>1625</v>
      </c>
      <c r="AG50" s="164">
        <v>2256</v>
      </c>
      <c r="AH50" s="164">
        <v>294874</v>
      </c>
      <c r="AI50" s="164">
        <v>0</v>
      </c>
      <c r="AJ50" s="164">
        <v>1973</v>
      </c>
      <c r="AK50" s="164">
        <v>61254</v>
      </c>
      <c r="AL50" s="164">
        <v>68619</v>
      </c>
      <c r="AM50" s="164">
        <v>22403</v>
      </c>
      <c r="AN50" s="164">
        <v>0</v>
      </c>
      <c r="AO50" s="164">
        <v>209</v>
      </c>
      <c r="AP50" s="164">
        <v>67415</v>
      </c>
      <c r="AQ50" s="164">
        <v>0</v>
      </c>
      <c r="AR50" s="164">
        <v>0</v>
      </c>
      <c r="AS50" s="164">
        <v>0</v>
      </c>
      <c r="AT50" s="164">
        <v>0</v>
      </c>
      <c r="AU50" s="164">
        <f t="shared" si="3"/>
        <v>73001</v>
      </c>
      <c r="AV50" s="164">
        <v>0</v>
      </c>
      <c r="AW50" s="164">
        <v>247373</v>
      </c>
      <c r="AX50" s="164">
        <v>152521</v>
      </c>
      <c r="AY50" s="164">
        <v>987</v>
      </c>
      <c r="AZ50" s="164">
        <v>30473</v>
      </c>
      <c r="BA50" s="164">
        <v>15341</v>
      </c>
      <c r="BB50" s="164">
        <v>0</v>
      </c>
      <c r="BC50" s="164">
        <v>17280</v>
      </c>
      <c r="BD50" s="164">
        <v>5508</v>
      </c>
      <c r="BE50" s="164">
        <v>0</v>
      </c>
      <c r="BF50" s="164">
        <v>0</v>
      </c>
      <c r="BG50" s="164">
        <v>5508</v>
      </c>
      <c r="BH50" s="164">
        <v>0</v>
      </c>
      <c r="BI50" s="164">
        <v>1907</v>
      </c>
      <c r="BJ50" s="164">
        <v>81025</v>
      </c>
      <c r="BK50" s="164">
        <v>94852</v>
      </c>
      <c r="BL50" s="164">
        <v>336</v>
      </c>
      <c r="BM50" s="164">
        <v>0</v>
      </c>
      <c r="BN50" s="164">
        <v>94516</v>
      </c>
      <c r="BO50" s="164">
        <v>17243</v>
      </c>
      <c r="BP50" s="164">
        <v>16948</v>
      </c>
      <c r="BQ50" s="164">
        <v>295</v>
      </c>
      <c r="BR50" s="164">
        <v>66</v>
      </c>
      <c r="BS50" s="164">
        <v>0</v>
      </c>
      <c r="BT50" s="164">
        <v>229</v>
      </c>
      <c r="BU50" s="164">
        <v>3925</v>
      </c>
      <c r="BV50" s="164">
        <v>63853</v>
      </c>
      <c r="BW50" s="164">
        <v>409444</v>
      </c>
      <c r="BX50" s="164">
        <v>394422</v>
      </c>
      <c r="BY50" s="164">
        <v>15022</v>
      </c>
      <c r="BZ50" s="164">
        <v>34768</v>
      </c>
      <c r="CA50" s="164">
        <v>86</v>
      </c>
      <c r="CB50" s="164">
        <v>15</v>
      </c>
      <c r="CC50" s="164">
        <v>0</v>
      </c>
      <c r="CD50" s="164">
        <v>13624</v>
      </c>
      <c r="CE50" s="164">
        <v>80</v>
      </c>
      <c r="CF50" s="164">
        <v>0</v>
      </c>
      <c r="CG50" s="164">
        <v>80</v>
      </c>
      <c r="CH50" s="164">
        <v>0</v>
      </c>
      <c r="CI50" s="164">
        <v>20963</v>
      </c>
      <c r="CJ50" s="164">
        <v>0</v>
      </c>
      <c r="CK50" s="164">
        <v>0</v>
      </c>
      <c r="CL50" s="164">
        <v>20963</v>
      </c>
      <c r="CM50" s="164">
        <v>1205325</v>
      </c>
      <c r="CN50" s="164">
        <v>0</v>
      </c>
      <c r="CO50" s="164">
        <v>0</v>
      </c>
      <c r="CP50" s="164">
        <v>112225</v>
      </c>
      <c r="CQ50" s="164">
        <v>5069121</v>
      </c>
      <c r="CR50" s="164">
        <f>SUM(CT50,CV50)</f>
        <v>2119639</v>
      </c>
      <c r="CS50" s="167">
        <f t="shared" si="20"/>
        <v>41.8</v>
      </c>
      <c r="CT50" s="164">
        <v>1394993</v>
      </c>
      <c r="CU50" s="167">
        <f t="shared" si="21"/>
        <v>27.5</v>
      </c>
      <c r="CV50" s="164">
        <v>724646</v>
      </c>
      <c r="CW50" s="167">
        <f t="shared" si="22"/>
        <v>14.299999999999997</v>
      </c>
      <c r="CX50" s="164">
        <f t="shared" si="23"/>
        <v>2949482</v>
      </c>
      <c r="CY50" s="167">
        <f t="shared" si="24"/>
        <v>58.2</v>
      </c>
      <c r="CZ50" s="164">
        <v>362069</v>
      </c>
      <c r="DA50" s="167">
        <f t="shared" si="25"/>
        <v>7.1</v>
      </c>
      <c r="DB50" s="164">
        <v>2587413</v>
      </c>
      <c r="DC50" s="167">
        <f t="shared" si="26"/>
        <v>51.1</v>
      </c>
      <c r="DD50" s="80">
        <v>6405853</v>
      </c>
      <c r="DE50" s="80">
        <f t="shared" si="27"/>
        <v>-1336732</v>
      </c>
      <c r="DF50" s="81">
        <f t="shared" si="1"/>
        <v>2710269</v>
      </c>
      <c r="DG50" s="84">
        <f t="shared" si="10"/>
        <v>2822494</v>
      </c>
      <c r="DH50" s="80"/>
      <c r="DI50" s="84">
        <f t="shared" si="11"/>
        <v>1233467</v>
      </c>
      <c r="DJ50" s="80">
        <f t="shared" si="2"/>
        <v>3835654</v>
      </c>
      <c r="DK50" s="80">
        <f t="shared" si="28"/>
        <v>1336732</v>
      </c>
      <c r="DL50" s="80"/>
      <c r="DM50" s="79">
        <f t="shared" si="13"/>
        <v>1757062</v>
      </c>
      <c r="DN50" s="79">
        <f t="shared" si="14"/>
        <v>3312059</v>
      </c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  <c r="IR50" s="80"/>
    </row>
    <row r="51" spans="1:252" s="82" customFormat="1" ht="32.25" customHeight="1">
      <c r="A51" s="83" t="s">
        <v>42</v>
      </c>
      <c r="B51" s="163">
        <v>687977</v>
      </c>
      <c r="C51" s="164">
        <v>36619</v>
      </c>
      <c r="D51" s="164">
        <v>10695</v>
      </c>
      <c r="E51" s="164">
        <v>0</v>
      </c>
      <c r="F51" s="164">
        <v>0</v>
      </c>
      <c r="G51" s="164">
        <v>25924</v>
      </c>
      <c r="H51" s="164">
        <v>0</v>
      </c>
      <c r="I51" s="164">
        <v>666</v>
      </c>
      <c r="J51" s="164">
        <v>1853</v>
      </c>
      <c r="K51" s="164">
        <v>986</v>
      </c>
      <c r="L51" s="164">
        <v>102824</v>
      </c>
      <c r="M51" s="164">
        <v>2261</v>
      </c>
      <c r="N51" s="164">
        <v>0</v>
      </c>
      <c r="O51" s="164">
        <v>6382</v>
      </c>
      <c r="P51" s="164">
        <v>2872</v>
      </c>
      <c r="Q51" s="164">
        <v>1324286</v>
      </c>
      <c r="R51" s="164">
        <v>1232975</v>
      </c>
      <c r="S51" s="164">
        <v>84011</v>
      </c>
      <c r="T51" s="164">
        <v>7300</v>
      </c>
      <c r="U51" s="164">
        <v>507</v>
      </c>
      <c r="V51" s="164">
        <v>21639</v>
      </c>
      <c r="W51" s="164">
        <v>19151</v>
      </c>
      <c r="X51" s="164">
        <v>61575</v>
      </c>
      <c r="Y51" s="164">
        <v>3955</v>
      </c>
      <c r="Z51" s="164">
        <v>3955</v>
      </c>
      <c r="AA51" s="164">
        <v>0</v>
      </c>
      <c r="AB51" s="164">
        <v>21435</v>
      </c>
      <c r="AC51" s="164">
        <v>34503</v>
      </c>
      <c r="AD51" s="164">
        <v>1682</v>
      </c>
      <c r="AE51" s="164">
        <v>3450</v>
      </c>
      <c r="AF51" s="164">
        <v>2456</v>
      </c>
      <c r="AG51" s="164">
        <v>994</v>
      </c>
      <c r="AH51" s="164">
        <v>310748</v>
      </c>
      <c r="AI51" s="164">
        <v>0</v>
      </c>
      <c r="AJ51" s="164">
        <v>1206</v>
      </c>
      <c r="AK51" s="164">
        <v>55316</v>
      </c>
      <c r="AL51" s="164">
        <v>76583</v>
      </c>
      <c r="AM51" s="164">
        <v>1514</v>
      </c>
      <c r="AN51" s="164">
        <v>0</v>
      </c>
      <c r="AO51" s="164">
        <v>1922</v>
      </c>
      <c r="AP51" s="164">
        <v>93899</v>
      </c>
      <c r="AQ51" s="164">
        <v>0</v>
      </c>
      <c r="AR51" s="164">
        <v>0</v>
      </c>
      <c r="AS51" s="164">
        <v>21818</v>
      </c>
      <c r="AT51" s="164">
        <v>0</v>
      </c>
      <c r="AU51" s="164">
        <f t="shared" si="3"/>
        <v>58490</v>
      </c>
      <c r="AV51" s="164">
        <v>0</v>
      </c>
      <c r="AW51" s="164">
        <v>229046</v>
      </c>
      <c r="AX51" s="164">
        <v>175099</v>
      </c>
      <c r="AY51" s="164">
        <v>603</v>
      </c>
      <c r="AZ51" s="164">
        <v>29141</v>
      </c>
      <c r="BA51" s="164">
        <v>16832</v>
      </c>
      <c r="BB51" s="164">
        <v>43450</v>
      </c>
      <c r="BC51" s="164">
        <v>1950</v>
      </c>
      <c r="BD51" s="164">
        <v>6551</v>
      </c>
      <c r="BE51" s="164">
        <v>0</v>
      </c>
      <c r="BF51" s="164">
        <v>0</v>
      </c>
      <c r="BG51" s="164">
        <v>6551</v>
      </c>
      <c r="BH51" s="164">
        <v>0</v>
      </c>
      <c r="BI51" s="164">
        <v>0</v>
      </c>
      <c r="BJ51" s="164">
        <v>76572</v>
      </c>
      <c r="BK51" s="164">
        <v>53947</v>
      </c>
      <c r="BL51" s="164">
        <v>722</v>
      </c>
      <c r="BM51" s="164">
        <v>0</v>
      </c>
      <c r="BN51" s="164">
        <v>53225</v>
      </c>
      <c r="BO51" s="164">
        <v>1984</v>
      </c>
      <c r="BP51" s="164">
        <v>1819</v>
      </c>
      <c r="BQ51" s="164">
        <v>165</v>
      </c>
      <c r="BR51" s="164">
        <v>159</v>
      </c>
      <c r="BS51" s="164">
        <v>0</v>
      </c>
      <c r="BT51" s="164">
        <v>6</v>
      </c>
      <c r="BU51" s="164">
        <v>690</v>
      </c>
      <c r="BV51" s="164">
        <v>515482</v>
      </c>
      <c r="BW51" s="164">
        <v>213926</v>
      </c>
      <c r="BX51" s="164">
        <v>181792</v>
      </c>
      <c r="BY51" s="164">
        <v>32134</v>
      </c>
      <c r="BZ51" s="164">
        <v>41514</v>
      </c>
      <c r="CA51" s="164">
        <v>345</v>
      </c>
      <c r="CB51" s="164">
        <v>0</v>
      </c>
      <c r="CC51" s="164">
        <v>0</v>
      </c>
      <c r="CD51" s="164">
        <v>20000</v>
      </c>
      <c r="CE51" s="164">
        <v>0</v>
      </c>
      <c r="CF51" s="164">
        <v>0</v>
      </c>
      <c r="CG51" s="164">
        <v>0</v>
      </c>
      <c r="CH51" s="164">
        <v>0</v>
      </c>
      <c r="CI51" s="164">
        <v>21169</v>
      </c>
      <c r="CJ51" s="164">
        <v>3988</v>
      </c>
      <c r="CK51" s="164">
        <v>0</v>
      </c>
      <c r="CL51" s="164">
        <v>17181</v>
      </c>
      <c r="CM51" s="164">
        <v>566688</v>
      </c>
      <c r="CN51" s="164">
        <v>0</v>
      </c>
      <c r="CO51" s="164">
        <v>0</v>
      </c>
      <c r="CP51" s="164">
        <v>98488</v>
      </c>
      <c r="CQ51" s="164">
        <v>4133975</v>
      </c>
      <c r="CR51" s="164">
        <f t="shared" si="19"/>
        <v>1710271</v>
      </c>
      <c r="CS51" s="167">
        <f t="shared" si="20"/>
        <v>41.4</v>
      </c>
      <c r="CT51" s="164">
        <v>890032</v>
      </c>
      <c r="CU51" s="167">
        <f t="shared" si="21"/>
        <v>21.5</v>
      </c>
      <c r="CV51" s="164">
        <v>820239</v>
      </c>
      <c r="CW51" s="167">
        <f t="shared" si="22"/>
        <v>19.9</v>
      </c>
      <c r="CX51" s="164">
        <f t="shared" si="23"/>
        <v>2423704</v>
      </c>
      <c r="CY51" s="167">
        <f t="shared" si="24"/>
        <v>58.6</v>
      </c>
      <c r="CZ51" s="164">
        <v>331148</v>
      </c>
      <c r="DA51" s="167">
        <f t="shared" si="25"/>
        <v>8</v>
      </c>
      <c r="DB51" s="164">
        <v>2092556</v>
      </c>
      <c r="DC51" s="167">
        <f t="shared" si="26"/>
        <v>50.6</v>
      </c>
      <c r="DD51" s="80">
        <v>3496299</v>
      </c>
      <c r="DE51" s="80">
        <f t="shared" si="27"/>
        <v>637676</v>
      </c>
      <c r="DF51" s="81">
        <f t="shared" si="1"/>
        <v>2166726</v>
      </c>
      <c r="DG51" s="84">
        <f t="shared" si="10"/>
        <v>2265214</v>
      </c>
      <c r="DH51" s="80"/>
      <c r="DI51" s="84">
        <f t="shared" si="11"/>
        <v>1548237</v>
      </c>
      <c r="DJ51" s="80">
        <f t="shared" si="2"/>
        <v>2585738</v>
      </c>
      <c r="DK51" s="80">
        <f t="shared" si="28"/>
        <v>-637676</v>
      </c>
      <c r="DL51" s="80"/>
      <c r="DM51" s="79">
        <f t="shared" si="13"/>
        <v>1221180</v>
      </c>
      <c r="DN51" s="79">
        <f t="shared" si="14"/>
        <v>2912795</v>
      </c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  <c r="IR51" s="80"/>
    </row>
    <row r="52" spans="1:252" s="82" customFormat="1" ht="32.25" customHeight="1">
      <c r="A52" s="83" t="s">
        <v>43</v>
      </c>
      <c r="B52" s="163">
        <v>521717</v>
      </c>
      <c r="C52" s="164">
        <v>56511</v>
      </c>
      <c r="D52" s="164">
        <v>16506</v>
      </c>
      <c r="E52" s="164">
        <v>0</v>
      </c>
      <c r="F52" s="164">
        <v>0</v>
      </c>
      <c r="G52" s="164">
        <v>40005</v>
      </c>
      <c r="H52" s="164">
        <v>0</v>
      </c>
      <c r="I52" s="164">
        <v>480</v>
      </c>
      <c r="J52" s="164">
        <v>1335</v>
      </c>
      <c r="K52" s="164">
        <v>709</v>
      </c>
      <c r="L52" s="164">
        <v>87280</v>
      </c>
      <c r="M52" s="164">
        <v>0</v>
      </c>
      <c r="N52" s="164">
        <v>0</v>
      </c>
      <c r="O52" s="164">
        <v>9570</v>
      </c>
      <c r="P52" s="164">
        <v>827</v>
      </c>
      <c r="Q52" s="164">
        <v>2015321</v>
      </c>
      <c r="R52" s="164">
        <v>1833253</v>
      </c>
      <c r="S52" s="164">
        <v>134614</v>
      </c>
      <c r="T52" s="164">
        <v>47454</v>
      </c>
      <c r="U52" s="164">
        <v>778</v>
      </c>
      <c r="V52" s="164">
        <v>55865</v>
      </c>
      <c r="W52" s="164">
        <v>16967</v>
      </c>
      <c r="X52" s="164">
        <v>32291</v>
      </c>
      <c r="Y52" s="164">
        <v>0</v>
      </c>
      <c r="Z52" s="164">
        <v>0</v>
      </c>
      <c r="AA52" s="164">
        <v>0</v>
      </c>
      <c r="AB52" s="164">
        <v>4589</v>
      </c>
      <c r="AC52" s="164">
        <v>24355</v>
      </c>
      <c r="AD52" s="164">
        <v>3347</v>
      </c>
      <c r="AE52" s="164">
        <v>3921</v>
      </c>
      <c r="AF52" s="164">
        <v>1828</v>
      </c>
      <c r="AG52" s="164">
        <v>2093</v>
      </c>
      <c r="AH52" s="164">
        <v>286361</v>
      </c>
      <c r="AI52" s="164">
        <v>0</v>
      </c>
      <c r="AJ52" s="164">
        <v>1300</v>
      </c>
      <c r="AK52" s="164">
        <v>64572</v>
      </c>
      <c r="AL52" s="164">
        <v>55184</v>
      </c>
      <c r="AM52" s="164">
        <v>2885</v>
      </c>
      <c r="AN52" s="164">
        <v>0</v>
      </c>
      <c r="AO52" s="164">
        <v>1691</v>
      </c>
      <c r="AP52" s="164">
        <v>65624</v>
      </c>
      <c r="AQ52" s="164">
        <v>0</v>
      </c>
      <c r="AR52" s="164">
        <v>0</v>
      </c>
      <c r="AS52" s="164">
        <v>32100</v>
      </c>
      <c r="AT52" s="164">
        <v>0</v>
      </c>
      <c r="AU52" s="164">
        <f t="shared" si="3"/>
        <v>63005</v>
      </c>
      <c r="AV52" s="164">
        <v>0</v>
      </c>
      <c r="AW52" s="164">
        <v>359237</v>
      </c>
      <c r="AX52" s="164">
        <v>227538</v>
      </c>
      <c r="AY52" s="164">
        <v>650</v>
      </c>
      <c r="AZ52" s="164">
        <v>35094</v>
      </c>
      <c r="BA52" s="164">
        <v>12292</v>
      </c>
      <c r="BB52" s="164">
        <v>84520</v>
      </c>
      <c r="BC52" s="164">
        <v>0</v>
      </c>
      <c r="BD52" s="164">
        <v>5762</v>
      </c>
      <c r="BE52" s="164">
        <v>0</v>
      </c>
      <c r="BF52" s="164">
        <v>0</v>
      </c>
      <c r="BG52" s="164">
        <v>5762</v>
      </c>
      <c r="BH52" s="164">
        <v>5226</v>
      </c>
      <c r="BI52" s="164">
        <v>1907</v>
      </c>
      <c r="BJ52" s="164">
        <v>82087</v>
      </c>
      <c r="BK52" s="164">
        <v>131699</v>
      </c>
      <c r="BL52" s="164">
        <v>28550</v>
      </c>
      <c r="BM52" s="164">
        <v>0</v>
      </c>
      <c r="BN52" s="164">
        <v>103149</v>
      </c>
      <c r="BO52" s="164">
        <v>5017</v>
      </c>
      <c r="BP52" s="164">
        <v>3518</v>
      </c>
      <c r="BQ52" s="164">
        <v>1499</v>
      </c>
      <c r="BR52" s="164">
        <v>428</v>
      </c>
      <c r="BS52" s="164">
        <v>734</v>
      </c>
      <c r="BT52" s="164">
        <v>337</v>
      </c>
      <c r="BU52" s="164">
        <v>980</v>
      </c>
      <c r="BV52" s="164">
        <v>669777</v>
      </c>
      <c r="BW52" s="164">
        <v>185085</v>
      </c>
      <c r="BX52" s="164">
        <v>60564</v>
      </c>
      <c r="BY52" s="164">
        <v>124521</v>
      </c>
      <c r="BZ52" s="164">
        <v>32069</v>
      </c>
      <c r="CA52" s="164">
        <v>1089</v>
      </c>
      <c r="CB52" s="164">
        <v>0</v>
      </c>
      <c r="CC52" s="164">
        <v>0</v>
      </c>
      <c r="CD52" s="164">
        <v>0</v>
      </c>
      <c r="CE52" s="164">
        <v>0</v>
      </c>
      <c r="CF52" s="164">
        <v>0</v>
      </c>
      <c r="CG52" s="164">
        <v>0</v>
      </c>
      <c r="CH52" s="164">
        <v>0</v>
      </c>
      <c r="CI52" s="164">
        <v>30980</v>
      </c>
      <c r="CJ52" s="164">
        <v>0</v>
      </c>
      <c r="CK52" s="164">
        <v>0</v>
      </c>
      <c r="CL52" s="164">
        <v>30980</v>
      </c>
      <c r="CM52" s="164">
        <v>877448</v>
      </c>
      <c r="CN52" s="164">
        <v>0</v>
      </c>
      <c r="CO52" s="164">
        <v>0</v>
      </c>
      <c r="CP52" s="164">
        <v>106848</v>
      </c>
      <c r="CQ52" s="164">
        <v>5202579</v>
      </c>
      <c r="CR52" s="164">
        <f t="shared" si="19"/>
        <v>2310648</v>
      </c>
      <c r="CS52" s="167">
        <f t="shared" si="20"/>
        <v>44.4</v>
      </c>
      <c r="CT52" s="164">
        <v>1551498</v>
      </c>
      <c r="CU52" s="167">
        <f t="shared" si="21"/>
        <v>29.8</v>
      </c>
      <c r="CV52" s="164">
        <v>759150</v>
      </c>
      <c r="CW52" s="167">
        <f t="shared" si="22"/>
        <v>14.599999999999998</v>
      </c>
      <c r="CX52" s="164">
        <f t="shared" si="23"/>
        <v>2891931</v>
      </c>
      <c r="CY52" s="167">
        <f t="shared" si="24"/>
        <v>55.6</v>
      </c>
      <c r="CZ52" s="164">
        <v>361384</v>
      </c>
      <c r="DA52" s="167">
        <f t="shared" si="25"/>
        <v>6.9</v>
      </c>
      <c r="DB52" s="164">
        <v>2530547</v>
      </c>
      <c r="DC52" s="167">
        <f t="shared" si="26"/>
        <v>48.7</v>
      </c>
      <c r="DD52" s="80">
        <v>4579386</v>
      </c>
      <c r="DE52" s="80">
        <f t="shared" si="27"/>
        <v>623193</v>
      </c>
      <c r="DF52" s="81">
        <f t="shared" si="1"/>
        <v>2693750</v>
      </c>
      <c r="DG52" s="84">
        <f t="shared" si="10"/>
        <v>2800598</v>
      </c>
      <c r="DH52" s="80"/>
      <c r="DI52" s="84">
        <f t="shared" si="11"/>
        <v>1506722</v>
      </c>
      <c r="DJ52" s="80">
        <f t="shared" si="2"/>
        <v>3695857</v>
      </c>
      <c r="DK52" s="80">
        <f t="shared" si="28"/>
        <v>-623193</v>
      </c>
      <c r="DL52" s="80"/>
      <c r="DM52" s="79">
        <f t="shared" si="13"/>
        <v>1912882</v>
      </c>
      <c r="DN52" s="79">
        <f t="shared" si="14"/>
        <v>3289697</v>
      </c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  <c r="IR52" s="80"/>
    </row>
    <row r="53" spans="1:252" s="90" customFormat="1" ht="32.25" customHeight="1">
      <c r="A53" s="85" t="s">
        <v>44</v>
      </c>
      <c r="B53" s="163">
        <v>1681683</v>
      </c>
      <c r="C53" s="164">
        <v>104765</v>
      </c>
      <c r="D53" s="164">
        <v>30601</v>
      </c>
      <c r="E53" s="164">
        <v>0</v>
      </c>
      <c r="F53" s="164">
        <v>0</v>
      </c>
      <c r="G53" s="164">
        <v>74164</v>
      </c>
      <c r="H53" s="164">
        <v>0</v>
      </c>
      <c r="I53" s="164">
        <v>1846</v>
      </c>
      <c r="J53" s="164">
        <v>5127</v>
      </c>
      <c r="K53" s="164">
        <v>2722</v>
      </c>
      <c r="L53" s="164">
        <v>277353</v>
      </c>
      <c r="M53" s="164">
        <v>0</v>
      </c>
      <c r="N53" s="164">
        <v>0</v>
      </c>
      <c r="O53" s="164">
        <v>17703</v>
      </c>
      <c r="P53" s="164">
        <v>7113</v>
      </c>
      <c r="Q53" s="164">
        <v>2747642</v>
      </c>
      <c r="R53" s="164">
        <v>2393948</v>
      </c>
      <c r="S53" s="164">
        <v>184519</v>
      </c>
      <c r="T53" s="164">
        <v>169175</v>
      </c>
      <c r="U53" s="164">
        <v>1946</v>
      </c>
      <c r="V53" s="164">
        <v>53806</v>
      </c>
      <c r="W53" s="164">
        <v>12724</v>
      </c>
      <c r="X53" s="164">
        <v>147331</v>
      </c>
      <c r="Y53" s="164">
        <v>6891</v>
      </c>
      <c r="Z53" s="164">
        <v>6891</v>
      </c>
      <c r="AA53" s="164">
        <v>0</v>
      </c>
      <c r="AB53" s="164">
        <v>31344</v>
      </c>
      <c r="AC53" s="164">
        <v>71575</v>
      </c>
      <c r="AD53" s="164">
        <v>37521</v>
      </c>
      <c r="AE53" s="164">
        <v>19438</v>
      </c>
      <c r="AF53" s="164">
        <v>4162</v>
      </c>
      <c r="AG53" s="164">
        <v>15276</v>
      </c>
      <c r="AH53" s="164">
        <v>935868</v>
      </c>
      <c r="AI53" s="164">
        <v>0</v>
      </c>
      <c r="AJ53" s="164">
        <v>58353</v>
      </c>
      <c r="AK53" s="164">
        <v>156255</v>
      </c>
      <c r="AL53" s="164">
        <v>172347</v>
      </c>
      <c r="AM53" s="164">
        <v>8428</v>
      </c>
      <c r="AN53" s="164">
        <v>3210</v>
      </c>
      <c r="AO53" s="164">
        <v>9943</v>
      </c>
      <c r="AP53" s="164">
        <v>76076</v>
      </c>
      <c r="AQ53" s="164">
        <v>0</v>
      </c>
      <c r="AR53" s="164">
        <v>0</v>
      </c>
      <c r="AS53" s="164">
        <v>33130</v>
      </c>
      <c r="AT53" s="164">
        <v>0</v>
      </c>
      <c r="AU53" s="164">
        <f t="shared" si="3"/>
        <v>418126</v>
      </c>
      <c r="AV53" s="164">
        <v>0</v>
      </c>
      <c r="AW53" s="164">
        <v>3023874</v>
      </c>
      <c r="AX53" s="164">
        <v>2904772</v>
      </c>
      <c r="AY53" s="164">
        <v>160</v>
      </c>
      <c r="AZ53" s="164">
        <v>78008</v>
      </c>
      <c r="BA53" s="164">
        <v>37784</v>
      </c>
      <c r="BB53" s="164">
        <v>192360</v>
      </c>
      <c r="BC53" s="164">
        <v>0</v>
      </c>
      <c r="BD53" s="164">
        <v>17666</v>
      </c>
      <c r="BE53" s="164">
        <v>0</v>
      </c>
      <c r="BF53" s="164">
        <v>0</v>
      </c>
      <c r="BG53" s="164">
        <v>17666</v>
      </c>
      <c r="BH53" s="164">
        <v>0</v>
      </c>
      <c r="BI53" s="164">
        <v>0</v>
      </c>
      <c r="BJ53" s="164">
        <v>2578794</v>
      </c>
      <c r="BK53" s="164">
        <v>119102</v>
      </c>
      <c r="BL53" s="164">
        <v>7700</v>
      </c>
      <c r="BM53" s="164">
        <v>0</v>
      </c>
      <c r="BN53" s="164">
        <v>111402</v>
      </c>
      <c r="BO53" s="164">
        <v>30240</v>
      </c>
      <c r="BP53" s="164">
        <v>26136</v>
      </c>
      <c r="BQ53" s="164">
        <v>4104</v>
      </c>
      <c r="BR53" s="164">
        <v>3602</v>
      </c>
      <c r="BS53" s="164">
        <v>0</v>
      </c>
      <c r="BT53" s="164">
        <v>502</v>
      </c>
      <c r="BU53" s="164">
        <v>14963</v>
      </c>
      <c r="BV53" s="164">
        <v>495394</v>
      </c>
      <c r="BW53" s="164">
        <v>289100</v>
      </c>
      <c r="BX53" s="164">
        <v>238858</v>
      </c>
      <c r="BY53" s="164">
        <v>50242</v>
      </c>
      <c r="BZ53" s="164">
        <v>139267</v>
      </c>
      <c r="CA53" s="164">
        <v>1791</v>
      </c>
      <c r="CB53" s="164">
        <v>6</v>
      </c>
      <c r="CC53" s="164">
        <v>0</v>
      </c>
      <c r="CD53" s="164">
        <v>28001</v>
      </c>
      <c r="CE53" s="164">
        <v>859</v>
      </c>
      <c r="CF53" s="164">
        <v>809</v>
      </c>
      <c r="CG53" s="164">
        <v>50</v>
      </c>
      <c r="CH53" s="164">
        <v>0</v>
      </c>
      <c r="CI53" s="164">
        <v>108610</v>
      </c>
      <c r="CJ53" s="164">
        <v>0</v>
      </c>
      <c r="CK53" s="164">
        <v>0</v>
      </c>
      <c r="CL53" s="164">
        <v>108610</v>
      </c>
      <c r="CM53" s="164">
        <v>598500</v>
      </c>
      <c r="CN53" s="164">
        <v>1200</v>
      </c>
      <c r="CO53" s="164">
        <v>0</v>
      </c>
      <c r="CP53" s="164">
        <v>0</v>
      </c>
      <c r="CQ53" s="164">
        <v>10595681</v>
      </c>
      <c r="CR53" s="164">
        <f t="shared" si="19"/>
        <v>5028614</v>
      </c>
      <c r="CS53" s="167">
        <f t="shared" si="20"/>
        <v>47.5</v>
      </c>
      <c r="CT53" s="164">
        <v>3899985</v>
      </c>
      <c r="CU53" s="167">
        <f t="shared" si="21"/>
        <v>36.8</v>
      </c>
      <c r="CV53" s="164">
        <v>1128629</v>
      </c>
      <c r="CW53" s="167">
        <f t="shared" si="22"/>
        <v>10.700000000000003</v>
      </c>
      <c r="CX53" s="164">
        <f t="shared" si="23"/>
        <v>5567067</v>
      </c>
      <c r="CY53" s="167">
        <f t="shared" si="24"/>
        <v>52.5</v>
      </c>
      <c r="CZ53" s="164">
        <v>1048712</v>
      </c>
      <c r="DA53" s="167">
        <f t="shared" si="25"/>
        <v>9.9</v>
      </c>
      <c r="DB53" s="164">
        <v>4518355</v>
      </c>
      <c r="DC53" s="167">
        <f t="shared" si="26"/>
        <v>42.6</v>
      </c>
      <c r="DD53" s="86">
        <v>11326195</v>
      </c>
      <c r="DE53" s="86">
        <f t="shared" si="27"/>
        <v>-730514</v>
      </c>
      <c r="DF53" s="87">
        <f t="shared" si="1"/>
        <v>4845954</v>
      </c>
      <c r="DG53" s="88">
        <f t="shared" si="10"/>
        <v>4845954</v>
      </c>
      <c r="DH53" s="86"/>
      <c r="DI53" s="88">
        <f t="shared" si="11"/>
        <v>2871222</v>
      </c>
      <c r="DJ53" s="86">
        <f t="shared" si="2"/>
        <v>7724459</v>
      </c>
      <c r="DK53" s="86">
        <f t="shared" si="28"/>
        <v>730514</v>
      </c>
      <c r="DL53" s="86"/>
      <c r="DM53" s="89">
        <f t="shared" si="13"/>
        <v>4948697</v>
      </c>
      <c r="DN53" s="89">
        <f t="shared" si="14"/>
        <v>5646984</v>
      </c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</row>
    <row r="54" spans="1:252" s="82" customFormat="1" ht="32.25" customHeight="1">
      <c r="A54" s="83" t="s">
        <v>45</v>
      </c>
      <c r="B54" s="168">
        <v>977146</v>
      </c>
      <c r="C54" s="169">
        <v>57153</v>
      </c>
      <c r="D54" s="169">
        <v>16694</v>
      </c>
      <c r="E54" s="169">
        <v>0</v>
      </c>
      <c r="F54" s="169">
        <v>0</v>
      </c>
      <c r="G54" s="169">
        <v>40459</v>
      </c>
      <c r="H54" s="169">
        <v>0</v>
      </c>
      <c r="I54" s="169">
        <v>999</v>
      </c>
      <c r="J54" s="169">
        <v>2777</v>
      </c>
      <c r="K54" s="169">
        <v>1483</v>
      </c>
      <c r="L54" s="169">
        <v>171009</v>
      </c>
      <c r="M54" s="169">
        <v>949</v>
      </c>
      <c r="N54" s="169">
        <v>0</v>
      </c>
      <c r="O54" s="169">
        <v>10101</v>
      </c>
      <c r="P54" s="169">
        <v>2414</v>
      </c>
      <c r="Q54" s="169">
        <v>2103393</v>
      </c>
      <c r="R54" s="169">
        <v>1903161</v>
      </c>
      <c r="S54" s="169">
        <v>174550</v>
      </c>
      <c r="T54" s="169">
        <v>25682</v>
      </c>
      <c r="U54" s="169">
        <v>1073</v>
      </c>
      <c r="V54" s="169">
        <v>889</v>
      </c>
      <c r="W54" s="169">
        <v>0</v>
      </c>
      <c r="X54" s="169">
        <v>87181</v>
      </c>
      <c r="Y54" s="169">
        <v>1646</v>
      </c>
      <c r="Z54" s="169">
        <v>1646</v>
      </c>
      <c r="AA54" s="169">
        <v>0</v>
      </c>
      <c r="AB54" s="169">
        <v>24062</v>
      </c>
      <c r="AC54" s="169">
        <v>47057</v>
      </c>
      <c r="AD54" s="169">
        <v>14416</v>
      </c>
      <c r="AE54" s="169">
        <v>10083</v>
      </c>
      <c r="AF54" s="169">
        <v>3072</v>
      </c>
      <c r="AG54" s="169">
        <v>7011</v>
      </c>
      <c r="AH54" s="169">
        <v>469775</v>
      </c>
      <c r="AI54" s="169">
        <v>0</v>
      </c>
      <c r="AJ54" s="169">
        <v>9071</v>
      </c>
      <c r="AK54" s="169">
        <v>78543</v>
      </c>
      <c r="AL54" s="169">
        <v>108104</v>
      </c>
      <c r="AM54" s="169">
        <v>10769</v>
      </c>
      <c r="AN54" s="169">
        <v>0</v>
      </c>
      <c r="AO54" s="169">
        <v>223</v>
      </c>
      <c r="AP54" s="169">
        <v>92112</v>
      </c>
      <c r="AQ54" s="169">
        <v>0</v>
      </c>
      <c r="AR54" s="169">
        <v>0</v>
      </c>
      <c r="AS54" s="169">
        <v>75792</v>
      </c>
      <c r="AT54" s="169">
        <v>0</v>
      </c>
      <c r="AU54" s="169">
        <f t="shared" si="3"/>
        <v>95161</v>
      </c>
      <c r="AV54" s="169">
        <v>0</v>
      </c>
      <c r="AW54" s="169">
        <v>316684</v>
      </c>
      <c r="AX54" s="169">
        <v>234138</v>
      </c>
      <c r="AY54" s="169">
        <v>5721</v>
      </c>
      <c r="AZ54" s="169">
        <v>39881</v>
      </c>
      <c r="BA54" s="169">
        <v>24063</v>
      </c>
      <c r="BB54" s="169">
        <v>19432</v>
      </c>
      <c r="BC54" s="169">
        <v>3085</v>
      </c>
      <c r="BD54" s="169">
        <v>9119</v>
      </c>
      <c r="BE54" s="169">
        <v>0</v>
      </c>
      <c r="BF54" s="169">
        <v>0</v>
      </c>
      <c r="BG54" s="169">
        <v>9119</v>
      </c>
      <c r="BH54" s="169">
        <v>0</v>
      </c>
      <c r="BI54" s="169">
        <v>1907</v>
      </c>
      <c r="BJ54" s="169">
        <v>130930</v>
      </c>
      <c r="BK54" s="169">
        <v>82546</v>
      </c>
      <c r="BL54" s="169">
        <v>655</v>
      </c>
      <c r="BM54" s="169">
        <v>0</v>
      </c>
      <c r="BN54" s="169">
        <v>81891</v>
      </c>
      <c r="BO54" s="169">
        <v>76026</v>
      </c>
      <c r="BP54" s="169">
        <v>11268</v>
      </c>
      <c r="BQ54" s="169">
        <v>64758</v>
      </c>
      <c r="BR54" s="169">
        <v>56740</v>
      </c>
      <c r="BS54" s="169">
        <v>7180</v>
      </c>
      <c r="BT54" s="169">
        <v>838</v>
      </c>
      <c r="BU54" s="169">
        <v>3209</v>
      </c>
      <c r="BV54" s="169">
        <v>480555</v>
      </c>
      <c r="BW54" s="169">
        <v>111060</v>
      </c>
      <c r="BX54" s="169">
        <v>46046</v>
      </c>
      <c r="BY54" s="169">
        <v>65014</v>
      </c>
      <c r="BZ54" s="169">
        <v>32801</v>
      </c>
      <c r="CA54" s="169">
        <v>553</v>
      </c>
      <c r="CB54" s="169">
        <v>29</v>
      </c>
      <c r="CC54" s="169">
        <v>1499</v>
      </c>
      <c r="CD54" s="169">
        <v>6000</v>
      </c>
      <c r="CE54" s="169">
        <v>0</v>
      </c>
      <c r="CF54" s="169">
        <v>0</v>
      </c>
      <c r="CG54" s="169">
        <v>0</v>
      </c>
      <c r="CH54" s="169">
        <v>0</v>
      </c>
      <c r="CI54" s="169">
        <v>24720</v>
      </c>
      <c r="CJ54" s="169">
        <v>0</v>
      </c>
      <c r="CK54" s="169">
        <v>0</v>
      </c>
      <c r="CL54" s="169">
        <v>24720</v>
      </c>
      <c r="CM54" s="169">
        <v>459107</v>
      </c>
      <c r="CN54" s="169">
        <v>0</v>
      </c>
      <c r="CO54" s="169">
        <v>0</v>
      </c>
      <c r="CP54" s="169">
        <v>145907</v>
      </c>
      <c r="CQ54" s="169">
        <v>5375867</v>
      </c>
      <c r="CR54" s="169">
        <f t="shared" si="19"/>
        <v>1773803</v>
      </c>
      <c r="CS54" s="170">
        <f t="shared" si="20"/>
        <v>33</v>
      </c>
      <c r="CT54" s="169">
        <v>727124</v>
      </c>
      <c r="CU54" s="170">
        <f t="shared" si="21"/>
        <v>13.5</v>
      </c>
      <c r="CV54" s="169">
        <v>1046679</v>
      </c>
      <c r="CW54" s="170">
        <f t="shared" si="22"/>
        <v>19.5</v>
      </c>
      <c r="CX54" s="169">
        <f t="shared" si="23"/>
        <v>3602064</v>
      </c>
      <c r="CY54" s="170">
        <f t="shared" si="24"/>
        <v>67</v>
      </c>
      <c r="CZ54" s="169">
        <v>471417</v>
      </c>
      <c r="DA54" s="170">
        <f t="shared" si="25"/>
        <v>8.8</v>
      </c>
      <c r="DB54" s="169">
        <v>3130647</v>
      </c>
      <c r="DC54" s="170">
        <f t="shared" si="26"/>
        <v>58.2</v>
      </c>
      <c r="DD54" s="80">
        <v>5731195</v>
      </c>
      <c r="DE54" s="80">
        <f t="shared" si="27"/>
        <v>-355328</v>
      </c>
      <c r="DF54" s="81">
        <f t="shared" si="1"/>
        <v>3327424</v>
      </c>
      <c r="DG54" s="84">
        <f t="shared" si="10"/>
        <v>3473331</v>
      </c>
      <c r="DH54" s="80"/>
      <c r="DI54" s="84">
        <f t="shared" si="11"/>
        <v>1778950</v>
      </c>
      <c r="DJ54" s="80">
        <f t="shared" si="2"/>
        <v>3596917</v>
      </c>
      <c r="DK54" s="80">
        <f t="shared" si="28"/>
        <v>355328</v>
      </c>
      <c r="DL54" s="80"/>
      <c r="DM54" s="79">
        <f t="shared" si="13"/>
        <v>1198541</v>
      </c>
      <c r="DN54" s="79">
        <f t="shared" si="14"/>
        <v>4177326</v>
      </c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  <c r="IR54" s="80"/>
    </row>
    <row r="55" spans="1:252" s="82" customFormat="1" ht="32.25" customHeight="1">
      <c r="A55" s="83" t="s">
        <v>46</v>
      </c>
      <c r="B55" s="163">
        <v>2891535</v>
      </c>
      <c r="C55" s="164">
        <v>25835</v>
      </c>
      <c r="D55" s="164">
        <v>7545</v>
      </c>
      <c r="E55" s="164">
        <v>0</v>
      </c>
      <c r="F55" s="164">
        <v>0</v>
      </c>
      <c r="G55" s="164">
        <v>18290</v>
      </c>
      <c r="H55" s="164">
        <v>0</v>
      </c>
      <c r="I55" s="164">
        <v>755</v>
      </c>
      <c r="J55" s="164">
        <v>2106</v>
      </c>
      <c r="K55" s="164">
        <v>1173</v>
      </c>
      <c r="L55" s="164">
        <v>86808</v>
      </c>
      <c r="M55" s="164">
        <v>0</v>
      </c>
      <c r="N55" s="164">
        <v>0</v>
      </c>
      <c r="O55" s="164">
        <v>4513</v>
      </c>
      <c r="P55" s="164">
        <v>1074</v>
      </c>
      <c r="Q55" s="164">
        <v>622804</v>
      </c>
      <c r="R55" s="164">
        <v>0</v>
      </c>
      <c r="S55" s="164">
        <v>34398</v>
      </c>
      <c r="T55" s="164">
        <v>588406</v>
      </c>
      <c r="U55" s="164">
        <v>852</v>
      </c>
      <c r="V55" s="164">
        <v>2406</v>
      </c>
      <c r="W55" s="164">
        <v>1972</v>
      </c>
      <c r="X55" s="164">
        <v>31904</v>
      </c>
      <c r="Y55" s="164">
        <v>54</v>
      </c>
      <c r="Z55" s="164">
        <v>54</v>
      </c>
      <c r="AA55" s="164">
        <v>0</v>
      </c>
      <c r="AB55" s="164">
        <v>1055</v>
      </c>
      <c r="AC55" s="164">
        <v>27693</v>
      </c>
      <c r="AD55" s="164">
        <v>3102</v>
      </c>
      <c r="AE55" s="164">
        <v>3737</v>
      </c>
      <c r="AF55" s="164">
        <v>1400</v>
      </c>
      <c r="AG55" s="164">
        <v>2337</v>
      </c>
      <c r="AH55" s="164">
        <v>1061306</v>
      </c>
      <c r="AI55" s="164">
        <v>0</v>
      </c>
      <c r="AJ55" s="164">
        <v>6378</v>
      </c>
      <c r="AK55" s="164">
        <v>33354</v>
      </c>
      <c r="AL55" s="164">
        <v>46542</v>
      </c>
      <c r="AM55" s="164">
        <v>31315</v>
      </c>
      <c r="AN55" s="164">
        <v>0</v>
      </c>
      <c r="AO55" s="164">
        <v>184609</v>
      </c>
      <c r="AP55" s="164">
        <v>111863</v>
      </c>
      <c r="AQ55" s="164">
        <v>0</v>
      </c>
      <c r="AR55" s="164">
        <v>149504</v>
      </c>
      <c r="AS55" s="164">
        <v>33957</v>
      </c>
      <c r="AT55" s="164">
        <v>196282</v>
      </c>
      <c r="AU55" s="164">
        <f t="shared" si="3"/>
        <v>267502</v>
      </c>
      <c r="AV55" s="164">
        <v>0</v>
      </c>
      <c r="AW55" s="164">
        <v>4901123</v>
      </c>
      <c r="AX55" s="164">
        <v>4184281</v>
      </c>
      <c r="AY55" s="164">
        <v>3896</v>
      </c>
      <c r="AZ55" s="164">
        <v>16774</v>
      </c>
      <c r="BA55" s="164">
        <v>10279</v>
      </c>
      <c r="BB55" s="164">
        <v>32213</v>
      </c>
      <c r="BC55" s="164">
        <v>83746</v>
      </c>
      <c r="BD55" s="164">
        <v>8618</v>
      </c>
      <c r="BE55" s="164">
        <v>0</v>
      </c>
      <c r="BF55" s="164">
        <v>0</v>
      </c>
      <c r="BG55" s="164">
        <v>8618</v>
      </c>
      <c r="BH55" s="164">
        <v>18000</v>
      </c>
      <c r="BI55" s="164">
        <v>21773</v>
      </c>
      <c r="BJ55" s="164">
        <v>3988982</v>
      </c>
      <c r="BK55" s="164">
        <v>716842</v>
      </c>
      <c r="BL55" s="164">
        <v>6168</v>
      </c>
      <c r="BM55" s="164">
        <v>0</v>
      </c>
      <c r="BN55" s="164">
        <v>710674</v>
      </c>
      <c r="BO55" s="164">
        <v>19368</v>
      </c>
      <c r="BP55" s="164">
        <v>13015</v>
      </c>
      <c r="BQ55" s="164">
        <v>6353</v>
      </c>
      <c r="BR55" s="164">
        <v>6344</v>
      </c>
      <c r="BS55" s="164">
        <v>0</v>
      </c>
      <c r="BT55" s="164">
        <v>9</v>
      </c>
      <c r="BU55" s="164">
        <v>74662</v>
      </c>
      <c r="BV55" s="164">
        <v>1854825</v>
      </c>
      <c r="BW55" s="164">
        <v>1056057</v>
      </c>
      <c r="BX55" s="164">
        <v>513758</v>
      </c>
      <c r="BY55" s="164">
        <v>542299</v>
      </c>
      <c r="BZ55" s="164">
        <v>534677</v>
      </c>
      <c r="CA55" s="164">
        <v>380</v>
      </c>
      <c r="CB55" s="164">
        <v>26</v>
      </c>
      <c r="CC55" s="164">
        <v>0</v>
      </c>
      <c r="CD55" s="164">
        <v>21237</v>
      </c>
      <c r="CE55" s="164">
        <v>0</v>
      </c>
      <c r="CF55" s="164">
        <v>0</v>
      </c>
      <c r="CG55" s="164">
        <v>0</v>
      </c>
      <c r="CH55" s="164">
        <v>0</v>
      </c>
      <c r="CI55" s="164">
        <v>513034</v>
      </c>
      <c r="CJ55" s="164">
        <v>0</v>
      </c>
      <c r="CK55" s="164">
        <v>0</v>
      </c>
      <c r="CL55" s="164">
        <v>513034</v>
      </c>
      <c r="CM55" s="164">
        <v>34800</v>
      </c>
      <c r="CN55" s="164">
        <v>0</v>
      </c>
      <c r="CO55" s="164">
        <v>0</v>
      </c>
      <c r="CP55" s="164">
        <v>0</v>
      </c>
      <c r="CQ55" s="164">
        <v>13212320</v>
      </c>
      <c r="CR55" s="164">
        <f t="shared" si="19"/>
        <v>9965379</v>
      </c>
      <c r="CS55" s="167">
        <f t="shared" si="20"/>
        <v>75.4</v>
      </c>
      <c r="CT55" s="164">
        <v>6796781</v>
      </c>
      <c r="CU55" s="167">
        <f t="shared" si="21"/>
        <v>51.4</v>
      </c>
      <c r="CV55" s="164">
        <v>3168598</v>
      </c>
      <c r="CW55" s="167">
        <f t="shared" si="22"/>
        <v>24.000000000000007</v>
      </c>
      <c r="CX55" s="164">
        <f t="shared" si="23"/>
        <v>3246941</v>
      </c>
      <c r="CY55" s="167">
        <f t="shared" si="24"/>
        <v>24.599999999999994</v>
      </c>
      <c r="CZ55" s="164">
        <v>225776</v>
      </c>
      <c r="DA55" s="167">
        <f t="shared" si="25"/>
        <v>1.7</v>
      </c>
      <c r="DB55" s="164">
        <v>3021165</v>
      </c>
      <c r="DC55" s="167">
        <f t="shared" si="26"/>
        <v>22.899999999999995</v>
      </c>
      <c r="DD55" s="80">
        <v>18317913</v>
      </c>
      <c r="DE55" s="80">
        <f t="shared" si="27"/>
        <v>-5105593</v>
      </c>
      <c r="DF55" s="81">
        <f t="shared" si="1"/>
        <v>3636603</v>
      </c>
      <c r="DG55" s="84">
        <f t="shared" si="10"/>
        <v>3636603</v>
      </c>
      <c r="DH55" s="80"/>
      <c r="DI55" s="84">
        <f t="shared" si="11"/>
        <v>6469171</v>
      </c>
      <c r="DJ55" s="80">
        <f t="shared" si="2"/>
        <v>6743149</v>
      </c>
      <c r="DK55" s="80">
        <f t="shared" si="28"/>
        <v>5105593</v>
      </c>
      <c r="DL55" s="80"/>
      <c r="DM55" s="79">
        <f t="shared" si="13"/>
        <v>7022557</v>
      </c>
      <c r="DN55" s="79">
        <f t="shared" si="14"/>
        <v>6189763</v>
      </c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  <c r="IR55" s="80"/>
    </row>
    <row r="56" spans="1:252" s="82" customFormat="1" ht="32.25" customHeight="1">
      <c r="A56" s="83" t="s">
        <v>47</v>
      </c>
      <c r="B56" s="163">
        <v>1698119</v>
      </c>
      <c r="C56" s="164">
        <v>51663</v>
      </c>
      <c r="D56" s="164">
        <v>15090</v>
      </c>
      <c r="E56" s="164">
        <v>0</v>
      </c>
      <c r="F56" s="164">
        <v>0</v>
      </c>
      <c r="G56" s="164">
        <v>36573</v>
      </c>
      <c r="H56" s="164">
        <v>0</v>
      </c>
      <c r="I56" s="164">
        <v>335</v>
      </c>
      <c r="J56" s="164">
        <v>941</v>
      </c>
      <c r="K56" s="164">
        <v>547</v>
      </c>
      <c r="L56" s="164">
        <v>129845</v>
      </c>
      <c r="M56" s="164">
        <v>3240</v>
      </c>
      <c r="N56" s="164">
        <v>0</v>
      </c>
      <c r="O56" s="164">
        <v>8758</v>
      </c>
      <c r="P56" s="164">
        <v>1448</v>
      </c>
      <c r="Q56" s="164">
        <v>3389639</v>
      </c>
      <c r="R56" s="164">
        <v>379532</v>
      </c>
      <c r="S56" s="164">
        <v>50948</v>
      </c>
      <c r="T56" s="164">
        <v>2959159</v>
      </c>
      <c r="U56" s="164">
        <v>724</v>
      </c>
      <c r="V56" s="164">
        <v>186</v>
      </c>
      <c r="W56" s="164">
        <v>0</v>
      </c>
      <c r="X56" s="164">
        <v>43582</v>
      </c>
      <c r="Y56" s="164">
        <v>0</v>
      </c>
      <c r="Z56" s="164">
        <v>0</v>
      </c>
      <c r="AA56" s="164">
        <v>0</v>
      </c>
      <c r="AB56" s="164">
        <v>206</v>
      </c>
      <c r="AC56" s="164">
        <v>3416</v>
      </c>
      <c r="AD56" s="164">
        <v>39960</v>
      </c>
      <c r="AE56" s="164">
        <v>1939</v>
      </c>
      <c r="AF56" s="164">
        <v>1218</v>
      </c>
      <c r="AG56" s="164">
        <v>721</v>
      </c>
      <c r="AH56" s="164">
        <v>7865377</v>
      </c>
      <c r="AI56" s="164">
        <v>0</v>
      </c>
      <c r="AJ56" s="164">
        <v>5895</v>
      </c>
      <c r="AK56" s="164">
        <v>76953</v>
      </c>
      <c r="AL56" s="164">
        <v>68849</v>
      </c>
      <c r="AM56" s="164">
        <v>1615497</v>
      </c>
      <c r="AN56" s="164">
        <v>213587</v>
      </c>
      <c r="AO56" s="164">
        <v>989361</v>
      </c>
      <c r="AP56" s="164">
        <v>287665</v>
      </c>
      <c r="AQ56" s="164">
        <v>0</v>
      </c>
      <c r="AR56" s="164">
        <v>755263</v>
      </c>
      <c r="AS56" s="164">
        <v>27980</v>
      </c>
      <c r="AT56" s="164">
        <v>178916</v>
      </c>
      <c r="AU56" s="164">
        <f t="shared" si="3"/>
        <v>3645411</v>
      </c>
      <c r="AV56" s="164">
        <v>0</v>
      </c>
      <c r="AW56" s="164">
        <v>1273492</v>
      </c>
      <c r="AX56" s="164">
        <v>368455</v>
      </c>
      <c r="AY56" s="164">
        <v>2956</v>
      </c>
      <c r="AZ56" s="164">
        <v>38195</v>
      </c>
      <c r="BA56" s="164">
        <v>15123</v>
      </c>
      <c r="BB56" s="164">
        <v>0</v>
      </c>
      <c r="BC56" s="164">
        <v>10554</v>
      </c>
      <c r="BD56" s="164">
        <v>7328</v>
      </c>
      <c r="BE56" s="164">
        <v>0</v>
      </c>
      <c r="BF56" s="164">
        <v>0</v>
      </c>
      <c r="BG56" s="164">
        <v>7328</v>
      </c>
      <c r="BH56" s="164">
        <v>131493</v>
      </c>
      <c r="BI56" s="164">
        <v>4745</v>
      </c>
      <c r="BJ56" s="164">
        <v>158061</v>
      </c>
      <c r="BK56" s="164">
        <v>905037</v>
      </c>
      <c r="BL56" s="164">
        <v>3048</v>
      </c>
      <c r="BM56" s="164">
        <v>0</v>
      </c>
      <c r="BN56" s="164">
        <v>901989</v>
      </c>
      <c r="BO56" s="164">
        <v>24196</v>
      </c>
      <c r="BP56" s="164">
        <v>15690</v>
      </c>
      <c r="BQ56" s="164">
        <v>8506</v>
      </c>
      <c r="BR56" s="164">
        <v>8423</v>
      </c>
      <c r="BS56" s="164">
        <v>59</v>
      </c>
      <c r="BT56" s="164">
        <v>24</v>
      </c>
      <c r="BU56" s="164">
        <v>409335</v>
      </c>
      <c r="BV56" s="164">
        <v>5417566</v>
      </c>
      <c r="BW56" s="164">
        <v>1906966</v>
      </c>
      <c r="BX56" s="164">
        <v>132710</v>
      </c>
      <c r="BY56" s="164">
        <v>1774256</v>
      </c>
      <c r="BZ56" s="164">
        <v>655827</v>
      </c>
      <c r="CA56" s="164">
        <v>7</v>
      </c>
      <c r="CB56" s="164">
        <v>0</v>
      </c>
      <c r="CC56" s="164">
        <v>0</v>
      </c>
      <c r="CD56" s="164">
        <v>33500</v>
      </c>
      <c r="CE56" s="164">
        <v>367036</v>
      </c>
      <c r="CF56" s="164">
        <v>0</v>
      </c>
      <c r="CG56" s="164">
        <v>367036</v>
      </c>
      <c r="CH56" s="164">
        <v>0</v>
      </c>
      <c r="CI56" s="164">
        <v>255284</v>
      </c>
      <c r="CJ56" s="164">
        <v>0</v>
      </c>
      <c r="CK56" s="164">
        <v>0</v>
      </c>
      <c r="CL56" s="164">
        <v>255284</v>
      </c>
      <c r="CM56" s="164">
        <v>0</v>
      </c>
      <c r="CN56" s="164">
        <v>0</v>
      </c>
      <c r="CO56" s="164">
        <v>0</v>
      </c>
      <c r="CP56" s="164">
        <v>0</v>
      </c>
      <c r="CQ56" s="164">
        <v>22883725</v>
      </c>
      <c r="CR56" s="164">
        <f t="shared" si="19"/>
        <v>20248072</v>
      </c>
      <c r="CS56" s="167">
        <f t="shared" si="20"/>
        <v>88.5</v>
      </c>
      <c r="CT56" s="164">
        <v>12023251</v>
      </c>
      <c r="CU56" s="167">
        <f t="shared" si="21"/>
        <v>52.5</v>
      </c>
      <c r="CV56" s="164">
        <v>8224821</v>
      </c>
      <c r="CW56" s="167">
        <f t="shared" si="22"/>
        <v>36</v>
      </c>
      <c r="CX56" s="164">
        <f t="shared" si="23"/>
        <v>2635653</v>
      </c>
      <c r="CY56" s="167">
        <f t="shared" si="24"/>
        <v>11.5</v>
      </c>
      <c r="CZ56" s="164">
        <v>348792</v>
      </c>
      <c r="DA56" s="167">
        <f t="shared" si="25"/>
        <v>1.5</v>
      </c>
      <c r="DB56" s="164">
        <v>2286861</v>
      </c>
      <c r="DC56" s="167">
        <f t="shared" si="26"/>
        <v>10</v>
      </c>
      <c r="DD56" s="80">
        <v>18926538</v>
      </c>
      <c r="DE56" s="80">
        <f t="shared" si="27"/>
        <v>3957187</v>
      </c>
      <c r="DF56" s="81">
        <f t="shared" si="1"/>
        <v>5284535</v>
      </c>
      <c r="DG56" s="84">
        <f t="shared" si="10"/>
        <v>5284535</v>
      </c>
      <c r="DH56" s="80"/>
      <c r="DI56" s="84">
        <f t="shared" si="11"/>
        <v>10157716</v>
      </c>
      <c r="DJ56" s="80">
        <f t="shared" si="2"/>
        <v>12726009</v>
      </c>
      <c r="DK56" s="80">
        <f t="shared" si="28"/>
        <v>-3957187</v>
      </c>
      <c r="DL56" s="80"/>
      <c r="DM56" s="79">
        <f t="shared" si="13"/>
        <v>12372043</v>
      </c>
      <c r="DN56" s="79">
        <f t="shared" si="14"/>
        <v>10511682</v>
      </c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  <c r="IB56" s="80"/>
      <c r="IC56" s="80"/>
      <c r="ID56" s="80"/>
      <c r="IE56" s="80"/>
      <c r="IF56" s="80"/>
      <c r="IG56" s="80"/>
      <c r="IH56" s="80"/>
      <c r="II56" s="80"/>
      <c r="IJ56" s="80"/>
      <c r="IK56" s="80"/>
      <c r="IL56" s="80"/>
      <c r="IM56" s="80"/>
      <c r="IN56" s="80"/>
      <c r="IO56" s="80"/>
      <c r="IP56" s="80"/>
      <c r="IQ56" s="80"/>
      <c r="IR56" s="80"/>
    </row>
    <row r="57" spans="1:252" s="82" customFormat="1" ht="32.25" customHeight="1">
      <c r="A57" s="83" t="s">
        <v>48</v>
      </c>
      <c r="B57" s="163">
        <v>1752353</v>
      </c>
      <c r="C57" s="164">
        <v>58164</v>
      </c>
      <c r="D57" s="164">
        <v>16989</v>
      </c>
      <c r="E57" s="164">
        <v>0</v>
      </c>
      <c r="F57" s="164">
        <v>0</v>
      </c>
      <c r="G57" s="164">
        <v>41175</v>
      </c>
      <c r="H57" s="164">
        <v>0</v>
      </c>
      <c r="I57" s="164">
        <v>835</v>
      </c>
      <c r="J57" s="164">
        <v>2325</v>
      </c>
      <c r="K57" s="164">
        <v>1260</v>
      </c>
      <c r="L57" s="164">
        <v>255508</v>
      </c>
      <c r="M57" s="164">
        <v>5755</v>
      </c>
      <c r="N57" s="164">
        <v>0</v>
      </c>
      <c r="O57" s="164">
        <v>10066</v>
      </c>
      <c r="P57" s="164">
        <v>3016</v>
      </c>
      <c r="Q57" s="164">
        <v>7072482</v>
      </c>
      <c r="R57" s="164">
        <v>457966</v>
      </c>
      <c r="S57" s="164">
        <v>64708</v>
      </c>
      <c r="T57" s="164">
        <v>6549808</v>
      </c>
      <c r="U57" s="164">
        <v>700</v>
      </c>
      <c r="V57" s="164">
        <v>14164</v>
      </c>
      <c r="W57" s="164">
        <v>13493</v>
      </c>
      <c r="X57" s="164">
        <v>8858</v>
      </c>
      <c r="Y57" s="164">
        <v>0</v>
      </c>
      <c r="Z57" s="164">
        <v>0</v>
      </c>
      <c r="AA57" s="164">
        <v>0</v>
      </c>
      <c r="AB57" s="164">
        <v>0</v>
      </c>
      <c r="AC57" s="164">
        <v>468</v>
      </c>
      <c r="AD57" s="164">
        <v>8390</v>
      </c>
      <c r="AE57" s="164">
        <v>9446</v>
      </c>
      <c r="AF57" s="164">
        <v>3666</v>
      </c>
      <c r="AG57" s="164">
        <v>5780</v>
      </c>
      <c r="AH57" s="164">
        <v>11475763</v>
      </c>
      <c r="AI57" s="164">
        <v>0</v>
      </c>
      <c r="AJ57" s="164">
        <v>8320</v>
      </c>
      <c r="AK57" s="164">
        <v>102883</v>
      </c>
      <c r="AL57" s="164">
        <v>148537</v>
      </c>
      <c r="AM57" s="164">
        <v>3287856</v>
      </c>
      <c r="AN57" s="164">
        <v>722413</v>
      </c>
      <c r="AO57" s="164">
        <v>1619822</v>
      </c>
      <c r="AP57" s="164">
        <v>13200</v>
      </c>
      <c r="AQ57" s="164">
        <v>0</v>
      </c>
      <c r="AR57" s="164">
        <v>885680</v>
      </c>
      <c r="AS57" s="164">
        <v>0</v>
      </c>
      <c r="AT57" s="164">
        <v>5096</v>
      </c>
      <c r="AU57" s="164">
        <f t="shared" si="3"/>
        <v>4681956</v>
      </c>
      <c r="AV57" s="164">
        <v>0</v>
      </c>
      <c r="AW57" s="164">
        <v>1070174</v>
      </c>
      <c r="AX57" s="164">
        <v>905915</v>
      </c>
      <c r="AY57" s="164">
        <v>4160</v>
      </c>
      <c r="AZ57" s="164">
        <v>51034</v>
      </c>
      <c r="BA57" s="164">
        <v>32180</v>
      </c>
      <c r="BB57" s="164">
        <v>279561</v>
      </c>
      <c r="BC57" s="164">
        <v>1991</v>
      </c>
      <c r="BD57" s="164">
        <v>18284</v>
      </c>
      <c r="BE57" s="164">
        <v>0</v>
      </c>
      <c r="BF57" s="164">
        <v>0</v>
      </c>
      <c r="BG57" s="164">
        <v>18284</v>
      </c>
      <c r="BH57" s="164">
        <v>89664</v>
      </c>
      <c r="BI57" s="164">
        <v>0</v>
      </c>
      <c r="BJ57" s="164">
        <v>429041</v>
      </c>
      <c r="BK57" s="164">
        <v>164259</v>
      </c>
      <c r="BL57" s="164">
        <v>3988</v>
      </c>
      <c r="BM57" s="164">
        <v>0</v>
      </c>
      <c r="BN57" s="164">
        <v>160271</v>
      </c>
      <c r="BO57" s="164">
        <v>102008</v>
      </c>
      <c r="BP57" s="164">
        <v>6079</v>
      </c>
      <c r="BQ57" s="164">
        <v>95929</v>
      </c>
      <c r="BR57" s="164">
        <v>46864</v>
      </c>
      <c r="BS57" s="164">
        <v>0</v>
      </c>
      <c r="BT57" s="164">
        <v>49065</v>
      </c>
      <c r="BU57" s="164">
        <v>402272</v>
      </c>
      <c r="BV57" s="164">
        <v>1553234</v>
      </c>
      <c r="BW57" s="164">
        <v>1074629</v>
      </c>
      <c r="BX57" s="164">
        <v>446765</v>
      </c>
      <c r="BY57" s="164">
        <v>627864</v>
      </c>
      <c r="BZ57" s="164">
        <v>228300</v>
      </c>
      <c r="CA57" s="164">
        <v>96</v>
      </c>
      <c r="CB57" s="164">
        <v>30</v>
      </c>
      <c r="CC57" s="164">
        <v>0</v>
      </c>
      <c r="CD57" s="164">
        <v>92159</v>
      </c>
      <c r="CE57" s="164">
        <v>0</v>
      </c>
      <c r="CF57" s="164">
        <v>0</v>
      </c>
      <c r="CG57" s="164">
        <v>0</v>
      </c>
      <c r="CH57" s="164">
        <v>0</v>
      </c>
      <c r="CI57" s="164">
        <v>136015</v>
      </c>
      <c r="CJ57" s="164">
        <v>0</v>
      </c>
      <c r="CK57" s="164">
        <v>0</v>
      </c>
      <c r="CL57" s="164">
        <v>136015</v>
      </c>
      <c r="CM57" s="164">
        <v>0</v>
      </c>
      <c r="CN57" s="164">
        <v>0</v>
      </c>
      <c r="CO57" s="164">
        <v>0</v>
      </c>
      <c r="CP57" s="164">
        <v>0</v>
      </c>
      <c r="CQ57" s="164">
        <v>25101312</v>
      </c>
      <c r="CR57" s="164">
        <f t="shared" si="19"/>
        <v>21886667</v>
      </c>
      <c r="CS57" s="167">
        <f t="shared" si="20"/>
        <v>87.2</v>
      </c>
      <c r="CT57" s="164">
        <v>12880881</v>
      </c>
      <c r="CU57" s="167">
        <f t="shared" si="21"/>
        <v>51.3</v>
      </c>
      <c r="CV57" s="164">
        <v>9005786</v>
      </c>
      <c r="CW57" s="167">
        <f t="shared" si="22"/>
        <v>35.900000000000006</v>
      </c>
      <c r="CX57" s="164">
        <f t="shared" si="23"/>
        <v>3214645</v>
      </c>
      <c r="CY57" s="167">
        <f t="shared" si="24"/>
        <v>12.799999999999997</v>
      </c>
      <c r="CZ57" s="164">
        <v>664945</v>
      </c>
      <c r="DA57" s="167">
        <f t="shared" si="25"/>
        <v>2.6</v>
      </c>
      <c r="DB57" s="164">
        <v>2549700</v>
      </c>
      <c r="DC57" s="167">
        <f t="shared" si="26"/>
        <v>10.199999999999998</v>
      </c>
      <c r="DD57" s="80">
        <v>15614201</v>
      </c>
      <c r="DE57" s="80">
        <f t="shared" si="27"/>
        <v>9487111</v>
      </c>
      <c r="DF57" s="81">
        <f t="shared" si="1"/>
        <v>9161764</v>
      </c>
      <c r="DG57" s="84">
        <f t="shared" si="10"/>
        <v>9161764</v>
      </c>
      <c r="DH57" s="80"/>
      <c r="DI57" s="84">
        <f t="shared" si="11"/>
        <v>5145264</v>
      </c>
      <c r="DJ57" s="80">
        <f t="shared" si="2"/>
        <v>19956048</v>
      </c>
      <c r="DK57" s="80">
        <f t="shared" si="28"/>
        <v>-9487111</v>
      </c>
      <c r="DL57" s="80"/>
      <c r="DM57" s="79">
        <f t="shared" si="13"/>
        <v>13545826</v>
      </c>
      <c r="DN57" s="79">
        <f t="shared" si="14"/>
        <v>11555486</v>
      </c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  <c r="IB57" s="80"/>
      <c r="IC57" s="80"/>
      <c r="ID57" s="80"/>
      <c r="IE57" s="80"/>
      <c r="IF57" s="80"/>
      <c r="IG57" s="80"/>
      <c r="IH57" s="80"/>
      <c r="II57" s="80"/>
      <c r="IJ57" s="80"/>
      <c r="IK57" s="80"/>
      <c r="IL57" s="80"/>
      <c r="IM57" s="80"/>
      <c r="IN57" s="80"/>
      <c r="IO57" s="80"/>
      <c r="IP57" s="80"/>
      <c r="IQ57" s="80"/>
      <c r="IR57" s="80"/>
    </row>
    <row r="58" spans="1:252" s="90" customFormat="1" ht="32.25" customHeight="1">
      <c r="A58" s="85" t="s">
        <v>49</v>
      </c>
      <c r="B58" s="171">
        <v>447660</v>
      </c>
      <c r="C58" s="172">
        <v>29877</v>
      </c>
      <c r="D58" s="172">
        <v>8726</v>
      </c>
      <c r="E58" s="172">
        <v>0</v>
      </c>
      <c r="F58" s="172">
        <v>0</v>
      </c>
      <c r="G58" s="172">
        <v>21151</v>
      </c>
      <c r="H58" s="172">
        <v>0</v>
      </c>
      <c r="I58" s="172">
        <v>87</v>
      </c>
      <c r="J58" s="172">
        <v>246</v>
      </c>
      <c r="K58" s="172">
        <v>145</v>
      </c>
      <c r="L58" s="172">
        <v>40926</v>
      </c>
      <c r="M58" s="172">
        <v>0</v>
      </c>
      <c r="N58" s="172">
        <v>0</v>
      </c>
      <c r="O58" s="172">
        <v>5055</v>
      </c>
      <c r="P58" s="172">
        <v>209</v>
      </c>
      <c r="Q58" s="172">
        <v>1783607</v>
      </c>
      <c r="R58" s="172">
        <v>1159946</v>
      </c>
      <c r="S58" s="172">
        <v>114753</v>
      </c>
      <c r="T58" s="172">
        <v>508908</v>
      </c>
      <c r="U58" s="172">
        <v>0</v>
      </c>
      <c r="V58" s="172">
        <v>1357</v>
      </c>
      <c r="W58" s="172">
        <v>0</v>
      </c>
      <c r="X58" s="172">
        <v>43801</v>
      </c>
      <c r="Y58" s="172">
        <v>0</v>
      </c>
      <c r="Z58" s="172">
        <v>0</v>
      </c>
      <c r="AA58" s="172">
        <v>0</v>
      </c>
      <c r="AB58" s="172">
        <v>0</v>
      </c>
      <c r="AC58" s="172">
        <v>16828</v>
      </c>
      <c r="AD58" s="172">
        <v>26973</v>
      </c>
      <c r="AE58" s="172">
        <v>2267</v>
      </c>
      <c r="AF58" s="172">
        <v>1129</v>
      </c>
      <c r="AG58" s="172">
        <v>1138</v>
      </c>
      <c r="AH58" s="172">
        <v>1090402</v>
      </c>
      <c r="AI58" s="172">
        <v>0</v>
      </c>
      <c r="AJ58" s="172">
        <v>1460</v>
      </c>
      <c r="AK58" s="172">
        <v>33079</v>
      </c>
      <c r="AL58" s="172">
        <v>14722</v>
      </c>
      <c r="AM58" s="172">
        <v>656584</v>
      </c>
      <c r="AN58" s="172">
        <v>27275</v>
      </c>
      <c r="AO58" s="172">
        <v>1335</v>
      </c>
      <c r="AP58" s="172">
        <v>14561</v>
      </c>
      <c r="AQ58" s="172">
        <v>0</v>
      </c>
      <c r="AR58" s="172">
        <v>0</v>
      </c>
      <c r="AS58" s="172">
        <v>0</v>
      </c>
      <c r="AT58" s="172">
        <v>0</v>
      </c>
      <c r="AU58" s="172">
        <f t="shared" si="3"/>
        <v>341386</v>
      </c>
      <c r="AV58" s="172">
        <v>10413</v>
      </c>
      <c r="AW58" s="172">
        <v>4508552</v>
      </c>
      <c r="AX58" s="172">
        <v>3890083</v>
      </c>
      <c r="AY58" s="172">
        <v>0</v>
      </c>
      <c r="AZ58" s="172">
        <v>17269</v>
      </c>
      <c r="BA58" s="172">
        <v>3346</v>
      </c>
      <c r="BB58" s="172">
        <v>507185</v>
      </c>
      <c r="BC58" s="172">
        <v>0</v>
      </c>
      <c r="BD58" s="172">
        <v>6766</v>
      </c>
      <c r="BE58" s="172">
        <v>0</v>
      </c>
      <c r="BF58" s="172">
        <v>0</v>
      </c>
      <c r="BG58" s="172">
        <v>6766</v>
      </c>
      <c r="BH58" s="172">
        <v>18737</v>
      </c>
      <c r="BI58" s="172">
        <v>1907</v>
      </c>
      <c r="BJ58" s="172">
        <v>3334873</v>
      </c>
      <c r="BK58" s="172">
        <v>618469</v>
      </c>
      <c r="BL58" s="172">
        <v>1490</v>
      </c>
      <c r="BM58" s="172">
        <v>0</v>
      </c>
      <c r="BN58" s="172">
        <v>616979</v>
      </c>
      <c r="BO58" s="172">
        <v>36512</v>
      </c>
      <c r="BP58" s="172">
        <v>29412</v>
      </c>
      <c r="BQ58" s="172">
        <v>7100</v>
      </c>
      <c r="BR58" s="172">
        <v>2105</v>
      </c>
      <c r="BS58" s="172">
        <v>4995</v>
      </c>
      <c r="BT58" s="172">
        <v>0</v>
      </c>
      <c r="BU58" s="172">
        <v>20217</v>
      </c>
      <c r="BV58" s="172">
        <v>388247</v>
      </c>
      <c r="BW58" s="172">
        <v>739556</v>
      </c>
      <c r="BX58" s="172">
        <v>20868</v>
      </c>
      <c r="BY58" s="172">
        <v>718688</v>
      </c>
      <c r="BZ58" s="172">
        <v>608684</v>
      </c>
      <c r="CA58" s="172">
        <v>5</v>
      </c>
      <c r="CB58" s="172">
        <v>0</v>
      </c>
      <c r="CC58" s="172">
        <v>0</v>
      </c>
      <c r="CD58" s="172">
        <v>150</v>
      </c>
      <c r="CE58" s="172">
        <v>14811</v>
      </c>
      <c r="CF58" s="172">
        <v>0</v>
      </c>
      <c r="CG58" s="172">
        <v>14811</v>
      </c>
      <c r="CH58" s="172">
        <v>0</v>
      </c>
      <c r="CI58" s="172">
        <v>593718</v>
      </c>
      <c r="CJ58" s="172">
        <v>0</v>
      </c>
      <c r="CK58" s="172">
        <v>0</v>
      </c>
      <c r="CL58" s="172">
        <v>593718</v>
      </c>
      <c r="CM58" s="172">
        <v>210173</v>
      </c>
      <c r="CN58" s="172">
        <v>0</v>
      </c>
      <c r="CO58" s="172">
        <v>0</v>
      </c>
      <c r="CP58" s="172">
        <v>79373</v>
      </c>
      <c r="CQ58" s="172">
        <v>9967993</v>
      </c>
      <c r="CR58" s="172">
        <f t="shared" si="19"/>
        <v>8041511</v>
      </c>
      <c r="CS58" s="173">
        <f t="shared" si="20"/>
        <v>80.7</v>
      </c>
      <c r="CT58" s="172">
        <v>6813071</v>
      </c>
      <c r="CU58" s="173">
        <f t="shared" si="21"/>
        <v>68.3</v>
      </c>
      <c r="CV58" s="172">
        <v>1228440</v>
      </c>
      <c r="CW58" s="173">
        <f t="shared" si="22"/>
        <v>12.400000000000006</v>
      </c>
      <c r="CX58" s="172">
        <f t="shared" si="23"/>
        <v>1926482</v>
      </c>
      <c r="CY58" s="173">
        <f t="shared" si="24"/>
        <v>19.299999999999997</v>
      </c>
      <c r="CZ58" s="172">
        <v>175958</v>
      </c>
      <c r="DA58" s="173">
        <f t="shared" si="25"/>
        <v>1.8</v>
      </c>
      <c r="DB58" s="172">
        <v>1750524</v>
      </c>
      <c r="DC58" s="173">
        <f t="shared" si="26"/>
        <v>17.499999999999996</v>
      </c>
      <c r="DD58" s="86">
        <v>9731180</v>
      </c>
      <c r="DE58" s="86">
        <f t="shared" si="27"/>
        <v>236813</v>
      </c>
      <c r="DF58" s="87">
        <f t="shared" si="1"/>
        <v>2307812</v>
      </c>
      <c r="DG58" s="88">
        <f t="shared" si="10"/>
        <v>2387185</v>
      </c>
      <c r="DH58" s="86"/>
      <c r="DI58" s="88">
        <f t="shared" si="11"/>
        <v>2288301</v>
      </c>
      <c r="DJ58" s="86">
        <f t="shared" si="2"/>
        <v>7679692</v>
      </c>
      <c r="DK58" s="86">
        <f t="shared" si="28"/>
        <v>-236813</v>
      </c>
      <c r="DL58" s="86"/>
      <c r="DM58" s="89">
        <f t="shared" si="13"/>
        <v>6989029</v>
      </c>
      <c r="DN58" s="89">
        <f t="shared" si="14"/>
        <v>2978964</v>
      </c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</row>
    <row r="59" spans="1:252" s="82" customFormat="1" ht="32.25" customHeight="1">
      <c r="A59" s="83" t="s">
        <v>50</v>
      </c>
      <c r="B59" s="163">
        <v>4264628</v>
      </c>
      <c r="C59" s="164">
        <v>61161</v>
      </c>
      <c r="D59" s="164">
        <v>17864</v>
      </c>
      <c r="E59" s="164">
        <v>0</v>
      </c>
      <c r="F59" s="164">
        <v>0</v>
      </c>
      <c r="G59" s="164">
        <v>43297</v>
      </c>
      <c r="H59" s="164">
        <v>0</v>
      </c>
      <c r="I59" s="164">
        <v>775</v>
      </c>
      <c r="J59" s="164">
        <v>2164</v>
      </c>
      <c r="K59" s="164">
        <v>1225</v>
      </c>
      <c r="L59" s="164">
        <v>224361</v>
      </c>
      <c r="M59" s="164">
        <v>0</v>
      </c>
      <c r="N59" s="164">
        <v>0</v>
      </c>
      <c r="O59" s="164">
        <v>10377</v>
      </c>
      <c r="P59" s="164">
        <v>2664</v>
      </c>
      <c r="Q59" s="164">
        <v>2639396</v>
      </c>
      <c r="R59" s="164">
        <v>0</v>
      </c>
      <c r="S59" s="164">
        <v>6423</v>
      </c>
      <c r="T59" s="164">
        <v>2632973</v>
      </c>
      <c r="U59" s="164">
        <v>678</v>
      </c>
      <c r="V59" s="164">
        <v>141242</v>
      </c>
      <c r="W59" s="164">
        <v>0</v>
      </c>
      <c r="X59" s="164">
        <v>1027</v>
      </c>
      <c r="Y59" s="164">
        <v>0</v>
      </c>
      <c r="Z59" s="164">
        <v>0</v>
      </c>
      <c r="AA59" s="164">
        <v>0</v>
      </c>
      <c r="AB59" s="164">
        <v>0</v>
      </c>
      <c r="AC59" s="164">
        <v>0</v>
      </c>
      <c r="AD59" s="164">
        <v>1027</v>
      </c>
      <c r="AE59" s="164">
        <v>1292</v>
      </c>
      <c r="AF59" s="164">
        <v>903</v>
      </c>
      <c r="AG59" s="164">
        <v>389</v>
      </c>
      <c r="AH59" s="164">
        <v>5438818</v>
      </c>
      <c r="AI59" s="164">
        <v>0</v>
      </c>
      <c r="AJ59" s="164">
        <v>19434</v>
      </c>
      <c r="AK59" s="164">
        <v>57952</v>
      </c>
      <c r="AL59" s="164">
        <v>144684</v>
      </c>
      <c r="AM59" s="164">
        <v>50528</v>
      </c>
      <c r="AN59" s="164">
        <v>4048</v>
      </c>
      <c r="AO59" s="164">
        <v>161</v>
      </c>
      <c r="AP59" s="164">
        <v>0</v>
      </c>
      <c r="AQ59" s="164">
        <v>0</v>
      </c>
      <c r="AR59" s="164">
        <v>0</v>
      </c>
      <c r="AS59" s="164">
        <v>64401</v>
      </c>
      <c r="AT59" s="164">
        <v>0</v>
      </c>
      <c r="AU59" s="164">
        <f t="shared" si="3"/>
        <v>5097610</v>
      </c>
      <c r="AV59" s="164">
        <v>0</v>
      </c>
      <c r="AW59" s="164">
        <v>6003155</v>
      </c>
      <c r="AX59" s="164">
        <v>2502137</v>
      </c>
      <c r="AY59" s="164">
        <v>9717</v>
      </c>
      <c r="AZ59" s="164">
        <v>28976</v>
      </c>
      <c r="BA59" s="164">
        <v>32108</v>
      </c>
      <c r="BB59" s="164">
        <v>126805</v>
      </c>
      <c r="BC59" s="164">
        <v>0</v>
      </c>
      <c r="BD59" s="164">
        <v>21510</v>
      </c>
      <c r="BE59" s="164">
        <v>0</v>
      </c>
      <c r="BF59" s="164">
        <v>0</v>
      </c>
      <c r="BG59" s="164">
        <v>21510</v>
      </c>
      <c r="BH59" s="164">
        <v>2075000</v>
      </c>
      <c r="BI59" s="164">
        <v>0</v>
      </c>
      <c r="BJ59" s="164">
        <v>208021</v>
      </c>
      <c r="BK59" s="164">
        <v>3501018</v>
      </c>
      <c r="BL59" s="164">
        <v>0</v>
      </c>
      <c r="BM59" s="164">
        <v>0</v>
      </c>
      <c r="BN59" s="164">
        <v>3501018</v>
      </c>
      <c r="BO59" s="164">
        <v>100231</v>
      </c>
      <c r="BP59" s="164">
        <v>99511</v>
      </c>
      <c r="BQ59" s="164">
        <v>720</v>
      </c>
      <c r="BR59" s="164">
        <v>0</v>
      </c>
      <c r="BS59" s="164">
        <v>0</v>
      </c>
      <c r="BT59" s="164">
        <v>720</v>
      </c>
      <c r="BU59" s="164">
        <v>8859</v>
      </c>
      <c r="BV59" s="164">
        <v>6526424</v>
      </c>
      <c r="BW59" s="164">
        <v>240276</v>
      </c>
      <c r="BX59" s="164">
        <v>179808</v>
      </c>
      <c r="BY59" s="164">
        <v>60468</v>
      </c>
      <c r="BZ59" s="164">
        <v>487047</v>
      </c>
      <c r="CA59" s="164">
        <v>32</v>
      </c>
      <c r="CB59" s="164">
        <v>4</v>
      </c>
      <c r="CC59" s="164">
        <v>0</v>
      </c>
      <c r="CD59" s="164">
        <v>137001</v>
      </c>
      <c r="CE59" s="164">
        <v>0</v>
      </c>
      <c r="CF59" s="164">
        <v>0</v>
      </c>
      <c r="CG59" s="164">
        <v>0</v>
      </c>
      <c r="CH59" s="164">
        <v>0</v>
      </c>
      <c r="CI59" s="164">
        <v>350010</v>
      </c>
      <c r="CJ59" s="164">
        <v>0</v>
      </c>
      <c r="CK59" s="164">
        <v>0</v>
      </c>
      <c r="CL59" s="164">
        <v>350010</v>
      </c>
      <c r="CM59" s="164">
        <v>0</v>
      </c>
      <c r="CN59" s="164">
        <v>0</v>
      </c>
      <c r="CO59" s="164">
        <v>0</v>
      </c>
      <c r="CP59" s="164">
        <v>0</v>
      </c>
      <c r="CQ59" s="164">
        <v>26155800</v>
      </c>
      <c r="CR59" s="164">
        <f t="shared" si="19"/>
        <v>21135095</v>
      </c>
      <c r="CS59" s="167">
        <f t="shared" si="20"/>
        <v>80.8</v>
      </c>
      <c r="CT59" s="164">
        <v>6049915</v>
      </c>
      <c r="CU59" s="167">
        <f t="shared" si="21"/>
        <v>23.1</v>
      </c>
      <c r="CV59" s="164">
        <v>15085180</v>
      </c>
      <c r="CW59" s="167">
        <f t="shared" si="22"/>
        <v>57.699999999999996</v>
      </c>
      <c r="CX59" s="164">
        <f t="shared" si="23"/>
        <v>5020705</v>
      </c>
      <c r="CY59" s="167">
        <f t="shared" si="24"/>
        <v>19.200000000000003</v>
      </c>
      <c r="CZ59" s="164">
        <v>449866</v>
      </c>
      <c r="DA59" s="167">
        <f t="shared" si="25"/>
        <v>1.7</v>
      </c>
      <c r="DB59" s="164">
        <v>4570839</v>
      </c>
      <c r="DC59" s="167">
        <f t="shared" si="26"/>
        <v>17.500000000000004</v>
      </c>
      <c r="DD59" s="80">
        <v>14371452</v>
      </c>
      <c r="DE59" s="80">
        <f t="shared" si="27"/>
        <v>11784348</v>
      </c>
      <c r="DF59" s="81">
        <f t="shared" si="1"/>
        <v>7206751</v>
      </c>
      <c r="DG59" s="84">
        <f t="shared" si="10"/>
        <v>7206751</v>
      </c>
      <c r="DH59" s="80"/>
      <c r="DI59" s="84">
        <f t="shared" si="11"/>
        <v>11771026</v>
      </c>
      <c r="DJ59" s="80">
        <f t="shared" si="2"/>
        <v>14384774</v>
      </c>
      <c r="DK59" s="80">
        <f t="shared" si="28"/>
        <v>-11784348</v>
      </c>
      <c r="DL59" s="80"/>
      <c r="DM59" s="79">
        <f t="shared" si="13"/>
        <v>6499781</v>
      </c>
      <c r="DN59" s="79">
        <f t="shared" si="14"/>
        <v>19656019</v>
      </c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80"/>
      <c r="HV59" s="80"/>
      <c r="HW59" s="80"/>
      <c r="HX59" s="80"/>
      <c r="HY59" s="80"/>
      <c r="HZ59" s="80"/>
      <c r="IA59" s="80"/>
      <c r="IB59" s="80"/>
      <c r="IC59" s="80"/>
      <c r="ID59" s="80"/>
      <c r="IE59" s="80"/>
      <c r="IF59" s="80"/>
      <c r="IG59" s="80"/>
      <c r="IH59" s="80"/>
      <c r="II59" s="80"/>
      <c r="IJ59" s="80"/>
      <c r="IK59" s="80"/>
      <c r="IL59" s="80"/>
      <c r="IM59" s="80"/>
      <c r="IN59" s="80"/>
      <c r="IO59" s="80"/>
      <c r="IP59" s="80"/>
      <c r="IQ59" s="80"/>
      <c r="IR59" s="80"/>
    </row>
    <row r="60" spans="1:252" s="82" customFormat="1" ht="32.25" customHeight="1">
      <c r="A60" s="83" t="s">
        <v>51</v>
      </c>
      <c r="B60" s="163">
        <v>1044618</v>
      </c>
      <c r="C60" s="164">
        <v>40059</v>
      </c>
      <c r="D60" s="164">
        <v>11700</v>
      </c>
      <c r="E60" s="164">
        <v>0</v>
      </c>
      <c r="F60" s="164">
        <v>0</v>
      </c>
      <c r="G60" s="164">
        <v>28359</v>
      </c>
      <c r="H60" s="164">
        <v>0</v>
      </c>
      <c r="I60" s="164">
        <v>319</v>
      </c>
      <c r="J60" s="164">
        <v>890</v>
      </c>
      <c r="K60" s="164">
        <v>488</v>
      </c>
      <c r="L60" s="164">
        <v>102041</v>
      </c>
      <c r="M60" s="164">
        <v>0</v>
      </c>
      <c r="N60" s="164">
        <v>0</v>
      </c>
      <c r="O60" s="164">
        <v>7061</v>
      </c>
      <c r="P60" s="164">
        <v>1009</v>
      </c>
      <c r="Q60" s="164">
        <v>1601181</v>
      </c>
      <c r="R60" s="164">
        <v>584265</v>
      </c>
      <c r="S60" s="164">
        <v>44468</v>
      </c>
      <c r="T60" s="164">
        <v>972448</v>
      </c>
      <c r="U60" s="164">
        <v>0</v>
      </c>
      <c r="V60" s="164">
        <v>1071</v>
      </c>
      <c r="W60" s="164">
        <v>0</v>
      </c>
      <c r="X60" s="164">
        <v>4945</v>
      </c>
      <c r="Y60" s="164">
        <v>139</v>
      </c>
      <c r="Z60" s="164">
        <v>139</v>
      </c>
      <c r="AA60" s="164">
        <v>0</v>
      </c>
      <c r="AB60" s="164">
        <v>0</v>
      </c>
      <c r="AC60" s="164">
        <v>3013</v>
      </c>
      <c r="AD60" s="164">
        <v>1793</v>
      </c>
      <c r="AE60" s="164">
        <v>1314</v>
      </c>
      <c r="AF60" s="164">
        <v>1054</v>
      </c>
      <c r="AG60" s="164">
        <v>260</v>
      </c>
      <c r="AH60" s="164">
        <v>1099437</v>
      </c>
      <c r="AI60" s="164">
        <v>0</v>
      </c>
      <c r="AJ60" s="164">
        <v>5136</v>
      </c>
      <c r="AK60" s="164">
        <v>51416</v>
      </c>
      <c r="AL60" s="164">
        <v>63903</v>
      </c>
      <c r="AM60" s="164">
        <v>51536</v>
      </c>
      <c r="AN60" s="164">
        <v>45646</v>
      </c>
      <c r="AO60" s="164">
        <v>622878</v>
      </c>
      <c r="AP60" s="164">
        <v>0</v>
      </c>
      <c r="AQ60" s="164">
        <v>0</v>
      </c>
      <c r="AR60" s="164">
        <v>0</v>
      </c>
      <c r="AS60" s="164">
        <v>70000</v>
      </c>
      <c r="AT60" s="164">
        <v>0</v>
      </c>
      <c r="AU60" s="164">
        <f t="shared" si="3"/>
        <v>188922</v>
      </c>
      <c r="AV60" s="164">
        <v>0</v>
      </c>
      <c r="AW60" s="164">
        <v>3176367</v>
      </c>
      <c r="AX60" s="164">
        <v>1409522</v>
      </c>
      <c r="AY60" s="164">
        <v>2568</v>
      </c>
      <c r="AZ60" s="164">
        <v>24734</v>
      </c>
      <c r="BA60" s="164">
        <v>14376</v>
      </c>
      <c r="BB60" s="164">
        <v>213471</v>
      </c>
      <c r="BC60" s="164">
        <v>0</v>
      </c>
      <c r="BD60" s="164">
        <v>12904</v>
      </c>
      <c r="BE60" s="164">
        <v>0</v>
      </c>
      <c r="BF60" s="164">
        <v>0</v>
      </c>
      <c r="BG60" s="164">
        <v>12904</v>
      </c>
      <c r="BH60" s="164">
        <v>982000</v>
      </c>
      <c r="BI60" s="164">
        <v>0</v>
      </c>
      <c r="BJ60" s="164">
        <v>159469</v>
      </c>
      <c r="BK60" s="164">
        <v>1766845</v>
      </c>
      <c r="BL60" s="164">
        <v>0</v>
      </c>
      <c r="BM60" s="164">
        <v>0</v>
      </c>
      <c r="BN60" s="164">
        <v>1766845</v>
      </c>
      <c r="BO60" s="164">
        <v>39067</v>
      </c>
      <c r="BP60" s="164">
        <v>39047</v>
      </c>
      <c r="BQ60" s="164">
        <v>20</v>
      </c>
      <c r="BR60" s="164">
        <v>0</v>
      </c>
      <c r="BS60" s="164">
        <v>0</v>
      </c>
      <c r="BT60" s="164">
        <v>20</v>
      </c>
      <c r="BU60" s="164">
        <v>8004</v>
      </c>
      <c r="BV60" s="164">
        <v>3173357</v>
      </c>
      <c r="BW60" s="164">
        <v>497375</v>
      </c>
      <c r="BX60" s="164">
        <v>417973</v>
      </c>
      <c r="BY60" s="164">
        <v>79402</v>
      </c>
      <c r="BZ60" s="164">
        <v>70305</v>
      </c>
      <c r="CA60" s="164">
        <v>0</v>
      </c>
      <c r="CB60" s="164">
        <v>5</v>
      </c>
      <c r="CC60" s="164">
        <v>0</v>
      </c>
      <c r="CD60" s="164">
        <v>20000</v>
      </c>
      <c r="CE60" s="164">
        <v>0</v>
      </c>
      <c r="CF60" s="164">
        <v>0</v>
      </c>
      <c r="CG60" s="164">
        <v>0</v>
      </c>
      <c r="CH60" s="164">
        <v>0</v>
      </c>
      <c r="CI60" s="164">
        <v>50300</v>
      </c>
      <c r="CJ60" s="164">
        <v>0</v>
      </c>
      <c r="CK60" s="164">
        <v>0</v>
      </c>
      <c r="CL60" s="164">
        <v>50300</v>
      </c>
      <c r="CM60" s="164">
        <v>0</v>
      </c>
      <c r="CN60" s="164">
        <v>0</v>
      </c>
      <c r="CO60" s="164">
        <v>0</v>
      </c>
      <c r="CP60" s="164">
        <v>0</v>
      </c>
      <c r="CQ60" s="164">
        <v>10868908</v>
      </c>
      <c r="CR60" s="164">
        <f t="shared" si="19"/>
        <v>8851691</v>
      </c>
      <c r="CS60" s="167">
        <f t="shared" si="20"/>
        <v>81.4</v>
      </c>
      <c r="CT60" s="164">
        <v>4195205</v>
      </c>
      <c r="CU60" s="167">
        <f t="shared" si="21"/>
        <v>38.6</v>
      </c>
      <c r="CV60" s="164">
        <v>4656486</v>
      </c>
      <c r="CW60" s="167">
        <f t="shared" si="22"/>
        <v>42.800000000000004</v>
      </c>
      <c r="CX60" s="164">
        <f t="shared" si="23"/>
        <v>2017217</v>
      </c>
      <c r="CY60" s="167">
        <f t="shared" si="24"/>
        <v>18.599999999999994</v>
      </c>
      <c r="CZ60" s="164">
        <v>234275</v>
      </c>
      <c r="DA60" s="167">
        <f t="shared" si="25"/>
        <v>2.2</v>
      </c>
      <c r="DB60" s="164">
        <v>1782942</v>
      </c>
      <c r="DC60" s="167">
        <f t="shared" si="26"/>
        <v>16.399999999999995</v>
      </c>
      <c r="DD60" s="80">
        <v>8254377</v>
      </c>
      <c r="DE60" s="80">
        <f t="shared" si="27"/>
        <v>2614531</v>
      </c>
      <c r="DF60" s="81">
        <f t="shared" si="1"/>
        <v>2797666</v>
      </c>
      <c r="DG60" s="84">
        <f t="shared" si="10"/>
        <v>2797666</v>
      </c>
      <c r="DH60" s="80"/>
      <c r="DI60" s="84">
        <f t="shared" si="11"/>
        <v>4840056</v>
      </c>
      <c r="DJ60" s="80">
        <f t="shared" si="2"/>
        <v>6028852</v>
      </c>
      <c r="DK60" s="80">
        <f t="shared" si="28"/>
        <v>-2614531</v>
      </c>
      <c r="DL60" s="80"/>
      <c r="DM60" s="79">
        <f t="shared" si="13"/>
        <v>4429480</v>
      </c>
      <c r="DN60" s="79">
        <f t="shared" si="14"/>
        <v>6439428</v>
      </c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  <c r="IB60" s="80"/>
      <c r="IC60" s="80"/>
      <c r="ID60" s="80"/>
      <c r="IE60" s="80"/>
      <c r="IF60" s="80"/>
      <c r="IG60" s="80"/>
      <c r="IH60" s="80"/>
      <c r="II60" s="80"/>
      <c r="IJ60" s="80"/>
      <c r="IK60" s="80"/>
      <c r="IL60" s="80"/>
      <c r="IM60" s="80"/>
      <c r="IN60" s="80"/>
      <c r="IO60" s="80"/>
      <c r="IP60" s="80"/>
      <c r="IQ60" s="80"/>
      <c r="IR60" s="80"/>
    </row>
    <row r="61" spans="1:252" s="82" customFormat="1" ht="32.25" customHeight="1">
      <c r="A61" s="83" t="s">
        <v>52</v>
      </c>
      <c r="B61" s="163">
        <v>508766</v>
      </c>
      <c r="C61" s="164">
        <v>117886</v>
      </c>
      <c r="D61" s="164">
        <v>34433</v>
      </c>
      <c r="E61" s="164">
        <v>0</v>
      </c>
      <c r="F61" s="164">
        <v>0</v>
      </c>
      <c r="G61" s="164">
        <v>83453</v>
      </c>
      <c r="H61" s="164">
        <v>0</v>
      </c>
      <c r="I61" s="164">
        <v>721</v>
      </c>
      <c r="J61" s="164">
        <v>2018</v>
      </c>
      <c r="K61" s="164">
        <v>1171</v>
      </c>
      <c r="L61" s="164">
        <v>309041</v>
      </c>
      <c r="M61" s="164">
        <v>0</v>
      </c>
      <c r="N61" s="164">
        <v>0</v>
      </c>
      <c r="O61" s="164">
        <v>19925</v>
      </c>
      <c r="P61" s="164">
        <v>2026</v>
      </c>
      <c r="Q61" s="164">
        <v>6636134</v>
      </c>
      <c r="R61" s="164">
        <v>2331179</v>
      </c>
      <c r="S61" s="164">
        <v>151679</v>
      </c>
      <c r="T61" s="164">
        <v>4153276</v>
      </c>
      <c r="U61" s="164">
        <v>877</v>
      </c>
      <c r="V61" s="164">
        <v>2359</v>
      </c>
      <c r="W61" s="164">
        <v>0</v>
      </c>
      <c r="X61" s="164">
        <v>12630</v>
      </c>
      <c r="Y61" s="164">
        <v>0</v>
      </c>
      <c r="Z61" s="164">
        <v>0</v>
      </c>
      <c r="AA61" s="164">
        <v>0</v>
      </c>
      <c r="AB61" s="164">
        <v>0</v>
      </c>
      <c r="AC61" s="164">
        <v>92</v>
      </c>
      <c r="AD61" s="164">
        <v>12538</v>
      </c>
      <c r="AE61" s="164">
        <v>2476</v>
      </c>
      <c r="AF61" s="164">
        <v>1592</v>
      </c>
      <c r="AG61" s="164">
        <v>884</v>
      </c>
      <c r="AH61" s="164">
        <v>7399063</v>
      </c>
      <c r="AI61" s="164">
        <v>0</v>
      </c>
      <c r="AJ61" s="164">
        <v>8340</v>
      </c>
      <c r="AK61" s="164">
        <v>133927</v>
      </c>
      <c r="AL61" s="164">
        <v>180592</v>
      </c>
      <c r="AM61" s="164">
        <v>1518245</v>
      </c>
      <c r="AN61" s="164">
        <v>34169</v>
      </c>
      <c r="AO61" s="164">
        <v>1713437</v>
      </c>
      <c r="AP61" s="164">
        <v>255292</v>
      </c>
      <c r="AQ61" s="164">
        <v>0</v>
      </c>
      <c r="AR61" s="164">
        <v>0</v>
      </c>
      <c r="AS61" s="164">
        <v>77925</v>
      </c>
      <c r="AT61" s="164">
        <v>0</v>
      </c>
      <c r="AU61" s="164">
        <f t="shared" si="3"/>
        <v>3477136</v>
      </c>
      <c r="AV61" s="164">
        <v>0</v>
      </c>
      <c r="AW61" s="164">
        <v>880068</v>
      </c>
      <c r="AX61" s="164">
        <v>617779</v>
      </c>
      <c r="AY61" s="164">
        <v>4020</v>
      </c>
      <c r="AZ61" s="164">
        <v>66963</v>
      </c>
      <c r="BA61" s="164">
        <v>39980</v>
      </c>
      <c r="BB61" s="164">
        <v>22792</v>
      </c>
      <c r="BC61" s="164">
        <v>0</v>
      </c>
      <c r="BD61" s="164">
        <v>22420</v>
      </c>
      <c r="BE61" s="164">
        <v>0</v>
      </c>
      <c r="BF61" s="164">
        <v>0</v>
      </c>
      <c r="BG61" s="164">
        <v>22420</v>
      </c>
      <c r="BH61" s="164">
        <v>44810</v>
      </c>
      <c r="BI61" s="164">
        <v>0</v>
      </c>
      <c r="BJ61" s="164">
        <v>416794</v>
      </c>
      <c r="BK61" s="164">
        <v>262289</v>
      </c>
      <c r="BL61" s="164">
        <v>6153</v>
      </c>
      <c r="BM61" s="164">
        <v>0</v>
      </c>
      <c r="BN61" s="164">
        <v>256136</v>
      </c>
      <c r="BO61" s="164">
        <v>4865</v>
      </c>
      <c r="BP61" s="164">
        <v>4813</v>
      </c>
      <c r="BQ61" s="164">
        <v>52</v>
      </c>
      <c r="BR61" s="164">
        <v>0</v>
      </c>
      <c r="BS61" s="164">
        <v>0</v>
      </c>
      <c r="BT61" s="164">
        <v>52</v>
      </c>
      <c r="BU61" s="164">
        <v>30029</v>
      </c>
      <c r="BV61" s="164">
        <v>2911854</v>
      </c>
      <c r="BW61" s="164">
        <v>666026</v>
      </c>
      <c r="BX61" s="164">
        <v>439340</v>
      </c>
      <c r="BY61" s="164">
        <v>226686</v>
      </c>
      <c r="BZ61" s="164">
        <v>568390</v>
      </c>
      <c r="CA61" s="164">
        <v>185</v>
      </c>
      <c r="CB61" s="164">
        <v>18</v>
      </c>
      <c r="CC61" s="164">
        <v>0</v>
      </c>
      <c r="CD61" s="164">
        <v>51731</v>
      </c>
      <c r="CE61" s="164">
        <v>0</v>
      </c>
      <c r="CF61" s="164">
        <v>0</v>
      </c>
      <c r="CG61" s="164">
        <v>0</v>
      </c>
      <c r="CH61" s="164">
        <v>0</v>
      </c>
      <c r="CI61" s="164">
        <v>516456</v>
      </c>
      <c r="CJ61" s="164">
        <v>0</v>
      </c>
      <c r="CK61" s="164">
        <v>0</v>
      </c>
      <c r="CL61" s="164">
        <v>516456</v>
      </c>
      <c r="CM61" s="164">
        <v>0</v>
      </c>
      <c r="CN61" s="164">
        <v>0</v>
      </c>
      <c r="CO61" s="164">
        <v>0</v>
      </c>
      <c r="CP61" s="164">
        <v>0</v>
      </c>
      <c r="CQ61" s="164">
        <v>20076325</v>
      </c>
      <c r="CR61" s="164">
        <f t="shared" si="19"/>
        <v>16100656</v>
      </c>
      <c r="CS61" s="167">
        <f t="shared" si="20"/>
        <v>80.2</v>
      </c>
      <c r="CT61" s="164">
        <v>10386293</v>
      </c>
      <c r="CU61" s="167">
        <f t="shared" si="21"/>
        <v>51.7</v>
      </c>
      <c r="CV61" s="164">
        <v>5714363</v>
      </c>
      <c r="CW61" s="167">
        <f t="shared" si="22"/>
        <v>28.5</v>
      </c>
      <c r="CX61" s="164">
        <f t="shared" si="23"/>
        <v>3975669</v>
      </c>
      <c r="CY61" s="167">
        <f t="shared" si="24"/>
        <v>19.799999999999997</v>
      </c>
      <c r="CZ61" s="164">
        <v>674970</v>
      </c>
      <c r="DA61" s="167">
        <f t="shared" si="25"/>
        <v>3.4</v>
      </c>
      <c r="DB61" s="164">
        <v>3300699</v>
      </c>
      <c r="DC61" s="167">
        <f t="shared" si="26"/>
        <v>16.4</v>
      </c>
      <c r="DD61" s="80">
        <v>14052335</v>
      </c>
      <c r="DE61" s="80">
        <f t="shared" si="27"/>
        <v>6023990</v>
      </c>
      <c r="DF61" s="81">
        <f t="shared" si="1"/>
        <v>7597688</v>
      </c>
      <c r="DG61" s="84">
        <f t="shared" si="10"/>
        <v>7597688</v>
      </c>
      <c r="DH61" s="80"/>
      <c r="DI61" s="84">
        <f t="shared" si="11"/>
        <v>4707395</v>
      </c>
      <c r="DJ61" s="80">
        <f t="shared" si="2"/>
        <v>15368930</v>
      </c>
      <c r="DK61" s="80">
        <f t="shared" si="28"/>
        <v>-6023990</v>
      </c>
      <c r="DL61" s="80"/>
      <c r="DM61" s="79">
        <f t="shared" si="13"/>
        <v>11061263</v>
      </c>
      <c r="DN61" s="79">
        <f t="shared" si="14"/>
        <v>9015062</v>
      </c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  <c r="HS61" s="80"/>
      <c r="HT61" s="80"/>
      <c r="HU61" s="80"/>
      <c r="HV61" s="80"/>
      <c r="HW61" s="80"/>
      <c r="HX61" s="80"/>
      <c r="HY61" s="80"/>
      <c r="HZ61" s="80"/>
      <c r="IA61" s="80"/>
      <c r="IB61" s="80"/>
      <c r="IC61" s="80"/>
      <c r="ID61" s="80"/>
      <c r="IE61" s="80"/>
      <c r="IF61" s="80"/>
      <c r="IG61" s="80"/>
      <c r="IH61" s="80"/>
      <c r="II61" s="80"/>
      <c r="IJ61" s="80"/>
      <c r="IK61" s="80"/>
      <c r="IL61" s="80"/>
      <c r="IM61" s="80"/>
      <c r="IN61" s="80"/>
      <c r="IO61" s="80"/>
      <c r="IP61" s="80"/>
      <c r="IQ61" s="80"/>
      <c r="IR61" s="80"/>
    </row>
    <row r="62" spans="1:252" s="82" customFormat="1" ht="32.25" customHeight="1">
      <c r="A62" s="83" t="s">
        <v>53</v>
      </c>
      <c r="B62" s="163">
        <v>127668</v>
      </c>
      <c r="C62" s="164">
        <v>18680</v>
      </c>
      <c r="D62" s="164">
        <v>5456</v>
      </c>
      <c r="E62" s="164">
        <v>0</v>
      </c>
      <c r="F62" s="164">
        <v>0</v>
      </c>
      <c r="G62" s="164">
        <v>13224</v>
      </c>
      <c r="H62" s="164">
        <v>0</v>
      </c>
      <c r="I62" s="164">
        <v>136</v>
      </c>
      <c r="J62" s="164">
        <v>392</v>
      </c>
      <c r="K62" s="164">
        <v>280</v>
      </c>
      <c r="L62" s="164">
        <v>21037</v>
      </c>
      <c r="M62" s="164">
        <v>0</v>
      </c>
      <c r="N62" s="164">
        <v>0</v>
      </c>
      <c r="O62" s="164">
        <v>3161</v>
      </c>
      <c r="P62" s="164">
        <v>276</v>
      </c>
      <c r="Q62" s="164">
        <v>1755333</v>
      </c>
      <c r="R62" s="164">
        <v>818531</v>
      </c>
      <c r="S62" s="164">
        <v>76664</v>
      </c>
      <c r="T62" s="164">
        <v>860138</v>
      </c>
      <c r="U62" s="164">
        <v>0</v>
      </c>
      <c r="V62" s="164">
        <v>14511</v>
      </c>
      <c r="W62" s="164">
        <v>0</v>
      </c>
      <c r="X62" s="164">
        <v>23158</v>
      </c>
      <c r="Y62" s="164">
        <v>435</v>
      </c>
      <c r="Z62" s="164">
        <v>435</v>
      </c>
      <c r="AA62" s="164">
        <v>0</v>
      </c>
      <c r="AB62" s="164">
        <v>0</v>
      </c>
      <c r="AC62" s="164">
        <v>20355</v>
      </c>
      <c r="AD62" s="164">
        <v>2368</v>
      </c>
      <c r="AE62" s="164">
        <v>377</v>
      </c>
      <c r="AF62" s="164">
        <v>309</v>
      </c>
      <c r="AG62" s="164">
        <v>68</v>
      </c>
      <c r="AH62" s="164">
        <v>2645274</v>
      </c>
      <c r="AI62" s="164">
        <v>0</v>
      </c>
      <c r="AJ62" s="164">
        <v>0</v>
      </c>
      <c r="AK62" s="164">
        <v>17956</v>
      </c>
      <c r="AL62" s="164">
        <v>13381</v>
      </c>
      <c r="AM62" s="164">
        <v>473831</v>
      </c>
      <c r="AN62" s="164">
        <v>77007</v>
      </c>
      <c r="AO62" s="164">
        <v>1277266</v>
      </c>
      <c r="AP62" s="164">
        <v>37590</v>
      </c>
      <c r="AQ62" s="164">
        <v>0</v>
      </c>
      <c r="AR62" s="164">
        <v>0</v>
      </c>
      <c r="AS62" s="164">
        <v>0</v>
      </c>
      <c r="AT62" s="164">
        <v>0</v>
      </c>
      <c r="AU62" s="164">
        <f t="shared" si="3"/>
        <v>748243</v>
      </c>
      <c r="AV62" s="164">
        <v>0</v>
      </c>
      <c r="AW62" s="164">
        <v>398788</v>
      </c>
      <c r="AX62" s="164">
        <v>255324</v>
      </c>
      <c r="AY62" s="164">
        <v>0</v>
      </c>
      <c r="AZ62" s="164">
        <v>8978</v>
      </c>
      <c r="BA62" s="164">
        <v>2880</v>
      </c>
      <c r="BB62" s="164">
        <v>0</v>
      </c>
      <c r="BC62" s="164">
        <v>39035</v>
      </c>
      <c r="BD62" s="164">
        <v>3665</v>
      </c>
      <c r="BE62" s="164">
        <v>0</v>
      </c>
      <c r="BF62" s="164">
        <v>0</v>
      </c>
      <c r="BG62" s="164">
        <v>3665</v>
      </c>
      <c r="BH62" s="164">
        <v>42226</v>
      </c>
      <c r="BI62" s="164">
        <v>0</v>
      </c>
      <c r="BJ62" s="164">
        <v>158540</v>
      </c>
      <c r="BK62" s="164">
        <v>143464</v>
      </c>
      <c r="BL62" s="164">
        <v>127052</v>
      </c>
      <c r="BM62" s="164">
        <v>0</v>
      </c>
      <c r="BN62" s="164">
        <v>16412</v>
      </c>
      <c r="BO62" s="164">
        <v>9861</v>
      </c>
      <c r="BP62" s="164">
        <v>6801</v>
      </c>
      <c r="BQ62" s="164">
        <v>3060</v>
      </c>
      <c r="BR62" s="164">
        <v>48</v>
      </c>
      <c r="BS62" s="164">
        <v>0</v>
      </c>
      <c r="BT62" s="164">
        <v>3012</v>
      </c>
      <c r="BU62" s="164">
        <v>8224</v>
      </c>
      <c r="BV62" s="164">
        <v>2825434</v>
      </c>
      <c r="BW62" s="164">
        <v>874973</v>
      </c>
      <c r="BX62" s="164">
        <v>79916</v>
      </c>
      <c r="BY62" s="164">
        <v>795057</v>
      </c>
      <c r="BZ62" s="164">
        <v>110860</v>
      </c>
      <c r="CA62" s="164">
        <v>0</v>
      </c>
      <c r="CB62" s="164">
        <v>0</v>
      </c>
      <c r="CC62" s="164">
        <v>0</v>
      </c>
      <c r="CD62" s="164">
        <v>10180</v>
      </c>
      <c r="CE62" s="164">
        <v>0</v>
      </c>
      <c r="CF62" s="164">
        <v>0</v>
      </c>
      <c r="CG62" s="164">
        <v>0</v>
      </c>
      <c r="CH62" s="164">
        <v>0</v>
      </c>
      <c r="CI62" s="164">
        <v>100680</v>
      </c>
      <c r="CJ62" s="164">
        <v>0</v>
      </c>
      <c r="CK62" s="164">
        <v>0</v>
      </c>
      <c r="CL62" s="164">
        <v>100680</v>
      </c>
      <c r="CM62" s="164">
        <v>56100</v>
      </c>
      <c r="CN62" s="164">
        <v>0</v>
      </c>
      <c r="CO62" s="164">
        <v>0</v>
      </c>
      <c r="CP62" s="164">
        <v>0</v>
      </c>
      <c r="CQ62" s="164">
        <v>8894523</v>
      </c>
      <c r="CR62" s="164">
        <f t="shared" si="19"/>
        <v>7819948</v>
      </c>
      <c r="CS62" s="167">
        <f t="shared" si="20"/>
        <v>87.9</v>
      </c>
      <c r="CT62" s="164">
        <v>5493194</v>
      </c>
      <c r="CU62" s="167">
        <f t="shared" si="21"/>
        <v>61.8</v>
      </c>
      <c r="CV62" s="164">
        <v>2326754</v>
      </c>
      <c r="CW62" s="167">
        <f t="shared" si="22"/>
        <v>26.10000000000001</v>
      </c>
      <c r="CX62" s="164">
        <f t="shared" si="23"/>
        <v>1074575</v>
      </c>
      <c r="CY62" s="167">
        <f t="shared" si="24"/>
        <v>12.099999999999994</v>
      </c>
      <c r="CZ62" s="164">
        <v>61985</v>
      </c>
      <c r="DA62" s="167">
        <f t="shared" si="25"/>
        <v>0.7</v>
      </c>
      <c r="DB62" s="164">
        <v>1012590</v>
      </c>
      <c r="DC62" s="167">
        <f t="shared" si="26"/>
        <v>11.399999999999995</v>
      </c>
      <c r="DD62" s="80">
        <v>6933543</v>
      </c>
      <c r="DE62" s="80">
        <f t="shared" si="27"/>
        <v>1960980</v>
      </c>
      <c r="DF62" s="81">
        <f t="shared" si="1"/>
        <v>1926963</v>
      </c>
      <c r="DG62" s="84">
        <f t="shared" si="10"/>
        <v>1926963</v>
      </c>
      <c r="DH62" s="80"/>
      <c r="DI62" s="84">
        <f t="shared" si="11"/>
        <v>3995066</v>
      </c>
      <c r="DJ62" s="80">
        <f t="shared" si="2"/>
        <v>4899457</v>
      </c>
      <c r="DK62" s="80">
        <f t="shared" si="28"/>
        <v>-1960980</v>
      </c>
      <c r="DL62" s="80"/>
      <c r="DM62" s="79">
        <f t="shared" si="13"/>
        <v>5555179</v>
      </c>
      <c r="DN62" s="79">
        <f t="shared" si="14"/>
        <v>3339344</v>
      </c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C62" s="80"/>
      <c r="ID62" s="80"/>
      <c r="IE62" s="80"/>
      <c r="IF62" s="80"/>
      <c r="IG62" s="80"/>
      <c r="IH62" s="80"/>
      <c r="II62" s="80"/>
      <c r="IJ62" s="80"/>
      <c r="IK62" s="80"/>
      <c r="IL62" s="80"/>
      <c r="IM62" s="80"/>
      <c r="IN62" s="80"/>
      <c r="IO62" s="80"/>
      <c r="IP62" s="80"/>
      <c r="IQ62" s="80"/>
      <c r="IR62" s="80"/>
    </row>
    <row r="63" spans="1:252" s="90" customFormat="1" ht="32.25" customHeight="1">
      <c r="A63" s="85" t="s">
        <v>54</v>
      </c>
      <c r="B63" s="171">
        <v>2097369</v>
      </c>
      <c r="C63" s="172">
        <v>83590</v>
      </c>
      <c r="D63" s="172">
        <v>14553</v>
      </c>
      <c r="E63" s="172">
        <v>0</v>
      </c>
      <c r="F63" s="172">
        <v>33762</v>
      </c>
      <c r="G63" s="172">
        <v>35275</v>
      </c>
      <c r="H63" s="172">
        <v>0</v>
      </c>
      <c r="I63" s="172">
        <v>768</v>
      </c>
      <c r="J63" s="172">
        <v>2138</v>
      </c>
      <c r="K63" s="172">
        <v>1158</v>
      </c>
      <c r="L63" s="172">
        <v>127726</v>
      </c>
      <c r="M63" s="172">
        <v>0</v>
      </c>
      <c r="N63" s="172">
        <v>0</v>
      </c>
      <c r="O63" s="172">
        <v>8455</v>
      </c>
      <c r="P63" s="172">
        <v>4958</v>
      </c>
      <c r="Q63" s="172">
        <v>1239935</v>
      </c>
      <c r="R63" s="172">
        <v>407937</v>
      </c>
      <c r="S63" s="172">
        <v>65891</v>
      </c>
      <c r="T63" s="172">
        <v>766107</v>
      </c>
      <c r="U63" s="172">
        <v>1184</v>
      </c>
      <c r="V63" s="172">
        <v>788</v>
      </c>
      <c r="W63" s="172">
        <v>0</v>
      </c>
      <c r="X63" s="172">
        <v>137245</v>
      </c>
      <c r="Y63" s="172">
        <v>0</v>
      </c>
      <c r="Z63" s="172">
        <v>0</v>
      </c>
      <c r="AA63" s="172">
        <v>0</v>
      </c>
      <c r="AB63" s="172">
        <v>61777</v>
      </c>
      <c r="AC63" s="172">
        <v>66602</v>
      </c>
      <c r="AD63" s="172">
        <v>8866</v>
      </c>
      <c r="AE63" s="172">
        <v>5110</v>
      </c>
      <c r="AF63" s="172">
        <v>1977</v>
      </c>
      <c r="AG63" s="172">
        <v>3133</v>
      </c>
      <c r="AH63" s="172">
        <v>1258628</v>
      </c>
      <c r="AI63" s="172">
        <v>0</v>
      </c>
      <c r="AJ63" s="172">
        <v>6210</v>
      </c>
      <c r="AK63" s="172">
        <v>50483</v>
      </c>
      <c r="AL63" s="172">
        <v>89775</v>
      </c>
      <c r="AM63" s="172">
        <v>4286</v>
      </c>
      <c r="AN63" s="172">
        <v>206707</v>
      </c>
      <c r="AO63" s="172">
        <v>22256</v>
      </c>
      <c r="AP63" s="172">
        <v>301167</v>
      </c>
      <c r="AQ63" s="172">
        <v>0</v>
      </c>
      <c r="AR63" s="172">
        <v>0</v>
      </c>
      <c r="AS63" s="172">
        <v>0</v>
      </c>
      <c r="AT63" s="172">
        <v>253497</v>
      </c>
      <c r="AU63" s="172">
        <f t="shared" si="3"/>
        <v>324247</v>
      </c>
      <c r="AV63" s="172">
        <v>0</v>
      </c>
      <c r="AW63" s="172">
        <v>452841</v>
      </c>
      <c r="AX63" s="172">
        <v>332691</v>
      </c>
      <c r="AY63" s="172">
        <v>940</v>
      </c>
      <c r="AZ63" s="172">
        <v>25234</v>
      </c>
      <c r="BA63" s="172">
        <v>19557</v>
      </c>
      <c r="BB63" s="172">
        <v>14614</v>
      </c>
      <c r="BC63" s="172">
        <v>160842</v>
      </c>
      <c r="BD63" s="172">
        <v>7221</v>
      </c>
      <c r="BE63" s="172">
        <v>0</v>
      </c>
      <c r="BF63" s="172">
        <v>0</v>
      </c>
      <c r="BG63" s="172">
        <v>7221</v>
      </c>
      <c r="BH63" s="172">
        <v>0</v>
      </c>
      <c r="BI63" s="172">
        <v>0</v>
      </c>
      <c r="BJ63" s="172">
        <v>104283</v>
      </c>
      <c r="BK63" s="172">
        <v>120150</v>
      </c>
      <c r="BL63" s="172">
        <v>0</v>
      </c>
      <c r="BM63" s="172">
        <v>0</v>
      </c>
      <c r="BN63" s="172">
        <v>120150</v>
      </c>
      <c r="BO63" s="172">
        <v>96513</v>
      </c>
      <c r="BP63" s="172">
        <v>21399</v>
      </c>
      <c r="BQ63" s="172">
        <v>75114</v>
      </c>
      <c r="BR63" s="172">
        <v>75057</v>
      </c>
      <c r="BS63" s="172">
        <v>0</v>
      </c>
      <c r="BT63" s="172">
        <v>57</v>
      </c>
      <c r="BU63" s="172">
        <v>5728</v>
      </c>
      <c r="BV63" s="172">
        <v>6325047</v>
      </c>
      <c r="BW63" s="172">
        <v>558309</v>
      </c>
      <c r="BX63" s="172">
        <v>361952</v>
      </c>
      <c r="BY63" s="172">
        <v>196357</v>
      </c>
      <c r="BZ63" s="172">
        <v>282237</v>
      </c>
      <c r="CA63" s="172">
        <v>290</v>
      </c>
      <c r="CB63" s="172">
        <v>71</v>
      </c>
      <c r="CC63" s="172">
        <v>0</v>
      </c>
      <c r="CD63" s="172">
        <v>64958</v>
      </c>
      <c r="CE63" s="172">
        <v>120021</v>
      </c>
      <c r="CF63" s="172">
        <v>120021</v>
      </c>
      <c r="CG63" s="172">
        <v>0</v>
      </c>
      <c r="CH63" s="172">
        <v>0</v>
      </c>
      <c r="CI63" s="172">
        <v>96897</v>
      </c>
      <c r="CJ63" s="172">
        <v>0</v>
      </c>
      <c r="CK63" s="172">
        <v>0</v>
      </c>
      <c r="CL63" s="172">
        <v>96897</v>
      </c>
      <c r="CM63" s="172">
        <v>456800</v>
      </c>
      <c r="CN63" s="172">
        <v>0</v>
      </c>
      <c r="CO63" s="172">
        <v>0</v>
      </c>
      <c r="CP63" s="172">
        <v>185000</v>
      </c>
      <c r="CQ63" s="172">
        <v>13146527</v>
      </c>
      <c r="CR63" s="172">
        <f t="shared" si="19"/>
        <v>9853065</v>
      </c>
      <c r="CS63" s="173">
        <f t="shared" si="20"/>
        <v>74.9</v>
      </c>
      <c r="CT63" s="172">
        <v>8151015</v>
      </c>
      <c r="CU63" s="173">
        <f t="shared" si="21"/>
        <v>62</v>
      </c>
      <c r="CV63" s="172">
        <v>1702050</v>
      </c>
      <c r="CW63" s="173">
        <f t="shared" si="22"/>
        <v>12.900000000000006</v>
      </c>
      <c r="CX63" s="172">
        <f t="shared" si="23"/>
        <v>3293462</v>
      </c>
      <c r="CY63" s="173">
        <f t="shared" si="24"/>
        <v>25.099999999999994</v>
      </c>
      <c r="CZ63" s="172">
        <v>342342</v>
      </c>
      <c r="DA63" s="173">
        <f t="shared" si="25"/>
        <v>2.6</v>
      </c>
      <c r="DB63" s="172">
        <v>2951120</v>
      </c>
      <c r="DC63" s="173">
        <f t="shared" si="26"/>
        <v>22.499999999999993</v>
      </c>
      <c r="DD63" s="86">
        <v>14392160</v>
      </c>
      <c r="DE63" s="86">
        <f t="shared" si="27"/>
        <v>-1245633</v>
      </c>
      <c r="DF63" s="87">
        <f t="shared" si="1"/>
        <v>3566097</v>
      </c>
      <c r="DG63" s="88">
        <f t="shared" si="10"/>
        <v>3751097</v>
      </c>
      <c r="DH63" s="86"/>
      <c r="DI63" s="88">
        <f t="shared" si="11"/>
        <v>9508346</v>
      </c>
      <c r="DJ63" s="86">
        <f t="shared" si="2"/>
        <v>3638181</v>
      </c>
      <c r="DK63" s="86">
        <f t="shared" si="28"/>
        <v>1245633</v>
      </c>
      <c r="DL63" s="86"/>
      <c r="DM63" s="89">
        <f t="shared" si="13"/>
        <v>8493357</v>
      </c>
      <c r="DN63" s="89">
        <f t="shared" si="14"/>
        <v>4653170</v>
      </c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</row>
    <row r="64" spans="1:252" s="82" customFormat="1" ht="32.25" customHeight="1" thickBot="1">
      <c r="A64" s="83" t="s">
        <v>60</v>
      </c>
      <c r="B64" s="163">
        <v>411545</v>
      </c>
      <c r="C64" s="164">
        <v>67998</v>
      </c>
      <c r="D64" s="164">
        <v>19861</v>
      </c>
      <c r="E64" s="164">
        <v>0</v>
      </c>
      <c r="F64" s="164">
        <v>0</v>
      </c>
      <c r="G64" s="164">
        <v>48137</v>
      </c>
      <c r="H64" s="164">
        <v>0</v>
      </c>
      <c r="I64" s="164">
        <v>228</v>
      </c>
      <c r="J64" s="164">
        <v>642</v>
      </c>
      <c r="K64" s="164">
        <v>370</v>
      </c>
      <c r="L64" s="164">
        <v>89966</v>
      </c>
      <c r="M64" s="164">
        <v>0</v>
      </c>
      <c r="N64" s="164">
        <v>0</v>
      </c>
      <c r="O64" s="164">
        <v>11520</v>
      </c>
      <c r="P64" s="164">
        <v>47</v>
      </c>
      <c r="Q64" s="164">
        <v>2677892</v>
      </c>
      <c r="R64" s="164">
        <v>1723225</v>
      </c>
      <c r="S64" s="164">
        <v>205085</v>
      </c>
      <c r="T64" s="164">
        <v>749582</v>
      </c>
      <c r="U64" s="164">
        <v>1000</v>
      </c>
      <c r="V64" s="164">
        <v>60247</v>
      </c>
      <c r="W64" s="164">
        <v>0</v>
      </c>
      <c r="X64" s="164">
        <v>23019</v>
      </c>
      <c r="Y64" s="164">
        <v>0</v>
      </c>
      <c r="Z64" s="164">
        <v>0</v>
      </c>
      <c r="AA64" s="164">
        <v>0</v>
      </c>
      <c r="AB64" s="164">
        <v>0</v>
      </c>
      <c r="AC64" s="164">
        <v>7118</v>
      </c>
      <c r="AD64" s="164">
        <v>15901</v>
      </c>
      <c r="AE64" s="164">
        <v>6744</v>
      </c>
      <c r="AF64" s="164">
        <v>2409</v>
      </c>
      <c r="AG64" s="164">
        <v>4335</v>
      </c>
      <c r="AH64" s="164">
        <v>3931423</v>
      </c>
      <c r="AI64" s="164">
        <v>0</v>
      </c>
      <c r="AJ64" s="164">
        <v>13731</v>
      </c>
      <c r="AK64" s="164">
        <v>59642</v>
      </c>
      <c r="AL64" s="164">
        <v>67834</v>
      </c>
      <c r="AM64" s="164">
        <v>999514</v>
      </c>
      <c r="AN64" s="164">
        <v>161744</v>
      </c>
      <c r="AO64" s="164">
        <v>152</v>
      </c>
      <c r="AP64" s="164">
        <v>231</v>
      </c>
      <c r="AQ64" s="164">
        <v>0</v>
      </c>
      <c r="AR64" s="164">
        <v>0</v>
      </c>
      <c r="AS64" s="164">
        <v>0</v>
      </c>
      <c r="AT64" s="164">
        <v>0</v>
      </c>
      <c r="AU64" s="164">
        <f t="shared" si="3"/>
        <v>2628575</v>
      </c>
      <c r="AV64" s="164">
        <v>0</v>
      </c>
      <c r="AW64" s="164">
        <v>1151461</v>
      </c>
      <c r="AX64" s="164">
        <v>833254</v>
      </c>
      <c r="AY64" s="164">
        <v>4439</v>
      </c>
      <c r="AZ64" s="164">
        <v>29821</v>
      </c>
      <c r="BA64" s="164">
        <v>14533</v>
      </c>
      <c r="BB64" s="164">
        <v>247669</v>
      </c>
      <c r="BC64" s="164">
        <v>92830</v>
      </c>
      <c r="BD64" s="164">
        <v>11859</v>
      </c>
      <c r="BE64" s="164">
        <v>0</v>
      </c>
      <c r="BF64" s="164">
        <v>0</v>
      </c>
      <c r="BG64" s="164">
        <v>11859</v>
      </c>
      <c r="BH64" s="164">
        <v>5226</v>
      </c>
      <c r="BI64" s="164">
        <v>0</v>
      </c>
      <c r="BJ64" s="164">
        <v>426877</v>
      </c>
      <c r="BK64" s="164">
        <v>318207</v>
      </c>
      <c r="BL64" s="164">
        <v>5165</v>
      </c>
      <c r="BM64" s="164">
        <v>0</v>
      </c>
      <c r="BN64" s="164">
        <v>313042</v>
      </c>
      <c r="BO64" s="164">
        <v>71124</v>
      </c>
      <c r="BP64" s="164">
        <v>26639</v>
      </c>
      <c r="BQ64" s="164">
        <v>44485</v>
      </c>
      <c r="BR64" s="164">
        <v>6751</v>
      </c>
      <c r="BS64" s="164">
        <v>0</v>
      </c>
      <c r="BT64" s="164">
        <v>37734</v>
      </c>
      <c r="BU64" s="164">
        <v>291341</v>
      </c>
      <c r="BV64" s="164">
        <v>1279041</v>
      </c>
      <c r="BW64" s="164">
        <v>499851</v>
      </c>
      <c r="BX64" s="164">
        <v>290098</v>
      </c>
      <c r="BY64" s="164">
        <v>209753</v>
      </c>
      <c r="BZ64" s="164">
        <v>170907</v>
      </c>
      <c r="CA64" s="164">
        <v>256</v>
      </c>
      <c r="CB64" s="164">
        <v>12</v>
      </c>
      <c r="CC64" s="164">
        <v>0</v>
      </c>
      <c r="CD64" s="164">
        <v>124545</v>
      </c>
      <c r="CE64" s="164">
        <v>2575</v>
      </c>
      <c r="CF64" s="164">
        <v>2575</v>
      </c>
      <c r="CG64" s="164">
        <v>0</v>
      </c>
      <c r="CH64" s="164">
        <v>0</v>
      </c>
      <c r="CI64" s="164">
        <v>43519</v>
      </c>
      <c r="CJ64" s="164">
        <v>0</v>
      </c>
      <c r="CK64" s="164">
        <v>0</v>
      </c>
      <c r="CL64" s="164">
        <v>43519</v>
      </c>
      <c r="CM64" s="164">
        <v>367026</v>
      </c>
      <c r="CN64" s="164">
        <v>0</v>
      </c>
      <c r="CO64" s="164">
        <v>0</v>
      </c>
      <c r="CP64" s="164">
        <v>97026</v>
      </c>
      <c r="CQ64" s="164">
        <v>11113392</v>
      </c>
      <c r="CR64" s="164">
        <f>SUM(CT64,CV64)</f>
        <v>8476546</v>
      </c>
      <c r="CS64" s="167">
        <f t="shared" si="20"/>
        <v>76.3</v>
      </c>
      <c r="CT64" s="164">
        <v>6273539</v>
      </c>
      <c r="CU64" s="167">
        <f t="shared" si="21"/>
        <v>56.5</v>
      </c>
      <c r="CV64" s="164">
        <v>2203007</v>
      </c>
      <c r="CW64" s="167">
        <f t="shared" si="22"/>
        <v>19.799999999999997</v>
      </c>
      <c r="CX64" s="164">
        <f t="shared" si="23"/>
        <v>2636846</v>
      </c>
      <c r="CY64" s="167">
        <f t="shared" si="24"/>
        <v>23.700000000000003</v>
      </c>
      <c r="CZ64" s="164">
        <v>327530</v>
      </c>
      <c r="DA64" s="167">
        <f t="shared" si="25"/>
        <v>2.9</v>
      </c>
      <c r="DB64" s="164">
        <v>2309316</v>
      </c>
      <c r="DC64" s="167">
        <f t="shared" si="26"/>
        <v>20.800000000000004</v>
      </c>
      <c r="DD64" s="80">
        <v>9178870</v>
      </c>
      <c r="DE64" s="80">
        <f t="shared" si="27"/>
        <v>1934522</v>
      </c>
      <c r="DF64" s="81">
        <f t="shared" si="1"/>
        <v>3260208</v>
      </c>
      <c r="DG64" s="84">
        <f t="shared" si="10"/>
        <v>3357234</v>
      </c>
      <c r="DH64" s="80"/>
      <c r="DI64" s="84">
        <f t="shared" si="11"/>
        <v>2813819</v>
      </c>
      <c r="DJ64" s="80">
        <f t="shared" si="2"/>
        <v>8299573</v>
      </c>
      <c r="DK64" s="80">
        <f t="shared" si="28"/>
        <v>-1934522</v>
      </c>
      <c r="DL64" s="80"/>
      <c r="DM64" s="79">
        <f t="shared" si="13"/>
        <v>6601069</v>
      </c>
      <c r="DN64" s="79">
        <f t="shared" si="14"/>
        <v>4512323</v>
      </c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  <c r="HM64" s="80"/>
      <c r="HN64" s="80"/>
      <c r="HO64" s="80"/>
      <c r="HP64" s="80"/>
      <c r="HQ64" s="80"/>
      <c r="HR64" s="80"/>
      <c r="HS64" s="80"/>
      <c r="HT64" s="80"/>
      <c r="HU64" s="80"/>
      <c r="HV64" s="80"/>
      <c r="HW64" s="80"/>
      <c r="HX64" s="80"/>
      <c r="HY64" s="80"/>
      <c r="HZ64" s="80"/>
      <c r="IA64" s="80"/>
      <c r="IB64" s="80"/>
      <c r="IC64" s="80"/>
      <c r="ID64" s="80"/>
      <c r="IE64" s="80"/>
      <c r="IF64" s="80"/>
      <c r="IG64" s="80"/>
      <c r="IH64" s="80"/>
      <c r="II64" s="80"/>
      <c r="IJ64" s="80"/>
      <c r="IK64" s="80"/>
      <c r="IL64" s="80"/>
      <c r="IM64" s="80"/>
      <c r="IN64" s="80"/>
      <c r="IO64" s="80"/>
      <c r="IP64" s="80"/>
      <c r="IQ64" s="80"/>
      <c r="IR64" s="80"/>
    </row>
    <row r="65" spans="1:252" s="96" customFormat="1" ht="32.25" customHeight="1" thickBot="1" thickTop="1">
      <c r="A65" s="91" t="s">
        <v>55</v>
      </c>
      <c r="B65" s="174">
        <f>SUM(B19:B64)</f>
        <v>52676795</v>
      </c>
      <c r="C65" s="174">
        <f aca="true" t="shared" si="29" ref="C65:AT65">SUM(C19:C64)</f>
        <v>2822404</v>
      </c>
      <c r="D65" s="174">
        <f>SUM(D19:D64)</f>
        <v>811900</v>
      </c>
      <c r="E65" s="174">
        <f t="shared" si="29"/>
        <v>0</v>
      </c>
      <c r="F65" s="174">
        <f t="shared" si="29"/>
        <v>33762</v>
      </c>
      <c r="G65" s="174">
        <f t="shared" si="29"/>
        <v>1967775</v>
      </c>
      <c r="H65" s="174">
        <f t="shared" si="29"/>
        <v>8967</v>
      </c>
      <c r="I65" s="174">
        <f t="shared" si="29"/>
        <v>35471</v>
      </c>
      <c r="J65" s="174">
        <f t="shared" si="29"/>
        <v>98664</v>
      </c>
      <c r="K65" s="174">
        <f t="shared" si="29"/>
        <v>52910</v>
      </c>
      <c r="L65" s="174">
        <f t="shared" si="29"/>
        <v>6664081</v>
      </c>
      <c r="M65" s="174">
        <f t="shared" si="29"/>
        <v>203997</v>
      </c>
      <c r="N65" s="174">
        <f t="shared" si="29"/>
        <v>0</v>
      </c>
      <c r="O65" s="174">
        <f t="shared" si="29"/>
        <v>473937</v>
      </c>
      <c r="P65" s="174">
        <f t="shared" si="29"/>
        <v>132082</v>
      </c>
      <c r="Q65" s="174">
        <f t="shared" si="29"/>
        <v>106191087</v>
      </c>
      <c r="R65" s="174">
        <f t="shared" si="29"/>
        <v>74994499</v>
      </c>
      <c r="S65" s="174">
        <f>SUM(S19:S64)</f>
        <v>7390792</v>
      </c>
      <c r="T65" s="174">
        <f>SUM(T19:T64)</f>
        <v>23805796</v>
      </c>
      <c r="U65" s="174">
        <f t="shared" si="29"/>
        <v>45826</v>
      </c>
      <c r="V65" s="174">
        <f t="shared" si="29"/>
        <v>1370158</v>
      </c>
      <c r="W65" s="174">
        <f t="shared" si="29"/>
        <v>387742</v>
      </c>
      <c r="X65" s="174">
        <f t="shared" si="29"/>
        <v>3002423</v>
      </c>
      <c r="Y65" s="174">
        <f t="shared" si="29"/>
        <v>117064</v>
      </c>
      <c r="Z65" s="174">
        <f t="shared" si="29"/>
        <v>115196</v>
      </c>
      <c r="AA65" s="174">
        <f t="shared" si="29"/>
        <v>1868</v>
      </c>
      <c r="AB65" s="174">
        <f t="shared" si="29"/>
        <v>659121</v>
      </c>
      <c r="AC65" s="174">
        <f t="shared" si="29"/>
        <v>1356257</v>
      </c>
      <c r="AD65" s="174">
        <f t="shared" si="29"/>
        <v>869981</v>
      </c>
      <c r="AE65" s="174">
        <f t="shared" si="29"/>
        <v>282105</v>
      </c>
      <c r="AF65" s="174">
        <f t="shared" si="29"/>
        <v>105380</v>
      </c>
      <c r="AG65" s="174">
        <f t="shared" si="29"/>
        <v>176725</v>
      </c>
      <c r="AH65" s="174">
        <f t="shared" si="29"/>
        <v>63678106</v>
      </c>
      <c r="AI65" s="174">
        <f t="shared" si="29"/>
        <v>0</v>
      </c>
      <c r="AJ65" s="174">
        <f t="shared" si="29"/>
        <v>895734</v>
      </c>
      <c r="AK65" s="174">
        <f>SUM(AK19:AK64)</f>
        <v>3100179</v>
      </c>
      <c r="AL65" s="174">
        <f>SUM(AL19:AL64)</f>
        <v>4116955</v>
      </c>
      <c r="AM65" s="174">
        <f t="shared" si="29"/>
        <v>11075073</v>
      </c>
      <c r="AN65" s="174">
        <f t="shared" si="29"/>
        <v>2303533</v>
      </c>
      <c r="AO65" s="174">
        <f t="shared" si="29"/>
        <v>6488417</v>
      </c>
      <c r="AP65" s="174">
        <f t="shared" si="29"/>
        <v>4568250</v>
      </c>
      <c r="AQ65" s="174">
        <f t="shared" si="29"/>
        <v>81630</v>
      </c>
      <c r="AR65" s="174">
        <f t="shared" si="29"/>
        <v>1790447</v>
      </c>
      <c r="AS65" s="174">
        <f>SUM(AS19:AS64)</f>
        <v>1374001</v>
      </c>
      <c r="AT65" s="174">
        <f t="shared" si="29"/>
        <v>641899</v>
      </c>
      <c r="AU65" s="174">
        <f t="shared" si="3"/>
        <v>27241988</v>
      </c>
      <c r="AV65" s="174">
        <f aca="true" t="shared" si="30" ref="AV65:CP65">SUM(AV19:AV64)</f>
        <v>28167</v>
      </c>
      <c r="AW65" s="174">
        <f t="shared" si="30"/>
        <v>71899850</v>
      </c>
      <c r="AX65" s="174">
        <f t="shared" si="30"/>
        <v>58568395</v>
      </c>
      <c r="AY65" s="174">
        <f t="shared" si="30"/>
        <v>477469</v>
      </c>
      <c r="AZ65" s="174">
        <f>SUM(AZ19:AZ64)</f>
        <v>1626743</v>
      </c>
      <c r="BA65" s="174">
        <f>SUM(BA19:BA64)</f>
        <v>821542</v>
      </c>
      <c r="BB65" s="174">
        <f t="shared" si="30"/>
        <v>5379433</v>
      </c>
      <c r="BC65" s="174">
        <f t="shared" si="30"/>
        <v>3775788</v>
      </c>
      <c r="BD65" s="174">
        <f t="shared" si="30"/>
        <v>478488</v>
      </c>
      <c r="BE65" s="174">
        <f>SUM(BE19:BE64)</f>
        <v>0</v>
      </c>
      <c r="BF65" s="174">
        <f>SUM(BF19:BF64)</f>
        <v>0</v>
      </c>
      <c r="BG65" s="174">
        <f>SUM(BG19:BG64)</f>
        <v>478488</v>
      </c>
      <c r="BH65" s="174">
        <f t="shared" si="30"/>
        <v>3744712</v>
      </c>
      <c r="BI65" s="174">
        <f t="shared" si="30"/>
        <v>36053</v>
      </c>
      <c r="BJ65" s="174">
        <f t="shared" si="30"/>
        <v>42228167</v>
      </c>
      <c r="BK65" s="174">
        <f t="shared" si="30"/>
        <v>13331455</v>
      </c>
      <c r="BL65" s="174">
        <f t="shared" si="30"/>
        <v>564399</v>
      </c>
      <c r="BM65" s="174">
        <f t="shared" si="30"/>
        <v>0</v>
      </c>
      <c r="BN65" s="174">
        <f t="shared" si="30"/>
        <v>12767056</v>
      </c>
      <c r="BO65" s="174">
        <f t="shared" si="30"/>
        <v>1196689</v>
      </c>
      <c r="BP65" s="174">
        <f t="shared" si="30"/>
        <v>644763</v>
      </c>
      <c r="BQ65" s="174">
        <f t="shared" si="30"/>
        <v>551926</v>
      </c>
      <c r="BR65" s="174">
        <f t="shared" si="30"/>
        <v>374267</v>
      </c>
      <c r="BS65" s="174">
        <f t="shared" si="30"/>
        <v>48859</v>
      </c>
      <c r="BT65" s="174">
        <f t="shared" si="30"/>
        <v>128800</v>
      </c>
      <c r="BU65" s="174">
        <f t="shared" si="30"/>
        <v>2259528</v>
      </c>
      <c r="BV65" s="174">
        <f t="shared" si="30"/>
        <v>45516655</v>
      </c>
      <c r="BW65" s="174">
        <f t="shared" si="30"/>
        <v>19840567</v>
      </c>
      <c r="BX65" s="174">
        <f t="shared" si="30"/>
        <v>10543857</v>
      </c>
      <c r="BY65" s="174">
        <f t="shared" si="30"/>
        <v>9296710</v>
      </c>
      <c r="BZ65" s="174">
        <f t="shared" si="30"/>
        <v>7267926</v>
      </c>
      <c r="CA65" s="174">
        <f t="shared" si="30"/>
        <v>55392</v>
      </c>
      <c r="CB65" s="174">
        <f t="shared" si="30"/>
        <v>1121</v>
      </c>
      <c r="CC65" s="174">
        <f t="shared" si="30"/>
        <v>1499</v>
      </c>
      <c r="CD65" s="174">
        <f t="shared" si="30"/>
        <v>1553223</v>
      </c>
      <c r="CE65" s="174">
        <f t="shared" si="30"/>
        <v>582413</v>
      </c>
      <c r="CF65" s="174">
        <f>SUM(CF19:CF64)</f>
        <v>176825</v>
      </c>
      <c r="CG65" s="174">
        <f>SUM(CG19:CG64)</f>
        <v>405588</v>
      </c>
      <c r="CH65" s="174">
        <f t="shared" si="30"/>
        <v>0</v>
      </c>
      <c r="CI65" s="174">
        <f t="shared" si="30"/>
        <v>5074278</v>
      </c>
      <c r="CJ65" s="174">
        <f>SUM(CJ19:CJ64)</f>
        <v>20768</v>
      </c>
      <c r="CK65" s="174">
        <f>SUM(CK19:CK64)</f>
        <v>0</v>
      </c>
      <c r="CL65" s="174">
        <f>SUM(CL19:CL64)</f>
        <v>5053510</v>
      </c>
      <c r="CM65" s="174">
        <f t="shared" si="30"/>
        <v>25146863</v>
      </c>
      <c r="CN65" s="174">
        <f t="shared" si="30"/>
        <v>106300</v>
      </c>
      <c r="CO65" s="174">
        <f t="shared" si="30"/>
        <v>0</v>
      </c>
      <c r="CP65" s="174">
        <f t="shared" si="30"/>
        <v>5410463</v>
      </c>
      <c r="CQ65" s="174">
        <f>SUM(CQ19:CQ64)</f>
        <v>410886291</v>
      </c>
      <c r="CR65" s="174">
        <f>SUM(CR19:CR64)</f>
        <v>249754140</v>
      </c>
      <c r="CS65" s="175">
        <f>ROUND(CR65/CQ65*100,1)</f>
        <v>60.8</v>
      </c>
      <c r="CT65" s="174">
        <f aca="true" t="shared" si="31" ref="CT65:DB65">SUM(CT19:CT64)</f>
        <v>162233582</v>
      </c>
      <c r="CU65" s="175">
        <f>ROUND(CT65/CQ65*100,1)</f>
        <v>39.5</v>
      </c>
      <c r="CV65" s="174">
        <f t="shared" si="31"/>
        <v>87520558</v>
      </c>
      <c r="CW65" s="175">
        <f>CS65-CU65</f>
        <v>21.299999999999997</v>
      </c>
      <c r="CX65" s="174">
        <f t="shared" si="31"/>
        <v>161132151</v>
      </c>
      <c r="CY65" s="175">
        <f>100-CS65</f>
        <v>39.2</v>
      </c>
      <c r="CZ65" s="174">
        <f t="shared" si="31"/>
        <v>22099231</v>
      </c>
      <c r="DA65" s="175">
        <f>ROUND(CZ65/CQ65*100,1)</f>
        <v>5.4</v>
      </c>
      <c r="DB65" s="174">
        <f t="shared" si="31"/>
        <v>139032920</v>
      </c>
      <c r="DC65" s="175">
        <f>CY65-DA65</f>
        <v>33.800000000000004</v>
      </c>
      <c r="DD65" s="93">
        <f>SUM(DD19:DD64)</f>
        <v>401399996</v>
      </c>
      <c r="DE65" s="93">
        <f>CQ65-DD65</f>
        <v>9486295</v>
      </c>
      <c r="DF65" s="94">
        <f t="shared" si="1"/>
        <v>169351428</v>
      </c>
      <c r="DG65" s="95">
        <f t="shared" si="10"/>
        <v>174761891</v>
      </c>
      <c r="DH65" s="93"/>
      <c r="DI65" s="95">
        <f t="shared" si="11"/>
        <v>133412846</v>
      </c>
      <c r="DJ65" s="93">
        <f t="shared" si="2"/>
        <v>277473445</v>
      </c>
      <c r="DK65" s="93">
        <f t="shared" si="28"/>
        <v>-9486295</v>
      </c>
      <c r="DL65" s="93"/>
      <c r="DM65" s="92">
        <f t="shared" si="13"/>
        <v>184332813</v>
      </c>
      <c r="DN65" s="92">
        <f t="shared" si="14"/>
        <v>226553478</v>
      </c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</row>
    <row r="66" spans="1:252" s="82" customFormat="1" ht="32.25" customHeight="1" thickTop="1">
      <c r="A66" s="97" t="s">
        <v>56</v>
      </c>
      <c r="B66" s="172">
        <f aca="true" t="shared" si="32" ref="B66:BM66">SUM(B65,B18)</f>
        <v>258936607</v>
      </c>
      <c r="C66" s="172">
        <f t="shared" si="32"/>
        <v>9511275</v>
      </c>
      <c r="D66" s="172">
        <f>SUM(D65,D18)</f>
        <v>2738929</v>
      </c>
      <c r="E66" s="172">
        <f t="shared" si="32"/>
        <v>0</v>
      </c>
      <c r="F66" s="172">
        <f t="shared" si="32"/>
        <v>117059</v>
      </c>
      <c r="G66" s="172">
        <f t="shared" si="32"/>
        <v>6638028</v>
      </c>
      <c r="H66" s="172">
        <f t="shared" si="32"/>
        <v>17259</v>
      </c>
      <c r="I66" s="172">
        <f t="shared" si="32"/>
        <v>232517</v>
      </c>
      <c r="J66" s="172">
        <f t="shared" si="32"/>
        <v>645910</v>
      </c>
      <c r="K66" s="172">
        <f t="shared" si="32"/>
        <v>345183</v>
      </c>
      <c r="L66" s="172">
        <f t="shared" si="32"/>
        <v>33096239</v>
      </c>
      <c r="M66" s="172">
        <f t="shared" si="32"/>
        <v>601157</v>
      </c>
      <c r="N66" s="172">
        <f t="shared" si="32"/>
        <v>0</v>
      </c>
      <c r="O66" s="172">
        <f t="shared" si="32"/>
        <v>1591035</v>
      </c>
      <c r="P66" s="172">
        <f t="shared" si="32"/>
        <v>845213</v>
      </c>
      <c r="Q66" s="172">
        <f t="shared" si="32"/>
        <v>244536964</v>
      </c>
      <c r="R66" s="172">
        <f t="shared" si="32"/>
        <v>178546581</v>
      </c>
      <c r="S66" s="172">
        <f t="shared" si="32"/>
        <v>19322469</v>
      </c>
      <c r="T66" s="172">
        <f>SUM(T65,T18)</f>
        <v>46667914</v>
      </c>
      <c r="U66" s="172">
        <f t="shared" si="32"/>
        <v>321555</v>
      </c>
      <c r="V66" s="172">
        <f t="shared" si="32"/>
        <v>5503121</v>
      </c>
      <c r="W66" s="172">
        <f t="shared" si="32"/>
        <v>571364</v>
      </c>
      <c r="X66" s="172">
        <f t="shared" si="32"/>
        <v>12220222</v>
      </c>
      <c r="Y66" s="172">
        <f t="shared" si="32"/>
        <v>277717</v>
      </c>
      <c r="Z66" s="172">
        <f t="shared" si="32"/>
        <v>274592</v>
      </c>
      <c r="AA66" s="172">
        <f t="shared" si="32"/>
        <v>3125</v>
      </c>
      <c r="AB66" s="172">
        <f t="shared" si="32"/>
        <v>2344898</v>
      </c>
      <c r="AC66" s="172">
        <f t="shared" si="32"/>
        <v>6162123</v>
      </c>
      <c r="AD66" s="172">
        <f t="shared" si="32"/>
        <v>3435484</v>
      </c>
      <c r="AE66" s="172">
        <f t="shared" si="32"/>
        <v>3952599</v>
      </c>
      <c r="AF66" s="172">
        <f t="shared" si="32"/>
        <v>464468</v>
      </c>
      <c r="AG66" s="172">
        <f t="shared" si="32"/>
        <v>3488131</v>
      </c>
      <c r="AH66" s="172">
        <f>SUM(AH65,AH18)</f>
        <v>178100406</v>
      </c>
      <c r="AI66" s="172">
        <f t="shared" si="32"/>
        <v>17924820</v>
      </c>
      <c r="AJ66" s="172">
        <f t="shared" si="32"/>
        <v>7258481</v>
      </c>
      <c r="AK66" s="172">
        <f t="shared" si="32"/>
        <v>13882457</v>
      </c>
      <c r="AL66" s="172">
        <f t="shared" si="32"/>
        <v>20601976</v>
      </c>
      <c r="AM66" s="172">
        <f t="shared" si="32"/>
        <v>21070763</v>
      </c>
      <c r="AN66" s="172">
        <f t="shared" si="32"/>
        <v>5298063</v>
      </c>
      <c r="AO66" s="172">
        <f t="shared" si="32"/>
        <v>8062378</v>
      </c>
      <c r="AP66" s="172">
        <f t="shared" si="32"/>
        <v>16228784</v>
      </c>
      <c r="AQ66" s="172">
        <f t="shared" si="32"/>
        <v>81630</v>
      </c>
      <c r="AR66" s="172">
        <f t="shared" si="32"/>
        <v>1790447</v>
      </c>
      <c r="AS66" s="172">
        <f>SUM(AS65,AS18)</f>
        <v>1864025</v>
      </c>
      <c r="AT66" s="172">
        <f t="shared" si="32"/>
        <v>1707052</v>
      </c>
      <c r="AU66" s="172">
        <f t="shared" si="32"/>
        <v>62329530</v>
      </c>
      <c r="AV66" s="172">
        <f t="shared" si="32"/>
        <v>34375</v>
      </c>
      <c r="AW66" s="172">
        <f t="shared" si="32"/>
        <v>354757922</v>
      </c>
      <c r="AX66" s="172">
        <f t="shared" si="32"/>
        <v>325935951</v>
      </c>
      <c r="AY66" s="172">
        <f t="shared" si="32"/>
        <v>4068587</v>
      </c>
      <c r="AZ66" s="172">
        <f t="shared" si="32"/>
        <v>6986914</v>
      </c>
      <c r="BA66" s="172">
        <f t="shared" si="32"/>
        <v>4408326</v>
      </c>
      <c r="BB66" s="172">
        <f t="shared" si="32"/>
        <v>22927804</v>
      </c>
      <c r="BC66" s="172">
        <f t="shared" si="32"/>
        <v>34770732</v>
      </c>
      <c r="BD66" s="172">
        <f t="shared" si="32"/>
        <v>1272910</v>
      </c>
      <c r="BE66" s="172">
        <f t="shared" si="32"/>
        <v>16518</v>
      </c>
      <c r="BF66" s="172">
        <f t="shared" si="32"/>
        <v>0</v>
      </c>
      <c r="BG66" s="172">
        <f t="shared" si="32"/>
        <v>1256392</v>
      </c>
      <c r="BH66" s="172">
        <f t="shared" si="32"/>
        <v>4028341</v>
      </c>
      <c r="BI66" s="172">
        <f t="shared" si="32"/>
        <v>100628</v>
      </c>
      <c r="BJ66" s="172">
        <f t="shared" si="32"/>
        <v>247371709</v>
      </c>
      <c r="BK66" s="172">
        <f t="shared" si="32"/>
        <v>28821971</v>
      </c>
      <c r="BL66" s="172">
        <f t="shared" si="32"/>
        <v>1677625</v>
      </c>
      <c r="BM66" s="172">
        <f t="shared" si="32"/>
        <v>0</v>
      </c>
      <c r="BN66" s="172">
        <f aca="true" t="shared" si="33" ref="BN66:CP66">SUM(BN65,BN18)</f>
        <v>27144346</v>
      </c>
      <c r="BO66" s="172">
        <f t="shared" si="33"/>
        <v>3202986</v>
      </c>
      <c r="BP66" s="172">
        <f t="shared" si="33"/>
        <v>1403591</v>
      </c>
      <c r="BQ66" s="172">
        <f t="shared" si="33"/>
        <v>1799395</v>
      </c>
      <c r="BR66" s="172">
        <f t="shared" si="33"/>
        <v>1470966</v>
      </c>
      <c r="BS66" s="172">
        <f t="shared" si="33"/>
        <v>81392</v>
      </c>
      <c r="BT66" s="172">
        <f t="shared" si="33"/>
        <v>247037</v>
      </c>
      <c r="BU66" s="172">
        <f t="shared" si="33"/>
        <v>3387709</v>
      </c>
      <c r="BV66" s="172">
        <f t="shared" si="33"/>
        <v>97990730</v>
      </c>
      <c r="BW66" s="172">
        <f t="shared" si="33"/>
        <v>69856928</v>
      </c>
      <c r="BX66" s="172">
        <f t="shared" si="33"/>
        <v>38329930</v>
      </c>
      <c r="BY66" s="172">
        <f t="shared" si="33"/>
        <v>31526998</v>
      </c>
      <c r="BZ66" s="172">
        <f t="shared" si="33"/>
        <v>31100008</v>
      </c>
      <c r="CA66" s="172">
        <f t="shared" si="33"/>
        <v>537789</v>
      </c>
      <c r="CB66" s="172">
        <f t="shared" si="33"/>
        <v>14360</v>
      </c>
      <c r="CC66" s="172">
        <f t="shared" si="33"/>
        <v>141799</v>
      </c>
      <c r="CD66" s="172">
        <f t="shared" si="33"/>
        <v>15211270</v>
      </c>
      <c r="CE66" s="172">
        <f t="shared" si="33"/>
        <v>631734</v>
      </c>
      <c r="CF66" s="172">
        <f t="shared" si="33"/>
        <v>193008</v>
      </c>
      <c r="CG66" s="172">
        <f t="shared" si="33"/>
        <v>438726</v>
      </c>
      <c r="CH66" s="172">
        <f t="shared" si="33"/>
        <v>440000</v>
      </c>
      <c r="CI66" s="172">
        <f t="shared" si="33"/>
        <v>14123056</v>
      </c>
      <c r="CJ66" s="172">
        <f t="shared" si="33"/>
        <v>36340</v>
      </c>
      <c r="CK66" s="172">
        <f t="shared" si="33"/>
        <v>0</v>
      </c>
      <c r="CL66" s="172">
        <f t="shared" si="33"/>
        <v>14086716</v>
      </c>
      <c r="CM66" s="172">
        <f t="shared" si="33"/>
        <v>79067735</v>
      </c>
      <c r="CN66" s="172">
        <f t="shared" si="33"/>
        <v>455400</v>
      </c>
      <c r="CO66" s="172">
        <f t="shared" si="33"/>
        <v>0</v>
      </c>
      <c r="CP66" s="172">
        <f t="shared" si="33"/>
        <v>26271535</v>
      </c>
      <c r="CQ66" s="172">
        <f>SUM(CQ65,CQ18)</f>
        <v>1389838396</v>
      </c>
      <c r="CR66" s="172">
        <f>SUM(CR65,CR18)</f>
        <v>782577364</v>
      </c>
      <c r="CS66" s="173">
        <f>ROUND(CR66/CQ66*100,1)</f>
        <v>56.3</v>
      </c>
      <c r="CT66" s="172">
        <f>SUM(CT65,CT18)</f>
        <v>560642782</v>
      </c>
      <c r="CU66" s="173">
        <f>ROUND(CT66/CQ66*100,1)</f>
        <v>40.3</v>
      </c>
      <c r="CV66" s="172">
        <f>SUM(CV65,CV18)</f>
        <v>221934582</v>
      </c>
      <c r="CW66" s="173">
        <f>CS66-CU66</f>
        <v>16</v>
      </c>
      <c r="CX66" s="172">
        <f>SUM(CX65,CX18)</f>
        <v>607261032</v>
      </c>
      <c r="CY66" s="173">
        <f>100-CS66</f>
        <v>43.7</v>
      </c>
      <c r="CZ66" s="172">
        <f>SUM(CZ65,CZ18)</f>
        <v>128159543</v>
      </c>
      <c r="DA66" s="173">
        <f>ROUND(CZ66/CQ66*100,1)</f>
        <v>9.2</v>
      </c>
      <c r="DB66" s="172">
        <f>SUM(DB65,DB18)</f>
        <v>479101489</v>
      </c>
      <c r="DC66" s="173">
        <f>CY66-DA66</f>
        <v>34.5</v>
      </c>
      <c r="DD66" s="80">
        <f>SUM(DD65,DD18)</f>
        <v>1442280422</v>
      </c>
      <c r="DE66" s="80">
        <f>CQ66-DD66</f>
        <v>-52442026</v>
      </c>
      <c r="DF66" s="81">
        <f t="shared" si="1"/>
        <v>550342100</v>
      </c>
      <c r="DG66" s="84">
        <f>DF66+CP66</f>
        <v>576613635</v>
      </c>
      <c r="DH66" s="80"/>
      <c r="DI66" s="84">
        <f t="shared" si="11"/>
        <v>486150910</v>
      </c>
      <c r="DJ66" s="80">
        <f t="shared" si="2"/>
        <v>903687486</v>
      </c>
      <c r="DK66" s="80">
        <f t="shared" si="28"/>
        <v>52442026</v>
      </c>
      <c r="DL66" s="80"/>
      <c r="DM66" s="79">
        <f t="shared" si="13"/>
        <v>688802325</v>
      </c>
      <c r="DN66" s="79">
        <f t="shared" si="14"/>
        <v>701036071</v>
      </c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M66" s="80"/>
      <c r="HN66" s="80"/>
      <c r="HO66" s="80"/>
      <c r="HP66" s="80"/>
      <c r="HQ66" s="80"/>
      <c r="HR66" s="80"/>
      <c r="HS66" s="80"/>
      <c r="HT66" s="80"/>
      <c r="HU66" s="80"/>
      <c r="HV66" s="80"/>
      <c r="HW66" s="80"/>
      <c r="HX66" s="80"/>
      <c r="HY66" s="80"/>
      <c r="HZ66" s="80"/>
      <c r="IA66" s="80"/>
      <c r="IB66" s="80"/>
      <c r="IC66" s="80"/>
      <c r="ID66" s="80"/>
      <c r="IE66" s="80"/>
      <c r="IF66" s="80"/>
      <c r="IG66" s="80"/>
      <c r="IH66" s="80"/>
      <c r="II66" s="80"/>
      <c r="IJ66" s="80"/>
      <c r="IK66" s="80"/>
      <c r="IL66" s="80"/>
      <c r="IM66" s="80"/>
      <c r="IN66" s="80"/>
      <c r="IO66" s="80"/>
      <c r="IP66" s="80"/>
      <c r="IQ66" s="80"/>
      <c r="IR66" s="80"/>
    </row>
    <row r="67" spans="1:108" s="103" customFormat="1" ht="30" customHeight="1">
      <c r="A67" s="98" t="s">
        <v>102</v>
      </c>
      <c r="B67" s="99">
        <v>4</v>
      </c>
      <c r="C67" s="99">
        <v>4</v>
      </c>
      <c r="D67" s="100">
        <v>4</v>
      </c>
      <c r="E67" s="99">
        <v>4</v>
      </c>
      <c r="F67" s="99">
        <v>4</v>
      </c>
      <c r="G67" s="99">
        <v>4</v>
      </c>
      <c r="H67" s="99">
        <v>4</v>
      </c>
      <c r="I67" s="99">
        <v>4</v>
      </c>
      <c r="J67" s="99">
        <v>4</v>
      </c>
      <c r="K67" s="99">
        <v>4</v>
      </c>
      <c r="L67" s="99">
        <v>4</v>
      </c>
      <c r="M67" s="99">
        <v>4</v>
      </c>
      <c r="N67" s="99">
        <v>4</v>
      </c>
      <c r="O67" s="99">
        <v>4</v>
      </c>
      <c r="P67" s="99">
        <v>4</v>
      </c>
      <c r="Q67" s="99">
        <v>4</v>
      </c>
      <c r="R67" s="99">
        <v>4</v>
      </c>
      <c r="S67" s="99">
        <v>4</v>
      </c>
      <c r="T67" s="99" t="s">
        <v>236</v>
      </c>
      <c r="U67" s="99">
        <v>4</v>
      </c>
      <c r="V67" s="99">
        <v>4</v>
      </c>
      <c r="W67" s="99">
        <v>4</v>
      </c>
      <c r="X67" s="101">
        <v>4</v>
      </c>
      <c r="Y67" s="99">
        <v>4</v>
      </c>
      <c r="Z67" s="99">
        <v>4</v>
      </c>
      <c r="AA67" s="99">
        <v>4</v>
      </c>
      <c r="AB67" s="99">
        <v>4</v>
      </c>
      <c r="AC67" s="99">
        <v>4</v>
      </c>
      <c r="AD67" s="99">
        <v>4</v>
      </c>
      <c r="AE67" s="99">
        <v>4</v>
      </c>
      <c r="AF67" s="99">
        <v>4</v>
      </c>
      <c r="AG67" s="99">
        <v>4</v>
      </c>
      <c r="AH67" s="99">
        <v>4</v>
      </c>
      <c r="AI67" s="99">
        <v>4</v>
      </c>
      <c r="AJ67" s="99">
        <v>4</v>
      </c>
      <c r="AK67" s="99" t="s">
        <v>236</v>
      </c>
      <c r="AL67" s="99" t="s">
        <v>236</v>
      </c>
      <c r="AM67" s="99">
        <v>4</v>
      </c>
      <c r="AN67" s="99">
        <v>4</v>
      </c>
      <c r="AO67" s="99">
        <v>4</v>
      </c>
      <c r="AP67" s="99" t="s">
        <v>236</v>
      </c>
      <c r="AQ67" s="99">
        <v>4</v>
      </c>
      <c r="AR67" s="99">
        <v>4</v>
      </c>
      <c r="AS67" s="99">
        <v>4</v>
      </c>
      <c r="AT67" s="99" t="s">
        <v>236</v>
      </c>
      <c r="AU67" s="99"/>
      <c r="AV67" s="99">
        <v>4</v>
      </c>
      <c r="AW67" s="101">
        <v>4</v>
      </c>
      <c r="AX67" s="99">
        <v>4</v>
      </c>
      <c r="AY67" s="99">
        <v>4</v>
      </c>
      <c r="AZ67" s="99">
        <v>4</v>
      </c>
      <c r="BA67" s="99">
        <v>4</v>
      </c>
      <c r="BB67" s="99">
        <v>4</v>
      </c>
      <c r="BC67" s="99">
        <v>4</v>
      </c>
      <c r="BD67" s="99">
        <v>4</v>
      </c>
      <c r="BE67" s="99">
        <v>4</v>
      </c>
      <c r="BF67" s="99">
        <v>4</v>
      </c>
      <c r="BG67" s="99">
        <v>4</v>
      </c>
      <c r="BH67" s="99">
        <v>4</v>
      </c>
      <c r="BI67" s="99">
        <v>4</v>
      </c>
      <c r="BJ67" s="99">
        <v>4</v>
      </c>
      <c r="BK67" s="99">
        <v>4</v>
      </c>
      <c r="BL67" s="99">
        <v>4</v>
      </c>
      <c r="BM67" s="99">
        <v>4</v>
      </c>
      <c r="BN67" s="99">
        <v>4</v>
      </c>
      <c r="BO67" s="99">
        <v>4</v>
      </c>
      <c r="BP67" s="99">
        <v>4</v>
      </c>
      <c r="BQ67" s="99">
        <v>4</v>
      </c>
      <c r="BR67" s="99">
        <v>4</v>
      </c>
      <c r="BS67" s="99">
        <v>4</v>
      </c>
      <c r="BT67" s="99">
        <v>4</v>
      </c>
      <c r="BU67" s="99">
        <v>4</v>
      </c>
      <c r="BV67" s="99">
        <v>4</v>
      </c>
      <c r="BW67" s="99">
        <v>4</v>
      </c>
      <c r="BX67" s="99">
        <v>4</v>
      </c>
      <c r="BY67" s="99">
        <v>4</v>
      </c>
      <c r="BZ67" s="99">
        <v>4</v>
      </c>
      <c r="CA67" s="99">
        <v>4</v>
      </c>
      <c r="CB67" s="99">
        <v>4</v>
      </c>
      <c r="CC67" s="99">
        <v>4</v>
      </c>
      <c r="CD67" s="99">
        <v>4</v>
      </c>
      <c r="CE67" s="99">
        <v>4</v>
      </c>
      <c r="CF67" s="99">
        <v>4</v>
      </c>
      <c r="CG67" s="99">
        <v>4</v>
      </c>
      <c r="CH67" s="99">
        <v>4</v>
      </c>
      <c r="CI67" s="99">
        <v>4</v>
      </c>
      <c r="CJ67" s="99">
        <v>4</v>
      </c>
      <c r="CK67" s="99" t="s">
        <v>236</v>
      </c>
      <c r="CL67" s="99">
        <v>4</v>
      </c>
      <c r="CM67" s="99">
        <v>4</v>
      </c>
      <c r="CN67" s="99">
        <v>5</v>
      </c>
      <c r="CO67" s="99">
        <v>5</v>
      </c>
      <c r="CP67" s="99">
        <v>5</v>
      </c>
      <c r="CQ67" s="99">
        <v>5</v>
      </c>
      <c r="CR67" s="99" t="s">
        <v>237</v>
      </c>
      <c r="CS67" s="102"/>
      <c r="CT67" s="99">
        <v>5</v>
      </c>
      <c r="CU67" s="99"/>
      <c r="CV67" s="99">
        <v>5</v>
      </c>
      <c r="CW67" s="102"/>
      <c r="CX67" s="99" t="s">
        <v>238</v>
      </c>
      <c r="CY67" s="102"/>
      <c r="CZ67" s="99">
        <v>5</v>
      </c>
      <c r="DA67" s="99"/>
      <c r="DB67" s="99">
        <v>5</v>
      </c>
      <c r="DC67" s="102"/>
      <c r="DD67" s="98">
        <v>4</v>
      </c>
    </row>
    <row r="68" spans="1:108" s="103" customFormat="1" ht="28.5" customHeight="1">
      <c r="A68" s="98" t="s">
        <v>103</v>
      </c>
      <c r="B68" s="98">
        <v>1</v>
      </c>
      <c r="C68" s="98">
        <v>1</v>
      </c>
      <c r="D68" s="100">
        <v>1</v>
      </c>
      <c r="E68" s="98">
        <v>1</v>
      </c>
      <c r="F68" s="98">
        <v>1</v>
      </c>
      <c r="G68" s="98">
        <v>1</v>
      </c>
      <c r="H68" s="98">
        <v>1</v>
      </c>
      <c r="I68" s="98">
        <v>1</v>
      </c>
      <c r="J68" s="98">
        <v>1</v>
      </c>
      <c r="K68" s="98">
        <v>1</v>
      </c>
      <c r="L68" s="98">
        <v>1</v>
      </c>
      <c r="M68" s="98">
        <v>1</v>
      </c>
      <c r="N68" s="98">
        <v>1</v>
      </c>
      <c r="O68" s="98">
        <v>1</v>
      </c>
      <c r="P68" s="98">
        <v>1</v>
      </c>
      <c r="Q68" s="98">
        <v>1</v>
      </c>
      <c r="R68" s="98">
        <v>1</v>
      </c>
      <c r="S68" s="98">
        <v>1</v>
      </c>
      <c r="T68" s="98">
        <v>1</v>
      </c>
      <c r="U68" s="98">
        <v>1</v>
      </c>
      <c r="V68" s="98">
        <v>1</v>
      </c>
      <c r="W68" s="98">
        <v>1</v>
      </c>
      <c r="X68" s="104">
        <v>1</v>
      </c>
      <c r="Y68" s="98">
        <v>1</v>
      </c>
      <c r="Z68" s="98">
        <v>1</v>
      </c>
      <c r="AA68" s="98">
        <v>1</v>
      </c>
      <c r="AB68" s="98">
        <v>1</v>
      </c>
      <c r="AC68" s="98">
        <v>1</v>
      </c>
      <c r="AD68" s="98">
        <v>1</v>
      </c>
      <c r="AE68" s="98">
        <v>1</v>
      </c>
      <c r="AF68" s="98">
        <v>1</v>
      </c>
      <c r="AG68" s="98">
        <v>1</v>
      </c>
      <c r="AH68" s="98">
        <v>1</v>
      </c>
      <c r="AI68" s="98">
        <v>1</v>
      </c>
      <c r="AJ68" s="98">
        <v>1</v>
      </c>
      <c r="AK68" s="98">
        <v>1</v>
      </c>
      <c r="AL68" s="98">
        <v>1</v>
      </c>
      <c r="AM68" s="98">
        <v>1</v>
      </c>
      <c r="AN68" s="98">
        <v>1</v>
      </c>
      <c r="AO68" s="98">
        <v>1</v>
      </c>
      <c r="AP68" s="98">
        <v>1</v>
      </c>
      <c r="AQ68" s="98">
        <v>1</v>
      </c>
      <c r="AR68" s="98">
        <v>1</v>
      </c>
      <c r="AS68" s="98">
        <v>1</v>
      </c>
      <c r="AT68" s="98">
        <v>1</v>
      </c>
      <c r="AU68" s="98"/>
      <c r="AV68" s="98">
        <v>1</v>
      </c>
      <c r="AW68" s="104">
        <v>2</v>
      </c>
      <c r="AX68" s="98">
        <v>2</v>
      </c>
      <c r="AY68" s="98">
        <v>2</v>
      </c>
      <c r="AZ68" s="98">
        <v>2</v>
      </c>
      <c r="BA68" s="98">
        <v>2</v>
      </c>
      <c r="BB68" s="98">
        <v>2</v>
      </c>
      <c r="BC68" s="98">
        <v>2</v>
      </c>
      <c r="BD68" s="98">
        <v>2</v>
      </c>
      <c r="BE68" s="98">
        <v>2</v>
      </c>
      <c r="BF68" s="98">
        <v>2</v>
      </c>
      <c r="BG68" s="98">
        <v>2</v>
      </c>
      <c r="BH68" s="98">
        <v>2</v>
      </c>
      <c r="BI68" s="98">
        <v>2</v>
      </c>
      <c r="BJ68" s="98">
        <v>2</v>
      </c>
      <c r="BK68" s="98">
        <v>2</v>
      </c>
      <c r="BL68" s="98">
        <v>2</v>
      </c>
      <c r="BM68" s="98">
        <v>2</v>
      </c>
      <c r="BN68" s="98">
        <v>2</v>
      </c>
      <c r="BO68" s="98">
        <v>2</v>
      </c>
      <c r="BP68" s="98">
        <v>2</v>
      </c>
      <c r="BQ68" s="98">
        <v>2</v>
      </c>
      <c r="BR68" s="98">
        <v>2</v>
      </c>
      <c r="BS68" s="98">
        <v>2</v>
      </c>
      <c r="BT68" s="98">
        <v>2</v>
      </c>
      <c r="BU68" s="98">
        <v>2</v>
      </c>
      <c r="BV68" s="98">
        <v>2</v>
      </c>
      <c r="BW68" s="98">
        <v>2</v>
      </c>
      <c r="BX68" s="98">
        <v>2</v>
      </c>
      <c r="BY68" s="98">
        <v>2</v>
      </c>
      <c r="BZ68" s="98">
        <v>2</v>
      </c>
      <c r="CA68" s="98">
        <v>2</v>
      </c>
      <c r="CB68" s="98">
        <v>2</v>
      </c>
      <c r="CC68" s="98">
        <v>2</v>
      </c>
      <c r="CD68" s="98">
        <v>2</v>
      </c>
      <c r="CE68" s="98">
        <v>2</v>
      </c>
      <c r="CF68" s="98">
        <v>2</v>
      </c>
      <c r="CG68" s="98">
        <v>2</v>
      </c>
      <c r="CH68" s="98">
        <v>2</v>
      </c>
      <c r="CI68" s="98">
        <v>2</v>
      </c>
      <c r="CJ68" s="98">
        <v>2</v>
      </c>
      <c r="CK68" s="98">
        <v>2</v>
      </c>
      <c r="CL68" s="98">
        <v>2</v>
      </c>
      <c r="CM68" s="98">
        <v>2</v>
      </c>
      <c r="CN68" s="98">
        <v>28</v>
      </c>
      <c r="CO68" s="98">
        <v>29</v>
      </c>
      <c r="CP68" s="98">
        <v>30</v>
      </c>
      <c r="CQ68" s="98">
        <v>31</v>
      </c>
      <c r="CR68" s="98" t="s">
        <v>239</v>
      </c>
      <c r="CT68" s="98">
        <v>31</v>
      </c>
      <c r="CU68" s="98"/>
      <c r="CV68" s="98">
        <v>31</v>
      </c>
      <c r="CX68" s="98" t="s">
        <v>104</v>
      </c>
      <c r="CZ68" s="98">
        <v>31</v>
      </c>
      <c r="DA68" s="98"/>
      <c r="DB68" s="98">
        <v>31</v>
      </c>
      <c r="DD68" s="98">
        <v>2</v>
      </c>
    </row>
    <row r="69" spans="1:108" s="103" customFormat="1" ht="28.5" customHeight="1">
      <c r="A69" s="98" t="s">
        <v>105</v>
      </c>
      <c r="B69" s="98">
        <v>1</v>
      </c>
      <c r="C69" s="98">
        <v>2</v>
      </c>
      <c r="D69" s="100">
        <v>3</v>
      </c>
      <c r="E69" s="98">
        <v>4</v>
      </c>
      <c r="F69" s="98">
        <v>5</v>
      </c>
      <c r="G69" s="98">
        <v>7</v>
      </c>
      <c r="H69" s="98">
        <v>8</v>
      </c>
      <c r="I69" s="98">
        <v>9</v>
      </c>
      <c r="J69" s="98">
        <v>10</v>
      </c>
      <c r="K69" s="98">
        <v>11</v>
      </c>
      <c r="L69" s="98">
        <v>12</v>
      </c>
      <c r="M69" s="98">
        <v>13</v>
      </c>
      <c r="N69" s="98">
        <v>14</v>
      </c>
      <c r="O69" s="98">
        <v>15</v>
      </c>
      <c r="P69" s="98">
        <v>17</v>
      </c>
      <c r="Q69" s="98">
        <v>20</v>
      </c>
      <c r="R69" s="98">
        <v>21</v>
      </c>
      <c r="S69" s="98">
        <v>22</v>
      </c>
      <c r="T69" s="98">
        <v>23</v>
      </c>
      <c r="U69" s="98">
        <v>24</v>
      </c>
      <c r="V69" s="98">
        <v>25</v>
      </c>
      <c r="W69" s="98">
        <v>26</v>
      </c>
      <c r="X69" s="104">
        <v>29</v>
      </c>
      <c r="Y69" s="98">
        <v>30</v>
      </c>
      <c r="Z69" s="98">
        <v>32</v>
      </c>
      <c r="AA69" s="98">
        <v>33</v>
      </c>
      <c r="AB69" s="98">
        <v>34</v>
      </c>
      <c r="AC69" s="98">
        <v>35</v>
      </c>
      <c r="AD69" s="98">
        <v>36</v>
      </c>
      <c r="AE69" s="98">
        <v>37</v>
      </c>
      <c r="AF69" s="98">
        <v>38</v>
      </c>
      <c r="AG69" s="98">
        <v>39</v>
      </c>
      <c r="AH69" s="98">
        <v>40</v>
      </c>
      <c r="AI69" s="98">
        <v>41</v>
      </c>
      <c r="AJ69" s="98">
        <v>42</v>
      </c>
      <c r="AK69" s="98">
        <v>43</v>
      </c>
      <c r="AL69" s="98">
        <v>44</v>
      </c>
      <c r="AM69" s="98">
        <v>46</v>
      </c>
      <c r="AN69" s="98">
        <v>47</v>
      </c>
      <c r="AO69" s="98">
        <v>49</v>
      </c>
      <c r="AP69" s="98">
        <v>54</v>
      </c>
      <c r="AQ69" s="98">
        <v>55</v>
      </c>
      <c r="AR69" s="98">
        <v>56</v>
      </c>
      <c r="AS69" s="98">
        <v>57</v>
      </c>
      <c r="AT69" s="98">
        <v>58</v>
      </c>
      <c r="AU69" s="98"/>
      <c r="AV69" s="98">
        <v>60</v>
      </c>
      <c r="AW69" s="104">
        <v>1</v>
      </c>
      <c r="AX69" s="98">
        <v>2</v>
      </c>
      <c r="AY69" s="98">
        <v>3</v>
      </c>
      <c r="AZ69" s="98">
        <v>5</v>
      </c>
      <c r="BA69" s="98">
        <v>6</v>
      </c>
      <c r="BB69" s="98">
        <v>7</v>
      </c>
      <c r="BC69" s="98">
        <v>8</v>
      </c>
      <c r="BD69" s="98">
        <v>9</v>
      </c>
      <c r="BE69" s="98">
        <v>10</v>
      </c>
      <c r="BF69" s="98">
        <v>11</v>
      </c>
      <c r="BG69" s="98">
        <v>12</v>
      </c>
      <c r="BH69" s="98">
        <v>13</v>
      </c>
      <c r="BI69" s="98">
        <v>14</v>
      </c>
      <c r="BJ69" s="98">
        <v>15</v>
      </c>
      <c r="BK69" s="98">
        <v>16</v>
      </c>
      <c r="BL69" s="98">
        <v>17</v>
      </c>
      <c r="BM69" s="98">
        <v>18</v>
      </c>
      <c r="BN69" s="98">
        <v>19</v>
      </c>
      <c r="BO69" s="98">
        <v>20</v>
      </c>
      <c r="BP69" s="98">
        <v>21</v>
      </c>
      <c r="BQ69" s="98">
        <v>22</v>
      </c>
      <c r="BR69" s="98">
        <v>23</v>
      </c>
      <c r="BS69" s="98">
        <v>24</v>
      </c>
      <c r="BT69" s="98">
        <v>25</v>
      </c>
      <c r="BU69" s="98">
        <v>26</v>
      </c>
      <c r="BV69" s="98">
        <v>27</v>
      </c>
      <c r="BW69" s="98">
        <v>28</v>
      </c>
      <c r="BX69" s="98">
        <v>29</v>
      </c>
      <c r="BY69" s="98">
        <v>30</v>
      </c>
      <c r="BZ69" s="98">
        <v>31</v>
      </c>
      <c r="CA69" s="98">
        <v>32</v>
      </c>
      <c r="CB69" s="98">
        <v>33</v>
      </c>
      <c r="CC69" s="98">
        <v>34</v>
      </c>
      <c r="CD69" s="98">
        <v>35</v>
      </c>
      <c r="CE69" s="98">
        <v>36</v>
      </c>
      <c r="CF69" s="98">
        <v>37</v>
      </c>
      <c r="CG69" s="98">
        <v>38</v>
      </c>
      <c r="CH69" s="98">
        <v>39</v>
      </c>
      <c r="CI69" s="98">
        <v>40</v>
      </c>
      <c r="CJ69" s="98">
        <v>41</v>
      </c>
      <c r="CK69" s="98">
        <v>42</v>
      </c>
      <c r="CL69" s="98">
        <v>43</v>
      </c>
      <c r="CM69" s="98">
        <v>44</v>
      </c>
      <c r="CN69" s="98">
        <v>1</v>
      </c>
      <c r="CO69" s="98">
        <v>1</v>
      </c>
      <c r="CP69" s="98">
        <v>1</v>
      </c>
      <c r="CQ69" s="98">
        <v>1</v>
      </c>
      <c r="CR69" s="98" t="s">
        <v>240</v>
      </c>
      <c r="CT69" s="98">
        <v>2</v>
      </c>
      <c r="CU69" s="98"/>
      <c r="CV69" s="98">
        <v>3</v>
      </c>
      <c r="CX69" s="98" t="s">
        <v>241</v>
      </c>
      <c r="CZ69" s="98">
        <v>4</v>
      </c>
      <c r="DA69" s="98"/>
      <c r="DB69" s="98">
        <v>5</v>
      </c>
      <c r="DD69" s="98">
        <v>48</v>
      </c>
    </row>
    <row r="70" spans="1:108" s="106" customFormat="1" ht="28.5" customHeight="1">
      <c r="A70" s="105" t="s">
        <v>242</v>
      </c>
      <c r="B70" s="149">
        <v>257591174</v>
      </c>
      <c r="C70" s="149">
        <v>9349597</v>
      </c>
      <c r="D70" s="150">
        <v>2759011</v>
      </c>
      <c r="E70" s="150">
        <v>0</v>
      </c>
      <c r="F70" s="149">
        <v>125048</v>
      </c>
      <c r="G70" s="149">
        <v>6455089</v>
      </c>
      <c r="H70" s="149">
        <v>10449</v>
      </c>
      <c r="I70" s="149">
        <v>445915</v>
      </c>
      <c r="J70" s="149">
        <v>1236968</v>
      </c>
      <c r="K70" s="149">
        <v>650009</v>
      </c>
      <c r="L70" s="149">
        <v>22602900</v>
      </c>
      <c r="M70" s="149">
        <v>457591</v>
      </c>
      <c r="N70" s="149">
        <v>0</v>
      </c>
      <c r="O70" s="149">
        <v>1240684</v>
      </c>
      <c r="P70" s="149">
        <v>762514</v>
      </c>
      <c r="Q70" s="149">
        <v>266684440</v>
      </c>
      <c r="R70" s="149">
        <v>187414485</v>
      </c>
      <c r="S70" s="149">
        <v>22072886</v>
      </c>
      <c r="T70" s="149">
        <v>57197069</v>
      </c>
      <c r="U70" s="149">
        <v>328495</v>
      </c>
      <c r="V70" s="149">
        <v>7198193</v>
      </c>
      <c r="W70" s="149">
        <v>618135</v>
      </c>
      <c r="X70" s="151">
        <v>11954766</v>
      </c>
      <c r="Y70" s="149">
        <v>385918</v>
      </c>
      <c r="Z70" s="149">
        <v>382460</v>
      </c>
      <c r="AA70" s="149">
        <v>3458</v>
      </c>
      <c r="AB70" s="149">
        <v>2496666</v>
      </c>
      <c r="AC70" s="149">
        <v>5628675</v>
      </c>
      <c r="AD70" s="149">
        <v>3443507</v>
      </c>
      <c r="AE70" s="149">
        <v>4589837</v>
      </c>
      <c r="AF70" s="149">
        <v>460401</v>
      </c>
      <c r="AG70" s="149">
        <v>4129436</v>
      </c>
      <c r="AH70" s="149">
        <v>282284738</v>
      </c>
      <c r="AI70" s="149">
        <v>18147778</v>
      </c>
      <c r="AJ70" s="149">
        <v>5291648</v>
      </c>
      <c r="AK70" s="149">
        <v>12444141</v>
      </c>
      <c r="AL70" s="149">
        <v>21321229</v>
      </c>
      <c r="AM70" s="149">
        <v>18400556</v>
      </c>
      <c r="AN70" s="149">
        <v>8310623</v>
      </c>
      <c r="AO70" s="149">
        <v>6472024</v>
      </c>
      <c r="AP70" s="149">
        <v>10266714</v>
      </c>
      <c r="AQ70" s="149">
        <v>76865</v>
      </c>
      <c r="AR70" s="149">
        <v>5097977</v>
      </c>
      <c r="AS70" s="149">
        <v>1396355</v>
      </c>
      <c r="AT70" s="149">
        <v>45361287</v>
      </c>
      <c r="AU70" s="149">
        <v>129697541</v>
      </c>
      <c r="AV70" s="149">
        <v>35759</v>
      </c>
      <c r="AW70" s="151">
        <v>388454423</v>
      </c>
      <c r="AX70" s="149">
        <v>360209983</v>
      </c>
      <c r="AY70" s="149">
        <v>1959220</v>
      </c>
      <c r="AZ70" s="149">
        <v>6331626</v>
      </c>
      <c r="BA70" s="149">
        <v>4674421</v>
      </c>
      <c r="BB70" s="149">
        <v>27300370</v>
      </c>
      <c r="BC70" s="149">
        <v>28656921</v>
      </c>
      <c r="BD70" s="149">
        <v>1526517</v>
      </c>
      <c r="BE70" s="149">
        <v>11637</v>
      </c>
      <c r="BF70" s="149">
        <v>0</v>
      </c>
      <c r="BG70" s="149">
        <v>1514880</v>
      </c>
      <c r="BH70" s="149">
        <v>994429</v>
      </c>
      <c r="BI70" s="149">
        <v>115784</v>
      </c>
      <c r="BJ70" s="149">
        <v>288650695</v>
      </c>
      <c r="BK70" s="149">
        <v>28244440</v>
      </c>
      <c r="BL70" s="149">
        <v>1146942</v>
      </c>
      <c r="BM70" s="149">
        <v>21211</v>
      </c>
      <c r="BN70" s="149">
        <v>27076287</v>
      </c>
      <c r="BO70" s="149">
        <v>6415531</v>
      </c>
      <c r="BP70" s="149">
        <v>1182174</v>
      </c>
      <c r="BQ70" s="149">
        <v>5233357</v>
      </c>
      <c r="BR70" s="149">
        <v>4655158</v>
      </c>
      <c r="BS70" s="149">
        <v>14694</v>
      </c>
      <c r="BT70" s="149">
        <v>563505</v>
      </c>
      <c r="BU70" s="149">
        <v>1758791</v>
      </c>
      <c r="BV70" s="149">
        <v>112449052</v>
      </c>
      <c r="BW70" s="149">
        <v>73192792</v>
      </c>
      <c r="BX70" s="149">
        <v>37732777</v>
      </c>
      <c r="BY70" s="149">
        <v>35460015</v>
      </c>
      <c r="BZ70" s="149">
        <v>32949828</v>
      </c>
      <c r="CA70" s="149">
        <v>743563</v>
      </c>
      <c r="CB70" s="149">
        <v>32104</v>
      </c>
      <c r="CC70" s="149">
        <v>141943</v>
      </c>
      <c r="CD70" s="149">
        <v>17422631</v>
      </c>
      <c r="CE70" s="149">
        <v>515207</v>
      </c>
      <c r="CF70" s="149">
        <v>198504</v>
      </c>
      <c r="CG70" s="149">
        <v>316703</v>
      </c>
      <c r="CH70" s="149">
        <v>500000</v>
      </c>
      <c r="CI70" s="149">
        <v>13594380</v>
      </c>
      <c r="CJ70" s="149">
        <v>88851</v>
      </c>
      <c r="CK70" s="107">
        <v>0</v>
      </c>
      <c r="CL70" s="149">
        <v>13505529</v>
      </c>
      <c r="CM70" s="149">
        <v>82014818</v>
      </c>
      <c r="CN70" s="149">
        <v>593168</v>
      </c>
      <c r="CO70" s="107">
        <v>0</v>
      </c>
      <c r="CP70" s="149">
        <v>34552450</v>
      </c>
      <c r="CQ70" s="149">
        <v>1564648815</v>
      </c>
      <c r="CR70" s="149">
        <v>962744898</v>
      </c>
      <c r="CS70" s="107">
        <v>61.5</v>
      </c>
      <c r="CT70" s="152">
        <v>631576957</v>
      </c>
      <c r="CU70" s="153">
        <v>40.4</v>
      </c>
      <c r="CV70" s="152">
        <v>331167941</v>
      </c>
      <c r="CW70" s="107">
        <v>21.1</v>
      </c>
      <c r="CX70" s="149">
        <v>601903917</v>
      </c>
      <c r="CY70" s="107">
        <v>38.5</v>
      </c>
      <c r="CZ70" s="152">
        <v>125064827</v>
      </c>
      <c r="DA70" s="153">
        <v>8</v>
      </c>
      <c r="DB70" s="152">
        <v>476839090</v>
      </c>
      <c r="DC70" s="107">
        <v>30.5</v>
      </c>
      <c r="DD70" s="107">
        <v>1564648815</v>
      </c>
    </row>
    <row r="71" spans="2:91" s="108" customFormat="1" ht="25.5" customHeight="1">
      <c r="B71" s="109">
        <f>(B66/B70*100)-100</f>
        <v>0.5223133149740562</v>
      </c>
      <c r="C71" s="109">
        <f aca="true" t="shared" si="34" ref="C71:BN71">(C66/C70*100)-100</f>
        <v>1.7292510040806945</v>
      </c>
      <c r="D71" s="109">
        <f t="shared" si="34"/>
        <v>-0.7278695155619204</v>
      </c>
      <c r="E71" s="109" t="e">
        <f t="shared" si="34"/>
        <v>#DIV/0!</v>
      </c>
      <c r="F71" s="109">
        <f t="shared" si="34"/>
        <v>-6.388746721259039</v>
      </c>
      <c r="G71" s="109">
        <f t="shared" si="34"/>
        <v>2.8340275401315154</v>
      </c>
      <c r="H71" s="109">
        <f t="shared" si="34"/>
        <v>65.17370083261557</v>
      </c>
      <c r="I71" s="109">
        <f t="shared" si="34"/>
        <v>-47.85620577912832</v>
      </c>
      <c r="J71" s="109">
        <f>(J66/J70*100)-100</f>
        <v>-47.78280440561113</v>
      </c>
      <c r="K71" s="109">
        <f t="shared" si="34"/>
        <v>-46.895658367807215</v>
      </c>
      <c r="L71" s="109">
        <f t="shared" si="34"/>
        <v>46.424746382101404</v>
      </c>
      <c r="M71" s="109">
        <f t="shared" si="34"/>
        <v>31.37430587577117</v>
      </c>
      <c r="N71" s="109" t="e">
        <f t="shared" si="34"/>
        <v>#DIV/0!</v>
      </c>
      <c r="O71" s="109">
        <f t="shared" si="34"/>
        <v>28.23853616231048</v>
      </c>
      <c r="P71" s="109">
        <f t="shared" si="34"/>
        <v>10.845571360001259</v>
      </c>
      <c r="Q71" s="109">
        <f t="shared" si="34"/>
        <v>-8.304749988413278</v>
      </c>
      <c r="R71" s="109">
        <f t="shared" si="34"/>
        <v>-4.731706836854158</v>
      </c>
      <c r="S71" s="109">
        <f t="shared" si="34"/>
        <v>-12.460613442211411</v>
      </c>
      <c r="T71" s="109">
        <f t="shared" si="34"/>
        <v>-18.408556913991518</v>
      </c>
      <c r="U71" s="109">
        <f t="shared" si="34"/>
        <v>-2.1126653373719506</v>
      </c>
      <c r="V71" s="109">
        <f t="shared" si="34"/>
        <v>-23.54857670529256</v>
      </c>
      <c r="W71" s="109">
        <f t="shared" si="34"/>
        <v>-7.566470107662568</v>
      </c>
      <c r="X71" s="110">
        <f t="shared" si="34"/>
        <v>2.2205035213571023</v>
      </c>
      <c r="Y71" s="109">
        <f t="shared" si="34"/>
        <v>-28.037303261314577</v>
      </c>
      <c r="Z71" s="109">
        <f t="shared" si="34"/>
        <v>-28.203733723788105</v>
      </c>
      <c r="AA71" s="109">
        <f t="shared" si="34"/>
        <v>-9.629843840370157</v>
      </c>
      <c r="AB71" s="109">
        <f t="shared" si="34"/>
        <v>-6.078826723318215</v>
      </c>
      <c r="AC71" s="109">
        <f t="shared" si="34"/>
        <v>9.477328145611523</v>
      </c>
      <c r="AD71" s="109">
        <f t="shared" si="34"/>
        <v>-0.23298921709756826</v>
      </c>
      <c r="AE71" s="111">
        <f t="shared" si="34"/>
        <v>-13.88367386467101</v>
      </c>
      <c r="AF71" s="109">
        <f t="shared" si="34"/>
        <v>0.883360374977471</v>
      </c>
      <c r="AG71" s="112">
        <f t="shared" si="34"/>
        <v>-15.530086917438595</v>
      </c>
      <c r="AH71" s="109">
        <f t="shared" si="34"/>
        <v>-36.90753270550532</v>
      </c>
      <c r="AI71" s="109">
        <f t="shared" si="34"/>
        <v>-1.2285691394285294</v>
      </c>
      <c r="AJ71" s="109">
        <f t="shared" si="34"/>
        <v>37.1686287523282</v>
      </c>
      <c r="AK71" s="109">
        <f t="shared" si="34"/>
        <v>11.558178262364606</v>
      </c>
      <c r="AL71" s="109">
        <f t="shared" si="34"/>
        <v>-3.3734124801154763</v>
      </c>
      <c r="AM71" s="109">
        <f t="shared" si="34"/>
        <v>14.511556063849369</v>
      </c>
      <c r="AN71" s="109">
        <f t="shared" si="34"/>
        <v>-36.249508610846625</v>
      </c>
      <c r="AO71" s="109">
        <f t="shared" si="34"/>
        <v>24.572745712933084</v>
      </c>
      <c r="AP71" s="109">
        <f t="shared" si="34"/>
        <v>58.07184265579036</v>
      </c>
      <c r="AQ71" s="109">
        <f t="shared" si="34"/>
        <v>6.1991803811878015</v>
      </c>
      <c r="AR71" s="109">
        <f t="shared" si="34"/>
        <v>-64.87926485348993</v>
      </c>
      <c r="AS71" s="109">
        <f>(AS66/AS70*100)-100</f>
        <v>33.4921993332641</v>
      </c>
      <c r="AT71" s="109">
        <f t="shared" si="34"/>
        <v>-96.23676462266161</v>
      </c>
      <c r="AU71" s="109">
        <f t="shared" si="34"/>
        <v>-51.94239650233615</v>
      </c>
      <c r="AV71" s="109">
        <f t="shared" si="34"/>
        <v>-3.8703543163958756</v>
      </c>
      <c r="AW71" s="110">
        <f t="shared" si="34"/>
        <v>-8.674505683257479</v>
      </c>
      <c r="AX71" s="109">
        <f t="shared" si="34"/>
        <v>-9.515014468657853</v>
      </c>
      <c r="AY71" s="109">
        <f t="shared" si="34"/>
        <v>107.66361102887885</v>
      </c>
      <c r="AZ71" s="109">
        <f>(AZ66/AZ70*100)-100</f>
        <v>10.349442623427223</v>
      </c>
      <c r="BA71" s="109">
        <f t="shared" si="34"/>
        <v>-5.692576684898512</v>
      </c>
      <c r="BB71" s="109">
        <f t="shared" si="34"/>
        <v>-16.016508201170893</v>
      </c>
      <c r="BC71" s="109">
        <f t="shared" si="34"/>
        <v>21.33450066041638</v>
      </c>
      <c r="BD71" s="109">
        <f t="shared" si="34"/>
        <v>-16.61344092466706</v>
      </c>
      <c r="BE71" s="109">
        <f t="shared" si="34"/>
        <v>41.94379994844033</v>
      </c>
      <c r="BF71" s="109" t="e">
        <f t="shared" si="34"/>
        <v>#DIV/0!</v>
      </c>
      <c r="BG71" s="109">
        <f t="shared" si="34"/>
        <v>-17.063265737220107</v>
      </c>
      <c r="BH71" s="109">
        <f t="shared" si="34"/>
        <v>305.0908611876766</v>
      </c>
      <c r="BI71" s="109">
        <f t="shared" si="34"/>
        <v>-13.089891522144683</v>
      </c>
      <c r="BJ71" s="109">
        <f t="shared" si="34"/>
        <v>-14.300670919915845</v>
      </c>
      <c r="BK71" s="109">
        <f t="shared" si="34"/>
        <v>2.0447599598363553</v>
      </c>
      <c r="BL71" s="109">
        <f t="shared" si="34"/>
        <v>46.26938415368869</v>
      </c>
      <c r="BM71" s="109">
        <f t="shared" si="34"/>
        <v>-100</v>
      </c>
      <c r="BN71" s="109">
        <f t="shared" si="34"/>
        <v>0.2513601661852789</v>
      </c>
      <c r="BO71" s="109">
        <f aca="true" t="shared" si="35" ref="BO71:CM71">(BO66/BO70*100)-100</f>
        <v>-50.074498899623435</v>
      </c>
      <c r="BP71" s="109">
        <f t="shared" si="35"/>
        <v>18.7296455513317</v>
      </c>
      <c r="BQ71" s="109">
        <f t="shared" si="35"/>
        <v>-65.61681154180768</v>
      </c>
      <c r="BR71" s="109">
        <f t="shared" si="35"/>
        <v>-68.4013732724002</v>
      </c>
      <c r="BS71" s="109">
        <f t="shared" si="35"/>
        <v>453.9131618347625</v>
      </c>
      <c r="BT71" s="109">
        <f t="shared" si="35"/>
        <v>-56.160637438886965</v>
      </c>
      <c r="BU71" s="109">
        <f t="shared" si="35"/>
        <v>92.61577981693105</v>
      </c>
      <c r="BV71" s="109">
        <f t="shared" si="35"/>
        <v>-12.85766464265079</v>
      </c>
      <c r="BW71" s="109">
        <f t="shared" si="35"/>
        <v>-4.557640047397015</v>
      </c>
      <c r="BX71" s="109">
        <f t="shared" si="35"/>
        <v>1.582584287395548</v>
      </c>
      <c r="BY71" s="109">
        <f t="shared" si="35"/>
        <v>-11.091413807918585</v>
      </c>
      <c r="BZ71" s="109">
        <f t="shared" si="35"/>
        <v>-5.614050549823816</v>
      </c>
      <c r="CA71" s="109">
        <f t="shared" si="35"/>
        <v>-27.67405048395362</v>
      </c>
      <c r="CB71" s="109">
        <f t="shared" si="35"/>
        <v>-55.27037129329678</v>
      </c>
      <c r="CC71" s="109">
        <f t="shared" si="35"/>
        <v>-0.10144917325969516</v>
      </c>
      <c r="CD71" s="109">
        <f t="shared" si="35"/>
        <v>-12.692463038446945</v>
      </c>
      <c r="CE71" s="109">
        <f t="shared" si="35"/>
        <v>22.61751101984251</v>
      </c>
      <c r="CF71" s="109">
        <f t="shared" si="35"/>
        <v>-2.768709950429212</v>
      </c>
      <c r="CG71" s="109">
        <f t="shared" si="35"/>
        <v>38.52915823342374</v>
      </c>
      <c r="CH71" s="109">
        <f t="shared" si="35"/>
        <v>-12</v>
      </c>
      <c r="CI71" s="109">
        <f t="shared" si="35"/>
        <v>3.888930572780808</v>
      </c>
      <c r="CJ71" s="109">
        <f t="shared" si="35"/>
        <v>-59.10006640330441</v>
      </c>
      <c r="CK71" s="109" t="e">
        <f t="shared" si="35"/>
        <v>#DIV/0!</v>
      </c>
      <c r="CL71" s="109">
        <f t="shared" si="35"/>
        <v>4.303326437638972</v>
      </c>
      <c r="CM71" s="109">
        <f t="shared" si="35"/>
        <v>-3.593354313119363</v>
      </c>
    </row>
    <row r="72" spans="2:108" s="113" customFormat="1" ht="33" customHeight="1">
      <c r="B72" s="114">
        <f>B66-B70</f>
        <v>1345433</v>
      </c>
      <c r="C72" s="114">
        <f aca="true" t="shared" si="36" ref="C72:BN72">C66-C70</f>
        <v>161678</v>
      </c>
      <c r="D72" s="114">
        <f t="shared" si="36"/>
        <v>-20082</v>
      </c>
      <c r="E72" s="114">
        <f t="shared" si="36"/>
        <v>0</v>
      </c>
      <c r="F72" s="114">
        <f t="shared" si="36"/>
        <v>-7989</v>
      </c>
      <c r="G72" s="114">
        <f t="shared" si="36"/>
        <v>182939</v>
      </c>
      <c r="H72" s="114">
        <f t="shared" si="36"/>
        <v>6810</v>
      </c>
      <c r="I72" s="114">
        <f t="shared" si="36"/>
        <v>-213398</v>
      </c>
      <c r="J72" s="114">
        <f t="shared" si="36"/>
        <v>-591058</v>
      </c>
      <c r="K72" s="114">
        <f t="shared" si="36"/>
        <v>-304826</v>
      </c>
      <c r="L72" s="114">
        <f t="shared" si="36"/>
        <v>10493339</v>
      </c>
      <c r="M72" s="114">
        <f t="shared" si="36"/>
        <v>143566</v>
      </c>
      <c r="N72" s="114">
        <f t="shared" si="36"/>
        <v>0</v>
      </c>
      <c r="O72" s="114">
        <f t="shared" si="36"/>
        <v>350351</v>
      </c>
      <c r="P72" s="114">
        <f t="shared" si="36"/>
        <v>82699</v>
      </c>
      <c r="Q72" s="114">
        <f t="shared" si="36"/>
        <v>-22147476</v>
      </c>
      <c r="R72" s="114">
        <f t="shared" si="36"/>
        <v>-8867904</v>
      </c>
      <c r="S72" s="114">
        <f t="shared" si="36"/>
        <v>-2750417</v>
      </c>
      <c r="T72" s="114">
        <f t="shared" si="36"/>
        <v>-10529155</v>
      </c>
      <c r="U72" s="114">
        <f t="shared" si="36"/>
        <v>-6940</v>
      </c>
      <c r="V72" s="114">
        <f t="shared" si="36"/>
        <v>-1695072</v>
      </c>
      <c r="W72" s="114">
        <f t="shared" si="36"/>
        <v>-46771</v>
      </c>
      <c r="X72" s="114">
        <f t="shared" si="36"/>
        <v>265456</v>
      </c>
      <c r="Y72" s="114">
        <f t="shared" si="36"/>
        <v>-108201</v>
      </c>
      <c r="Z72" s="114">
        <f t="shared" si="36"/>
        <v>-107868</v>
      </c>
      <c r="AA72" s="114">
        <f t="shared" si="36"/>
        <v>-333</v>
      </c>
      <c r="AB72" s="114">
        <f t="shared" si="36"/>
        <v>-151768</v>
      </c>
      <c r="AC72" s="114">
        <f t="shared" si="36"/>
        <v>533448</v>
      </c>
      <c r="AD72" s="114">
        <f t="shared" si="36"/>
        <v>-8023</v>
      </c>
      <c r="AE72" s="114">
        <f t="shared" si="36"/>
        <v>-637238</v>
      </c>
      <c r="AF72" s="114">
        <f t="shared" si="36"/>
        <v>4067</v>
      </c>
      <c r="AG72" s="114">
        <f t="shared" si="36"/>
        <v>-641305</v>
      </c>
      <c r="AH72" s="114">
        <f t="shared" si="36"/>
        <v>-104184332</v>
      </c>
      <c r="AI72" s="114">
        <f t="shared" si="36"/>
        <v>-222958</v>
      </c>
      <c r="AJ72" s="114">
        <f t="shared" si="36"/>
        <v>1966833</v>
      </c>
      <c r="AK72" s="114">
        <f t="shared" si="36"/>
        <v>1438316</v>
      </c>
      <c r="AL72" s="114">
        <f t="shared" si="36"/>
        <v>-719253</v>
      </c>
      <c r="AM72" s="114">
        <f t="shared" si="36"/>
        <v>2670207</v>
      </c>
      <c r="AN72" s="114">
        <f t="shared" si="36"/>
        <v>-3012560</v>
      </c>
      <c r="AO72" s="114">
        <f t="shared" si="36"/>
        <v>1590354</v>
      </c>
      <c r="AP72" s="114">
        <f t="shared" si="36"/>
        <v>5962070</v>
      </c>
      <c r="AQ72" s="114">
        <f t="shared" si="36"/>
        <v>4765</v>
      </c>
      <c r="AR72" s="114">
        <f t="shared" si="36"/>
        <v>-3307530</v>
      </c>
      <c r="AS72" s="114">
        <f>AS66-AS70</f>
        <v>467670</v>
      </c>
      <c r="AT72" s="114">
        <f t="shared" si="36"/>
        <v>-43654235</v>
      </c>
      <c r="AU72" s="114">
        <f t="shared" si="36"/>
        <v>-67368011</v>
      </c>
      <c r="AV72" s="114">
        <f t="shared" si="36"/>
        <v>-1384</v>
      </c>
      <c r="AW72" s="114">
        <f t="shared" si="36"/>
        <v>-33696501</v>
      </c>
      <c r="AX72" s="114">
        <f t="shared" si="36"/>
        <v>-34274032</v>
      </c>
      <c r="AY72" s="114">
        <f t="shared" si="36"/>
        <v>2109367</v>
      </c>
      <c r="AZ72" s="114">
        <f t="shared" si="36"/>
        <v>655288</v>
      </c>
      <c r="BA72" s="114">
        <f t="shared" si="36"/>
        <v>-266095</v>
      </c>
      <c r="BB72" s="114">
        <f t="shared" si="36"/>
        <v>-4372566</v>
      </c>
      <c r="BC72" s="114">
        <f t="shared" si="36"/>
        <v>6113811</v>
      </c>
      <c r="BD72" s="114">
        <f t="shared" si="36"/>
        <v>-253607</v>
      </c>
      <c r="BE72" s="114">
        <f t="shared" si="36"/>
        <v>4881</v>
      </c>
      <c r="BF72" s="114">
        <f t="shared" si="36"/>
        <v>0</v>
      </c>
      <c r="BG72" s="114">
        <f t="shared" si="36"/>
        <v>-258488</v>
      </c>
      <c r="BH72" s="114">
        <f t="shared" si="36"/>
        <v>3033912</v>
      </c>
      <c r="BI72" s="114">
        <f t="shared" si="36"/>
        <v>-15156</v>
      </c>
      <c r="BJ72" s="114">
        <f t="shared" si="36"/>
        <v>-41278986</v>
      </c>
      <c r="BK72" s="114">
        <f t="shared" si="36"/>
        <v>577531</v>
      </c>
      <c r="BL72" s="114">
        <f t="shared" si="36"/>
        <v>530683</v>
      </c>
      <c r="BM72" s="114">
        <f t="shared" si="36"/>
        <v>-21211</v>
      </c>
      <c r="BN72" s="114">
        <f t="shared" si="36"/>
        <v>68059</v>
      </c>
      <c r="BO72" s="114">
        <f aca="true" t="shared" si="37" ref="BO72:DC72">BO66-BO70</f>
        <v>-3212545</v>
      </c>
      <c r="BP72" s="114">
        <f t="shared" si="37"/>
        <v>221417</v>
      </c>
      <c r="BQ72" s="114">
        <f t="shared" si="37"/>
        <v>-3433962</v>
      </c>
      <c r="BR72" s="114">
        <f t="shared" si="37"/>
        <v>-3184192</v>
      </c>
      <c r="BS72" s="114">
        <f t="shared" si="37"/>
        <v>66698</v>
      </c>
      <c r="BT72" s="114">
        <f t="shared" si="37"/>
        <v>-316468</v>
      </c>
      <c r="BU72" s="114">
        <f t="shared" si="37"/>
        <v>1628918</v>
      </c>
      <c r="BV72" s="114">
        <f t="shared" si="37"/>
        <v>-14458322</v>
      </c>
      <c r="BW72" s="114">
        <f t="shared" si="37"/>
        <v>-3335864</v>
      </c>
      <c r="BX72" s="114">
        <f t="shared" si="37"/>
        <v>597153</v>
      </c>
      <c r="BY72" s="114">
        <f t="shared" si="37"/>
        <v>-3933017</v>
      </c>
      <c r="BZ72" s="114">
        <f t="shared" si="37"/>
        <v>-1849820</v>
      </c>
      <c r="CA72" s="114">
        <f t="shared" si="37"/>
        <v>-205774</v>
      </c>
      <c r="CB72" s="114">
        <f t="shared" si="37"/>
        <v>-17744</v>
      </c>
      <c r="CC72" s="114">
        <f t="shared" si="37"/>
        <v>-144</v>
      </c>
      <c r="CD72" s="114">
        <f t="shared" si="37"/>
        <v>-2211361</v>
      </c>
      <c r="CE72" s="114">
        <f t="shared" si="37"/>
        <v>116527</v>
      </c>
      <c r="CF72" s="114">
        <f t="shared" si="37"/>
        <v>-5496</v>
      </c>
      <c r="CG72" s="114">
        <f t="shared" si="37"/>
        <v>122023</v>
      </c>
      <c r="CH72" s="114">
        <f t="shared" si="37"/>
        <v>-60000</v>
      </c>
      <c r="CI72" s="114">
        <f t="shared" si="37"/>
        <v>528676</v>
      </c>
      <c r="CJ72" s="114">
        <f t="shared" si="37"/>
        <v>-52511</v>
      </c>
      <c r="CK72" s="114">
        <f t="shared" si="37"/>
        <v>0</v>
      </c>
      <c r="CL72" s="114">
        <f t="shared" si="37"/>
        <v>581187</v>
      </c>
      <c r="CM72" s="114">
        <f t="shared" si="37"/>
        <v>-2947083</v>
      </c>
      <c r="CN72" s="114">
        <f t="shared" si="37"/>
        <v>-137768</v>
      </c>
      <c r="CO72" s="114">
        <f t="shared" si="37"/>
        <v>0</v>
      </c>
      <c r="CP72" s="114">
        <f t="shared" si="37"/>
        <v>-8280915</v>
      </c>
      <c r="CQ72" s="114">
        <f t="shared" si="37"/>
        <v>-174810419</v>
      </c>
      <c r="CR72" s="114">
        <f t="shared" si="37"/>
        <v>-180167534</v>
      </c>
      <c r="CS72" s="114">
        <f t="shared" si="37"/>
        <v>-5.200000000000003</v>
      </c>
      <c r="CT72" s="114">
        <f t="shared" si="37"/>
        <v>-70934175</v>
      </c>
      <c r="CU72" s="114">
        <f t="shared" si="37"/>
        <v>-0.10000000000000142</v>
      </c>
      <c r="CV72" s="114">
        <f t="shared" si="37"/>
        <v>-109233359</v>
      </c>
      <c r="CW72" s="114">
        <f t="shared" si="37"/>
        <v>-5.100000000000001</v>
      </c>
      <c r="CX72" s="114">
        <f t="shared" si="37"/>
        <v>5357115</v>
      </c>
      <c r="CY72" s="114">
        <f t="shared" si="37"/>
        <v>5.200000000000003</v>
      </c>
      <c r="CZ72" s="114">
        <f t="shared" si="37"/>
        <v>3094716</v>
      </c>
      <c r="DA72" s="114">
        <f t="shared" si="37"/>
        <v>1.1999999999999993</v>
      </c>
      <c r="DB72" s="114">
        <f t="shared" si="37"/>
        <v>2262399</v>
      </c>
      <c r="DC72" s="114">
        <f t="shared" si="37"/>
        <v>4</v>
      </c>
      <c r="DD72" s="114">
        <f>DD66-DD70</f>
        <v>-122368393</v>
      </c>
    </row>
    <row r="73" spans="20:106" s="115" customFormat="1" ht="31.5" customHeight="1">
      <c r="T73" s="115" t="s">
        <v>134</v>
      </c>
      <c r="X73" s="116"/>
      <c r="AL73" s="115" t="s">
        <v>148</v>
      </c>
      <c r="AS73" s="154" t="s">
        <v>148</v>
      </c>
      <c r="AT73" s="115" t="s">
        <v>134</v>
      </c>
      <c r="AW73" s="116"/>
      <c r="CP73" s="117">
        <f>CP66/CM66</f>
        <v>0.33226618923635537</v>
      </c>
      <c r="DB73" s="117"/>
    </row>
    <row r="74" spans="15:94" ht="24">
      <c r="O74" s="118"/>
      <c r="P74" s="118"/>
      <c r="Q74" s="118"/>
      <c r="AX74" s="117">
        <f>AX66/AW66</f>
        <v>0.918755948175838</v>
      </c>
      <c r="BK74" s="117">
        <f>BK70/AW70</f>
        <v>0.07270979123334631</v>
      </c>
      <c r="CP74" s="120" t="s">
        <v>243</v>
      </c>
    </row>
    <row r="75" spans="47:94" ht="24">
      <c r="AU75" s="121">
        <v>4</v>
      </c>
      <c r="AX75" s="120" t="s">
        <v>243</v>
      </c>
      <c r="BK75" s="117">
        <f>BK66/AW66</f>
        <v>0.08124405182416194</v>
      </c>
      <c r="CP75" s="120" t="s">
        <v>135</v>
      </c>
    </row>
    <row r="76" spans="47:63" ht="24">
      <c r="AU76" s="121">
        <v>1</v>
      </c>
      <c r="AX76" s="120" t="s">
        <v>135</v>
      </c>
      <c r="BK76" s="120" t="s">
        <v>243</v>
      </c>
    </row>
    <row r="77" spans="47:63" ht="24">
      <c r="AU77" s="121">
        <v>59</v>
      </c>
      <c r="BK77" s="120" t="s">
        <v>135</v>
      </c>
    </row>
    <row r="78" spans="1:10" ht="30" customHeight="1">
      <c r="A78" s="75" t="s">
        <v>244</v>
      </c>
      <c r="B78" s="115" t="s">
        <v>136</v>
      </c>
      <c r="C78" s="115" t="s">
        <v>57</v>
      </c>
      <c r="D78" s="115" t="s">
        <v>137</v>
      </c>
      <c r="E78" s="115" t="s">
        <v>138</v>
      </c>
      <c r="F78" s="115" t="s">
        <v>139</v>
      </c>
      <c r="H78" s="113" t="s">
        <v>140</v>
      </c>
      <c r="I78" s="113" t="s">
        <v>141</v>
      </c>
      <c r="J78" s="75" t="s">
        <v>142</v>
      </c>
    </row>
    <row r="79" spans="2:10" ht="30" customHeight="1">
      <c r="B79" s="122">
        <f>B66</f>
        <v>258936607</v>
      </c>
      <c r="C79" s="122">
        <f>Q66</f>
        <v>244536964</v>
      </c>
      <c r="D79" s="122">
        <f>AH66</f>
        <v>178100406</v>
      </c>
      <c r="E79" s="122">
        <f>CM66</f>
        <v>79067735</v>
      </c>
      <c r="F79" s="123">
        <f>CQ66</f>
        <v>1389838396</v>
      </c>
      <c r="G79" s="124" t="s">
        <v>245</v>
      </c>
      <c r="H79" s="125">
        <v>134759739</v>
      </c>
      <c r="I79" s="125">
        <v>83877833</v>
      </c>
      <c r="J79" s="125">
        <f>SUM(H79:I79)</f>
        <v>218637572</v>
      </c>
    </row>
    <row r="80" spans="1:10" ht="30" customHeight="1">
      <c r="A80" s="75" t="s">
        <v>135</v>
      </c>
      <c r="B80" s="117">
        <f>B79/F79</f>
        <v>0.18630698917602792</v>
      </c>
      <c r="C80" s="117">
        <f>C79/F79</f>
        <v>0.17594632923063955</v>
      </c>
      <c r="D80" s="117">
        <f>D79/F79</f>
        <v>0.12814468683019462</v>
      </c>
      <c r="E80" s="117">
        <f>E79/F79</f>
        <v>0.05688987671340748</v>
      </c>
      <c r="G80" s="124" t="s">
        <v>246</v>
      </c>
      <c r="H80" s="125">
        <v>199575849</v>
      </c>
      <c r="I80" s="125">
        <v>114527371</v>
      </c>
      <c r="J80" s="125">
        <v>314103220</v>
      </c>
    </row>
    <row r="81" spans="2:10" ht="30" customHeight="1">
      <c r="B81" s="117"/>
      <c r="C81" s="117"/>
      <c r="D81" s="117"/>
      <c r="E81" s="117"/>
      <c r="G81" s="124" t="s">
        <v>247</v>
      </c>
      <c r="H81" s="125">
        <v>181797067</v>
      </c>
      <c r="I81" s="125">
        <v>99911071</v>
      </c>
      <c r="J81" s="125">
        <v>281708138</v>
      </c>
    </row>
    <row r="82" spans="2:10" ht="30" customHeight="1">
      <c r="B82" s="117"/>
      <c r="C82" s="117"/>
      <c r="D82" s="117"/>
      <c r="E82" s="117"/>
      <c r="G82" s="124" t="s">
        <v>248</v>
      </c>
      <c r="H82" s="125">
        <v>166779953</v>
      </c>
      <c r="I82" s="125">
        <v>100242523</v>
      </c>
      <c r="J82" s="125">
        <v>267022476</v>
      </c>
    </row>
    <row r="83" spans="7:10" ht="30" customHeight="1">
      <c r="G83" s="124" t="s">
        <v>244</v>
      </c>
      <c r="H83" s="123">
        <v>163860552</v>
      </c>
      <c r="I83" s="123">
        <v>102823888</v>
      </c>
      <c r="J83" s="123">
        <v>266684440</v>
      </c>
    </row>
    <row r="84" spans="7:10" ht="30" customHeight="1">
      <c r="G84" s="124" t="s">
        <v>249</v>
      </c>
      <c r="H84" s="123">
        <f>Q18</f>
        <v>138345877</v>
      </c>
      <c r="I84" s="123">
        <f>Q65</f>
        <v>106191087</v>
      </c>
      <c r="J84" s="123">
        <f>Q66</f>
        <v>244536964</v>
      </c>
    </row>
    <row r="85" spans="1:10" ht="24">
      <c r="A85" s="75" t="s">
        <v>250</v>
      </c>
      <c r="B85" s="114">
        <f>B70</f>
        <v>257591174</v>
      </c>
      <c r="C85" s="114">
        <f>Q70</f>
        <v>266684440</v>
      </c>
      <c r="D85" s="114">
        <f>AH70</f>
        <v>282284738</v>
      </c>
      <c r="E85" s="114">
        <f>CM70</f>
        <v>82014818</v>
      </c>
      <c r="F85" s="114">
        <f>CQ70</f>
        <v>1564648815</v>
      </c>
      <c r="G85" s="124" t="s">
        <v>143</v>
      </c>
      <c r="H85" s="126">
        <f>(H84/H83*100)-100</f>
        <v>-15.570968539151508</v>
      </c>
      <c r="I85" s="126">
        <f>(I84/I83*100)-100</f>
        <v>3.274724449244701</v>
      </c>
      <c r="J85" s="126">
        <f>(J84/J83*100)-100</f>
        <v>-8.304749988413278</v>
      </c>
    </row>
    <row r="86" spans="2:5" ht="22.5" customHeight="1">
      <c r="B86" s="117">
        <f>B85/F85</f>
        <v>0.16463194266376</v>
      </c>
      <c r="C86" s="117">
        <f>C85/F85</f>
        <v>0.1704436404152455</v>
      </c>
      <c r="D86" s="117">
        <f>D85/F85</f>
        <v>0.18041411931788667</v>
      </c>
      <c r="E86" s="117">
        <f>E85/F85</f>
        <v>0.05241739693517104</v>
      </c>
    </row>
  </sheetData>
  <sheetProtection/>
  <mergeCells count="3">
    <mergeCell ref="AL2:AL3"/>
    <mergeCell ref="BS2:BT2"/>
    <mergeCell ref="CK3:CK4"/>
  </mergeCells>
  <printOptions/>
  <pageMargins left="0.7086614173228347" right="0.5905511811023623" top="0.7874015748031497" bottom="0.3937007874015748" header="0.5905511811023623" footer="0.3937007874015748"/>
  <pageSetup firstPageNumber="40" useFirstPageNumber="1" horizontalDpi="300" verticalDpi="300" orientation="portrait" paperSize="9" scale="34" r:id="rId3"/>
  <headerFooter alignWithMargins="0">
    <oddHeader>&amp;L&amp;24　　第３表　歳入の状況</oddHeader>
    <oddFooter>&amp;C&amp;30&amp;P</oddFooter>
  </headerFooter>
  <colBreaks count="8" manualBreakCount="8">
    <brk id="13" max="65535" man="1"/>
    <brk id="25" max="65535" man="1"/>
    <brk id="37" max="65535" man="1"/>
    <brk id="49" max="65535" man="1"/>
    <brk id="61" max="65535" man="1"/>
    <brk id="73" max="65535" man="1"/>
    <brk id="85" max="65535" man="1"/>
    <brk id="94" min="1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2018-02-28T06:10:09Z</cp:lastPrinted>
  <dcterms:modified xsi:type="dcterms:W3CDTF">2018-11-29T01:12:15Z</dcterms:modified>
  <cp:category/>
  <cp:version/>
  <cp:contentType/>
  <cp:contentStatus/>
</cp:coreProperties>
</file>