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20" windowWidth="7650" windowHeight="8025" activeTab="2"/>
  </bookViews>
  <sheets>
    <sheet name="第２４表" sheetId="1" r:id="rId1"/>
    <sheet name="第２５表" sheetId="2" r:id="rId2"/>
    <sheet name="第２６表" sheetId="3" r:id="rId3"/>
  </sheets>
  <externalReferences>
    <externalReference r:id="rId6"/>
  </externalReferences>
  <definedNames>
    <definedName name="data">'[1]過去データ入力用'!$A$5:$H$108</definedName>
    <definedName name="_xlnm.Print_Area" localSheetId="0">'第２４表'!$A$1:$O$76</definedName>
    <definedName name="_xlnm.Print_Area" localSheetId="1">'第２５表'!$A$1:$U$51</definedName>
    <definedName name="_xlnm.Print_Area" localSheetId="2">'第２６表'!$A$1:$Q$51</definedName>
    <definedName name="錯誤">#REF!</definedName>
    <definedName name="総括">#REF!</definedName>
  </definedNames>
  <calcPr fullCalcOnLoad="1"/>
</workbook>
</file>

<file path=xl/comments1.xml><?xml version="1.0" encoding="utf-8"?>
<comments xmlns="http://schemas.openxmlformats.org/spreadsheetml/2006/main">
  <authors>
    <author>荒 直樹</author>
  </authors>
  <commentList>
    <comment ref="J19" authorId="0">
      <text>
        <r>
          <rPr>
            <b/>
            <sz val="9"/>
            <rFont val="ＭＳ Ｐゴシック"/>
            <family val="3"/>
          </rPr>
          <t>△１</t>
        </r>
      </text>
    </comment>
    <comment ref="C4" authorId="0">
      <text>
        <r>
          <rPr>
            <b/>
            <sz val="9"/>
            <rFont val="ＭＳ Ｐゴシック"/>
            <family val="3"/>
          </rPr>
          <t>臨財債振替後</t>
        </r>
      </text>
    </comment>
  </commentList>
</comments>
</file>

<file path=xl/sharedStrings.xml><?xml version="1.0" encoding="utf-8"?>
<sst xmlns="http://schemas.openxmlformats.org/spreadsheetml/2006/main" count="318" uniqueCount="260">
  <si>
    <t>市町村名</t>
  </si>
  <si>
    <t>錯誤額</t>
  </si>
  <si>
    <t>財源不足額</t>
  </si>
  <si>
    <t>調整額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</si>
  <si>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</si>
  <si>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</si>
  <si>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</si>
  <si>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</si>
  <si>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</si>
  <si>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</si>
  <si>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</si>
  <si>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</si>
  <si>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</si>
  <si>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</si>
  <si>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</si>
  <si>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</si>
  <si>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</si>
  <si>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</si>
  <si>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</si>
  <si>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</si>
  <si>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</si>
  <si>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</si>
  <si>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</si>
  <si>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</si>
  <si>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</si>
  <si>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</si>
  <si>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</si>
  <si>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</si>
  <si>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</si>
  <si>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</si>
  <si>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</si>
  <si>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</si>
  <si>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</si>
  <si>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</si>
  <si>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</si>
  <si>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</si>
  <si>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</si>
  <si>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</si>
  <si>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</si>
  <si>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</si>
  <si>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</si>
  <si>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</si>
  <si>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</si>
  <si>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</si>
  <si>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</si>
  <si>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</si>
  <si>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</si>
  <si>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</si>
  <si>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</si>
  <si>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</si>
  <si>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</si>
  <si>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</si>
  <si>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</si>
  <si>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</si>
  <si>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</si>
  <si>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</si>
  <si>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財源不足団体</t>
  </si>
  <si>
    <t xml:space="preserve"> </t>
  </si>
  <si>
    <t xml:space="preserve"> </t>
  </si>
  <si>
    <t>差  引</t>
  </si>
  <si>
    <t>伸  率</t>
  </si>
  <si>
    <t xml:space="preserve"> </t>
  </si>
  <si>
    <t>　</t>
  </si>
  <si>
    <t>Ａ－Ｂ</t>
  </si>
  <si>
    <t>Ａ * Ｘ</t>
  </si>
  <si>
    <t>％</t>
  </si>
  <si>
    <t>Ａ</t>
  </si>
  <si>
    <t>Ｂ</t>
  </si>
  <si>
    <t>Ｃ</t>
  </si>
  <si>
    <t>Ｄ</t>
  </si>
  <si>
    <t>増減額</t>
  </si>
  <si>
    <t>小計</t>
  </si>
  <si>
    <t>　</t>
  </si>
  <si>
    <t>法人税割</t>
  </si>
  <si>
    <t>土地</t>
  </si>
  <si>
    <t>家屋</t>
  </si>
  <si>
    <t>償却資産</t>
  </si>
  <si>
    <t>市町村民税</t>
  </si>
  <si>
    <t>固定資産税</t>
  </si>
  <si>
    <t>均等割（個人）</t>
  </si>
  <si>
    <t>均等割（法人）</t>
  </si>
  <si>
    <t>軽自動車税</t>
  </si>
  <si>
    <t>市町村たばこ税</t>
  </si>
  <si>
    <t>鉱産税</t>
  </si>
  <si>
    <t>事業所税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</si>
  <si>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</si>
  <si>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</si>
  <si>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</si>
  <si>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</si>
  <si>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</si>
  <si>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軽油引取税交付金</t>
  </si>
  <si>
    <t>特別とん譲与税</t>
  </si>
  <si>
    <t>地方道路譲与税</t>
  </si>
  <si>
    <t>石油ガス譲与税</t>
  </si>
  <si>
    <t>自動車重量譲与税</t>
  </si>
  <si>
    <t>航空機燃料譲与税</t>
  </si>
  <si>
    <t>市町村交付金</t>
  </si>
  <si>
    <t>交通安全対策特別交付金</t>
  </si>
  <si>
    <t>計（Ａ）</t>
  </si>
  <si>
    <t>低工法等による控除額（Ｂ）</t>
  </si>
  <si>
    <t>収入錯誤（Ｄ）</t>
  </si>
  <si>
    <t>基準財政需要額（Ｆ）</t>
  </si>
  <si>
    <t>需要錯誤（Ｇ）</t>
  </si>
  <si>
    <t>都　市</t>
  </si>
  <si>
    <t>町　村</t>
  </si>
  <si>
    <t>合　計</t>
  </si>
  <si>
    <t>増減率</t>
  </si>
  <si>
    <t>町村計</t>
  </si>
  <si>
    <t>財源超過団体</t>
  </si>
  <si>
    <t>計</t>
  </si>
  <si>
    <t>県　計</t>
  </si>
  <si>
    <t>市　計</t>
  </si>
  <si>
    <t xml:space="preserve"> </t>
  </si>
  <si>
    <t>算出額</t>
  </si>
  <si>
    <t>基準財政収入額</t>
  </si>
  <si>
    <t>　税　目</t>
  </si>
  <si>
    <t>　　　　　　　　　　区　分</t>
  </si>
  <si>
    <t>計（Ａ）－（Ｂ）　　（Ｃ）</t>
  </si>
  <si>
    <t>算定</t>
  </si>
  <si>
    <t>調整率Ｘ＝</t>
  </si>
  <si>
    <t>交付基準額（錯誤除く）（Ｆ）－（Ｃ）</t>
  </si>
  <si>
    <t>交付基準額（錯誤含む）（Ｈ）－（Ｅ）</t>
  </si>
  <si>
    <t>（単位：千円）</t>
  </si>
  <si>
    <t>原発施設等立地地域振興債償還費</t>
  </si>
  <si>
    <t>田村市</t>
  </si>
  <si>
    <t>小　計</t>
  </si>
  <si>
    <t>配当割交付金</t>
  </si>
  <si>
    <t>株式等譲渡所得割交付金</t>
  </si>
  <si>
    <t>（単位：千円、％）</t>
  </si>
  <si>
    <t>南相馬市</t>
  </si>
  <si>
    <t>伊達市</t>
  </si>
  <si>
    <t>南会津町</t>
  </si>
  <si>
    <t>会津美里町</t>
  </si>
  <si>
    <t>（Ｃ）＋（Ｄ）　　（Ｅ）</t>
  </si>
  <si>
    <t>（Ｆ）＋（Ｇ）　　（Ｈ）</t>
  </si>
  <si>
    <t>本宮市</t>
  </si>
  <si>
    <t>区分</t>
  </si>
  <si>
    <t>費目</t>
  </si>
  <si>
    <t>個別算定経費（従来型・公債費除き）</t>
  </si>
  <si>
    <t>個別算定経費（公債費）</t>
  </si>
  <si>
    <t>道路の面積</t>
  </si>
  <si>
    <t>道路の延長</t>
  </si>
  <si>
    <t>港湾費</t>
  </si>
  <si>
    <t>係　　留</t>
  </si>
  <si>
    <t>平成11年度以降             同意等債に係るもの</t>
  </si>
  <si>
    <t>外　　郭</t>
  </si>
  <si>
    <t>漁　　　港</t>
  </si>
  <si>
    <t>小学校費</t>
  </si>
  <si>
    <t>中学校費</t>
  </si>
  <si>
    <t>生　徒　数</t>
  </si>
  <si>
    <t>臨 時 財 政 対 策 債 償 還 費</t>
  </si>
  <si>
    <t>地域改善対策特定事業債等償還費</t>
  </si>
  <si>
    <t>地震対策緊急整備事業債償還費</t>
  </si>
  <si>
    <t>個  別  算  定  経  費 　計</t>
  </si>
  <si>
    <t>包括
算定
経費
(新型)</t>
  </si>
  <si>
    <t>高齢者保
健福祉費</t>
  </si>
  <si>
    <t>包　括  算  定  経  費 　計</t>
  </si>
  <si>
    <t>基　準　財　政　需　要　額</t>
  </si>
  <si>
    <t>林野水産行政費</t>
  </si>
  <si>
    <t>商　工　行　政　費</t>
  </si>
  <si>
    <t>戸籍住民        基本台帳費</t>
  </si>
  <si>
    <t>地域振興費</t>
  </si>
  <si>
    <t>所得割（税源移譲相当額除き）</t>
  </si>
  <si>
    <t xml:space="preserve">          (税源移譲相当額)</t>
  </si>
  <si>
    <t>特別交付金</t>
  </si>
  <si>
    <t>面　　　積</t>
  </si>
  <si>
    <t>第２６表　基準財政収入額及び交付基準額（一本算定）</t>
  </si>
  <si>
    <t>　　第２５表　費目別基準財政需要額（一本算定）</t>
  </si>
  <si>
    <t>小計</t>
  </si>
  <si>
    <t>都市公園の面積</t>
  </si>
  <si>
    <t>幼稚園の幼児数</t>
  </si>
  <si>
    <t>65歳以上人口</t>
  </si>
  <si>
    <t>75歳以上人口</t>
  </si>
  <si>
    <t>(注）　本表における基準財政需要額は、臨時財政対策債振替前の数値である。</t>
  </si>
  <si>
    <t>（AーB)</t>
  </si>
  <si>
    <t>（C/B*100)</t>
  </si>
  <si>
    <t>A</t>
  </si>
  <si>
    <t>B</t>
  </si>
  <si>
    <t>C</t>
  </si>
  <si>
    <t>D</t>
  </si>
  <si>
    <t>消　　防　　費</t>
  </si>
  <si>
    <t>災　害　復　旧　費</t>
  </si>
  <si>
    <t>道　路　橋　り　ょ　う　費</t>
  </si>
  <si>
    <t>辺 地 対 策 事 業 債 償 還 費</t>
  </si>
  <si>
    <t>補正予算　　　債償還費</t>
  </si>
  <si>
    <t>平成10年度以前              許可債に係るもの</t>
  </si>
  <si>
    <t>港　　　湾</t>
  </si>
  <si>
    <t>-</t>
  </si>
  <si>
    <t>-</t>
  </si>
  <si>
    <t>都　市　計　画　費</t>
  </si>
  <si>
    <t>-</t>
  </si>
  <si>
    <t>公 園 費</t>
  </si>
  <si>
    <t>人　　　口</t>
  </si>
  <si>
    <t>臨 時 財 政 特 例 債 償 還 費</t>
  </si>
  <si>
    <t>財 源 対 策 債 償 還 費</t>
  </si>
  <si>
    <t>下　水　道　費</t>
  </si>
  <si>
    <t>そ　の　他　の　土　木　費</t>
  </si>
  <si>
    <t>児　童　数</t>
  </si>
  <si>
    <t>学　級　数</t>
  </si>
  <si>
    <t>学　校　数</t>
  </si>
  <si>
    <t>過 疎 対 策 事 業 債 償 還 費</t>
  </si>
  <si>
    <t>小　　計</t>
  </si>
  <si>
    <t>公 害 防 止 事 業 債 償 還 費</t>
  </si>
  <si>
    <t>石 油 コ ン ビ ナ ー ト 等 債 償 還 費</t>
  </si>
  <si>
    <t>-</t>
  </si>
  <si>
    <t>学　級　数</t>
  </si>
  <si>
    <t>学　校　数</t>
  </si>
  <si>
    <t xml:space="preserve">合 併 特 例 債 償 還 費 </t>
  </si>
  <si>
    <t>小　　計</t>
  </si>
  <si>
    <t>高等
学校費</t>
  </si>
  <si>
    <t>教　職　員　数</t>
  </si>
  <si>
    <t>-</t>
  </si>
  <si>
    <t>計</t>
  </si>
  <si>
    <t>生　徒　数</t>
  </si>
  <si>
    <t>その他の            教育費</t>
  </si>
  <si>
    <t>人　　　口</t>
  </si>
  <si>
    <t>生　活　保　護　費</t>
  </si>
  <si>
    <t>社　会　福　祉　費</t>
  </si>
  <si>
    <t>保　健　衛　生　費</t>
  </si>
  <si>
    <t>清　掃　費</t>
  </si>
  <si>
    <t>農　業　行　政　費</t>
  </si>
  <si>
    <t>徴　税　費</t>
  </si>
  <si>
    <t>戸　籍　数</t>
  </si>
  <si>
    <t>世　帯　数</t>
  </si>
  <si>
    <t>面　　　積</t>
  </si>
  <si>
    <t>地方揮発油譲与税</t>
  </si>
  <si>
    <t>決定額</t>
  </si>
  <si>
    <t>（参考）</t>
  </si>
  <si>
    <t>F</t>
  </si>
  <si>
    <t>E-F</t>
  </si>
  <si>
    <t>G</t>
  </si>
  <si>
    <t>G／F</t>
  </si>
  <si>
    <t>当初算定</t>
  </si>
  <si>
    <t>檜枝岐村</t>
  </si>
  <si>
    <t>　　　　　小計</t>
  </si>
  <si>
    <t>臨 時 税 収 補 塡 債 償 還 費</t>
  </si>
  <si>
    <t>地方税減収補塡債償還費</t>
  </si>
  <si>
    <t>基準財政需要額</t>
  </si>
  <si>
    <t>（変更決定後）</t>
  </si>
  <si>
    <t>Ｃ-Ｄ</t>
  </si>
  <si>
    <t>Ｅ</t>
  </si>
  <si>
    <t>東日本大震災に係る特例加算額</t>
  </si>
  <si>
    <t>人　　　口</t>
  </si>
  <si>
    <t>東日本大震災全国緊急防災施策債償還費</t>
  </si>
  <si>
    <t>地域経済・雇用対策費</t>
  </si>
  <si>
    <t>地域の元気づくり推進費</t>
  </si>
  <si>
    <t>人口減少等特別対策事業費</t>
  </si>
  <si>
    <t>２８／２７</t>
  </si>
  <si>
    <t>第２４表　平成２８年度　普通交付税　市町村別決定額</t>
  </si>
  <si>
    <t>２７年度</t>
  </si>
  <si>
    <t>２８年度</t>
  </si>
  <si>
    <r>
      <t>平成</t>
    </r>
    <r>
      <rPr>
        <sz val="11"/>
        <rFont val="ＭＳ Ｐゴシック"/>
        <family val="3"/>
      </rPr>
      <t>２８年度</t>
    </r>
  </si>
  <si>
    <r>
      <t>平成</t>
    </r>
    <r>
      <rPr>
        <sz val="11"/>
        <rFont val="ＭＳ Ｐゴシック"/>
        <family val="3"/>
      </rPr>
      <t>２７年度</t>
    </r>
  </si>
  <si>
    <r>
      <t>減 税 補 塡</t>
    </r>
    <r>
      <rPr>
        <sz val="11"/>
        <rFont val="ＭＳ Ｐゴシック"/>
        <family val="3"/>
      </rPr>
      <t xml:space="preserve"> 債 償 還 費</t>
    </r>
  </si>
  <si>
    <r>
      <t>　　　　「平成</t>
    </r>
    <r>
      <rPr>
        <sz val="11"/>
        <rFont val="ＭＳ Ｐゴシック"/>
        <family val="3"/>
      </rPr>
      <t>２７年度算定」は変更決定（調整率の復活）後の数値である。　</t>
    </r>
  </si>
  <si>
    <r>
      <t>　　　　「平成</t>
    </r>
    <r>
      <rPr>
        <sz val="11"/>
        <rFont val="ＭＳ Ｐゴシック"/>
        <family val="3"/>
      </rPr>
      <t>２８年度算定」は変更決定（調整率の復活）後の数値である。　</t>
    </r>
  </si>
  <si>
    <t>平成２８年度</t>
  </si>
  <si>
    <t>平成２７年度</t>
  </si>
  <si>
    <t>※　平成２７年度は変更決定（調整額の復活）後の数値である。</t>
  </si>
  <si>
    <t>※　平成２８年度は変更決定（調整額の復活）後の数値である。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</si>
</sst>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  <numFmt numFmtId="179" formatCode="#,##0.0_);[Red]\(#,##0.0\)"/>
    <numFmt numFmtId="180" formatCode="#,##0;&quot;△ &quot;#,##0;&quot;－&quot;"/>
    <numFmt numFmtId="181" formatCode="#,##0;&quot;△ &quot;#,##0;&quot;-&quot;"/>
    <numFmt numFmtId="182" formatCode="0;&quot;△ &quot;0"/>
    <numFmt numFmtId="183" formatCode="#,##0;&quot;▲ &quot;#,##0"/>
    <numFmt numFmtId="184" formatCode="#,##0.0;&quot;▲ &quot;#,##0.0"/>
    <numFmt numFmtId="185" formatCode="0.0_);[Red]\(0.0\)"/>
    <numFmt numFmtId="186" formatCode="0;&quot;▲ &quot;0"/>
    <numFmt numFmtId="187" formatCode="0.000000000"/>
    <numFmt numFmtId="188" formatCode="0.00_ "/>
    <numFmt numFmtId="189" formatCode="#,##0.00_ "/>
    <numFmt numFmtId="190" formatCode="#,##0.00;&quot;▲ &quot;#,##0.00"/>
    <numFmt numFmtId="191" formatCode="#,##0.00;&quot;△ &quot;#,##0.00"/>
    <numFmt numFmtId="192" formatCode="[&lt;=999]000;[&lt;=9999]000\-00;000\-0000"/>
    <numFmt numFmtId="193" formatCode="_ * #,##0_ ;_ * \-#,##0_ ;_ * &quot;-&quot;_ 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2"/>
      <name val="ＭＳ 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mbria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12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12"/>
      </top>
      <bottom style="hair">
        <color indexed="56"/>
      </bottom>
    </border>
    <border>
      <left>
        <color indexed="63"/>
      </left>
      <right style="thin"/>
      <top style="thin">
        <color indexed="12"/>
      </top>
      <bottom style="hair">
        <color indexed="56"/>
      </bottom>
    </border>
    <border>
      <left style="thin"/>
      <right style="medium"/>
      <top style="thin"/>
      <bottom style="thin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hair">
        <color indexed="56"/>
      </top>
      <bottom style="thin">
        <color indexed="12"/>
      </bottom>
    </border>
    <border>
      <left>
        <color indexed="63"/>
      </left>
      <right style="thin"/>
      <top style="hair">
        <color indexed="56"/>
      </top>
      <bottom style="thin">
        <color indexed="12"/>
      </bottom>
    </border>
    <border>
      <left style="thin"/>
      <right style="medium"/>
      <top style="thin"/>
      <bottom>
        <color indexed="63"/>
      </bottom>
    </border>
    <border>
      <left style="thin">
        <color indexed="56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left"/>
    </xf>
    <xf numFmtId="0" fontId="2" fillId="0" borderId="14" xfId="0" applyFont="1" applyFill="1" applyBorder="1" applyAlignment="1" quotePrefix="1">
      <alignment horizontal="left"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 textRotation="180"/>
    </xf>
    <xf numFmtId="0" fontId="6" fillId="0" borderId="15" xfId="0" applyFont="1" applyFill="1" applyBorder="1" applyAlignment="1">
      <alignment horizontal="right" vertical="center" textRotation="180"/>
    </xf>
    <xf numFmtId="0" fontId="5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/>
    </xf>
    <xf numFmtId="183" fontId="2" fillId="0" borderId="23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 horizontal="right"/>
    </xf>
    <xf numFmtId="183" fontId="2" fillId="0" borderId="18" xfId="0" applyNumberFormat="1" applyFont="1" applyFill="1" applyBorder="1" applyAlignment="1">
      <alignment/>
    </xf>
    <xf numFmtId="184" fontId="2" fillId="0" borderId="22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" fillId="0" borderId="23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 horizontal="right"/>
    </xf>
    <xf numFmtId="184" fontId="2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180" fontId="2" fillId="0" borderId="22" xfId="0" applyNumberFormat="1" applyFont="1" applyFill="1" applyBorder="1" applyAlignment="1">
      <alignment horizontal="right"/>
    </xf>
    <xf numFmtId="180" fontId="2" fillId="0" borderId="26" xfId="0" applyNumberFormat="1" applyFont="1" applyFill="1" applyBorder="1" applyAlignment="1">
      <alignment horizontal="right"/>
    </xf>
    <xf numFmtId="183" fontId="2" fillId="0" borderId="12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horizontal="center" vertical="center"/>
    </xf>
    <xf numFmtId="187" fontId="7" fillId="0" borderId="0" xfId="0" applyNumberFormat="1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41" fontId="0" fillId="33" borderId="0" xfId="0" applyNumberFormat="1" applyFont="1" applyFill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2" fillId="0" borderId="25" xfId="0" applyNumberFormat="1" applyFont="1" applyFill="1" applyBorder="1" applyAlignment="1">
      <alignment vertical="center" wrapText="1" shrinkToFit="1"/>
    </xf>
    <xf numFmtId="0" fontId="0" fillId="33" borderId="0" xfId="0" applyFont="1" applyFill="1" applyBorder="1" applyAlignment="1">
      <alignment/>
    </xf>
    <xf numFmtId="18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190" fontId="0" fillId="33" borderId="2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180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5" borderId="32" xfId="0" applyNumberFormat="1" applyFont="1" applyFill="1" applyBorder="1" applyAlignment="1">
      <alignment horizontal="center" vertical="center" wrapText="1" shrinkToFit="1"/>
    </xf>
    <xf numFmtId="0" fontId="2" fillId="35" borderId="25" xfId="0" applyNumberFormat="1" applyFont="1" applyFill="1" applyBorder="1" applyAlignment="1">
      <alignment horizontal="center" vertical="center" wrapText="1" shrinkToFit="1"/>
    </xf>
    <xf numFmtId="0" fontId="2" fillId="35" borderId="33" xfId="0" applyNumberFormat="1" applyFont="1" applyFill="1" applyBorder="1" applyAlignment="1">
      <alignment horizontal="center" vertical="center" wrapText="1" shrinkToFit="1"/>
    </xf>
    <xf numFmtId="0" fontId="7" fillId="35" borderId="25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 textRotation="180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4" borderId="10" xfId="0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horizontal="right" vertical="center"/>
    </xf>
    <xf numFmtId="184" fontId="2" fillId="0" borderId="12" xfId="0" applyNumberFormat="1" applyFont="1" applyFill="1" applyBorder="1" applyAlignment="1">
      <alignment vertical="center"/>
    </xf>
    <xf numFmtId="183" fontId="2" fillId="0" borderId="23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>
      <alignment vertical="center"/>
    </xf>
    <xf numFmtId="184" fontId="2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0" fillId="33" borderId="44" xfId="0" applyFont="1" applyFill="1" applyBorder="1" applyAlignment="1">
      <alignment horizontal="right" wrapText="1"/>
    </xf>
    <xf numFmtId="0" fontId="0" fillId="33" borderId="41" xfId="0" applyFont="1" applyFill="1" applyBorder="1" applyAlignment="1">
      <alignment horizontal="right"/>
    </xf>
    <xf numFmtId="0" fontId="0" fillId="33" borderId="45" xfId="0" applyFont="1" applyFill="1" applyBorder="1" applyAlignment="1">
      <alignment horizontal="right"/>
    </xf>
    <xf numFmtId="0" fontId="0" fillId="35" borderId="24" xfId="0" applyFont="1" applyFill="1" applyBorder="1" applyAlignment="1">
      <alignment horizontal="center" vertical="center" textRotation="255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41" fontId="0" fillId="33" borderId="48" xfId="0" applyNumberFormat="1" applyFont="1" applyFill="1" applyBorder="1" applyAlignment="1">
      <alignment horizontal="right" vertical="center"/>
    </xf>
    <xf numFmtId="183" fontId="0" fillId="33" borderId="37" xfId="0" applyNumberFormat="1" applyFont="1" applyFill="1" applyBorder="1" applyAlignment="1">
      <alignment horizontal="right" vertical="center"/>
    </xf>
    <xf numFmtId="190" fontId="0" fillId="33" borderId="49" xfId="0" applyNumberFormat="1" applyFont="1" applyFill="1" applyBorder="1" applyAlignment="1">
      <alignment horizontal="right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41" fontId="0" fillId="33" borderId="18" xfId="0" applyNumberFormat="1" applyFont="1" applyFill="1" applyBorder="1" applyAlignment="1">
      <alignment horizontal="right" vertical="center"/>
    </xf>
    <xf numFmtId="183" fontId="0" fillId="33" borderId="23" xfId="0" applyNumberFormat="1" applyFont="1" applyFill="1" applyBorder="1" applyAlignment="1">
      <alignment horizontal="right" vertical="center"/>
    </xf>
    <xf numFmtId="190" fontId="0" fillId="33" borderId="50" xfId="0" applyNumberFormat="1" applyFont="1" applyFill="1" applyBorder="1" applyAlignment="1">
      <alignment horizontal="right" vertical="center"/>
    </xf>
    <xf numFmtId="0" fontId="0" fillId="35" borderId="25" xfId="0" applyFont="1" applyFill="1" applyBorder="1" applyAlignment="1">
      <alignment horizontal="center" vertical="center" textRotation="255"/>
    </xf>
    <xf numFmtId="0" fontId="0" fillId="33" borderId="51" xfId="0" applyFont="1" applyFill="1" applyBorder="1" applyAlignment="1">
      <alignment horizontal="center" vertical="center" shrinkToFit="1"/>
    </xf>
    <xf numFmtId="0" fontId="0" fillId="33" borderId="52" xfId="0" applyFont="1" applyFill="1" applyBorder="1" applyAlignment="1">
      <alignment horizontal="center" vertical="center" shrinkToFit="1"/>
    </xf>
    <xf numFmtId="0" fontId="0" fillId="33" borderId="53" xfId="0" applyFont="1" applyFill="1" applyBorder="1" applyAlignment="1">
      <alignment horizontal="center" vertical="center" shrinkToFit="1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183" fontId="0" fillId="33" borderId="18" xfId="0" applyNumberFormat="1" applyFont="1" applyFill="1" applyBorder="1" applyAlignment="1">
      <alignment horizontal="right" vertical="center"/>
    </xf>
    <xf numFmtId="190" fontId="0" fillId="33" borderId="56" xfId="0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 shrinkToFit="1"/>
    </xf>
    <xf numFmtId="0" fontId="0" fillId="33" borderId="58" xfId="0" applyFont="1" applyFill="1" applyBorder="1" applyAlignment="1">
      <alignment horizontal="center" vertical="center" shrinkToFit="1"/>
    </xf>
    <xf numFmtId="0" fontId="0" fillId="33" borderId="59" xfId="0" applyFont="1" applyFill="1" applyBorder="1" applyAlignment="1">
      <alignment horizontal="center" vertical="center" shrinkToFit="1"/>
    </xf>
    <xf numFmtId="0" fontId="0" fillId="33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41" fontId="0" fillId="33" borderId="22" xfId="0" applyNumberFormat="1" applyFont="1" applyFill="1" applyBorder="1" applyAlignment="1">
      <alignment horizontal="center" vertical="center"/>
    </xf>
    <xf numFmtId="183" fontId="0" fillId="33" borderId="22" xfId="0" applyNumberFormat="1" applyFont="1" applyFill="1" applyBorder="1" applyAlignment="1">
      <alignment horizontal="right" vertical="center"/>
    </xf>
    <xf numFmtId="190" fontId="0" fillId="33" borderId="62" xfId="0" applyNumberFormat="1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center" vertical="center" textRotation="255" shrinkToFit="1"/>
    </xf>
    <xf numFmtId="0" fontId="0" fillId="33" borderId="51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41" fontId="0" fillId="33" borderId="23" xfId="0" applyNumberFormat="1" applyFont="1" applyFill="1" applyBorder="1" applyAlignment="1">
      <alignment horizontal="center" vertical="center"/>
    </xf>
    <xf numFmtId="183" fontId="0" fillId="33" borderId="23" xfId="0" applyNumberFormat="1" applyFont="1" applyFill="1" applyBorder="1" applyAlignment="1">
      <alignment horizontal="right" vertical="center"/>
    </xf>
    <xf numFmtId="190" fontId="0" fillId="33" borderId="50" xfId="0" applyNumberFormat="1" applyFont="1" applyFill="1" applyBorder="1" applyAlignment="1">
      <alignment horizontal="right" vertical="center"/>
    </xf>
    <xf numFmtId="0" fontId="0" fillId="33" borderId="65" xfId="0" applyFont="1" applyFill="1" applyBorder="1" applyAlignment="1">
      <alignment horizontal="center" vertical="center" textRotation="255" shrinkToFit="1"/>
    </xf>
    <xf numFmtId="0" fontId="0" fillId="33" borderId="57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41" fontId="0" fillId="33" borderId="22" xfId="0" applyNumberFormat="1" applyFont="1" applyFill="1" applyBorder="1" applyAlignment="1">
      <alignment horizontal="right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 textRotation="255" shrinkToFit="1"/>
    </xf>
    <xf numFmtId="0" fontId="0" fillId="33" borderId="52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 textRotation="255"/>
    </xf>
    <xf numFmtId="41" fontId="0" fillId="0" borderId="18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right" vertical="center"/>
    </xf>
    <xf numFmtId="0" fontId="0" fillId="33" borderId="7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41" fontId="0" fillId="33" borderId="74" xfId="0" applyNumberFormat="1" applyFont="1" applyFill="1" applyBorder="1" applyAlignment="1">
      <alignment horizontal="right" vertical="center"/>
    </xf>
    <xf numFmtId="183" fontId="0" fillId="33" borderId="74" xfId="0" applyNumberFormat="1" applyFont="1" applyFill="1" applyBorder="1" applyAlignment="1">
      <alignment horizontal="right" vertical="center"/>
    </xf>
    <xf numFmtId="0" fontId="0" fillId="33" borderId="57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33" borderId="67" xfId="0" applyFont="1" applyFill="1" applyBorder="1" applyAlignment="1">
      <alignment horizontal="center" vertical="center" shrinkToFit="1"/>
    </xf>
    <xf numFmtId="0" fontId="0" fillId="33" borderId="6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41" fontId="0" fillId="33" borderId="80" xfId="0" applyNumberFormat="1" applyFont="1" applyFill="1" applyBorder="1" applyAlignment="1">
      <alignment horizontal="right" vertical="center"/>
    </xf>
    <xf numFmtId="183" fontId="0" fillId="33" borderId="8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&#12467;&#12531;&#12496;&#12540;&#12479;&#12540;&#65288;5&#38917;&#30446;&#23550;&#24540;&#65289;2010&#36942;&#21435;&#12487;&#12540;&#12479;&#38918;&#8594;&#20869;&#37096;&#31649;&#29702;&#389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過去データ入力用"/>
      <sheetName val="並替え後"/>
    </sheetNames>
    <sheetDataSet>
      <sheetData sheetId="0">
        <row r="5">
          <cell r="A5">
            <v>201</v>
          </cell>
          <cell r="B5" t="str">
            <v>C0720100000</v>
          </cell>
          <cell r="C5" t="str">
            <v>福島市</v>
          </cell>
          <cell r="D5">
            <v>43321116</v>
          </cell>
          <cell r="E5">
            <v>33238</v>
          </cell>
          <cell r="F5">
            <v>30410138</v>
          </cell>
          <cell r="G5">
            <v>-932</v>
          </cell>
          <cell r="H5">
            <v>12945148</v>
          </cell>
        </row>
        <row r="6">
          <cell r="A6">
            <v>2011</v>
          </cell>
          <cell r="B6" t="str">
            <v>C0720100100</v>
          </cell>
          <cell r="C6" t="str">
            <v>旧福島市</v>
          </cell>
          <cell r="D6">
            <v>41484393</v>
          </cell>
          <cell r="E6">
            <v>34480</v>
          </cell>
          <cell r="F6">
            <v>29913061</v>
          </cell>
          <cell r="G6">
            <v>-881</v>
          </cell>
          <cell r="H6">
            <v>11606693</v>
          </cell>
        </row>
        <row r="7">
          <cell r="A7">
            <v>2012</v>
          </cell>
          <cell r="B7" t="str">
            <v>C0720100200</v>
          </cell>
          <cell r="C7" t="str">
            <v>旧飯野町</v>
          </cell>
          <cell r="D7">
            <v>1836723</v>
          </cell>
          <cell r="E7">
            <v>-1242</v>
          </cell>
          <cell r="F7">
            <v>497077</v>
          </cell>
          <cell r="G7">
            <v>-51</v>
          </cell>
          <cell r="H7">
            <v>1338455</v>
          </cell>
        </row>
        <row r="8">
          <cell r="A8">
            <v>202</v>
          </cell>
          <cell r="B8" t="str">
            <v>C0720280000</v>
          </cell>
          <cell r="C8" t="str">
            <v>会津若松市</v>
          </cell>
          <cell r="D8">
            <v>22841255</v>
          </cell>
          <cell r="E8">
            <v>0</v>
          </cell>
          <cell r="F8">
            <v>13212281</v>
          </cell>
          <cell r="G8">
            <v>0</v>
          </cell>
          <cell r="H8">
            <v>9628974</v>
          </cell>
        </row>
        <row r="9">
          <cell r="B9" t="str">
            <v>C0720280100</v>
          </cell>
          <cell r="C9" t="str">
            <v>旧会津若松市</v>
          </cell>
          <cell r="D9">
            <v>20603630</v>
          </cell>
          <cell r="E9">
            <v>0</v>
          </cell>
          <cell r="F9">
            <v>12333217</v>
          </cell>
          <cell r="G9">
            <v>0</v>
          </cell>
          <cell r="H9">
            <v>8270413</v>
          </cell>
        </row>
        <row r="10">
          <cell r="A10">
            <v>2023</v>
          </cell>
          <cell r="B10" t="str">
            <v>C0720280200</v>
          </cell>
          <cell r="C10" t="str">
            <v>旧河東町</v>
          </cell>
          <cell r="D10">
            <v>2237625</v>
          </cell>
          <cell r="E10">
            <v>0</v>
          </cell>
          <cell r="F10">
            <v>879064</v>
          </cell>
          <cell r="G10">
            <v>0</v>
          </cell>
          <cell r="H10">
            <v>1358561</v>
          </cell>
        </row>
        <row r="11">
          <cell r="A11">
            <v>2020</v>
          </cell>
          <cell r="B11" t="str">
            <v>C0720290000</v>
          </cell>
          <cell r="C11" t="str">
            <v>新１会津若松市</v>
          </cell>
          <cell r="D11">
            <v>20603630</v>
          </cell>
          <cell r="E11">
            <v>0</v>
          </cell>
          <cell r="F11">
            <v>12333217</v>
          </cell>
          <cell r="G11">
            <v>0</v>
          </cell>
          <cell r="H11">
            <v>8270413</v>
          </cell>
        </row>
        <row r="12">
          <cell r="A12">
            <v>2021</v>
          </cell>
          <cell r="B12" t="str">
            <v>C0720290100</v>
          </cell>
          <cell r="C12" t="str">
            <v>旧１会津若松市</v>
          </cell>
          <cell r="D12">
            <v>18521125</v>
          </cell>
          <cell r="E12">
            <v>0</v>
          </cell>
          <cell r="F12">
            <v>11722743</v>
          </cell>
          <cell r="G12">
            <v>0</v>
          </cell>
          <cell r="H12">
            <v>6798382</v>
          </cell>
        </row>
        <row r="13">
          <cell r="A13">
            <v>2022</v>
          </cell>
          <cell r="B13" t="str">
            <v>C0720290200</v>
          </cell>
          <cell r="C13" t="str">
            <v>旧１北会津村</v>
          </cell>
          <cell r="D13">
            <v>2082505</v>
          </cell>
          <cell r="E13">
            <v>0</v>
          </cell>
          <cell r="F13">
            <v>610474</v>
          </cell>
          <cell r="G13">
            <v>0</v>
          </cell>
          <cell r="H13">
            <v>1472031</v>
          </cell>
        </row>
        <row r="14">
          <cell r="A14">
            <v>203</v>
          </cell>
          <cell r="B14" t="str">
            <v>C0720360000</v>
          </cell>
          <cell r="C14" t="str">
            <v>郡山市</v>
          </cell>
          <cell r="D14">
            <v>50063242</v>
          </cell>
          <cell r="E14">
            <v>105497</v>
          </cell>
          <cell r="F14">
            <v>37477376</v>
          </cell>
          <cell r="G14">
            <v>43701</v>
          </cell>
          <cell r="H14">
            <v>12647662</v>
          </cell>
        </row>
        <row r="15">
          <cell r="A15">
            <v>204</v>
          </cell>
          <cell r="B15" t="str">
            <v>C0720440000</v>
          </cell>
          <cell r="C15" t="str">
            <v>いわき市</v>
          </cell>
          <cell r="D15">
            <v>55527974</v>
          </cell>
          <cell r="E15">
            <v>130273</v>
          </cell>
          <cell r="F15">
            <v>38033705</v>
          </cell>
          <cell r="G15">
            <v>-100383</v>
          </cell>
          <cell r="H15">
            <v>17724925</v>
          </cell>
        </row>
        <row r="16">
          <cell r="A16">
            <v>205</v>
          </cell>
          <cell r="B16" t="str">
            <v>C0720520000</v>
          </cell>
          <cell r="C16" t="str">
            <v>白河市</v>
          </cell>
          <cell r="D16">
            <v>14154343</v>
          </cell>
          <cell r="E16">
            <v>0</v>
          </cell>
          <cell r="F16">
            <v>7269671</v>
          </cell>
          <cell r="G16">
            <v>0</v>
          </cell>
          <cell r="H16">
            <v>6884672</v>
          </cell>
        </row>
        <row r="17">
          <cell r="A17">
            <v>2051</v>
          </cell>
          <cell r="B17" t="str">
            <v>C0720520100</v>
          </cell>
          <cell r="C17" t="str">
            <v>旧白河市</v>
          </cell>
          <cell r="D17">
            <v>8311338</v>
          </cell>
          <cell r="E17">
            <v>0</v>
          </cell>
          <cell r="F17">
            <v>5646029</v>
          </cell>
          <cell r="G17">
            <v>0</v>
          </cell>
          <cell r="H17">
            <v>2665309</v>
          </cell>
        </row>
        <row r="18">
          <cell r="A18">
            <v>2052</v>
          </cell>
          <cell r="B18" t="str">
            <v>C0720520200</v>
          </cell>
          <cell r="C18" t="str">
            <v>旧表郷村</v>
          </cell>
          <cell r="D18">
            <v>2097017</v>
          </cell>
          <cell r="E18">
            <v>0</v>
          </cell>
          <cell r="F18">
            <v>595123</v>
          </cell>
          <cell r="G18">
            <v>0</v>
          </cell>
          <cell r="H18">
            <v>1501894</v>
          </cell>
        </row>
        <row r="19">
          <cell r="A19">
            <v>2053</v>
          </cell>
          <cell r="B19" t="str">
            <v>C0720520300</v>
          </cell>
          <cell r="C19" t="str">
            <v>旧東村</v>
          </cell>
          <cell r="D19">
            <v>1931883</v>
          </cell>
          <cell r="E19">
            <v>0</v>
          </cell>
          <cell r="F19">
            <v>538477</v>
          </cell>
          <cell r="G19">
            <v>0</v>
          </cell>
          <cell r="H19">
            <v>1393406</v>
          </cell>
        </row>
        <row r="20">
          <cell r="A20">
            <v>2054</v>
          </cell>
          <cell r="B20" t="str">
            <v>C0720520400</v>
          </cell>
          <cell r="C20" t="str">
            <v>旧大信村</v>
          </cell>
          <cell r="D20">
            <v>1814105</v>
          </cell>
          <cell r="E20">
            <v>0</v>
          </cell>
          <cell r="F20">
            <v>490042</v>
          </cell>
          <cell r="G20">
            <v>0</v>
          </cell>
          <cell r="H20">
            <v>1324063</v>
          </cell>
        </row>
        <row r="21">
          <cell r="A21">
            <v>207</v>
          </cell>
          <cell r="B21" t="str">
            <v>C0720790000</v>
          </cell>
          <cell r="C21" t="str">
            <v>須賀川市</v>
          </cell>
          <cell r="D21">
            <v>15046946</v>
          </cell>
          <cell r="E21">
            <v>19729</v>
          </cell>
          <cell r="F21">
            <v>7729290</v>
          </cell>
          <cell r="G21">
            <v>14546</v>
          </cell>
          <cell r="H21">
            <v>7322839</v>
          </cell>
        </row>
        <row r="22">
          <cell r="A22">
            <v>2071</v>
          </cell>
          <cell r="B22" t="str">
            <v>C0720790100</v>
          </cell>
          <cell r="C22" t="str">
            <v>旧須賀川市</v>
          </cell>
          <cell r="D22">
            <v>11058750</v>
          </cell>
          <cell r="E22">
            <v>16678</v>
          </cell>
          <cell r="F22">
            <v>6668634</v>
          </cell>
          <cell r="G22">
            <v>13020</v>
          </cell>
          <cell r="H22">
            <v>4393774</v>
          </cell>
        </row>
        <row r="23">
          <cell r="A23">
            <v>2072</v>
          </cell>
          <cell r="B23" t="str">
            <v>C0720790200</v>
          </cell>
          <cell r="C23" t="str">
            <v>旧長沼町</v>
          </cell>
          <cell r="D23">
            <v>1964072</v>
          </cell>
          <cell r="E23">
            <v>1168</v>
          </cell>
          <cell r="F23">
            <v>550489</v>
          </cell>
          <cell r="G23">
            <v>1553</v>
          </cell>
          <cell r="H23">
            <v>1413198</v>
          </cell>
        </row>
        <row r="24">
          <cell r="A24">
            <v>2073</v>
          </cell>
          <cell r="B24" t="str">
            <v>C0720790300</v>
          </cell>
          <cell r="C24" t="str">
            <v>旧岩瀬村</v>
          </cell>
          <cell r="D24">
            <v>2024124</v>
          </cell>
          <cell r="E24">
            <v>1883</v>
          </cell>
          <cell r="F24">
            <v>510167</v>
          </cell>
          <cell r="G24">
            <v>-27</v>
          </cell>
          <cell r="H24">
            <v>1515867</v>
          </cell>
        </row>
        <row r="25">
          <cell r="A25">
            <v>208</v>
          </cell>
          <cell r="B25" t="str">
            <v>C0720870000</v>
          </cell>
          <cell r="C25" t="str">
            <v>喜多方市</v>
          </cell>
          <cell r="D25">
            <v>14035888</v>
          </cell>
          <cell r="E25">
            <v>0</v>
          </cell>
          <cell r="F25">
            <v>4405925</v>
          </cell>
          <cell r="G25">
            <v>0</v>
          </cell>
          <cell r="H25">
            <v>9629963</v>
          </cell>
        </row>
        <row r="26">
          <cell r="A26">
            <v>2081</v>
          </cell>
          <cell r="B26" t="str">
            <v>C0720870100</v>
          </cell>
          <cell r="C26" t="str">
            <v>旧喜多方市</v>
          </cell>
          <cell r="D26">
            <v>6665911</v>
          </cell>
          <cell r="E26">
            <v>0</v>
          </cell>
          <cell r="F26">
            <v>2994111</v>
          </cell>
          <cell r="G26">
            <v>0</v>
          </cell>
          <cell r="H26">
            <v>3671800</v>
          </cell>
        </row>
        <row r="27">
          <cell r="A27">
            <v>2082</v>
          </cell>
          <cell r="B27" t="str">
            <v>C0720870200</v>
          </cell>
          <cell r="C27" t="str">
            <v>旧熱塩加納村</v>
          </cell>
          <cell r="D27">
            <v>1551406</v>
          </cell>
          <cell r="E27">
            <v>0</v>
          </cell>
          <cell r="F27">
            <v>203023</v>
          </cell>
          <cell r="G27">
            <v>0</v>
          </cell>
          <cell r="H27">
            <v>1348383</v>
          </cell>
        </row>
        <row r="28">
          <cell r="A28">
            <v>2083</v>
          </cell>
          <cell r="B28" t="str">
            <v>C0720870300</v>
          </cell>
          <cell r="C28" t="str">
            <v>旧塩川町</v>
          </cell>
          <cell r="D28">
            <v>2663190</v>
          </cell>
          <cell r="E28">
            <v>0</v>
          </cell>
          <cell r="F28">
            <v>739101</v>
          </cell>
          <cell r="G28">
            <v>0</v>
          </cell>
          <cell r="H28">
            <v>1924089</v>
          </cell>
        </row>
        <row r="29">
          <cell r="A29">
            <v>2084</v>
          </cell>
          <cell r="B29" t="str">
            <v>C0720870400</v>
          </cell>
          <cell r="C29" t="str">
            <v>旧山都町</v>
          </cell>
          <cell r="D29">
            <v>1971709</v>
          </cell>
          <cell r="E29">
            <v>0</v>
          </cell>
          <cell r="F29">
            <v>234917</v>
          </cell>
          <cell r="G29">
            <v>0</v>
          </cell>
          <cell r="H29">
            <v>1736792</v>
          </cell>
        </row>
        <row r="30">
          <cell r="A30">
            <v>2085</v>
          </cell>
          <cell r="B30" t="str">
            <v>C0720870500</v>
          </cell>
          <cell r="C30" t="str">
            <v>旧高郷村</v>
          </cell>
          <cell r="D30">
            <v>1183672</v>
          </cell>
          <cell r="E30">
            <v>0</v>
          </cell>
          <cell r="F30">
            <v>234773</v>
          </cell>
          <cell r="G30">
            <v>0</v>
          </cell>
          <cell r="H30">
            <v>948899</v>
          </cell>
        </row>
        <row r="31">
          <cell r="A31">
            <v>209</v>
          </cell>
          <cell r="B31" t="str">
            <v>C0720950000</v>
          </cell>
          <cell r="C31" t="str">
            <v>相馬市</v>
          </cell>
          <cell r="D31">
            <v>7247560</v>
          </cell>
          <cell r="E31">
            <v>13713</v>
          </cell>
          <cell r="F31">
            <v>3976046</v>
          </cell>
          <cell r="G31">
            <v>12998</v>
          </cell>
          <cell r="H31">
            <v>3272229</v>
          </cell>
        </row>
        <row r="32">
          <cell r="A32">
            <v>210</v>
          </cell>
          <cell r="B32" t="str">
            <v>C0721090000</v>
          </cell>
          <cell r="C32" t="str">
            <v>二本松市</v>
          </cell>
          <cell r="D32">
            <v>14543257</v>
          </cell>
          <cell r="E32">
            <v>0</v>
          </cell>
          <cell r="F32">
            <v>5647368</v>
          </cell>
          <cell r="G32">
            <v>0</v>
          </cell>
          <cell r="H32">
            <v>8895889</v>
          </cell>
        </row>
        <row r="33">
          <cell r="A33">
            <v>2101</v>
          </cell>
          <cell r="B33" t="str">
            <v>C0721090100</v>
          </cell>
          <cell r="C33" t="str">
            <v>旧二本松市</v>
          </cell>
          <cell r="D33">
            <v>6488509</v>
          </cell>
          <cell r="E33">
            <v>0</v>
          </cell>
          <cell r="F33">
            <v>3491126</v>
          </cell>
          <cell r="G33">
            <v>0</v>
          </cell>
          <cell r="H33">
            <v>2997383</v>
          </cell>
        </row>
        <row r="34">
          <cell r="A34">
            <v>2102</v>
          </cell>
          <cell r="B34" t="str">
            <v>C0721090200</v>
          </cell>
          <cell r="C34" t="str">
            <v>旧安達町</v>
          </cell>
          <cell r="D34">
            <v>2731862</v>
          </cell>
          <cell r="E34">
            <v>0</v>
          </cell>
          <cell r="F34">
            <v>1064137</v>
          </cell>
          <cell r="G34">
            <v>0</v>
          </cell>
          <cell r="H34">
            <v>1667725</v>
          </cell>
        </row>
        <row r="35">
          <cell r="A35">
            <v>2103</v>
          </cell>
          <cell r="B35" t="str">
            <v>C0721090300</v>
          </cell>
          <cell r="C35" t="str">
            <v>旧岩代町</v>
          </cell>
          <cell r="D35">
            <v>2846624</v>
          </cell>
          <cell r="E35">
            <v>0</v>
          </cell>
          <cell r="F35">
            <v>597390</v>
          </cell>
          <cell r="G35">
            <v>0</v>
          </cell>
          <cell r="H35">
            <v>2249234</v>
          </cell>
        </row>
        <row r="36">
          <cell r="A36">
            <v>2104</v>
          </cell>
          <cell r="B36" t="str">
            <v>C0721090400</v>
          </cell>
          <cell r="C36" t="str">
            <v>旧東和町</v>
          </cell>
          <cell r="D36">
            <v>2476262</v>
          </cell>
          <cell r="E36">
            <v>0</v>
          </cell>
          <cell r="F36">
            <v>494715</v>
          </cell>
          <cell r="G36">
            <v>0</v>
          </cell>
          <cell r="H36">
            <v>1981547</v>
          </cell>
        </row>
        <row r="37">
          <cell r="A37">
            <v>211</v>
          </cell>
          <cell r="B37" t="str">
            <v>C0721170000</v>
          </cell>
          <cell r="C37" t="str">
            <v>田村市</v>
          </cell>
          <cell r="D37">
            <v>12801499</v>
          </cell>
          <cell r="E37">
            <v>4677</v>
          </cell>
          <cell r="F37">
            <v>3317500</v>
          </cell>
          <cell r="G37">
            <v>425</v>
          </cell>
          <cell r="H37">
            <v>9488251</v>
          </cell>
        </row>
        <row r="38">
          <cell r="A38">
            <v>2111</v>
          </cell>
          <cell r="B38" t="str">
            <v>C0721170100</v>
          </cell>
          <cell r="C38" t="str">
            <v>旧滝根町</v>
          </cell>
          <cell r="D38">
            <v>1867806</v>
          </cell>
          <cell r="E38">
            <v>-10156</v>
          </cell>
          <cell r="F38">
            <v>373052</v>
          </cell>
          <cell r="G38">
            <v>77</v>
          </cell>
          <cell r="H38">
            <v>1484521</v>
          </cell>
        </row>
        <row r="39">
          <cell r="A39">
            <v>2112</v>
          </cell>
          <cell r="B39" t="str">
            <v>C0721170200</v>
          </cell>
          <cell r="C39" t="str">
            <v>旧大越町</v>
          </cell>
          <cell r="D39">
            <v>1824360</v>
          </cell>
          <cell r="E39">
            <v>21910</v>
          </cell>
          <cell r="F39">
            <v>391900</v>
          </cell>
          <cell r="G39">
            <v>83</v>
          </cell>
          <cell r="H39">
            <v>1454287</v>
          </cell>
        </row>
        <row r="40">
          <cell r="A40">
            <v>2113</v>
          </cell>
          <cell r="B40" t="str">
            <v>C0721170300</v>
          </cell>
          <cell r="C40" t="str">
            <v>旧都路村</v>
          </cell>
          <cell r="D40">
            <v>1602925</v>
          </cell>
          <cell r="E40">
            <v>19916</v>
          </cell>
          <cell r="F40">
            <v>290598</v>
          </cell>
          <cell r="G40">
            <v>-1</v>
          </cell>
          <cell r="H40">
            <v>1332244</v>
          </cell>
        </row>
        <row r="41">
          <cell r="A41">
            <v>2114</v>
          </cell>
          <cell r="B41" t="str">
            <v>C0721170400</v>
          </cell>
          <cell r="C41" t="str">
            <v>旧常葉町</v>
          </cell>
          <cell r="D41">
            <v>2044812</v>
          </cell>
          <cell r="E41">
            <v>-3103</v>
          </cell>
          <cell r="F41">
            <v>404288</v>
          </cell>
          <cell r="G41">
            <v>-127</v>
          </cell>
          <cell r="H41">
            <v>1637548</v>
          </cell>
        </row>
        <row r="42">
          <cell r="A42">
            <v>2115</v>
          </cell>
          <cell r="B42" t="str">
            <v>C0721170500</v>
          </cell>
          <cell r="C42" t="str">
            <v>旧船引町</v>
          </cell>
          <cell r="D42">
            <v>5461596</v>
          </cell>
          <cell r="E42">
            <v>-23890</v>
          </cell>
          <cell r="F42">
            <v>1857662</v>
          </cell>
          <cell r="G42">
            <v>393</v>
          </cell>
          <cell r="H42">
            <v>3579651</v>
          </cell>
        </row>
        <row r="43">
          <cell r="A43">
            <v>212</v>
          </cell>
          <cell r="B43" t="str">
            <v>C0721250000</v>
          </cell>
          <cell r="C43" t="str">
            <v>南相馬市</v>
          </cell>
          <cell r="D43">
            <v>14464569</v>
          </cell>
          <cell r="E43">
            <v>-4</v>
          </cell>
          <cell r="F43">
            <v>7113676</v>
          </cell>
          <cell r="G43">
            <v>12554</v>
          </cell>
          <cell r="H43">
            <v>7338335</v>
          </cell>
        </row>
        <row r="44">
          <cell r="A44">
            <v>2121</v>
          </cell>
          <cell r="B44" t="str">
            <v>C0721250100</v>
          </cell>
          <cell r="C44" t="str">
            <v>旧原町市</v>
          </cell>
          <cell r="D44">
            <v>8185505</v>
          </cell>
          <cell r="E44">
            <v>-18</v>
          </cell>
          <cell r="F44">
            <v>5120536</v>
          </cell>
          <cell r="G44">
            <v>8869</v>
          </cell>
          <cell r="H44">
            <v>3056082</v>
          </cell>
        </row>
        <row r="45">
          <cell r="A45">
            <v>2122</v>
          </cell>
          <cell r="B45" t="str">
            <v>C0721250200</v>
          </cell>
          <cell r="C45" t="str">
            <v>旧鹿島町</v>
          </cell>
          <cell r="D45">
            <v>3219550</v>
          </cell>
          <cell r="E45">
            <v>-78</v>
          </cell>
          <cell r="F45">
            <v>955446</v>
          </cell>
          <cell r="G45">
            <v>1373</v>
          </cell>
          <cell r="H45">
            <v>2262653</v>
          </cell>
        </row>
        <row r="46">
          <cell r="A46">
            <v>2123</v>
          </cell>
          <cell r="B46" t="str">
            <v>C0721250300</v>
          </cell>
          <cell r="C46" t="str">
            <v>旧小高町</v>
          </cell>
          <cell r="D46">
            <v>3059514</v>
          </cell>
          <cell r="E46">
            <v>92</v>
          </cell>
          <cell r="F46">
            <v>1037694</v>
          </cell>
          <cell r="G46">
            <v>2312</v>
          </cell>
          <cell r="H46">
            <v>2019600</v>
          </cell>
        </row>
        <row r="47">
          <cell r="A47">
            <v>213</v>
          </cell>
          <cell r="B47" t="str">
            <v>C0721330000</v>
          </cell>
          <cell r="C47" t="str">
            <v>伊達市</v>
          </cell>
          <cell r="D47">
            <v>15455337</v>
          </cell>
          <cell r="E47">
            <v>0</v>
          </cell>
          <cell r="F47">
            <v>5172592</v>
          </cell>
          <cell r="G47">
            <v>0</v>
          </cell>
          <cell r="H47">
            <v>10282745</v>
          </cell>
        </row>
        <row r="48">
          <cell r="A48">
            <v>2131</v>
          </cell>
          <cell r="B48" t="str">
            <v>C0721330100</v>
          </cell>
          <cell r="C48" t="str">
            <v>旧伊達町</v>
          </cell>
          <cell r="D48">
            <v>2352880</v>
          </cell>
          <cell r="E48">
            <v>0</v>
          </cell>
          <cell r="F48">
            <v>994660</v>
          </cell>
          <cell r="G48">
            <v>0</v>
          </cell>
          <cell r="H48">
            <v>1358220</v>
          </cell>
        </row>
        <row r="49">
          <cell r="A49">
            <v>2132</v>
          </cell>
          <cell r="B49" t="str">
            <v>C0721330200</v>
          </cell>
          <cell r="C49" t="str">
            <v>旧梁川町</v>
          </cell>
          <cell r="D49">
            <v>4332993</v>
          </cell>
          <cell r="E49">
            <v>0</v>
          </cell>
          <cell r="F49">
            <v>1461957</v>
          </cell>
          <cell r="G49">
            <v>0</v>
          </cell>
          <cell r="H49">
            <v>2871036</v>
          </cell>
        </row>
        <row r="50">
          <cell r="A50">
            <v>2133</v>
          </cell>
          <cell r="B50" t="str">
            <v>C0721330300</v>
          </cell>
          <cell r="C50" t="str">
            <v>旧保原町</v>
          </cell>
          <cell r="D50">
            <v>4559335</v>
          </cell>
          <cell r="E50">
            <v>0</v>
          </cell>
          <cell r="F50">
            <v>1900106</v>
          </cell>
          <cell r="G50">
            <v>0</v>
          </cell>
          <cell r="H50">
            <v>2659229</v>
          </cell>
        </row>
        <row r="51">
          <cell r="A51">
            <v>2134</v>
          </cell>
          <cell r="B51" t="str">
            <v>C0721330400</v>
          </cell>
          <cell r="C51" t="str">
            <v>旧霊山町</v>
          </cell>
          <cell r="D51">
            <v>2574274</v>
          </cell>
          <cell r="E51">
            <v>0</v>
          </cell>
          <cell r="F51">
            <v>575497</v>
          </cell>
          <cell r="G51">
            <v>0</v>
          </cell>
          <cell r="H51">
            <v>1998777</v>
          </cell>
        </row>
        <row r="52">
          <cell r="A52">
            <v>2135</v>
          </cell>
          <cell r="B52" t="str">
            <v>C0721330500</v>
          </cell>
          <cell r="C52" t="str">
            <v>旧月舘町</v>
          </cell>
          <cell r="D52">
            <v>1635855</v>
          </cell>
          <cell r="E52">
            <v>0</v>
          </cell>
          <cell r="F52">
            <v>240372</v>
          </cell>
          <cell r="G52">
            <v>0</v>
          </cell>
          <cell r="H52">
            <v>1395483</v>
          </cell>
        </row>
        <row r="53">
          <cell r="A53">
            <v>214</v>
          </cell>
          <cell r="B53" t="str">
            <v>C0721410000</v>
          </cell>
          <cell r="C53" t="str">
            <v>本宮市</v>
          </cell>
          <cell r="D53">
            <v>6361193</v>
          </cell>
          <cell r="E53">
            <v>1347</v>
          </cell>
          <cell r="F53">
            <v>3565479</v>
          </cell>
          <cell r="G53">
            <v>-649</v>
          </cell>
          <cell r="H53">
            <v>2797710</v>
          </cell>
        </row>
        <row r="54">
          <cell r="A54">
            <v>2141</v>
          </cell>
          <cell r="B54" t="str">
            <v>C0721410100</v>
          </cell>
          <cell r="C54" t="str">
            <v>旧本宮町</v>
          </cell>
          <cell r="D54">
            <v>3863959</v>
          </cell>
          <cell r="E54">
            <v>2251</v>
          </cell>
          <cell r="F54">
            <v>2706242</v>
          </cell>
          <cell r="G54">
            <v>-442</v>
          </cell>
          <cell r="H54">
            <v>1160410</v>
          </cell>
        </row>
        <row r="55">
          <cell r="A55">
            <v>2142</v>
          </cell>
          <cell r="B55" t="str">
            <v>C0721410200</v>
          </cell>
          <cell r="C55" t="str">
            <v>旧白沢村</v>
          </cell>
          <cell r="D55">
            <v>2497234</v>
          </cell>
          <cell r="E55">
            <v>-904</v>
          </cell>
          <cell r="F55">
            <v>859237</v>
          </cell>
          <cell r="G55">
            <v>-207</v>
          </cell>
          <cell r="H55">
            <v>1637300</v>
          </cell>
        </row>
        <row r="56">
          <cell r="A56">
            <v>301</v>
          </cell>
          <cell r="B56" t="str">
            <v>C0730160000</v>
          </cell>
          <cell r="C56" t="str">
            <v>桑折町</v>
          </cell>
          <cell r="D56">
            <v>2803823</v>
          </cell>
          <cell r="E56">
            <v>2957</v>
          </cell>
          <cell r="F56">
            <v>1247116</v>
          </cell>
          <cell r="G56">
            <v>-66</v>
          </cell>
          <cell r="H56">
            <v>1559730</v>
          </cell>
        </row>
        <row r="57">
          <cell r="A57">
            <v>303</v>
          </cell>
          <cell r="B57" t="str">
            <v>C0730320000</v>
          </cell>
          <cell r="C57" t="str">
            <v>国見町</v>
          </cell>
          <cell r="D57">
            <v>2926610</v>
          </cell>
          <cell r="E57">
            <v>0</v>
          </cell>
          <cell r="F57">
            <v>834991</v>
          </cell>
          <cell r="G57">
            <v>0</v>
          </cell>
          <cell r="H57">
            <v>2091619</v>
          </cell>
        </row>
        <row r="58">
          <cell r="A58">
            <v>308</v>
          </cell>
          <cell r="B58" t="str">
            <v>C0730830000</v>
          </cell>
          <cell r="C58" t="str">
            <v>川俣町</v>
          </cell>
          <cell r="D58">
            <v>3535157</v>
          </cell>
          <cell r="E58">
            <v>0</v>
          </cell>
          <cell r="F58">
            <v>1146079</v>
          </cell>
          <cell r="G58">
            <v>0</v>
          </cell>
          <cell r="H58">
            <v>2389078</v>
          </cell>
        </row>
        <row r="59">
          <cell r="A59">
            <v>322</v>
          </cell>
          <cell r="B59" t="str">
            <v>C0732290000</v>
          </cell>
          <cell r="C59" t="str">
            <v>大玉村</v>
          </cell>
          <cell r="D59">
            <v>2309795</v>
          </cell>
          <cell r="E59">
            <v>0</v>
          </cell>
          <cell r="F59">
            <v>809919</v>
          </cell>
          <cell r="G59">
            <v>0</v>
          </cell>
          <cell r="H59">
            <v>1499876</v>
          </cell>
        </row>
        <row r="60">
          <cell r="A60">
            <v>342</v>
          </cell>
          <cell r="B60" t="str">
            <v>C0734230000</v>
          </cell>
          <cell r="C60" t="str">
            <v>鏡石町</v>
          </cell>
          <cell r="D60">
            <v>2602479</v>
          </cell>
          <cell r="E60">
            <v>649</v>
          </cell>
          <cell r="F60">
            <v>1353188</v>
          </cell>
          <cell r="G60">
            <v>0</v>
          </cell>
          <cell r="H60">
            <v>1249940</v>
          </cell>
        </row>
        <row r="61">
          <cell r="A61">
            <v>344</v>
          </cell>
          <cell r="B61" t="str">
            <v>C0734400000</v>
          </cell>
          <cell r="C61" t="str">
            <v>天栄村</v>
          </cell>
          <cell r="D61">
            <v>2365693</v>
          </cell>
          <cell r="E61">
            <v>0</v>
          </cell>
          <cell r="F61">
            <v>675848</v>
          </cell>
          <cell r="G61">
            <v>0</v>
          </cell>
          <cell r="H61">
            <v>1689845</v>
          </cell>
        </row>
        <row r="62">
          <cell r="A62">
            <v>362</v>
          </cell>
          <cell r="B62" t="str">
            <v>C0736280000</v>
          </cell>
          <cell r="C62" t="str">
            <v>下郷町</v>
          </cell>
          <cell r="D62">
            <v>2646900</v>
          </cell>
          <cell r="E62">
            <v>973</v>
          </cell>
          <cell r="F62">
            <v>987948</v>
          </cell>
          <cell r="G62">
            <v>-483</v>
          </cell>
          <cell r="H62">
            <v>1660408</v>
          </cell>
        </row>
        <row r="63">
          <cell r="A63">
            <v>364</v>
          </cell>
          <cell r="B63" t="str">
            <v>C0736440000</v>
          </cell>
          <cell r="C63" t="str">
            <v>檜枝岐村</v>
          </cell>
          <cell r="D63">
            <v>999086</v>
          </cell>
          <cell r="E63">
            <v>0</v>
          </cell>
          <cell r="F63">
            <v>327357</v>
          </cell>
          <cell r="G63">
            <v>0</v>
          </cell>
          <cell r="H63">
            <v>671729</v>
          </cell>
        </row>
        <row r="64">
          <cell r="A64">
            <v>367</v>
          </cell>
          <cell r="B64" t="str">
            <v>C0736790000</v>
          </cell>
          <cell r="C64" t="str">
            <v>只見町</v>
          </cell>
          <cell r="D64">
            <v>3189935</v>
          </cell>
          <cell r="E64">
            <v>0</v>
          </cell>
          <cell r="F64">
            <v>788179</v>
          </cell>
          <cell r="G64">
            <v>0</v>
          </cell>
          <cell r="H64">
            <v>2401756</v>
          </cell>
        </row>
        <row r="65">
          <cell r="A65">
            <v>368</v>
          </cell>
          <cell r="B65" t="str">
            <v>C0736870000</v>
          </cell>
          <cell r="C65" t="str">
            <v>南会津町</v>
          </cell>
          <cell r="D65">
            <v>8205578</v>
          </cell>
          <cell r="E65">
            <v>0</v>
          </cell>
          <cell r="F65">
            <v>1562015</v>
          </cell>
          <cell r="G65">
            <v>0</v>
          </cell>
          <cell r="H65">
            <v>6643563</v>
          </cell>
        </row>
        <row r="66">
          <cell r="A66">
            <v>3681</v>
          </cell>
          <cell r="B66" t="str">
            <v>C0736870100</v>
          </cell>
          <cell r="C66" t="str">
            <v>旧田島町</v>
          </cell>
          <cell r="D66">
            <v>3774947</v>
          </cell>
          <cell r="E66">
            <v>0</v>
          </cell>
          <cell r="F66">
            <v>1042784</v>
          </cell>
          <cell r="G66">
            <v>0</v>
          </cell>
          <cell r="H66">
            <v>2732163</v>
          </cell>
        </row>
        <row r="67">
          <cell r="A67">
            <v>3682</v>
          </cell>
          <cell r="B67" t="str">
            <v>C0736870200</v>
          </cell>
          <cell r="C67" t="str">
            <v>旧舘岩村</v>
          </cell>
          <cell r="D67">
            <v>1613542</v>
          </cell>
          <cell r="E67">
            <v>0</v>
          </cell>
          <cell r="F67">
            <v>185994</v>
          </cell>
          <cell r="G67">
            <v>0</v>
          </cell>
          <cell r="H67">
            <v>1427548</v>
          </cell>
        </row>
        <row r="68">
          <cell r="A68">
            <v>3683</v>
          </cell>
          <cell r="B68" t="str">
            <v>C0736870300</v>
          </cell>
          <cell r="C68" t="str">
            <v>旧伊南村</v>
          </cell>
          <cell r="D68">
            <v>1252316</v>
          </cell>
          <cell r="E68">
            <v>0</v>
          </cell>
          <cell r="F68">
            <v>127490</v>
          </cell>
          <cell r="G68">
            <v>0</v>
          </cell>
          <cell r="H68">
            <v>1124826</v>
          </cell>
        </row>
        <row r="69">
          <cell r="A69">
            <v>3684</v>
          </cell>
          <cell r="B69" t="str">
            <v>C0736870400</v>
          </cell>
          <cell r="C69" t="str">
            <v>旧南郷村</v>
          </cell>
          <cell r="D69">
            <v>1564773</v>
          </cell>
          <cell r="E69">
            <v>0</v>
          </cell>
          <cell r="F69">
            <v>205747</v>
          </cell>
          <cell r="G69">
            <v>0</v>
          </cell>
          <cell r="H69">
            <v>1359026</v>
          </cell>
        </row>
        <row r="70">
          <cell r="A70">
            <v>402</v>
          </cell>
          <cell r="B70" t="str">
            <v>C0740210000</v>
          </cell>
          <cell r="C70" t="str">
            <v>北塩原村</v>
          </cell>
          <cell r="D70">
            <v>1812321</v>
          </cell>
          <cell r="E70">
            <v>0</v>
          </cell>
          <cell r="F70">
            <v>459408</v>
          </cell>
          <cell r="G70">
            <v>0</v>
          </cell>
          <cell r="H70">
            <v>1352913</v>
          </cell>
        </row>
        <row r="71">
          <cell r="A71">
            <v>405</v>
          </cell>
          <cell r="B71" t="str">
            <v>C0740550000</v>
          </cell>
          <cell r="C71" t="str">
            <v>西会津町</v>
          </cell>
          <cell r="D71">
            <v>3219393</v>
          </cell>
          <cell r="E71">
            <v>0</v>
          </cell>
          <cell r="F71">
            <v>625308</v>
          </cell>
          <cell r="G71">
            <v>0</v>
          </cell>
          <cell r="H71">
            <v>2594085</v>
          </cell>
        </row>
        <row r="72">
          <cell r="A72">
            <v>407</v>
          </cell>
          <cell r="B72" t="str">
            <v>C0740710000</v>
          </cell>
          <cell r="C72" t="str">
            <v>磐梯町</v>
          </cell>
          <cell r="D72">
            <v>1811279</v>
          </cell>
          <cell r="E72">
            <v>2876</v>
          </cell>
          <cell r="F72">
            <v>560610</v>
          </cell>
          <cell r="G72">
            <v>-102</v>
          </cell>
          <cell r="H72">
            <v>1253647</v>
          </cell>
        </row>
        <row r="73">
          <cell r="A73">
            <v>408</v>
          </cell>
          <cell r="B73" t="str">
            <v>C0740800000</v>
          </cell>
          <cell r="C73" t="str">
            <v>猪苗代町</v>
          </cell>
          <cell r="D73">
            <v>4296252</v>
          </cell>
          <cell r="E73">
            <v>0</v>
          </cell>
          <cell r="F73">
            <v>1686146</v>
          </cell>
          <cell r="G73">
            <v>0</v>
          </cell>
          <cell r="H73">
            <v>2610106</v>
          </cell>
        </row>
        <row r="74">
          <cell r="A74">
            <v>421</v>
          </cell>
          <cell r="B74" t="str">
            <v>C0742170000</v>
          </cell>
          <cell r="C74" t="str">
            <v>会津坂下町</v>
          </cell>
          <cell r="D74">
            <v>4016291</v>
          </cell>
          <cell r="E74">
            <v>0</v>
          </cell>
          <cell r="F74">
            <v>1505233</v>
          </cell>
          <cell r="G74">
            <v>0</v>
          </cell>
          <cell r="H74">
            <v>2511058</v>
          </cell>
        </row>
        <row r="75">
          <cell r="A75">
            <v>422</v>
          </cell>
          <cell r="B75" t="str">
            <v>C0742250000</v>
          </cell>
          <cell r="C75" t="str">
            <v>湯川村</v>
          </cell>
          <cell r="D75">
            <v>1320500</v>
          </cell>
          <cell r="E75">
            <v>0</v>
          </cell>
          <cell r="F75">
            <v>307174</v>
          </cell>
          <cell r="G75">
            <v>0</v>
          </cell>
          <cell r="H75">
            <v>1013326</v>
          </cell>
        </row>
        <row r="76">
          <cell r="A76">
            <v>423</v>
          </cell>
          <cell r="B76" t="str">
            <v>C0742330000</v>
          </cell>
          <cell r="C76" t="str">
            <v>柳津町</v>
          </cell>
          <cell r="D76">
            <v>2300329</v>
          </cell>
          <cell r="E76">
            <v>0</v>
          </cell>
          <cell r="F76">
            <v>389461</v>
          </cell>
          <cell r="G76">
            <v>0</v>
          </cell>
          <cell r="H76">
            <v>1910868</v>
          </cell>
        </row>
        <row r="77">
          <cell r="A77">
            <v>444</v>
          </cell>
          <cell r="B77" t="str">
            <v>C0744460000</v>
          </cell>
          <cell r="C77" t="str">
            <v>三島町</v>
          </cell>
          <cell r="D77">
            <v>1176234</v>
          </cell>
          <cell r="E77">
            <v>640</v>
          </cell>
          <cell r="F77">
            <v>150299</v>
          </cell>
          <cell r="G77">
            <v>2</v>
          </cell>
          <cell r="H77">
            <v>1026573</v>
          </cell>
        </row>
        <row r="78">
          <cell r="A78">
            <v>445</v>
          </cell>
          <cell r="B78" t="str">
            <v>C0744540000</v>
          </cell>
          <cell r="C78" t="str">
            <v>金山町</v>
          </cell>
          <cell r="D78">
            <v>1797766</v>
          </cell>
          <cell r="E78">
            <v>0</v>
          </cell>
          <cell r="F78">
            <v>353541</v>
          </cell>
          <cell r="G78">
            <v>0</v>
          </cell>
          <cell r="H78">
            <v>1444225</v>
          </cell>
        </row>
        <row r="79">
          <cell r="A79">
            <v>446</v>
          </cell>
          <cell r="B79" t="str">
            <v>C0744620000</v>
          </cell>
          <cell r="C79" t="str">
            <v>昭和村</v>
          </cell>
          <cell r="D79">
            <v>1409830</v>
          </cell>
          <cell r="E79">
            <v>-756</v>
          </cell>
          <cell r="F79">
            <v>111393</v>
          </cell>
          <cell r="G79">
            <v>69</v>
          </cell>
          <cell r="H79">
            <v>1297612</v>
          </cell>
        </row>
        <row r="80">
          <cell r="A80">
            <v>447</v>
          </cell>
          <cell r="B80" t="str">
            <v>C0744710000</v>
          </cell>
          <cell r="C80" t="str">
            <v>会津美里町</v>
          </cell>
          <cell r="D80">
            <v>7055963</v>
          </cell>
          <cell r="E80">
            <v>0</v>
          </cell>
          <cell r="F80">
            <v>1533371</v>
          </cell>
          <cell r="G80">
            <v>0</v>
          </cell>
          <cell r="H80">
            <v>5522592</v>
          </cell>
        </row>
        <row r="81">
          <cell r="A81">
            <v>4471</v>
          </cell>
          <cell r="B81" t="str">
            <v>C0744710100</v>
          </cell>
          <cell r="C81" t="str">
            <v>旧会津高田町</v>
          </cell>
          <cell r="D81">
            <v>3726538</v>
          </cell>
          <cell r="E81">
            <v>0</v>
          </cell>
          <cell r="F81">
            <v>882403</v>
          </cell>
          <cell r="G81">
            <v>0</v>
          </cell>
          <cell r="H81">
            <v>2844135</v>
          </cell>
        </row>
        <row r="82">
          <cell r="A82">
            <v>4472</v>
          </cell>
          <cell r="B82" t="str">
            <v>C0744710200</v>
          </cell>
          <cell r="C82" t="str">
            <v>旧会津本郷町</v>
          </cell>
          <cell r="D82">
            <v>1840061</v>
          </cell>
          <cell r="E82">
            <v>0</v>
          </cell>
          <cell r="F82">
            <v>419678</v>
          </cell>
          <cell r="G82">
            <v>0</v>
          </cell>
          <cell r="H82">
            <v>1420383</v>
          </cell>
        </row>
        <row r="83">
          <cell r="A83">
            <v>4473</v>
          </cell>
          <cell r="B83" t="str">
            <v>C0744710300</v>
          </cell>
          <cell r="C83" t="str">
            <v>旧新鶴村</v>
          </cell>
          <cell r="D83">
            <v>1489364</v>
          </cell>
          <cell r="E83">
            <v>0</v>
          </cell>
          <cell r="F83">
            <v>231290</v>
          </cell>
          <cell r="G83">
            <v>0</v>
          </cell>
          <cell r="H83">
            <v>1258074</v>
          </cell>
        </row>
        <row r="84">
          <cell r="A84">
            <v>461</v>
          </cell>
          <cell r="B84" t="str">
            <v>C0746160000</v>
          </cell>
          <cell r="C84" t="str">
            <v>西郷村</v>
          </cell>
          <cell r="D84">
            <v>3223649</v>
          </cell>
          <cell r="E84">
            <v>0</v>
          </cell>
          <cell r="F84">
            <v>2816820</v>
          </cell>
          <cell r="G84">
            <v>0</v>
          </cell>
          <cell r="H84">
            <v>406829</v>
          </cell>
        </row>
        <row r="85">
          <cell r="A85">
            <v>464</v>
          </cell>
          <cell r="B85" t="str">
            <v>C0746410000</v>
          </cell>
          <cell r="C85" t="str">
            <v>泉崎村</v>
          </cell>
          <cell r="D85">
            <v>1948117</v>
          </cell>
          <cell r="E85">
            <v>0</v>
          </cell>
          <cell r="F85">
            <v>1087007</v>
          </cell>
          <cell r="G85">
            <v>0</v>
          </cell>
          <cell r="H85">
            <v>861110</v>
          </cell>
        </row>
        <row r="86">
          <cell r="A86">
            <v>465</v>
          </cell>
          <cell r="B86" t="str">
            <v>C0746590000</v>
          </cell>
          <cell r="C86" t="str">
            <v>中島村</v>
          </cell>
          <cell r="D86">
            <v>1597424</v>
          </cell>
          <cell r="E86">
            <v>0</v>
          </cell>
          <cell r="F86">
            <v>417408</v>
          </cell>
          <cell r="G86">
            <v>0</v>
          </cell>
          <cell r="H86">
            <v>1180016</v>
          </cell>
        </row>
        <row r="87">
          <cell r="A87">
            <v>466</v>
          </cell>
          <cell r="B87" t="str">
            <v>C0746670000</v>
          </cell>
          <cell r="C87" t="str">
            <v>矢吹町</v>
          </cell>
          <cell r="D87">
            <v>3668787</v>
          </cell>
          <cell r="E87">
            <v>685</v>
          </cell>
          <cell r="F87">
            <v>1901763</v>
          </cell>
          <cell r="G87">
            <v>11196</v>
          </cell>
          <cell r="H87">
            <v>1756513</v>
          </cell>
        </row>
        <row r="88">
          <cell r="A88">
            <v>481</v>
          </cell>
          <cell r="B88" t="str">
            <v>C0748110000</v>
          </cell>
          <cell r="C88" t="str">
            <v>棚倉町</v>
          </cell>
          <cell r="D88">
            <v>3167650</v>
          </cell>
          <cell r="E88">
            <v>2364</v>
          </cell>
          <cell r="F88">
            <v>1757121</v>
          </cell>
          <cell r="G88">
            <v>77553</v>
          </cell>
          <cell r="H88">
            <v>1335340</v>
          </cell>
        </row>
        <row r="89">
          <cell r="A89">
            <v>482</v>
          </cell>
          <cell r="B89" t="str">
            <v>C0748290000</v>
          </cell>
          <cell r="C89" t="str">
            <v>矢祭町</v>
          </cell>
          <cell r="D89">
            <v>2131392</v>
          </cell>
          <cell r="E89">
            <v>2738</v>
          </cell>
          <cell r="F89">
            <v>703842</v>
          </cell>
          <cell r="G89">
            <v>-54</v>
          </cell>
          <cell r="H89">
            <v>1430342</v>
          </cell>
        </row>
        <row r="90">
          <cell r="A90">
            <v>483</v>
          </cell>
          <cell r="B90" t="str">
            <v>C0748370000</v>
          </cell>
          <cell r="C90" t="str">
            <v>塙町</v>
          </cell>
          <cell r="D90">
            <v>3089423</v>
          </cell>
          <cell r="E90">
            <v>0</v>
          </cell>
          <cell r="F90">
            <v>801324</v>
          </cell>
          <cell r="G90">
            <v>0</v>
          </cell>
          <cell r="H90">
            <v>2288099</v>
          </cell>
        </row>
        <row r="91">
          <cell r="A91">
            <v>484</v>
          </cell>
          <cell r="B91" t="str">
            <v>C0748450000</v>
          </cell>
          <cell r="C91" t="str">
            <v>鮫川村</v>
          </cell>
          <cell r="D91">
            <v>1878427</v>
          </cell>
          <cell r="E91">
            <v>0</v>
          </cell>
          <cell r="F91">
            <v>295575</v>
          </cell>
          <cell r="G91">
            <v>0</v>
          </cell>
          <cell r="H91">
            <v>1582852</v>
          </cell>
        </row>
        <row r="92">
          <cell r="A92">
            <v>501</v>
          </cell>
          <cell r="B92" t="str">
            <v>C0750190000</v>
          </cell>
          <cell r="C92" t="str">
            <v>石川町</v>
          </cell>
          <cell r="D92">
            <v>3901043</v>
          </cell>
          <cell r="E92">
            <v>4808</v>
          </cell>
          <cell r="F92">
            <v>1621226</v>
          </cell>
          <cell r="G92">
            <v>-3606</v>
          </cell>
          <cell r="H92">
            <v>2288231</v>
          </cell>
        </row>
        <row r="93">
          <cell r="A93">
            <v>502</v>
          </cell>
          <cell r="B93" t="str">
            <v>C0750270000</v>
          </cell>
          <cell r="C93" t="str">
            <v>玉川村</v>
          </cell>
          <cell r="D93">
            <v>2116690</v>
          </cell>
          <cell r="E93">
            <v>0</v>
          </cell>
          <cell r="F93">
            <v>721757</v>
          </cell>
          <cell r="G93">
            <v>0</v>
          </cell>
          <cell r="H93">
            <v>1394933</v>
          </cell>
        </row>
        <row r="94">
          <cell r="A94">
            <v>503</v>
          </cell>
          <cell r="B94" t="str">
            <v>C0750350000</v>
          </cell>
          <cell r="C94" t="str">
            <v>平田村</v>
          </cell>
          <cell r="D94">
            <v>2340397</v>
          </cell>
          <cell r="E94">
            <v>-295</v>
          </cell>
          <cell r="F94">
            <v>601502</v>
          </cell>
          <cell r="G94">
            <v>-2985</v>
          </cell>
          <cell r="H94">
            <v>1741585</v>
          </cell>
        </row>
        <row r="95">
          <cell r="A95">
            <v>504</v>
          </cell>
          <cell r="B95" t="str">
            <v>C0750430000</v>
          </cell>
          <cell r="C95" t="str">
            <v>浅川町</v>
          </cell>
          <cell r="D95">
            <v>1885100</v>
          </cell>
          <cell r="E95">
            <v>0</v>
          </cell>
          <cell r="F95">
            <v>624401</v>
          </cell>
          <cell r="G95">
            <v>0</v>
          </cell>
          <cell r="H95">
            <v>1260699</v>
          </cell>
        </row>
        <row r="96">
          <cell r="A96">
            <v>505</v>
          </cell>
          <cell r="B96" t="str">
            <v>C0750510000</v>
          </cell>
          <cell r="C96" t="str">
            <v>古殿町</v>
          </cell>
          <cell r="D96">
            <v>2332066</v>
          </cell>
          <cell r="E96">
            <v>0</v>
          </cell>
          <cell r="F96">
            <v>516389</v>
          </cell>
          <cell r="G96">
            <v>0</v>
          </cell>
          <cell r="H96">
            <v>1815677</v>
          </cell>
        </row>
        <row r="97">
          <cell r="A97">
            <v>521</v>
          </cell>
          <cell r="B97" t="str">
            <v>C0752130000</v>
          </cell>
          <cell r="C97" t="str">
            <v>三春町</v>
          </cell>
          <cell r="D97">
            <v>3963485</v>
          </cell>
          <cell r="E97">
            <v>0</v>
          </cell>
          <cell r="F97">
            <v>1558826</v>
          </cell>
          <cell r="G97">
            <v>0</v>
          </cell>
          <cell r="H97">
            <v>2404659</v>
          </cell>
        </row>
        <row r="98">
          <cell r="A98">
            <v>522</v>
          </cell>
          <cell r="B98" t="str">
            <v>C0752210000</v>
          </cell>
          <cell r="C98" t="str">
            <v>小野町</v>
          </cell>
          <cell r="D98">
            <v>2801548</v>
          </cell>
          <cell r="E98">
            <v>0</v>
          </cell>
          <cell r="F98">
            <v>884588</v>
          </cell>
          <cell r="G98">
            <v>0</v>
          </cell>
          <cell r="H98">
            <v>1916960</v>
          </cell>
        </row>
        <row r="99">
          <cell r="A99">
            <v>541</v>
          </cell>
          <cell r="B99" t="str">
            <v>C0754180000</v>
          </cell>
          <cell r="C99" t="str">
            <v>広野町</v>
          </cell>
          <cell r="D99">
            <v>1501004</v>
          </cell>
          <cell r="E99">
            <v>1294</v>
          </cell>
          <cell r="F99">
            <v>1411205</v>
          </cell>
          <cell r="G99">
            <v>8516</v>
          </cell>
          <cell r="H99">
            <v>82577</v>
          </cell>
        </row>
        <row r="100">
          <cell r="A100">
            <v>542</v>
          </cell>
          <cell r="B100" t="str">
            <v>C0754260000</v>
          </cell>
          <cell r="C100" t="str">
            <v>楢葉町</v>
          </cell>
          <cell r="D100">
            <v>1856427</v>
          </cell>
          <cell r="E100">
            <v>8619</v>
          </cell>
          <cell r="F100">
            <v>1547279</v>
          </cell>
          <cell r="G100">
            <v>14074</v>
          </cell>
          <cell r="H100">
            <v>303693</v>
          </cell>
        </row>
        <row r="101">
          <cell r="A101">
            <v>543</v>
          </cell>
          <cell r="B101" t="str">
            <v>C0754340000</v>
          </cell>
          <cell r="C101" t="str">
            <v>富岡町</v>
          </cell>
          <cell r="D101">
            <v>2893671</v>
          </cell>
          <cell r="E101">
            <v>-159</v>
          </cell>
          <cell r="F101">
            <v>2303541</v>
          </cell>
          <cell r="G101">
            <v>-369</v>
          </cell>
          <cell r="H101">
            <v>590340</v>
          </cell>
        </row>
        <row r="102">
          <cell r="A102">
            <v>544</v>
          </cell>
          <cell r="B102" t="str">
            <v>C0754420000</v>
          </cell>
          <cell r="C102" t="str">
            <v>川内村</v>
          </cell>
          <cell r="D102">
            <v>1640127</v>
          </cell>
          <cell r="E102">
            <v>0</v>
          </cell>
          <cell r="F102">
            <v>409867</v>
          </cell>
          <cell r="G102">
            <v>0</v>
          </cell>
          <cell r="H102">
            <v>1230260</v>
          </cell>
        </row>
        <row r="103">
          <cell r="A103">
            <v>545</v>
          </cell>
          <cell r="B103" t="str">
            <v>C0754510000</v>
          </cell>
          <cell r="C103" t="str">
            <v>大熊町</v>
          </cell>
          <cell r="D103">
            <v>2497766</v>
          </cell>
          <cell r="E103">
            <v>0</v>
          </cell>
          <cell r="F103">
            <v>3643617</v>
          </cell>
          <cell r="G103">
            <v>0</v>
          </cell>
          <cell r="H103">
            <v>0</v>
          </cell>
        </row>
        <row r="104">
          <cell r="A104">
            <v>546</v>
          </cell>
          <cell r="B104" t="str">
            <v>C0754690000</v>
          </cell>
          <cell r="C104" t="str">
            <v>双葉町</v>
          </cell>
          <cell r="D104">
            <v>1819003</v>
          </cell>
          <cell r="E104">
            <v>0</v>
          </cell>
          <cell r="F104">
            <v>1428925</v>
          </cell>
          <cell r="G104">
            <v>0</v>
          </cell>
          <cell r="H104">
            <v>390078</v>
          </cell>
        </row>
        <row r="105">
          <cell r="A105">
            <v>547</v>
          </cell>
          <cell r="B105" t="str">
            <v>C0754770000</v>
          </cell>
          <cell r="C105" t="str">
            <v>浪江町</v>
          </cell>
          <cell r="D105">
            <v>4272751</v>
          </cell>
          <cell r="E105">
            <v>-45</v>
          </cell>
          <cell r="F105">
            <v>1509373</v>
          </cell>
          <cell r="G105">
            <v>-3028</v>
          </cell>
          <cell r="H105">
            <v>2766361</v>
          </cell>
        </row>
        <row r="106">
          <cell r="A106">
            <v>548</v>
          </cell>
          <cell r="B106" t="str">
            <v>C0754850000</v>
          </cell>
          <cell r="C106" t="str">
            <v>葛尾村</v>
          </cell>
          <cell r="D106">
            <v>1015981</v>
          </cell>
          <cell r="E106">
            <v>16</v>
          </cell>
          <cell r="F106">
            <v>120625</v>
          </cell>
          <cell r="G106">
            <v>25</v>
          </cell>
          <cell r="H106">
            <v>895347</v>
          </cell>
        </row>
        <row r="107">
          <cell r="A107">
            <v>561</v>
          </cell>
          <cell r="B107" t="str">
            <v>C0756120000</v>
          </cell>
          <cell r="C107" t="str">
            <v>新地町</v>
          </cell>
          <cell r="D107">
            <v>2234185</v>
          </cell>
          <cell r="E107">
            <v>26646</v>
          </cell>
          <cell r="F107">
            <v>1824574</v>
          </cell>
          <cell r="G107">
            <v>85788</v>
          </cell>
          <cell r="H107">
            <v>350469</v>
          </cell>
        </row>
        <row r="108">
          <cell r="A108">
            <v>564</v>
          </cell>
          <cell r="B108" t="str">
            <v>C0756470000</v>
          </cell>
          <cell r="C108" t="str">
            <v>飯舘村</v>
          </cell>
          <cell r="D108">
            <v>2560204</v>
          </cell>
          <cell r="E108">
            <v>0</v>
          </cell>
          <cell r="F108">
            <v>540693</v>
          </cell>
          <cell r="G108">
            <v>0</v>
          </cell>
          <cell r="H108">
            <v>2019511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74"/>
  <sheetViews>
    <sheetView view="pageBreakPreview" zoomScale="85" zoomScaleSheetLayoutView="85" zoomScalePageLayoutView="0" workbookViewId="0" topLeftCell="A1">
      <pane xSplit="2" ySplit="9" topLeftCell="C67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O74" sqref="O74"/>
    </sheetView>
  </sheetViews>
  <sheetFormatPr defaultColWidth="9.00390625" defaultRowHeight="13.5" customHeight="1"/>
  <cols>
    <col min="1" max="1" width="2.125" style="18" customWidth="1"/>
    <col min="2" max="2" width="12.00390625" style="18" customWidth="1"/>
    <col min="3" max="13" width="10.625" style="18" customWidth="1"/>
    <col min="14" max="14" width="12.625" style="18" customWidth="1"/>
    <col min="15" max="15" width="10.625" style="18" customWidth="1"/>
    <col min="16" max="16384" width="9.00390625" style="18" customWidth="1"/>
  </cols>
  <sheetData>
    <row r="1" ht="24" customHeight="1">
      <c r="A1" s="17" t="s">
        <v>248</v>
      </c>
    </row>
    <row r="2" spans="1:9" ht="13.5" customHeight="1">
      <c r="A2" s="19"/>
      <c r="I2" s="60"/>
    </row>
    <row r="3" spans="10:15" ht="12">
      <c r="J3" s="20" t="s">
        <v>119</v>
      </c>
      <c r="K3" s="84">
        <v>0.000822655</v>
      </c>
      <c r="L3" s="61"/>
      <c r="N3" s="92" t="s">
        <v>122</v>
      </c>
      <c r="O3" s="92"/>
    </row>
    <row r="4" spans="1:15" ht="12">
      <c r="A4" s="21"/>
      <c r="B4" s="22"/>
      <c r="C4" s="89" t="s">
        <v>237</v>
      </c>
      <c r="D4" s="90"/>
      <c r="E4" s="91"/>
      <c r="F4" s="89" t="s">
        <v>114</v>
      </c>
      <c r="G4" s="90"/>
      <c r="H4" s="91"/>
      <c r="I4" s="64" t="s">
        <v>62</v>
      </c>
      <c r="J4" s="65" t="s">
        <v>61</v>
      </c>
      <c r="K4" s="85" t="s">
        <v>227</v>
      </c>
      <c r="L4" s="85" t="str">
        <f>+K5</f>
        <v>２８年度</v>
      </c>
      <c r="M4" s="85" t="s">
        <v>249</v>
      </c>
      <c r="N4" s="121" t="s">
        <v>247</v>
      </c>
      <c r="O4" s="99"/>
    </row>
    <row r="5" spans="1:15" ht="13.5" customHeight="1">
      <c r="A5" s="23"/>
      <c r="B5" s="24" t="s">
        <v>58</v>
      </c>
      <c r="C5" s="66" t="s">
        <v>72</v>
      </c>
      <c r="D5" s="67" t="s">
        <v>57</v>
      </c>
      <c r="E5" s="67" t="s">
        <v>72</v>
      </c>
      <c r="F5" s="67" t="s">
        <v>72</v>
      </c>
      <c r="G5" s="67" t="s">
        <v>57</v>
      </c>
      <c r="H5" s="67" t="s">
        <v>72</v>
      </c>
      <c r="I5" s="68" t="s">
        <v>2</v>
      </c>
      <c r="J5" s="86" t="s">
        <v>3</v>
      </c>
      <c r="K5" s="86" t="s">
        <v>250</v>
      </c>
      <c r="L5" s="86" t="s">
        <v>118</v>
      </c>
      <c r="M5" s="86" t="s">
        <v>118</v>
      </c>
      <c r="N5" s="64" t="s">
        <v>59</v>
      </c>
      <c r="O5" s="64" t="s">
        <v>60</v>
      </c>
    </row>
    <row r="6" spans="1:15" ht="13.5" customHeight="1">
      <c r="A6" s="93" t="s">
        <v>0</v>
      </c>
      <c r="B6" s="94"/>
      <c r="C6" s="69" t="s">
        <v>113</v>
      </c>
      <c r="D6" s="69" t="s">
        <v>1</v>
      </c>
      <c r="E6" s="69" t="s">
        <v>109</v>
      </c>
      <c r="F6" s="69" t="s">
        <v>113</v>
      </c>
      <c r="G6" s="69" t="s">
        <v>1</v>
      </c>
      <c r="H6" s="69" t="s">
        <v>109</v>
      </c>
      <c r="I6" s="68" t="s">
        <v>63</v>
      </c>
      <c r="J6" s="68" t="s">
        <v>64</v>
      </c>
      <c r="K6" s="86" t="s">
        <v>232</v>
      </c>
      <c r="L6" s="86" t="s">
        <v>226</v>
      </c>
      <c r="M6" s="86" t="s">
        <v>226</v>
      </c>
      <c r="N6" s="70"/>
      <c r="O6" s="71" t="s">
        <v>65</v>
      </c>
    </row>
    <row r="7" spans="1:15" ht="13.5" customHeight="1">
      <c r="A7" s="23"/>
      <c r="B7" s="24"/>
      <c r="C7" s="68"/>
      <c r="D7" s="68"/>
      <c r="E7" s="68"/>
      <c r="F7" s="68"/>
      <c r="G7" s="68"/>
      <c r="H7" s="68"/>
      <c r="I7" s="68"/>
      <c r="J7" s="72" t="s">
        <v>112</v>
      </c>
      <c r="K7" s="83" t="s">
        <v>226</v>
      </c>
      <c r="L7" s="87" t="s">
        <v>238</v>
      </c>
      <c r="M7" s="83" t="s">
        <v>238</v>
      </c>
      <c r="N7" s="68" t="s">
        <v>229</v>
      </c>
      <c r="O7" s="68" t="s">
        <v>231</v>
      </c>
    </row>
    <row r="8" spans="1:15" ht="13.5" customHeight="1">
      <c r="A8" s="25"/>
      <c r="B8" s="26"/>
      <c r="C8" s="73"/>
      <c r="D8" s="73"/>
      <c r="E8" s="73" t="s">
        <v>66</v>
      </c>
      <c r="F8" s="73"/>
      <c r="G8" s="73"/>
      <c r="H8" s="73" t="s">
        <v>67</v>
      </c>
      <c r="I8" s="73" t="s">
        <v>68</v>
      </c>
      <c r="J8" s="73" t="s">
        <v>69</v>
      </c>
      <c r="K8" s="74" t="s">
        <v>239</v>
      </c>
      <c r="L8" s="73" t="s">
        <v>240</v>
      </c>
      <c r="M8" s="73" t="s">
        <v>228</v>
      </c>
      <c r="N8" s="73" t="s">
        <v>230</v>
      </c>
      <c r="O8" s="73"/>
    </row>
    <row r="9" spans="1:15" ht="18" customHeight="1">
      <c r="A9" s="21" t="s">
        <v>56</v>
      </c>
      <c r="B9" s="27"/>
      <c r="C9" s="28"/>
      <c r="D9" s="30"/>
      <c r="E9" s="28"/>
      <c r="F9" s="29"/>
      <c r="G9" s="30"/>
      <c r="H9" s="28"/>
      <c r="I9" s="28"/>
      <c r="J9" s="28"/>
      <c r="K9" s="28"/>
      <c r="L9" s="28"/>
      <c r="M9" s="28"/>
      <c r="N9" s="28"/>
      <c r="O9" s="28"/>
    </row>
    <row r="10" spans="1:15" ht="18" customHeight="1">
      <c r="A10" s="23"/>
      <c r="B10" s="122" t="s">
        <v>4</v>
      </c>
      <c r="C10" s="57">
        <v>44711362</v>
      </c>
      <c r="D10" s="123">
        <v>0</v>
      </c>
      <c r="E10" s="57">
        <f aca="true" t="shared" si="0" ref="E10:E22">C10+D10</f>
        <v>44711362</v>
      </c>
      <c r="F10" s="57">
        <v>34116552</v>
      </c>
      <c r="G10" s="123">
        <v>0</v>
      </c>
      <c r="H10" s="57">
        <f>F10+G10</f>
        <v>34116552</v>
      </c>
      <c r="I10" s="57">
        <f>E10-H10</f>
        <v>10594810</v>
      </c>
      <c r="J10" s="57">
        <f>+ROUND(E10*$K$3,0)</f>
        <v>36782</v>
      </c>
      <c r="K10" s="57">
        <f>+I10-J10</f>
        <v>10558028</v>
      </c>
      <c r="L10" s="57">
        <v>10558028</v>
      </c>
      <c r="M10" s="57">
        <v>11077867</v>
      </c>
      <c r="N10" s="57">
        <f>L10-M10</f>
        <v>-519839</v>
      </c>
      <c r="O10" s="124">
        <f>ROUND(N10/M10*100,1)</f>
        <v>-4.7</v>
      </c>
    </row>
    <row r="11" spans="1:15" ht="18" customHeight="1">
      <c r="A11" s="23"/>
      <c r="B11" s="122" t="s">
        <v>5</v>
      </c>
      <c r="C11" s="57">
        <v>23320270</v>
      </c>
      <c r="D11" s="57">
        <v>2574</v>
      </c>
      <c r="E11" s="57">
        <f t="shared" si="0"/>
        <v>23322844</v>
      </c>
      <c r="F11" s="57">
        <v>13992575</v>
      </c>
      <c r="G11" s="57">
        <v>-13624</v>
      </c>
      <c r="H11" s="57">
        <f aca="true" t="shared" si="1" ref="H11:H22">F11+G11</f>
        <v>13978951</v>
      </c>
      <c r="I11" s="57">
        <f aca="true" t="shared" si="2" ref="I11:I22">E11-H11</f>
        <v>9343893</v>
      </c>
      <c r="J11" s="57">
        <f aca="true" t="shared" si="3" ref="J11:J22">+ROUND(E11*$K$3,0)</f>
        <v>19187</v>
      </c>
      <c r="K11" s="57">
        <f aca="true" t="shared" si="4" ref="K11:K22">+I11-J11</f>
        <v>9324706</v>
      </c>
      <c r="L11" s="57">
        <v>9324706</v>
      </c>
      <c r="M11" s="57">
        <v>9713761</v>
      </c>
      <c r="N11" s="57">
        <f aca="true" t="shared" si="5" ref="N11:N22">L11-M11</f>
        <v>-389055</v>
      </c>
      <c r="O11" s="124">
        <f aca="true" t="shared" si="6" ref="O11:O22">ROUND(N11/M11*100,1)</f>
        <v>-4</v>
      </c>
    </row>
    <row r="12" spans="1:15" ht="18" customHeight="1">
      <c r="A12" s="23"/>
      <c r="B12" s="122" t="s">
        <v>6</v>
      </c>
      <c r="C12" s="57">
        <v>50996355</v>
      </c>
      <c r="D12" s="123">
        <v>0</v>
      </c>
      <c r="E12" s="57">
        <f t="shared" si="0"/>
        <v>50996355</v>
      </c>
      <c r="F12" s="57">
        <v>40640203</v>
      </c>
      <c r="G12" s="123">
        <v>0</v>
      </c>
      <c r="H12" s="57">
        <f t="shared" si="1"/>
        <v>40640203</v>
      </c>
      <c r="I12" s="57">
        <f t="shared" si="2"/>
        <v>10356152</v>
      </c>
      <c r="J12" s="57">
        <f t="shared" si="3"/>
        <v>41952</v>
      </c>
      <c r="K12" s="57">
        <f t="shared" si="4"/>
        <v>10314200</v>
      </c>
      <c r="L12" s="57">
        <v>10314200</v>
      </c>
      <c r="M12" s="57">
        <v>10799049</v>
      </c>
      <c r="N12" s="57">
        <f t="shared" si="5"/>
        <v>-484849</v>
      </c>
      <c r="O12" s="124">
        <f t="shared" si="6"/>
        <v>-4.5</v>
      </c>
    </row>
    <row r="13" spans="1:15" ht="18" customHeight="1">
      <c r="A13" s="23"/>
      <c r="B13" s="122" t="s">
        <v>7</v>
      </c>
      <c r="C13" s="57">
        <v>56014416</v>
      </c>
      <c r="D13" s="123">
        <v>0</v>
      </c>
      <c r="E13" s="57">
        <f t="shared" si="0"/>
        <v>56014416</v>
      </c>
      <c r="F13" s="57">
        <v>43172873</v>
      </c>
      <c r="G13" s="123">
        <v>0</v>
      </c>
      <c r="H13" s="57">
        <f t="shared" si="1"/>
        <v>43172873</v>
      </c>
      <c r="I13" s="57">
        <f t="shared" si="2"/>
        <v>12841543</v>
      </c>
      <c r="J13" s="57">
        <f t="shared" si="3"/>
        <v>46081</v>
      </c>
      <c r="K13" s="57">
        <f t="shared" si="4"/>
        <v>12795462</v>
      </c>
      <c r="L13" s="57">
        <v>12795462</v>
      </c>
      <c r="M13" s="57">
        <v>13976497</v>
      </c>
      <c r="N13" s="57">
        <f t="shared" si="5"/>
        <v>-1181035</v>
      </c>
      <c r="O13" s="124">
        <f t="shared" si="6"/>
        <v>-8.5</v>
      </c>
    </row>
    <row r="14" spans="1:15" ht="18" customHeight="1">
      <c r="A14" s="23"/>
      <c r="B14" s="122" t="s">
        <v>8</v>
      </c>
      <c r="C14" s="57">
        <v>14422242</v>
      </c>
      <c r="D14" s="123">
        <v>-27825</v>
      </c>
      <c r="E14" s="57">
        <f t="shared" si="0"/>
        <v>14394417</v>
      </c>
      <c r="F14" s="57">
        <v>7958346</v>
      </c>
      <c r="G14" s="123">
        <v>-2664</v>
      </c>
      <c r="H14" s="57">
        <f t="shared" si="1"/>
        <v>7955682</v>
      </c>
      <c r="I14" s="57">
        <f t="shared" si="2"/>
        <v>6438735</v>
      </c>
      <c r="J14" s="57">
        <f t="shared" si="3"/>
        <v>11842</v>
      </c>
      <c r="K14" s="57">
        <f t="shared" si="4"/>
        <v>6426893</v>
      </c>
      <c r="L14" s="57">
        <v>6426893</v>
      </c>
      <c r="M14" s="57">
        <v>6747406</v>
      </c>
      <c r="N14" s="57">
        <f t="shared" si="5"/>
        <v>-320513</v>
      </c>
      <c r="O14" s="124">
        <f t="shared" si="6"/>
        <v>-4.8</v>
      </c>
    </row>
    <row r="15" spans="1:15" ht="18" customHeight="1">
      <c r="A15" s="23"/>
      <c r="B15" s="122" t="s">
        <v>9</v>
      </c>
      <c r="C15" s="57">
        <v>15435178</v>
      </c>
      <c r="D15" s="123">
        <v>0</v>
      </c>
      <c r="E15" s="57">
        <f t="shared" si="0"/>
        <v>15435178</v>
      </c>
      <c r="F15" s="57">
        <v>8692460</v>
      </c>
      <c r="G15" s="123">
        <v>0</v>
      </c>
      <c r="H15" s="57">
        <f t="shared" si="1"/>
        <v>8692460</v>
      </c>
      <c r="I15" s="57">
        <f t="shared" si="2"/>
        <v>6742718</v>
      </c>
      <c r="J15" s="57">
        <f t="shared" si="3"/>
        <v>12698</v>
      </c>
      <c r="K15" s="57">
        <f t="shared" si="4"/>
        <v>6730020</v>
      </c>
      <c r="L15" s="57">
        <v>6730020</v>
      </c>
      <c r="M15" s="57">
        <v>6933533</v>
      </c>
      <c r="N15" s="57">
        <f t="shared" si="5"/>
        <v>-203513</v>
      </c>
      <c r="O15" s="124">
        <f t="shared" si="6"/>
        <v>-2.9</v>
      </c>
    </row>
    <row r="16" spans="1:15" ht="18" customHeight="1">
      <c r="A16" s="23"/>
      <c r="B16" s="122" t="s">
        <v>10</v>
      </c>
      <c r="C16" s="57">
        <v>14051766</v>
      </c>
      <c r="D16" s="123">
        <v>10628</v>
      </c>
      <c r="E16" s="57">
        <f t="shared" si="0"/>
        <v>14062394</v>
      </c>
      <c r="F16" s="57">
        <v>4697303</v>
      </c>
      <c r="G16" s="123">
        <v>110</v>
      </c>
      <c r="H16" s="57">
        <f t="shared" si="1"/>
        <v>4697413</v>
      </c>
      <c r="I16" s="57">
        <f>E16-H16</f>
        <v>9364981</v>
      </c>
      <c r="J16" s="57">
        <f t="shared" si="3"/>
        <v>11568</v>
      </c>
      <c r="K16" s="57">
        <f t="shared" si="4"/>
        <v>9353413</v>
      </c>
      <c r="L16" s="57">
        <v>9353413</v>
      </c>
      <c r="M16" s="57">
        <v>9515485</v>
      </c>
      <c r="N16" s="57">
        <f t="shared" si="5"/>
        <v>-162072</v>
      </c>
      <c r="O16" s="124">
        <f t="shared" si="6"/>
        <v>-1.7</v>
      </c>
    </row>
    <row r="17" spans="1:15" ht="18" customHeight="1">
      <c r="A17" s="23"/>
      <c r="B17" s="122" t="s">
        <v>11</v>
      </c>
      <c r="C17" s="57">
        <v>7491116</v>
      </c>
      <c r="D17" s="123">
        <v>0</v>
      </c>
      <c r="E17" s="57">
        <f t="shared" si="0"/>
        <v>7491116</v>
      </c>
      <c r="F17" s="57">
        <v>4983599</v>
      </c>
      <c r="G17" s="123">
        <v>0</v>
      </c>
      <c r="H17" s="57">
        <f t="shared" si="1"/>
        <v>4983599</v>
      </c>
      <c r="I17" s="57">
        <f t="shared" si="2"/>
        <v>2507517</v>
      </c>
      <c r="J17" s="57">
        <f t="shared" si="3"/>
        <v>6163</v>
      </c>
      <c r="K17" s="57">
        <f t="shared" si="4"/>
        <v>2501354</v>
      </c>
      <c r="L17" s="57">
        <v>2501354</v>
      </c>
      <c r="M17" s="57">
        <v>2598180</v>
      </c>
      <c r="N17" s="57">
        <f t="shared" si="5"/>
        <v>-96826</v>
      </c>
      <c r="O17" s="124">
        <f t="shared" si="6"/>
        <v>-3.7</v>
      </c>
    </row>
    <row r="18" spans="1:15" ht="18" customHeight="1">
      <c r="A18" s="23"/>
      <c r="B18" s="122" t="s">
        <v>12</v>
      </c>
      <c r="C18" s="57">
        <v>14820927</v>
      </c>
      <c r="D18" s="123">
        <v>27746</v>
      </c>
      <c r="E18" s="57">
        <f t="shared" si="0"/>
        <v>14848673</v>
      </c>
      <c r="F18" s="57">
        <v>6071407</v>
      </c>
      <c r="G18" s="123">
        <v>-3151</v>
      </c>
      <c r="H18" s="57">
        <f t="shared" si="1"/>
        <v>6068256</v>
      </c>
      <c r="I18" s="57">
        <f t="shared" si="2"/>
        <v>8780417</v>
      </c>
      <c r="J18" s="57">
        <f t="shared" si="3"/>
        <v>12215</v>
      </c>
      <c r="K18" s="57">
        <f t="shared" si="4"/>
        <v>8768202</v>
      </c>
      <c r="L18" s="57">
        <v>8768202</v>
      </c>
      <c r="M18" s="57">
        <v>8891427</v>
      </c>
      <c r="N18" s="57">
        <f t="shared" si="5"/>
        <v>-123225</v>
      </c>
      <c r="O18" s="124">
        <f t="shared" si="6"/>
        <v>-1.4</v>
      </c>
    </row>
    <row r="19" spans="1:15" ht="18" customHeight="1">
      <c r="A19" s="23"/>
      <c r="B19" s="122" t="s">
        <v>124</v>
      </c>
      <c r="C19" s="57">
        <v>12491652</v>
      </c>
      <c r="D19" s="57">
        <v>0</v>
      </c>
      <c r="E19" s="57">
        <f t="shared" si="0"/>
        <v>12491652</v>
      </c>
      <c r="F19" s="57">
        <v>3773580</v>
      </c>
      <c r="G19" s="57">
        <v>0</v>
      </c>
      <c r="H19" s="57">
        <f t="shared" si="1"/>
        <v>3773580</v>
      </c>
      <c r="I19" s="57">
        <f t="shared" si="2"/>
        <v>8718072</v>
      </c>
      <c r="J19" s="57">
        <f>+ROUND(E19*$K$3,0)-1</f>
        <v>10275</v>
      </c>
      <c r="K19" s="57">
        <f t="shared" si="4"/>
        <v>8707797</v>
      </c>
      <c r="L19" s="57">
        <v>8707797</v>
      </c>
      <c r="M19" s="57">
        <v>9116283</v>
      </c>
      <c r="N19" s="57">
        <f t="shared" si="5"/>
        <v>-408486</v>
      </c>
      <c r="O19" s="124">
        <f t="shared" si="6"/>
        <v>-4.5</v>
      </c>
    </row>
    <row r="20" spans="1:15" ht="18" customHeight="1">
      <c r="A20" s="23"/>
      <c r="B20" s="122" t="s">
        <v>129</v>
      </c>
      <c r="C20" s="57">
        <v>15001480</v>
      </c>
      <c r="D20" s="57">
        <v>61965</v>
      </c>
      <c r="E20" s="57">
        <f t="shared" si="0"/>
        <v>15063445</v>
      </c>
      <c r="F20" s="57">
        <v>9566952</v>
      </c>
      <c r="G20" s="57">
        <v>-328</v>
      </c>
      <c r="H20" s="57">
        <f t="shared" si="1"/>
        <v>9566624</v>
      </c>
      <c r="I20" s="57">
        <f t="shared" si="2"/>
        <v>5496821</v>
      </c>
      <c r="J20" s="57">
        <f t="shared" si="3"/>
        <v>12392</v>
      </c>
      <c r="K20" s="57">
        <f t="shared" si="4"/>
        <v>5484429</v>
      </c>
      <c r="L20" s="57">
        <v>5484429</v>
      </c>
      <c r="M20" s="57">
        <v>6088967</v>
      </c>
      <c r="N20" s="57">
        <f t="shared" si="5"/>
        <v>-604538</v>
      </c>
      <c r="O20" s="124">
        <f t="shared" si="6"/>
        <v>-9.9</v>
      </c>
    </row>
    <row r="21" spans="1:15" ht="18" customHeight="1">
      <c r="A21" s="23"/>
      <c r="B21" s="122" t="s">
        <v>130</v>
      </c>
      <c r="C21" s="57">
        <v>15603936</v>
      </c>
      <c r="D21" s="57">
        <v>-2584</v>
      </c>
      <c r="E21" s="57">
        <f t="shared" si="0"/>
        <v>15601352</v>
      </c>
      <c r="F21" s="57">
        <v>5683542</v>
      </c>
      <c r="G21" s="57">
        <v>122</v>
      </c>
      <c r="H21" s="57">
        <f t="shared" si="1"/>
        <v>5683664</v>
      </c>
      <c r="I21" s="57">
        <f t="shared" si="2"/>
        <v>9917688</v>
      </c>
      <c r="J21" s="57">
        <f t="shared" si="3"/>
        <v>12835</v>
      </c>
      <c r="K21" s="57">
        <f t="shared" si="4"/>
        <v>9904853</v>
      </c>
      <c r="L21" s="57">
        <v>9904853</v>
      </c>
      <c r="M21" s="57">
        <v>10048840</v>
      </c>
      <c r="N21" s="57">
        <f t="shared" si="5"/>
        <v>-143987</v>
      </c>
      <c r="O21" s="124">
        <f t="shared" si="6"/>
        <v>-1.4</v>
      </c>
    </row>
    <row r="22" spans="1:15" ht="18" customHeight="1">
      <c r="A22" s="23"/>
      <c r="B22" s="122" t="s">
        <v>135</v>
      </c>
      <c r="C22" s="125">
        <v>6546229</v>
      </c>
      <c r="D22" s="125">
        <v>0</v>
      </c>
      <c r="E22" s="57">
        <f t="shared" si="0"/>
        <v>6546229</v>
      </c>
      <c r="F22" s="125">
        <v>3858119</v>
      </c>
      <c r="G22" s="125">
        <v>0</v>
      </c>
      <c r="H22" s="57">
        <f t="shared" si="1"/>
        <v>3858119</v>
      </c>
      <c r="I22" s="57">
        <f t="shared" si="2"/>
        <v>2688110</v>
      </c>
      <c r="J22" s="57">
        <f t="shared" si="3"/>
        <v>5385</v>
      </c>
      <c r="K22" s="57">
        <f t="shared" si="4"/>
        <v>2682725</v>
      </c>
      <c r="L22" s="57">
        <v>2682725</v>
      </c>
      <c r="M22" s="125">
        <v>2636559</v>
      </c>
      <c r="N22" s="57">
        <f t="shared" si="5"/>
        <v>46166</v>
      </c>
      <c r="O22" s="124">
        <f t="shared" si="6"/>
        <v>1.8</v>
      </c>
    </row>
    <row r="23" spans="1:15" ht="18" customHeight="1">
      <c r="A23" s="89" t="s">
        <v>111</v>
      </c>
      <c r="B23" s="90"/>
      <c r="C23" s="59">
        <f>SUM(C10:C22)</f>
        <v>290906929</v>
      </c>
      <c r="D23" s="59">
        <f aca="true" t="shared" si="7" ref="D23:I23">SUM(D10:D22)</f>
        <v>72504</v>
      </c>
      <c r="E23" s="59">
        <f>SUM(E10:E22)</f>
        <v>290979433</v>
      </c>
      <c r="F23" s="59">
        <f t="shared" si="7"/>
        <v>187207511</v>
      </c>
      <c r="G23" s="59">
        <f t="shared" si="7"/>
        <v>-19535</v>
      </c>
      <c r="H23" s="59">
        <f t="shared" si="7"/>
        <v>187187976</v>
      </c>
      <c r="I23" s="59">
        <f t="shared" si="7"/>
        <v>103791457</v>
      </c>
      <c r="J23" s="59">
        <f>SUM(J10:J22)</f>
        <v>239375</v>
      </c>
      <c r="K23" s="59">
        <f>SUM(K10:K22)</f>
        <v>103552082</v>
      </c>
      <c r="L23" s="59">
        <f>SUM(L10:L22)</f>
        <v>103552082</v>
      </c>
      <c r="M23" s="59">
        <f>SUM(M10:M22)</f>
        <v>108143854</v>
      </c>
      <c r="N23" s="59">
        <f>SUM(N10:N22)</f>
        <v>-4591772</v>
      </c>
      <c r="O23" s="126">
        <f>ROUND(N23/M23*100,1)</f>
        <v>-4.2</v>
      </c>
    </row>
    <row r="24" spans="1:15" ht="18" customHeight="1">
      <c r="A24" s="23"/>
      <c r="B24" s="122" t="s">
        <v>13</v>
      </c>
      <c r="C24" s="30">
        <v>2931966</v>
      </c>
      <c r="D24" s="123">
        <v>398</v>
      </c>
      <c r="E24" s="57">
        <f aca="true" t="shared" si="8" ref="E24:E46">C24+D24</f>
        <v>2932364</v>
      </c>
      <c r="F24" s="30">
        <v>1318921</v>
      </c>
      <c r="G24" s="123">
        <v>-8239</v>
      </c>
      <c r="H24" s="57">
        <f aca="true" t="shared" si="9" ref="H24:H59">F24+G24</f>
        <v>1310682</v>
      </c>
      <c r="I24" s="57">
        <f aca="true" t="shared" si="10" ref="I24:I50">E24-H24</f>
        <v>1621682</v>
      </c>
      <c r="J24" s="57">
        <f aca="true" t="shared" si="11" ref="J24:J67">+ROUND(E24*$K$3,0)</f>
        <v>2412</v>
      </c>
      <c r="K24" s="57">
        <f aca="true" t="shared" si="12" ref="K24:K67">+I24-J24</f>
        <v>1619270</v>
      </c>
      <c r="L24" s="57">
        <v>1619270</v>
      </c>
      <c r="M24" s="30">
        <v>1616366</v>
      </c>
      <c r="N24" s="57">
        <f>L24-M24</f>
        <v>2904</v>
      </c>
      <c r="O24" s="124">
        <f>ROUND(N24/M24*100,1)</f>
        <v>0.2</v>
      </c>
    </row>
    <row r="25" spans="1:15" ht="18" customHeight="1">
      <c r="A25" s="23"/>
      <c r="B25" s="122" t="s">
        <v>14</v>
      </c>
      <c r="C25" s="57">
        <v>3094242</v>
      </c>
      <c r="D25" s="123">
        <v>0</v>
      </c>
      <c r="E25" s="57">
        <f t="shared" si="8"/>
        <v>3094242</v>
      </c>
      <c r="F25" s="57">
        <v>932891</v>
      </c>
      <c r="G25" s="123">
        <v>0</v>
      </c>
      <c r="H25" s="57">
        <f t="shared" si="9"/>
        <v>932891</v>
      </c>
      <c r="I25" s="57">
        <f t="shared" si="10"/>
        <v>2161351</v>
      </c>
      <c r="J25" s="57">
        <f t="shared" si="11"/>
        <v>2545</v>
      </c>
      <c r="K25" s="57">
        <f t="shared" si="12"/>
        <v>2158806</v>
      </c>
      <c r="L25" s="57">
        <v>2158806</v>
      </c>
      <c r="M25" s="57">
        <v>2164313</v>
      </c>
      <c r="N25" s="57">
        <f aca="true" t="shared" si="13" ref="N25:N67">L25-M25</f>
        <v>-5507</v>
      </c>
      <c r="O25" s="124">
        <f aca="true" t="shared" si="14" ref="O25:O67">ROUND(N25/M25*100,1)</f>
        <v>-0.3</v>
      </c>
    </row>
    <row r="26" spans="1:15" ht="18" customHeight="1">
      <c r="A26" s="23"/>
      <c r="B26" s="122" t="s">
        <v>15</v>
      </c>
      <c r="C26" s="57">
        <v>3603185</v>
      </c>
      <c r="D26" s="123">
        <v>0</v>
      </c>
      <c r="E26" s="57">
        <f t="shared" si="8"/>
        <v>3603185</v>
      </c>
      <c r="F26" s="57">
        <v>1355785</v>
      </c>
      <c r="G26" s="123">
        <v>0</v>
      </c>
      <c r="H26" s="57">
        <f t="shared" si="9"/>
        <v>1355785</v>
      </c>
      <c r="I26" s="57">
        <f t="shared" si="10"/>
        <v>2247400</v>
      </c>
      <c r="J26" s="57">
        <f t="shared" si="11"/>
        <v>2964</v>
      </c>
      <c r="K26" s="57">
        <f t="shared" si="12"/>
        <v>2244436</v>
      </c>
      <c r="L26" s="57">
        <v>2244436</v>
      </c>
      <c r="M26" s="57">
        <v>2351505</v>
      </c>
      <c r="N26" s="57">
        <f t="shared" si="13"/>
        <v>-107069</v>
      </c>
      <c r="O26" s="124">
        <f t="shared" si="14"/>
        <v>-4.6</v>
      </c>
    </row>
    <row r="27" spans="1:15" ht="18" customHeight="1">
      <c r="A27" s="23"/>
      <c r="B27" s="122" t="s">
        <v>16</v>
      </c>
      <c r="C27" s="57">
        <v>2393875</v>
      </c>
      <c r="D27" s="123">
        <v>0</v>
      </c>
      <c r="E27" s="57">
        <f t="shared" si="8"/>
        <v>2393875</v>
      </c>
      <c r="F27" s="57">
        <v>873940</v>
      </c>
      <c r="G27" s="123">
        <v>0</v>
      </c>
      <c r="H27" s="57">
        <f t="shared" si="9"/>
        <v>873940</v>
      </c>
      <c r="I27" s="57">
        <f t="shared" si="10"/>
        <v>1519935</v>
      </c>
      <c r="J27" s="57">
        <f t="shared" si="11"/>
        <v>1969</v>
      </c>
      <c r="K27" s="57">
        <f t="shared" si="12"/>
        <v>1517966</v>
      </c>
      <c r="L27" s="57">
        <v>1517966</v>
      </c>
      <c r="M27" s="57">
        <v>1539864</v>
      </c>
      <c r="N27" s="57">
        <f t="shared" si="13"/>
        <v>-21898</v>
      </c>
      <c r="O27" s="124">
        <f t="shared" si="14"/>
        <v>-1.4</v>
      </c>
    </row>
    <row r="28" spans="1:15" ht="18" customHeight="1">
      <c r="A28" s="23"/>
      <c r="B28" s="122" t="s">
        <v>17</v>
      </c>
      <c r="C28" s="57">
        <v>2693095</v>
      </c>
      <c r="D28" s="123">
        <v>0</v>
      </c>
      <c r="E28" s="57">
        <f t="shared" si="8"/>
        <v>2693095</v>
      </c>
      <c r="F28" s="57">
        <v>1539949</v>
      </c>
      <c r="G28" s="123">
        <v>0</v>
      </c>
      <c r="H28" s="57">
        <f t="shared" si="9"/>
        <v>1539949</v>
      </c>
      <c r="I28" s="57">
        <f t="shared" si="10"/>
        <v>1153146</v>
      </c>
      <c r="J28" s="57">
        <f t="shared" si="11"/>
        <v>2215</v>
      </c>
      <c r="K28" s="57">
        <f t="shared" si="12"/>
        <v>1150931</v>
      </c>
      <c r="L28" s="57">
        <v>1150931</v>
      </c>
      <c r="M28" s="57">
        <v>1242334</v>
      </c>
      <c r="N28" s="57">
        <f t="shared" si="13"/>
        <v>-91403</v>
      </c>
      <c r="O28" s="124">
        <f t="shared" si="14"/>
        <v>-7.4</v>
      </c>
    </row>
    <row r="29" spans="1:15" ht="18" customHeight="1">
      <c r="A29" s="23"/>
      <c r="B29" s="122" t="s">
        <v>18</v>
      </c>
      <c r="C29" s="57">
        <v>2411195</v>
      </c>
      <c r="D29" s="123">
        <v>0</v>
      </c>
      <c r="E29" s="57">
        <f t="shared" si="8"/>
        <v>2411195</v>
      </c>
      <c r="F29" s="57">
        <v>739452</v>
      </c>
      <c r="G29" s="123">
        <v>0</v>
      </c>
      <c r="H29" s="57">
        <f t="shared" si="9"/>
        <v>739452</v>
      </c>
      <c r="I29" s="57">
        <f t="shared" si="10"/>
        <v>1671743</v>
      </c>
      <c r="J29" s="57">
        <f t="shared" si="11"/>
        <v>1984</v>
      </c>
      <c r="K29" s="57">
        <f t="shared" si="12"/>
        <v>1669759</v>
      </c>
      <c r="L29" s="57">
        <v>1669759</v>
      </c>
      <c r="M29" s="57">
        <v>1712237</v>
      </c>
      <c r="N29" s="57">
        <f t="shared" si="13"/>
        <v>-42478</v>
      </c>
      <c r="O29" s="124">
        <f t="shared" si="14"/>
        <v>-2.5</v>
      </c>
    </row>
    <row r="30" spans="1:15" ht="18" customHeight="1">
      <c r="A30" s="23"/>
      <c r="B30" s="122" t="s">
        <v>19</v>
      </c>
      <c r="C30" s="57">
        <v>2676111</v>
      </c>
      <c r="D30" s="123">
        <v>2696</v>
      </c>
      <c r="E30" s="57">
        <f t="shared" si="8"/>
        <v>2678807</v>
      </c>
      <c r="F30" s="57">
        <v>996808</v>
      </c>
      <c r="G30" s="123">
        <v>-74</v>
      </c>
      <c r="H30" s="57">
        <f t="shared" si="9"/>
        <v>996734</v>
      </c>
      <c r="I30" s="57">
        <f t="shared" si="10"/>
        <v>1682073</v>
      </c>
      <c r="J30" s="57">
        <f t="shared" si="11"/>
        <v>2204</v>
      </c>
      <c r="K30" s="57">
        <f t="shared" si="12"/>
        <v>1679869</v>
      </c>
      <c r="L30" s="57">
        <v>1679869</v>
      </c>
      <c r="M30" s="57">
        <v>1684529</v>
      </c>
      <c r="N30" s="57">
        <f t="shared" si="13"/>
        <v>-4660</v>
      </c>
      <c r="O30" s="124">
        <f t="shared" si="14"/>
        <v>-0.3</v>
      </c>
    </row>
    <row r="31" spans="1:15" ht="18" customHeight="1">
      <c r="A31" s="23"/>
      <c r="B31" s="122" t="s">
        <v>233</v>
      </c>
      <c r="C31" s="57">
        <v>852991</v>
      </c>
      <c r="D31" s="123">
        <v>0</v>
      </c>
      <c r="E31" s="57">
        <f t="shared" si="8"/>
        <v>852991</v>
      </c>
      <c r="F31" s="57">
        <v>301563</v>
      </c>
      <c r="G31" s="123">
        <v>0</v>
      </c>
      <c r="H31" s="57">
        <f t="shared" si="9"/>
        <v>301563</v>
      </c>
      <c r="I31" s="57">
        <f t="shared" si="10"/>
        <v>551428</v>
      </c>
      <c r="J31" s="57">
        <f t="shared" si="11"/>
        <v>702</v>
      </c>
      <c r="K31" s="57">
        <f t="shared" si="12"/>
        <v>550726</v>
      </c>
      <c r="L31" s="57">
        <v>550726</v>
      </c>
      <c r="M31" s="57">
        <v>552476</v>
      </c>
      <c r="N31" s="57">
        <f t="shared" si="13"/>
        <v>-1750</v>
      </c>
      <c r="O31" s="124">
        <f t="shared" si="14"/>
        <v>-0.3</v>
      </c>
    </row>
    <row r="32" spans="1:15" ht="18" customHeight="1">
      <c r="A32" s="23"/>
      <c r="B32" s="122" t="s">
        <v>20</v>
      </c>
      <c r="C32" s="57">
        <v>3120374</v>
      </c>
      <c r="D32" s="123">
        <v>0</v>
      </c>
      <c r="E32" s="57">
        <f t="shared" si="8"/>
        <v>3120374</v>
      </c>
      <c r="F32" s="57">
        <v>763261</v>
      </c>
      <c r="G32" s="123">
        <v>0</v>
      </c>
      <c r="H32" s="57">
        <f t="shared" si="9"/>
        <v>763261</v>
      </c>
      <c r="I32" s="57">
        <f t="shared" si="10"/>
        <v>2357113</v>
      </c>
      <c r="J32" s="57">
        <f t="shared" si="11"/>
        <v>2567</v>
      </c>
      <c r="K32" s="57">
        <f t="shared" si="12"/>
        <v>2354546</v>
      </c>
      <c r="L32" s="57">
        <v>2354546</v>
      </c>
      <c r="M32" s="57">
        <v>2380762</v>
      </c>
      <c r="N32" s="57">
        <f t="shared" si="13"/>
        <v>-26216</v>
      </c>
      <c r="O32" s="124">
        <f t="shared" si="14"/>
        <v>-1.1</v>
      </c>
    </row>
    <row r="33" spans="1:15" ht="18" customHeight="1">
      <c r="A33" s="23"/>
      <c r="B33" s="122" t="s">
        <v>131</v>
      </c>
      <c r="C33" s="57">
        <v>7960435</v>
      </c>
      <c r="D33" s="123">
        <v>0</v>
      </c>
      <c r="E33" s="57">
        <f t="shared" si="8"/>
        <v>7960435</v>
      </c>
      <c r="F33" s="57">
        <v>1651510</v>
      </c>
      <c r="G33" s="123">
        <v>0</v>
      </c>
      <c r="H33" s="57">
        <f>F33+G33</f>
        <v>1651510</v>
      </c>
      <c r="I33" s="57">
        <f>E33-H33</f>
        <v>6308925</v>
      </c>
      <c r="J33" s="57">
        <f t="shared" si="11"/>
        <v>6549</v>
      </c>
      <c r="K33" s="57">
        <f t="shared" si="12"/>
        <v>6302376</v>
      </c>
      <c r="L33" s="57">
        <v>6302376</v>
      </c>
      <c r="M33" s="57">
        <v>6645176</v>
      </c>
      <c r="N33" s="57">
        <f t="shared" si="13"/>
        <v>-342800</v>
      </c>
      <c r="O33" s="124">
        <f t="shared" si="14"/>
        <v>-5.2</v>
      </c>
    </row>
    <row r="34" spans="1:15" ht="18" customHeight="1">
      <c r="A34" s="23"/>
      <c r="B34" s="122" t="s">
        <v>21</v>
      </c>
      <c r="C34" s="57">
        <v>1813033</v>
      </c>
      <c r="D34" s="123">
        <v>0</v>
      </c>
      <c r="E34" s="57">
        <f t="shared" si="8"/>
        <v>1813033</v>
      </c>
      <c r="F34" s="57">
        <v>409697</v>
      </c>
      <c r="G34" s="123">
        <v>0</v>
      </c>
      <c r="H34" s="57">
        <f t="shared" si="9"/>
        <v>409697</v>
      </c>
      <c r="I34" s="57">
        <f t="shared" si="10"/>
        <v>1403336</v>
      </c>
      <c r="J34" s="57">
        <f t="shared" si="11"/>
        <v>1492</v>
      </c>
      <c r="K34" s="57">
        <f t="shared" si="12"/>
        <v>1401844</v>
      </c>
      <c r="L34" s="57">
        <v>1401844</v>
      </c>
      <c r="M34" s="57">
        <v>1361350</v>
      </c>
      <c r="N34" s="57">
        <f t="shared" si="13"/>
        <v>40494</v>
      </c>
      <c r="O34" s="124">
        <f t="shared" si="14"/>
        <v>3</v>
      </c>
    </row>
    <row r="35" spans="1:15" ht="18" customHeight="1">
      <c r="A35" s="23"/>
      <c r="B35" s="122" t="s">
        <v>22</v>
      </c>
      <c r="C35" s="57">
        <v>3276346</v>
      </c>
      <c r="D35" s="123">
        <v>0</v>
      </c>
      <c r="E35" s="57">
        <f t="shared" si="8"/>
        <v>3276346</v>
      </c>
      <c r="F35" s="57">
        <v>654656</v>
      </c>
      <c r="G35" s="123">
        <v>0</v>
      </c>
      <c r="H35" s="57">
        <f t="shared" si="9"/>
        <v>654656</v>
      </c>
      <c r="I35" s="57">
        <f t="shared" si="10"/>
        <v>2621690</v>
      </c>
      <c r="J35" s="57">
        <f t="shared" si="11"/>
        <v>2695</v>
      </c>
      <c r="K35" s="57">
        <f t="shared" si="12"/>
        <v>2618995</v>
      </c>
      <c r="L35" s="57">
        <v>2618995</v>
      </c>
      <c r="M35" s="57">
        <v>2633274</v>
      </c>
      <c r="N35" s="57">
        <f t="shared" si="13"/>
        <v>-14279</v>
      </c>
      <c r="O35" s="124">
        <f t="shared" si="14"/>
        <v>-0.5</v>
      </c>
    </row>
    <row r="36" spans="1:15" ht="18" customHeight="1">
      <c r="A36" s="23"/>
      <c r="B36" s="122" t="s">
        <v>23</v>
      </c>
      <c r="C36" s="57">
        <v>1907595</v>
      </c>
      <c r="D36" s="123">
        <v>-1157</v>
      </c>
      <c r="E36" s="57">
        <f t="shared" si="8"/>
        <v>1906438</v>
      </c>
      <c r="F36" s="57">
        <v>540220</v>
      </c>
      <c r="G36" s="123">
        <v>-150</v>
      </c>
      <c r="H36" s="57">
        <f t="shared" si="9"/>
        <v>540070</v>
      </c>
      <c r="I36" s="57">
        <f t="shared" si="10"/>
        <v>1366368</v>
      </c>
      <c r="J36" s="57">
        <f t="shared" si="11"/>
        <v>1568</v>
      </c>
      <c r="K36" s="57">
        <f t="shared" si="12"/>
        <v>1364800</v>
      </c>
      <c r="L36" s="57">
        <v>1364800</v>
      </c>
      <c r="M36" s="57">
        <v>1361333</v>
      </c>
      <c r="N36" s="57">
        <f t="shared" si="13"/>
        <v>3467</v>
      </c>
      <c r="O36" s="124">
        <f t="shared" si="14"/>
        <v>0.3</v>
      </c>
    </row>
    <row r="37" spans="1:15" ht="18" customHeight="1">
      <c r="A37" s="23"/>
      <c r="B37" s="122" t="s">
        <v>24</v>
      </c>
      <c r="C37" s="57">
        <v>4444082</v>
      </c>
      <c r="D37" s="123">
        <v>0</v>
      </c>
      <c r="E37" s="57">
        <f t="shared" si="8"/>
        <v>4444082</v>
      </c>
      <c r="F37" s="57">
        <v>1744431</v>
      </c>
      <c r="G37" s="123">
        <v>0</v>
      </c>
      <c r="H37" s="57">
        <f t="shared" si="9"/>
        <v>1744431</v>
      </c>
      <c r="I37" s="57">
        <f t="shared" si="10"/>
        <v>2699651</v>
      </c>
      <c r="J37" s="57">
        <f t="shared" si="11"/>
        <v>3656</v>
      </c>
      <c r="K37" s="57">
        <f t="shared" si="12"/>
        <v>2695995</v>
      </c>
      <c r="L37" s="57">
        <v>2695995</v>
      </c>
      <c r="M37" s="57">
        <v>2752797</v>
      </c>
      <c r="N37" s="57">
        <f t="shared" si="13"/>
        <v>-56802</v>
      </c>
      <c r="O37" s="124">
        <f t="shared" si="14"/>
        <v>-2.1</v>
      </c>
    </row>
    <row r="38" spans="1:15" ht="18" customHeight="1">
      <c r="A38" s="23"/>
      <c r="B38" s="122" t="s">
        <v>25</v>
      </c>
      <c r="C38" s="57">
        <v>4238270</v>
      </c>
      <c r="D38" s="123">
        <v>-239</v>
      </c>
      <c r="E38" s="57">
        <f t="shared" si="8"/>
        <v>4238031</v>
      </c>
      <c r="F38" s="57">
        <v>1602905</v>
      </c>
      <c r="G38" s="123">
        <v>0</v>
      </c>
      <c r="H38" s="57">
        <f t="shared" si="9"/>
        <v>1602905</v>
      </c>
      <c r="I38" s="57">
        <f t="shared" si="10"/>
        <v>2635126</v>
      </c>
      <c r="J38" s="57">
        <f t="shared" si="11"/>
        <v>3486</v>
      </c>
      <c r="K38" s="57">
        <f t="shared" si="12"/>
        <v>2631640</v>
      </c>
      <c r="L38" s="57">
        <v>2631640</v>
      </c>
      <c r="M38" s="57">
        <v>2616346</v>
      </c>
      <c r="N38" s="57">
        <f t="shared" si="13"/>
        <v>15294</v>
      </c>
      <c r="O38" s="124">
        <f t="shared" si="14"/>
        <v>0.6</v>
      </c>
    </row>
    <row r="39" spans="1:15" ht="18" customHeight="1">
      <c r="A39" s="23"/>
      <c r="B39" s="122" t="s">
        <v>26</v>
      </c>
      <c r="C39" s="57">
        <v>1405757</v>
      </c>
      <c r="D39" s="123">
        <v>0</v>
      </c>
      <c r="E39" s="57">
        <f t="shared" si="8"/>
        <v>1405757</v>
      </c>
      <c r="F39" s="57">
        <v>341194</v>
      </c>
      <c r="G39" s="123">
        <v>0</v>
      </c>
      <c r="H39" s="57">
        <f t="shared" si="9"/>
        <v>341194</v>
      </c>
      <c r="I39" s="57">
        <f t="shared" si="10"/>
        <v>1064563</v>
      </c>
      <c r="J39" s="57">
        <f t="shared" si="11"/>
        <v>1156</v>
      </c>
      <c r="K39" s="57">
        <f t="shared" si="12"/>
        <v>1063407</v>
      </c>
      <c r="L39" s="57">
        <v>1063407</v>
      </c>
      <c r="M39" s="57">
        <v>1025954</v>
      </c>
      <c r="N39" s="57">
        <f t="shared" si="13"/>
        <v>37453</v>
      </c>
      <c r="O39" s="124">
        <f t="shared" si="14"/>
        <v>3.7</v>
      </c>
    </row>
    <row r="40" spans="1:15" ht="18" customHeight="1">
      <c r="A40" s="23"/>
      <c r="B40" s="122" t="s">
        <v>27</v>
      </c>
      <c r="C40" s="57">
        <v>2285872</v>
      </c>
      <c r="D40" s="123">
        <v>0</v>
      </c>
      <c r="E40" s="57">
        <f t="shared" si="8"/>
        <v>2285872</v>
      </c>
      <c r="F40" s="57">
        <v>423112</v>
      </c>
      <c r="G40" s="123">
        <v>0</v>
      </c>
      <c r="H40" s="57">
        <f t="shared" si="9"/>
        <v>423112</v>
      </c>
      <c r="I40" s="57">
        <f t="shared" si="10"/>
        <v>1862760</v>
      </c>
      <c r="J40" s="57">
        <f t="shared" si="11"/>
        <v>1880</v>
      </c>
      <c r="K40" s="57">
        <f t="shared" si="12"/>
        <v>1860880</v>
      </c>
      <c r="L40" s="57">
        <v>1860880</v>
      </c>
      <c r="M40" s="57">
        <v>1873153</v>
      </c>
      <c r="N40" s="57">
        <f t="shared" si="13"/>
        <v>-12273</v>
      </c>
      <c r="O40" s="124">
        <f t="shared" si="14"/>
        <v>-0.7</v>
      </c>
    </row>
    <row r="41" spans="1:15" ht="18" customHeight="1">
      <c r="A41" s="23"/>
      <c r="B41" s="122" t="s">
        <v>28</v>
      </c>
      <c r="C41" s="57">
        <v>1210417</v>
      </c>
      <c r="D41" s="123">
        <v>59</v>
      </c>
      <c r="E41" s="57">
        <f t="shared" si="8"/>
        <v>1210476</v>
      </c>
      <c r="F41" s="57">
        <v>173211</v>
      </c>
      <c r="G41" s="123">
        <v>65</v>
      </c>
      <c r="H41" s="57">
        <f t="shared" si="9"/>
        <v>173276</v>
      </c>
      <c r="I41" s="57">
        <f t="shared" si="10"/>
        <v>1037200</v>
      </c>
      <c r="J41" s="57">
        <f t="shared" si="11"/>
        <v>996</v>
      </c>
      <c r="K41" s="57">
        <f t="shared" si="12"/>
        <v>1036204</v>
      </c>
      <c r="L41" s="57">
        <v>1036204</v>
      </c>
      <c r="M41" s="57">
        <v>1057651</v>
      </c>
      <c r="N41" s="57">
        <f t="shared" si="13"/>
        <v>-21447</v>
      </c>
      <c r="O41" s="124">
        <f t="shared" si="14"/>
        <v>-2</v>
      </c>
    </row>
    <row r="42" spans="1:15" ht="18" customHeight="1">
      <c r="A42" s="23"/>
      <c r="B42" s="122" t="s">
        <v>29</v>
      </c>
      <c r="C42" s="57">
        <v>1805931</v>
      </c>
      <c r="D42" s="123">
        <v>0</v>
      </c>
      <c r="E42" s="57">
        <f t="shared" si="8"/>
        <v>1805931</v>
      </c>
      <c r="F42" s="57">
        <v>413021</v>
      </c>
      <c r="G42" s="123">
        <v>0</v>
      </c>
      <c r="H42" s="57">
        <f t="shared" si="9"/>
        <v>413021</v>
      </c>
      <c r="I42" s="57">
        <f t="shared" si="10"/>
        <v>1392910</v>
      </c>
      <c r="J42" s="57">
        <f t="shared" si="11"/>
        <v>1486</v>
      </c>
      <c r="K42" s="57">
        <f t="shared" si="12"/>
        <v>1391424</v>
      </c>
      <c r="L42" s="57">
        <v>1391424</v>
      </c>
      <c r="M42" s="57">
        <v>1439053</v>
      </c>
      <c r="N42" s="57">
        <f t="shared" si="13"/>
        <v>-47629</v>
      </c>
      <c r="O42" s="124">
        <f t="shared" si="14"/>
        <v>-3.3</v>
      </c>
    </row>
    <row r="43" spans="1:15" ht="18" customHeight="1">
      <c r="A43" s="23"/>
      <c r="B43" s="122" t="s">
        <v>30</v>
      </c>
      <c r="C43" s="57">
        <v>1336782</v>
      </c>
      <c r="D43" s="123">
        <v>1208</v>
      </c>
      <c r="E43" s="57">
        <f t="shared" si="8"/>
        <v>1337990</v>
      </c>
      <c r="F43" s="57">
        <v>121399</v>
      </c>
      <c r="G43" s="123">
        <v>84</v>
      </c>
      <c r="H43" s="57">
        <f t="shared" si="9"/>
        <v>121483</v>
      </c>
      <c r="I43" s="57">
        <f t="shared" si="10"/>
        <v>1216507</v>
      </c>
      <c r="J43" s="57">
        <f t="shared" si="11"/>
        <v>1101</v>
      </c>
      <c r="K43" s="57">
        <f t="shared" si="12"/>
        <v>1215406</v>
      </c>
      <c r="L43" s="57">
        <v>1215406</v>
      </c>
      <c r="M43" s="57">
        <v>1268643</v>
      </c>
      <c r="N43" s="57">
        <f t="shared" si="13"/>
        <v>-53237</v>
      </c>
      <c r="O43" s="124">
        <f t="shared" si="14"/>
        <v>-4.2</v>
      </c>
    </row>
    <row r="44" spans="1:15" ht="18" customHeight="1">
      <c r="A44" s="23"/>
      <c r="B44" s="122" t="s">
        <v>132</v>
      </c>
      <c r="C44" s="57">
        <v>6910410</v>
      </c>
      <c r="D44" s="123">
        <v>0</v>
      </c>
      <c r="E44" s="57">
        <f t="shared" si="8"/>
        <v>6910410</v>
      </c>
      <c r="F44" s="57">
        <v>1707001</v>
      </c>
      <c r="G44" s="123">
        <v>0</v>
      </c>
      <c r="H44" s="57">
        <f t="shared" si="9"/>
        <v>1707001</v>
      </c>
      <c r="I44" s="57">
        <f t="shared" si="10"/>
        <v>5203409</v>
      </c>
      <c r="J44" s="57">
        <f t="shared" si="11"/>
        <v>5685</v>
      </c>
      <c r="K44" s="57">
        <f t="shared" si="12"/>
        <v>5197724</v>
      </c>
      <c r="L44" s="57">
        <v>5197724</v>
      </c>
      <c r="M44" s="57">
        <v>5405018</v>
      </c>
      <c r="N44" s="57">
        <f t="shared" si="13"/>
        <v>-207294</v>
      </c>
      <c r="O44" s="124">
        <f t="shared" si="14"/>
        <v>-3.8</v>
      </c>
    </row>
    <row r="45" spans="1:15" ht="18" customHeight="1">
      <c r="A45" s="23"/>
      <c r="B45" s="122" t="s">
        <v>31</v>
      </c>
      <c r="C45" s="57">
        <v>4088371</v>
      </c>
      <c r="D45" s="123">
        <v>0</v>
      </c>
      <c r="E45" s="57">
        <f t="shared" si="8"/>
        <v>4088371</v>
      </c>
      <c r="F45" s="57">
        <v>3727838</v>
      </c>
      <c r="G45" s="123">
        <v>0</v>
      </c>
      <c r="H45" s="57">
        <f>F45+G45</f>
        <v>3727838</v>
      </c>
      <c r="I45" s="57">
        <f>E45-H45</f>
        <v>360533</v>
      </c>
      <c r="J45" s="57">
        <f t="shared" si="11"/>
        <v>3363</v>
      </c>
      <c r="K45" s="57">
        <f t="shared" si="12"/>
        <v>357170</v>
      </c>
      <c r="L45" s="57">
        <v>357170</v>
      </c>
      <c r="M45" s="58">
        <v>379157</v>
      </c>
      <c r="N45" s="57">
        <f t="shared" si="13"/>
        <v>-21987</v>
      </c>
      <c r="O45" s="124">
        <f t="shared" si="14"/>
        <v>-5.8</v>
      </c>
    </row>
    <row r="46" spans="1:15" ht="18" customHeight="1">
      <c r="A46" s="23"/>
      <c r="B46" s="122" t="s">
        <v>32</v>
      </c>
      <c r="C46" s="57">
        <v>1987283</v>
      </c>
      <c r="D46" s="123">
        <v>0</v>
      </c>
      <c r="E46" s="57">
        <f t="shared" si="8"/>
        <v>1987283</v>
      </c>
      <c r="F46" s="57">
        <v>1101350</v>
      </c>
      <c r="G46" s="123">
        <v>0</v>
      </c>
      <c r="H46" s="57">
        <f t="shared" si="9"/>
        <v>1101350</v>
      </c>
      <c r="I46" s="57">
        <f t="shared" si="10"/>
        <v>885933</v>
      </c>
      <c r="J46" s="57">
        <f t="shared" si="11"/>
        <v>1635</v>
      </c>
      <c r="K46" s="57">
        <f t="shared" si="12"/>
        <v>884298</v>
      </c>
      <c r="L46" s="57">
        <v>884298</v>
      </c>
      <c r="M46" s="57">
        <v>993897</v>
      </c>
      <c r="N46" s="57">
        <f t="shared" si="13"/>
        <v>-109599</v>
      </c>
      <c r="O46" s="124">
        <f t="shared" si="14"/>
        <v>-11</v>
      </c>
    </row>
    <row r="47" spans="1:15" ht="18" customHeight="1">
      <c r="A47" s="23"/>
      <c r="B47" s="122" t="s">
        <v>33</v>
      </c>
      <c r="C47" s="57">
        <v>1662188</v>
      </c>
      <c r="D47" s="123">
        <v>0</v>
      </c>
      <c r="E47" s="57">
        <f aca="true" t="shared" si="15" ref="E47:E59">C47+D47</f>
        <v>1662188</v>
      </c>
      <c r="F47" s="57">
        <v>509950</v>
      </c>
      <c r="G47" s="123">
        <v>0</v>
      </c>
      <c r="H47" s="57">
        <f t="shared" si="9"/>
        <v>509950</v>
      </c>
      <c r="I47" s="57">
        <f t="shared" si="10"/>
        <v>1152238</v>
      </c>
      <c r="J47" s="57">
        <f t="shared" si="11"/>
        <v>1367</v>
      </c>
      <c r="K47" s="57">
        <f t="shared" si="12"/>
        <v>1150871</v>
      </c>
      <c r="L47" s="57">
        <v>1150871</v>
      </c>
      <c r="M47" s="57">
        <v>1169110</v>
      </c>
      <c r="N47" s="57">
        <f t="shared" si="13"/>
        <v>-18239</v>
      </c>
      <c r="O47" s="124">
        <f t="shared" si="14"/>
        <v>-1.6</v>
      </c>
    </row>
    <row r="48" spans="1:15" ht="18" customHeight="1">
      <c r="A48" s="23"/>
      <c r="B48" s="122" t="s">
        <v>34</v>
      </c>
      <c r="C48" s="57">
        <v>3703178</v>
      </c>
      <c r="D48" s="123">
        <v>-5264</v>
      </c>
      <c r="E48" s="57">
        <f t="shared" si="15"/>
        <v>3697914</v>
      </c>
      <c r="F48" s="57">
        <v>2149030</v>
      </c>
      <c r="G48" s="123">
        <v>17027</v>
      </c>
      <c r="H48" s="57">
        <f t="shared" si="9"/>
        <v>2166057</v>
      </c>
      <c r="I48" s="57">
        <f t="shared" si="10"/>
        <v>1531857</v>
      </c>
      <c r="J48" s="57">
        <f t="shared" si="11"/>
        <v>3042</v>
      </c>
      <c r="K48" s="57">
        <f t="shared" si="12"/>
        <v>1528815</v>
      </c>
      <c r="L48" s="57">
        <v>1528815</v>
      </c>
      <c r="M48" s="57">
        <v>1738505</v>
      </c>
      <c r="N48" s="57">
        <f t="shared" si="13"/>
        <v>-209690</v>
      </c>
      <c r="O48" s="124">
        <f t="shared" si="14"/>
        <v>-12.1</v>
      </c>
    </row>
    <row r="49" spans="1:15" ht="18" customHeight="1">
      <c r="A49" s="23"/>
      <c r="B49" s="122" t="s">
        <v>35</v>
      </c>
      <c r="C49" s="57">
        <v>3417253</v>
      </c>
      <c r="D49" s="123">
        <v>-886</v>
      </c>
      <c r="E49" s="57">
        <f t="shared" si="15"/>
        <v>3416367</v>
      </c>
      <c r="F49" s="57">
        <v>1916753</v>
      </c>
      <c r="G49" s="123">
        <v>-888</v>
      </c>
      <c r="H49" s="57">
        <f t="shared" si="9"/>
        <v>1915865</v>
      </c>
      <c r="I49" s="57">
        <f t="shared" si="10"/>
        <v>1500502</v>
      </c>
      <c r="J49" s="57">
        <f t="shared" si="11"/>
        <v>2810</v>
      </c>
      <c r="K49" s="57">
        <f t="shared" si="12"/>
        <v>1497692</v>
      </c>
      <c r="L49" s="57">
        <v>1497692</v>
      </c>
      <c r="M49" s="57">
        <v>1464512</v>
      </c>
      <c r="N49" s="57">
        <f t="shared" si="13"/>
        <v>33180</v>
      </c>
      <c r="O49" s="124">
        <f t="shared" si="14"/>
        <v>2.3</v>
      </c>
    </row>
    <row r="50" spans="1:15" ht="18" customHeight="1">
      <c r="A50" s="23"/>
      <c r="B50" s="122" t="s">
        <v>36</v>
      </c>
      <c r="C50" s="57">
        <v>2252301</v>
      </c>
      <c r="D50" s="123">
        <v>846</v>
      </c>
      <c r="E50" s="57">
        <f t="shared" si="15"/>
        <v>2253147</v>
      </c>
      <c r="F50" s="57">
        <v>930027</v>
      </c>
      <c r="G50" s="123">
        <v>-4864</v>
      </c>
      <c r="H50" s="57">
        <f t="shared" si="9"/>
        <v>925163</v>
      </c>
      <c r="I50" s="57">
        <f t="shared" si="10"/>
        <v>1327984</v>
      </c>
      <c r="J50" s="57">
        <f t="shared" si="11"/>
        <v>1854</v>
      </c>
      <c r="K50" s="57">
        <f t="shared" si="12"/>
        <v>1326130</v>
      </c>
      <c r="L50" s="57">
        <v>1326130</v>
      </c>
      <c r="M50" s="57">
        <v>1507671</v>
      </c>
      <c r="N50" s="57">
        <f t="shared" si="13"/>
        <v>-181541</v>
      </c>
      <c r="O50" s="124">
        <f t="shared" si="14"/>
        <v>-12</v>
      </c>
    </row>
    <row r="51" spans="1:15" ht="18" customHeight="1">
      <c r="A51" s="23"/>
      <c r="B51" s="122" t="s">
        <v>37</v>
      </c>
      <c r="C51" s="57">
        <v>3184457</v>
      </c>
      <c r="D51" s="123">
        <v>0</v>
      </c>
      <c r="E51" s="57">
        <f t="shared" si="15"/>
        <v>3184457</v>
      </c>
      <c r="F51" s="57">
        <v>901814</v>
      </c>
      <c r="G51" s="123">
        <v>0</v>
      </c>
      <c r="H51" s="57">
        <f t="shared" si="9"/>
        <v>901814</v>
      </c>
      <c r="I51" s="57">
        <f aca="true" t="shared" si="16" ref="I51:I67">E51-H51</f>
        <v>2282643</v>
      </c>
      <c r="J51" s="57">
        <f t="shared" si="11"/>
        <v>2620</v>
      </c>
      <c r="K51" s="57">
        <f t="shared" si="12"/>
        <v>2280023</v>
      </c>
      <c r="L51" s="57">
        <v>2280023</v>
      </c>
      <c r="M51" s="57">
        <v>2373418</v>
      </c>
      <c r="N51" s="57">
        <f t="shared" si="13"/>
        <v>-93395</v>
      </c>
      <c r="O51" s="124">
        <f t="shared" si="14"/>
        <v>-3.9</v>
      </c>
    </row>
    <row r="52" spans="1:15" ht="18" customHeight="1">
      <c r="A52" s="23"/>
      <c r="B52" s="122" t="s">
        <v>38</v>
      </c>
      <c r="C52" s="57">
        <v>1924835</v>
      </c>
      <c r="D52" s="123">
        <v>0</v>
      </c>
      <c r="E52" s="57">
        <f t="shared" si="15"/>
        <v>1924835</v>
      </c>
      <c r="F52" s="57">
        <v>310838</v>
      </c>
      <c r="G52" s="123">
        <v>0</v>
      </c>
      <c r="H52" s="57">
        <f t="shared" si="9"/>
        <v>310838</v>
      </c>
      <c r="I52" s="57">
        <f t="shared" si="16"/>
        <v>1613997</v>
      </c>
      <c r="J52" s="57">
        <f t="shared" si="11"/>
        <v>1583</v>
      </c>
      <c r="K52" s="57">
        <f t="shared" si="12"/>
        <v>1612414</v>
      </c>
      <c r="L52" s="57">
        <v>1612414</v>
      </c>
      <c r="M52" s="57">
        <v>1653642</v>
      </c>
      <c r="N52" s="57">
        <f t="shared" si="13"/>
        <v>-41228</v>
      </c>
      <c r="O52" s="124">
        <f t="shared" si="14"/>
        <v>-2.5</v>
      </c>
    </row>
    <row r="53" spans="1:15" ht="18" customHeight="1">
      <c r="A53" s="23"/>
      <c r="B53" s="122" t="s">
        <v>39</v>
      </c>
      <c r="C53" s="57">
        <v>3950409</v>
      </c>
      <c r="D53" s="123">
        <v>-4173</v>
      </c>
      <c r="E53" s="57">
        <f t="shared" si="15"/>
        <v>3946236</v>
      </c>
      <c r="F53" s="57">
        <v>1662265</v>
      </c>
      <c r="G53" s="123">
        <v>-731</v>
      </c>
      <c r="H53" s="57">
        <f t="shared" si="9"/>
        <v>1661534</v>
      </c>
      <c r="I53" s="57">
        <f t="shared" si="16"/>
        <v>2284702</v>
      </c>
      <c r="J53" s="57">
        <f t="shared" si="11"/>
        <v>3246</v>
      </c>
      <c r="K53" s="57">
        <f t="shared" si="12"/>
        <v>2281456</v>
      </c>
      <c r="L53" s="57">
        <v>2281456</v>
      </c>
      <c r="M53" s="57">
        <v>2347666</v>
      </c>
      <c r="N53" s="57">
        <f t="shared" si="13"/>
        <v>-66210</v>
      </c>
      <c r="O53" s="124">
        <f t="shared" si="14"/>
        <v>-2.8</v>
      </c>
    </row>
    <row r="54" spans="1:15" ht="18" customHeight="1">
      <c r="A54" s="23"/>
      <c r="B54" s="122" t="s">
        <v>40</v>
      </c>
      <c r="C54" s="57">
        <v>2131476</v>
      </c>
      <c r="D54" s="123">
        <v>0</v>
      </c>
      <c r="E54" s="57">
        <f t="shared" si="15"/>
        <v>2131476</v>
      </c>
      <c r="F54" s="57">
        <v>751888</v>
      </c>
      <c r="G54" s="123">
        <v>0</v>
      </c>
      <c r="H54" s="57">
        <f t="shared" si="9"/>
        <v>751888</v>
      </c>
      <c r="I54" s="57">
        <f t="shared" si="16"/>
        <v>1379588</v>
      </c>
      <c r="J54" s="57">
        <f t="shared" si="11"/>
        <v>1753</v>
      </c>
      <c r="K54" s="57">
        <f t="shared" si="12"/>
        <v>1377835</v>
      </c>
      <c r="L54" s="57">
        <v>1377835</v>
      </c>
      <c r="M54" s="57">
        <v>1441758</v>
      </c>
      <c r="N54" s="57">
        <f t="shared" si="13"/>
        <v>-63923</v>
      </c>
      <c r="O54" s="124">
        <f t="shared" si="14"/>
        <v>-4.4</v>
      </c>
    </row>
    <row r="55" spans="1:15" ht="18" customHeight="1">
      <c r="A55" s="23"/>
      <c r="B55" s="122" t="s">
        <v>41</v>
      </c>
      <c r="C55" s="57">
        <v>2401872</v>
      </c>
      <c r="D55" s="123">
        <v>713</v>
      </c>
      <c r="E55" s="57">
        <f t="shared" si="15"/>
        <v>2402585</v>
      </c>
      <c r="F55" s="57">
        <v>655832</v>
      </c>
      <c r="G55" s="123">
        <v>-96</v>
      </c>
      <c r="H55" s="57">
        <f t="shared" si="9"/>
        <v>655736</v>
      </c>
      <c r="I55" s="57">
        <f t="shared" si="16"/>
        <v>1746849</v>
      </c>
      <c r="J55" s="57">
        <f t="shared" si="11"/>
        <v>1976</v>
      </c>
      <c r="K55" s="57">
        <f t="shared" si="12"/>
        <v>1744873</v>
      </c>
      <c r="L55" s="57">
        <v>1744873</v>
      </c>
      <c r="M55" s="57">
        <v>1745822</v>
      </c>
      <c r="N55" s="57">
        <f t="shared" si="13"/>
        <v>-949</v>
      </c>
      <c r="O55" s="124">
        <f t="shared" si="14"/>
        <v>-0.1</v>
      </c>
    </row>
    <row r="56" spans="1:15" ht="18" customHeight="1">
      <c r="A56" s="23"/>
      <c r="B56" s="122" t="s">
        <v>42</v>
      </c>
      <c r="C56" s="57">
        <v>1909536</v>
      </c>
      <c r="D56" s="123">
        <v>0</v>
      </c>
      <c r="E56" s="57">
        <f t="shared" si="15"/>
        <v>1909536</v>
      </c>
      <c r="F56" s="57">
        <v>674990</v>
      </c>
      <c r="G56" s="123">
        <v>0</v>
      </c>
      <c r="H56" s="57">
        <f t="shared" si="9"/>
        <v>674990</v>
      </c>
      <c r="I56" s="57">
        <f t="shared" si="16"/>
        <v>1234546</v>
      </c>
      <c r="J56" s="57">
        <f t="shared" si="11"/>
        <v>1571</v>
      </c>
      <c r="K56" s="57">
        <f t="shared" si="12"/>
        <v>1232975</v>
      </c>
      <c r="L56" s="57">
        <v>1232975</v>
      </c>
      <c r="M56" s="57">
        <v>1271455</v>
      </c>
      <c r="N56" s="57">
        <f t="shared" si="13"/>
        <v>-38480</v>
      </c>
      <c r="O56" s="124">
        <f t="shared" si="14"/>
        <v>-3</v>
      </c>
    </row>
    <row r="57" spans="1:15" ht="18" customHeight="1">
      <c r="A57" s="23"/>
      <c r="B57" s="122" t="s">
        <v>43</v>
      </c>
      <c r="C57" s="57">
        <v>2382183</v>
      </c>
      <c r="D57" s="123">
        <v>0</v>
      </c>
      <c r="E57" s="57">
        <f t="shared" si="15"/>
        <v>2382183</v>
      </c>
      <c r="F57" s="57">
        <v>546970</v>
      </c>
      <c r="G57" s="123">
        <v>0</v>
      </c>
      <c r="H57" s="57">
        <f t="shared" si="9"/>
        <v>546970</v>
      </c>
      <c r="I57" s="57">
        <f t="shared" si="16"/>
        <v>1835213</v>
      </c>
      <c r="J57" s="57">
        <f t="shared" si="11"/>
        <v>1960</v>
      </c>
      <c r="K57" s="57">
        <f t="shared" si="12"/>
        <v>1833253</v>
      </c>
      <c r="L57" s="57">
        <v>1833253</v>
      </c>
      <c r="M57" s="57">
        <v>1865020</v>
      </c>
      <c r="N57" s="57">
        <f t="shared" si="13"/>
        <v>-31767</v>
      </c>
      <c r="O57" s="124">
        <f t="shared" si="14"/>
        <v>-1.7</v>
      </c>
    </row>
    <row r="58" spans="1:15" ht="18" customHeight="1">
      <c r="A58" s="23"/>
      <c r="B58" s="122" t="s">
        <v>44</v>
      </c>
      <c r="C58" s="57">
        <v>4117358</v>
      </c>
      <c r="D58" s="123">
        <v>0</v>
      </c>
      <c r="E58" s="57">
        <f t="shared" si="15"/>
        <v>4117358</v>
      </c>
      <c r="F58" s="57">
        <v>1720023</v>
      </c>
      <c r="G58" s="123">
        <v>0</v>
      </c>
      <c r="H58" s="57">
        <f t="shared" si="9"/>
        <v>1720023</v>
      </c>
      <c r="I58" s="57">
        <f t="shared" si="16"/>
        <v>2397335</v>
      </c>
      <c r="J58" s="57">
        <f t="shared" si="11"/>
        <v>3387</v>
      </c>
      <c r="K58" s="57">
        <f t="shared" si="12"/>
        <v>2393948</v>
      </c>
      <c r="L58" s="57">
        <v>2393948</v>
      </c>
      <c r="M58" s="57">
        <v>2417989</v>
      </c>
      <c r="N58" s="57">
        <f t="shared" si="13"/>
        <v>-24041</v>
      </c>
      <c r="O58" s="124">
        <f t="shared" si="14"/>
        <v>-1</v>
      </c>
    </row>
    <row r="59" spans="1:15" ht="18" customHeight="1">
      <c r="A59" s="23"/>
      <c r="B59" s="122" t="s">
        <v>45</v>
      </c>
      <c r="C59" s="57">
        <v>2907569</v>
      </c>
      <c r="D59" s="123">
        <v>0</v>
      </c>
      <c r="E59" s="57">
        <f t="shared" si="15"/>
        <v>2907569</v>
      </c>
      <c r="F59" s="57">
        <v>1002016</v>
      </c>
      <c r="G59" s="123">
        <v>0</v>
      </c>
      <c r="H59" s="57">
        <f t="shared" si="9"/>
        <v>1002016</v>
      </c>
      <c r="I59" s="57">
        <f t="shared" si="16"/>
        <v>1905553</v>
      </c>
      <c r="J59" s="57">
        <f t="shared" si="11"/>
        <v>2392</v>
      </c>
      <c r="K59" s="57">
        <f t="shared" si="12"/>
        <v>1903161</v>
      </c>
      <c r="L59" s="57">
        <v>1903161</v>
      </c>
      <c r="M59" s="57">
        <v>1886339</v>
      </c>
      <c r="N59" s="57">
        <f t="shared" si="13"/>
        <v>16822</v>
      </c>
      <c r="O59" s="124">
        <f t="shared" si="14"/>
        <v>0.9</v>
      </c>
    </row>
    <row r="60" spans="1:15" ht="18" customHeight="1">
      <c r="A60" s="23"/>
      <c r="B60" s="122" t="s">
        <v>47</v>
      </c>
      <c r="C60" s="57">
        <v>2177172</v>
      </c>
      <c r="D60" s="123">
        <v>-2023</v>
      </c>
      <c r="E60" s="57">
        <f>C60+D60</f>
        <v>2175149</v>
      </c>
      <c r="F60" s="57">
        <v>1795000</v>
      </c>
      <c r="G60" s="123">
        <v>-1172</v>
      </c>
      <c r="H60" s="57">
        <f>F60+G60</f>
        <v>1793828</v>
      </c>
      <c r="I60" s="57">
        <f>E60-H60</f>
        <v>381321</v>
      </c>
      <c r="J60" s="57">
        <f t="shared" si="11"/>
        <v>1789</v>
      </c>
      <c r="K60" s="57">
        <f t="shared" si="12"/>
        <v>379532</v>
      </c>
      <c r="L60" s="58">
        <v>379532</v>
      </c>
      <c r="M60" s="58">
        <v>418907</v>
      </c>
      <c r="N60" s="57">
        <f t="shared" si="13"/>
        <v>-39375</v>
      </c>
      <c r="O60" s="124">
        <f t="shared" si="14"/>
        <v>-9.4</v>
      </c>
    </row>
    <row r="61" spans="1:15" ht="18" customHeight="1">
      <c r="A61" s="23"/>
      <c r="B61" s="122" t="s">
        <v>48</v>
      </c>
      <c r="C61" s="57">
        <v>3189683</v>
      </c>
      <c r="D61" s="123">
        <v>0</v>
      </c>
      <c r="E61" s="57">
        <f aca="true" t="shared" si="17" ref="E61:E67">C61+D61</f>
        <v>3189683</v>
      </c>
      <c r="F61" s="57">
        <v>2729093</v>
      </c>
      <c r="G61" s="123">
        <v>0</v>
      </c>
      <c r="H61" s="57">
        <f aca="true" t="shared" si="18" ref="H61:H67">F61+G61</f>
        <v>2729093</v>
      </c>
      <c r="I61" s="57">
        <f t="shared" si="16"/>
        <v>460590</v>
      </c>
      <c r="J61" s="57">
        <f t="shared" si="11"/>
        <v>2624</v>
      </c>
      <c r="K61" s="57">
        <f t="shared" si="12"/>
        <v>457966</v>
      </c>
      <c r="L61" s="57">
        <v>457966</v>
      </c>
      <c r="M61" s="57">
        <v>549389</v>
      </c>
      <c r="N61" s="57">
        <f t="shared" si="13"/>
        <v>-91423</v>
      </c>
      <c r="O61" s="127">
        <f t="shared" si="14"/>
        <v>-16.6</v>
      </c>
    </row>
    <row r="62" spans="1:15" ht="18" customHeight="1">
      <c r="A62" s="23"/>
      <c r="B62" s="122" t="s">
        <v>49</v>
      </c>
      <c r="C62" s="57">
        <v>1650236</v>
      </c>
      <c r="D62" s="123">
        <v>0</v>
      </c>
      <c r="E62" s="57">
        <f t="shared" si="17"/>
        <v>1650236</v>
      </c>
      <c r="F62" s="57">
        <v>488932</v>
      </c>
      <c r="G62" s="123">
        <v>0</v>
      </c>
      <c r="H62" s="57">
        <f t="shared" si="18"/>
        <v>488932</v>
      </c>
      <c r="I62" s="57">
        <f t="shared" si="16"/>
        <v>1161304</v>
      </c>
      <c r="J62" s="57">
        <f t="shared" si="11"/>
        <v>1358</v>
      </c>
      <c r="K62" s="57">
        <f t="shared" si="12"/>
        <v>1159946</v>
      </c>
      <c r="L62" s="57">
        <v>1159946</v>
      </c>
      <c r="M62" s="57">
        <v>1165924</v>
      </c>
      <c r="N62" s="57">
        <f t="shared" si="13"/>
        <v>-5978</v>
      </c>
      <c r="O62" s="124">
        <f t="shared" si="14"/>
        <v>-0.5</v>
      </c>
    </row>
    <row r="63" spans="1:15" ht="18" customHeight="1">
      <c r="A63" s="23"/>
      <c r="B63" s="122" t="s">
        <v>51</v>
      </c>
      <c r="C63" s="57">
        <v>1865451</v>
      </c>
      <c r="D63" s="123">
        <v>0</v>
      </c>
      <c r="E63" s="57">
        <f t="shared" si="17"/>
        <v>1865451</v>
      </c>
      <c r="F63" s="57">
        <v>1279651</v>
      </c>
      <c r="G63" s="123">
        <v>0</v>
      </c>
      <c r="H63" s="57">
        <f t="shared" si="18"/>
        <v>1279651</v>
      </c>
      <c r="I63" s="57">
        <f t="shared" si="16"/>
        <v>585800</v>
      </c>
      <c r="J63" s="57">
        <f t="shared" si="11"/>
        <v>1535</v>
      </c>
      <c r="K63" s="57">
        <f t="shared" si="12"/>
        <v>584265</v>
      </c>
      <c r="L63" s="57">
        <v>584265</v>
      </c>
      <c r="M63" s="57">
        <v>555041</v>
      </c>
      <c r="N63" s="57">
        <f t="shared" si="13"/>
        <v>29224</v>
      </c>
      <c r="O63" s="124">
        <f t="shared" si="14"/>
        <v>5.3</v>
      </c>
    </row>
    <row r="64" spans="1:15" ht="18" customHeight="1">
      <c r="A64" s="23"/>
      <c r="B64" s="122" t="s">
        <v>52</v>
      </c>
      <c r="C64" s="57">
        <v>4363902</v>
      </c>
      <c r="D64" s="123">
        <v>0</v>
      </c>
      <c r="E64" s="57">
        <f t="shared" si="17"/>
        <v>4363902</v>
      </c>
      <c r="F64" s="57">
        <v>2029133</v>
      </c>
      <c r="G64" s="123">
        <v>0</v>
      </c>
      <c r="H64" s="57">
        <f t="shared" si="18"/>
        <v>2029133</v>
      </c>
      <c r="I64" s="57">
        <f t="shared" si="16"/>
        <v>2334769</v>
      </c>
      <c r="J64" s="57">
        <f t="shared" si="11"/>
        <v>3590</v>
      </c>
      <c r="K64" s="57">
        <f t="shared" si="12"/>
        <v>2331179</v>
      </c>
      <c r="L64" s="57">
        <v>2331179</v>
      </c>
      <c r="M64" s="57">
        <v>2538170</v>
      </c>
      <c r="N64" s="57">
        <f t="shared" si="13"/>
        <v>-206991</v>
      </c>
      <c r="O64" s="124">
        <f t="shared" si="14"/>
        <v>-8.2</v>
      </c>
    </row>
    <row r="65" spans="1:15" ht="18" customHeight="1">
      <c r="A65" s="23"/>
      <c r="B65" s="122" t="s">
        <v>53</v>
      </c>
      <c r="C65" s="57">
        <v>972961</v>
      </c>
      <c r="D65" s="123">
        <v>0</v>
      </c>
      <c r="E65" s="57">
        <f t="shared" si="17"/>
        <v>972961</v>
      </c>
      <c r="F65" s="57">
        <v>153630</v>
      </c>
      <c r="G65" s="123">
        <v>0</v>
      </c>
      <c r="H65" s="57">
        <f t="shared" si="18"/>
        <v>153630</v>
      </c>
      <c r="I65" s="57">
        <f t="shared" si="16"/>
        <v>819331</v>
      </c>
      <c r="J65" s="57">
        <f t="shared" si="11"/>
        <v>800</v>
      </c>
      <c r="K65" s="57">
        <f t="shared" si="12"/>
        <v>818531</v>
      </c>
      <c r="L65" s="57">
        <v>818531</v>
      </c>
      <c r="M65" s="57">
        <v>856475</v>
      </c>
      <c r="N65" s="57">
        <f t="shared" si="13"/>
        <v>-37944</v>
      </c>
      <c r="O65" s="124">
        <f t="shared" si="14"/>
        <v>-4.4</v>
      </c>
    </row>
    <row r="66" spans="1:15" ht="18" customHeight="1">
      <c r="A66" s="23"/>
      <c r="B66" s="122" t="s">
        <v>54</v>
      </c>
      <c r="C66" s="57">
        <v>2351062</v>
      </c>
      <c r="D66" s="123">
        <v>-494</v>
      </c>
      <c r="E66" s="57">
        <f t="shared" si="17"/>
        <v>2350568</v>
      </c>
      <c r="F66" s="57">
        <v>1898489</v>
      </c>
      <c r="G66" s="123">
        <v>42208</v>
      </c>
      <c r="H66" s="57">
        <f t="shared" si="18"/>
        <v>1940697</v>
      </c>
      <c r="I66" s="57">
        <f t="shared" si="16"/>
        <v>409871</v>
      </c>
      <c r="J66" s="57">
        <f t="shared" si="11"/>
        <v>1934</v>
      </c>
      <c r="K66" s="57">
        <f t="shared" si="12"/>
        <v>407937</v>
      </c>
      <c r="L66" s="57">
        <v>407937</v>
      </c>
      <c r="M66" s="57">
        <v>487377</v>
      </c>
      <c r="N66" s="57">
        <f t="shared" si="13"/>
        <v>-79440</v>
      </c>
      <c r="O66" s="127">
        <f t="shared" si="14"/>
        <v>-16.3</v>
      </c>
    </row>
    <row r="67" spans="1:15" ht="18" customHeight="1">
      <c r="A67" s="23"/>
      <c r="B67" s="122" t="s">
        <v>55</v>
      </c>
      <c r="C67" s="57">
        <v>2475540</v>
      </c>
      <c r="D67" s="123">
        <v>0</v>
      </c>
      <c r="E67" s="57">
        <f t="shared" si="17"/>
        <v>2475540</v>
      </c>
      <c r="F67" s="125">
        <v>750278</v>
      </c>
      <c r="G67" s="123">
        <v>0</v>
      </c>
      <c r="H67" s="57">
        <f t="shared" si="18"/>
        <v>750278</v>
      </c>
      <c r="I67" s="57">
        <f t="shared" si="16"/>
        <v>1725262</v>
      </c>
      <c r="J67" s="57">
        <f t="shared" si="11"/>
        <v>2037</v>
      </c>
      <c r="K67" s="57">
        <f t="shared" si="12"/>
        <v>1723225</v>
      </c>
      <c r="L67" s="57">
        <v>1723225</v>
      </c>
      <c r="M67" s="125">
        <v>2020935</v>
      </c>
      <c r="N67" s="57">
        <f t="shared" si="13"/>
        <v>-297710</v>
      </c>
      <c r="O67" s="124">
        <f t="shared" si="14"/>
        <v>-14.7</v>
      </c>
    </row>
    <row r="68" spans="1:15" ht="18" customHeight="1">
      <c r="A68" s="89" t="s">
        <v>107</v>
      </c>
      <c r="B68" s="90"/>
      <c r="C68" s="59">
        <f aca="true" t="shared" si="19" ref="C68:N68">SUM(C24:C67)</f>
        <v>123438240</v>
      </c>
      <c r="D68" s="59">
        <f t="shared" si="19"/>
        <v>-8316</v>
      </c>
      <c r="E68" s="59">
        <f t="shared" si="19"/>
        <v>123429924</v>
      </c>
      <c r="F68" s="59">
        <f t="shared" si="19"/>
        <v>48290717</v>
      </c>
      <c r="G68" s="59">
        <f t="shared" si="19"/>
        <v>43170</v>
      </c>
      <c r="H68" s="59">
        <f t="shared" si="19"/>
        <v>48333887</v>
      </c>
      <c r="I68" s="59">
        <f t="shared" si="19"/>
        <v>75096037</v>
      </c>
      <c r="J68" s="59">
        <f t="shared" si="19"/>
        <v>101538</v>
      </c>
      <c r="K68" s="59">
        <f t="shared" si="19"/>
        <v>74994499</v>
      </c>
      <c r="L68" s="59">
        <f t="shared" si="19"/>
        <v>74994499</v>
      </c>
      <c r="M68" s="59">
        <f t="shared" si="19"/>
        <v>77532313</v>
      </c>
      <c r="N68" s="59">
        <f t="shared" si="19"/>
        <v>-2537814</v>
      </c>
      <c r="O68" s="126">
        <f>ROUND(N68/M68*100,1)</f>
        <v>-3.3</v>
      </c>
    </row>
    <row r="69" spans="1:15" ht="18" customHeight="1">
      <c r="A69" s="89" t="s">
        <v>125</v>
      </c>
      <c r="B69" s="90"/>
      <c r="C69" s="59">
        <f aca="true" t="shared" si="20" ref="C69:N69">C23+C68</f>
        <v>414345169</v>
      </c>
      <c r="D69" s="59">
        <f t="shared" si="20"/>
        <v>64188</v>
      </c>
      <c r="E69" s="59">
        <f t="shared" si="20"/>
        <v>414409357</v>
      </c>
      <c r="F69" s="59">
        <f t="shared" si="20"/>
        <v>235498228</v>
      </c>
      <c r="G69" s="59">
        <f t="shared" si="20"/>
        <v>23635</v>
      </c>
      <c r="H69" s="59">
        <f t="shared" si="20"/>
        <v>235521863</v>
      </c>
      <c r="I69" s="59">
        <f t="shared" si="20"/>
        <v>178887494</v>
      </c>
      <c r="J69" s="59">
        <f t="shared" si="20"/>
        <v>340913</v>
      </c>
      <c r="K69" s="59">
        <f t="shared" si="20"/>
        <v>178546581</v>
      </c>
      <c r="L69" s="59">
        <f t="shared" si="20"/>
        <v>178546581</v>
      </c>
      <c r="M69" s="59">
        <f t="shared" si="20"/>
        <v>185676167</v>
      </c>
      <c r="N69" s="59">
        <f t="shared" si="20"/>
        <v>-7129586</v>
      </c>
      <c r="O69" s="124">
        <f>ROUND(N69/M69*100,1)</f>
        <v>-3.8</v>
      </c>
    </row>
    <row r="70" spans="1:15" ht="18" customHeight="1">
      <c r="A70" s="21" t="s">
        <v>108</v>
      </c>
      <c r="B70" s="27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128"/>
    </row>
    <row r="71" spans="1:15" ht="18" customHeight="1">
      <c r="A71" s="23"/>
      <c r="B71" s="122" t="s">
        <v>46</v>
      </c>
      <c r="C71" s="57">
        <v>1755219</v>
      </c>
      <c r="D71" s="123">
        <v>0</v>
      </c>
      <c r="E71" s="57">
        <f>C71+D71</f>
        <v>1755219</v>
      </c>
      <c r="F71" s="57">
        <v>2325315</v>
      </c>
      <c r="G71" s="123">
        <v>0</v>
      </c>
      <c r="H71" s="57">
        <f>F71+G71</f>
        <v>2325315</v>
      </c>
      <c r="I71" s="57">
        <f>E71-H71</f>
        <v>-570096</v>
      </c>
      <c r="J71" s="82">
        <v>0</v>
      </c>
      <c r="K71" s="82">
        <v>0</v>
      </c>
      <c r="L71" s="58">
        <v>0</v>
      </c>
      <c r="M71" s="58">
        <v>0</v>
      </c>
      <c r="N71" s="82">
        <f>L71-M71</f>
        <v>0</v>
      </c>
      <c r="O71" s="82">
        <v>0</v>
      </c>
    </row>
    <row r="72" spans="1:15" ht="18" customHeight="1">
      <c r="A72" s="23"/>
      <c r="B72" s="122" t="s">
        <v>50</v>
      </c>
      <c r="C72" s="57">
        <v>2492073</v>
      </c>
      <c r="D72" s="123">
        <v>0</v>
      </c>
      <c r="E72" s="57">
        <f>C72-D72</f>
        <v>2492073</v>
      </c>
      <c r="F72" s="57">
        <v>3843198</v>
      </c>
      <c r="G72" s="123">
        <v>0</v>
      </c>
      <c r="H72" s="57">
        <f>F72+G72</f>
        <v>3843198</v>
      </c>
      <c r="I72" s="57">
        <f>E72-H72</f>
        <v>-1351125</v>
      </c>
      <c r="J72" s="58">
        <v>0</v>
      </c>
      <c r="K72" s="58">
        <v>0</v>
      </c>
      <c r="L72" s="58">
        <v>0</v>
      </c>
      <c r="M72" s="58">
        <v>0</v>
      </c>
      <c r="N72" s="58">
        <f>K72-M72</f>
        <v>0</v>
      </c>
      <c r="O72" s="58">
        <v>0</v>
      </c>
    </row>
    <row r="73" spans="1:15" ht="18" customHeight="1">
      <c r="A73" s="89" t="s">
        <v>109</v>
      </c>
      <c r="B73" s="90"/>
      <c r="C73" s="59">
        <f>SUM(C71:C72)</f>
        <v>4247292</v>
      </c>
      <c r="D73" s="59">
        <f aca="true" t="shared" si="21" ref="D73:O73">SUM(D71:D72)</f>
        <v>0</v>
      </c>
      <c r="E73" s="59">
        <f t="shared" si="21"/>
        <v>4247292</v>
      </c>
      <c r="F73" s="59">
        <f t="shared" si="21"/>
        <v>6168513</v>
      </c>
      <c r="G73" s="59">
        <f t="shared" si="21"/>
        <v>0</v>
      </c>
      <c r="H73" s="59">
        <f t="shared" si="21"/>
        <v>6168513</v>
      </c>
      <c r="I73" s="59">
        <f t="shared" si="21"/>
        <v>-1921221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</row>
    <row r="74" spans="1:15" ht="18" customHeight="1">
      <c r="A74" s="89" t="s">
        <v>110</v>
      </c>
      <c r="B74" s="91"/>
      <c r="C74" s="59">
        <f aca="true" t="shared" si="22" ref="C74:N74">SUM(C69,C73)</f>
        <v>418592461</v>
      </c>
      <c r="D74" s="59">
        <f t="shared" si="22"/>
        <v>64188</v>
      </c>
      <c r="E74" s="59">
        <f t="shared" si="22"/>
        <v>418656649</v>
      </c>
      <c r="F74" s="59">
        <f t="shared" si="22"/>
        <v>241666741</v>
      </c>
      <c r="G74" s="59">
        <f t="shared" si="22"/>
        <v>23635</v>
      </c>
      <c r="H74" s="59">
        <f t="shared" si="22"/>
        <v>241690376</v>
      </c>
      <c r="I74" s="59">
        <f t="shared" si="22"/>
        <v>176966273</v>
      </c>
      <c r="J74" s="59">
        <f t="shared" si="22"/>
        <v>340913</v>
      </c>
      <c r="K74" s="59">
        <f t="shared" si="22"/>
        <v>178546581</v>
      </c>
      <c r="L74" s="59">
        <f t="shared" si="22"/>
        <v>178546581</v>
      </c>
      <c r="M74" s="59">
        <f t="shared" si="22"/>
        <v>185676167</v>
      </c>
      <c r="N74" s="59">
        <f t="shared" si="22"/>
        <v>-7129586</v>
      </c>
      <c r="O74" s="129">
        <f>ROUND(N74/M74*100,1)</f>
        <v>-3.8</v>
      </c>
    </row>
  </sheetData>
  <sheetProtection/>
  <mergeCells count="10">
    <mergeCell ref="F4:H4"/>
    <mergeCell ref="A74:B74"/>
    <mergeCell ref="N3:O3"/>
    <mergeCell ref="A73:B73"/>
    <mergeCell ref="A68:B68"/>
    <mergeCell ref="A69:B69"/>
    <mergeCell ref="A23:B23"/>
    <mergeCell ref="N4:O4"/>
    <mergeCell ref="A6:B6"/>
    <mergeCell ref="C4:E4"/>
  </mergeCells>
  <printOptions/>
  <pageMargins left="0.7874015748031497" right="0.3937007874015748" top="0.7874015748031497" bottom="0.3937007874015748" header="0.5905511811023623" footer="0.31496062992125984"/>
  <pageSetup blackAndWhite="1" firstPageNumber="239" useFirstPageNumber="1" horizontalDpi="600" verticalDpi="600" orientation="portrait" paperSize="9" scale="57" r:id="rId3"/>
  <headerFooter alignWithMargins="0">
    <oddFooter>&amp;C&amp;18&amp;P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55"/>
  <sheetViews>
    <sheetView view="pageBreakPreview" zoomScale="70" zoomScaleNormal="50" zoomScaleSheetLayoutView="70" zoomScalePageLayoutView="0" workbookViewId="0" topLeftCell="A13">
      <selection activeCell="I62" sqref="I62"/>
    </sheetView>
  </sheetViews>
  <sheetFormatPr defaultColWidth="9.00390625" defaultRowHeight="18" customHeight="1"/>
  <cols>
    <col min="1" max="1" width="9.00390625" style="62" customWidth="1"/>
    <col min="2" max="4" width="6.25390625" style="62" customWidth="1"/>
    <col min="5" max="5" width="6.375" style="62" customWidth="1"/>
    <col min="6" max="7" width="6.25390625" style="62" customWidth="1"/>
    <col min="8" max="11" width="17.25390625" style="62" customWidth="1"/>
    <col min="12" max="17" width="6.625" style="62" customWidth="1"/>
    <col min="18" max="21" width="18.125" style="62" customWidth="1"/>
    <col min="22" max="22" width="11.75390625" style="62" bestFit="1" customWidth="1"/>
    <col min="23" max="16384" width="9.00390625" style="62" customWidth="1"/>
  </cols>
  <sheetData>
    <row r="1" spans="1:21" ht="25.5" customHeight="1">
      <c r="A1" s="81"/>
      <c r="B1" s="51" t="s">
        <v>167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130"/>
      <c r="S1" s="130"/>
      <c r="T1" s="130"/>
      <c r="U1" s="81"/>
    </row>
    <row r="2" spans="1:21" ht="19.5" thickBot="1">
      <c r="A2" s="81"/>
      <c r="B2" s="5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30"/>
      <c r="S2" s="130"/>
      <c r="T2" s="130"/>
      <c r="U2" s="81"/>
    </row>
    <row r="3" spans="1:21" ht="18.75">
      <c r="A3" s="95">
        <v>240</v>
      </c>
      <c r="B3" s="52"/>
      <c r="C3" s="131"/>
      <c r="D3" s="131"/>
      <c r="E3" s="131"/>
      <c r="F3" s="131"/>
      <c r="G3" s="132" t="s">
        <v>136</v>
      </c>
      <c r="H3" s="133" t="s">
        <v>251</v>
      </c>
      <c r="I3" s="134" t="s">
        <v>252</v>
      </c>
      <c r="J3" s="135" t="s">
        <v>70</v>
      </c>
      <c r="K3" s="131" t="s">
        <v>106</v>
      </c>
      <c r="L3" s="52"/>
      <c r="M3" s="131"/>
      <c r="N3" s="131"/>
      <c r="O3" s="131"/>
      <c r="P3" s="131"/>
      <c r="Q3" s="132" t="s">
        <v>136</v>
      </c>
      <c r="R3" s="133" t="str">
        <f>+H3</f>
        <v>平成２８年度</v>
      </c>
      <c r="S3" s="134" t="str">
        <f>+I3</f>
        <v>平成２７年度</v>
      </c>
      <c r="T3" s="135" t="s">
        <v>70</v>
      </c>
      <c r="U3" s="136" t="s">
        <v>106</v>
      </c>
    </row>
    <row r="4" spans="1:21" ht="18.75">
      <c r="A4" s="95"/>
      <c r="B4" s="53"/>
      <c r="C4" s="137"/>
      <c r="D4" s="137"/>
      <c r="E4" s="137"/>
      <c r="F4" s="137"/>
      <c r="G4" s="138"/>
      <c r="H4" s="139" t="s">
        <v>118</v>
      </c>
      <c r="I4" s="140" t="s">
        <v>118</v>
      </c>
      <c r="J4" s="141" t="s">
        <v>174</v>
      </c>
      <c r="K4" s="137" t="s">
        <v>175</v>
      </c>
      <c r="L4" s="53"/>
      <c r="M4" s="137"/>
      <c r="N4" s="137"/>
      <c r="O4" s="137"/>
      <c r="P4" s="137"/>
      <c r="Q4" s="138"/>
      <c r="R4" s="139" t="s">
        <v>118</v>
      </c>
      <c r="S4" s="140" t="s">
        <v>118</v>
      </c>
      <c r="T4" s="141" t="s">
        <v>174</v>
      </c>
      <c r="U4" s="142" t="s">
        <v>175</v>
      </c>
    </row>
    <row r="5" spans="1:21" ht="14.25" thickBot="1">
      <c r="A5" s="95"/>
      <c r="B5" s="143" t="s">
        <v>137</v>
      </c>
      <c r="C5" s="144"/>
      <c r="D5" s="144"/>
      <c r="E5" s="144"/>
      <c r="F5" s="144"/>
      <c r="G5" s="145"/>
      <c r="H5" s="146" t="s">
        <v>176</v>
      </c>
      <c r="I5" s="147" t="s">
        <v>177</v>
      </c>
      <c r="J5" s="148" t="s">
        <v>178</v>
      </c>
      <c r="K5" s="149" t="s">
        <v>179</v>
      </c>
      <c r="L5" s="143" t="s">
        <v>137</v>
      </c>
      <c r="M5" s="144"/>
      <c r="N5" s="144"/>
      <c r="O5" s="144"/>
      <c r="P5" s="144"/>
      <c r="Q5" s="145"/>
      <c r="R5" s="146" t="s">
        <v>176</v>
      </c>
      <c r="S5" s="147" t="s">
        <v>177</v>
      </c>
      <c r="T5" s="148" t="s">
        <v>178</v>
      </c>
      <c r="U5" s="150" t="s">
        <v>179</v>
      </c>
    </row>
    <row r="6" spans="1:21" ht="17.25" customHeight="1">
      <c r="A6" s="95"/>
      <c r="B6" s="151" t="s">
        <v>138</v>
      </c>
      <c r="C6" s="152" t="s">
        <v>180</v>
      </c>
      <c r="D6" s="152"/>
      <c r="E6" s="152"/>
      <c r="F6" s="152"/>
      <c r="G6" s="153"/>
      <c r="H6" s="154">
        <v>26862157</v>
      </c>
      <c r="I6" s="154">
        <v>27024412</v>
      </c>
      <c r="J6" s="155">
        <f>H6-I6</f>
        <v>-162255</v>
      </c>
      <c r="K6" s="156">
        <f>J6/I6*100</f>
        <v>-0.6004015924564797</v>
      </c>
      <c r="L6" s="151" t="s">
        <v>139</v>
      </c>
      <c r="M6" s="157" t="s">
        <v>181</v>
      </c>
      <c r="N6" s="158"/>
      <c r="O6" s="158"/>
      <c r="P6" s="158"/>
      <c r="Q6" s="159"/>
      <c r="R6" s="160">
        <v>543659</v>
      </c>
      <c r="S6" s="160">
        <v>541089</v>
      </c>
      <c r="T6" s="161">
        <f>R6-S6</f>
        <v>2570</v>
      </c>
      <c r="U6" s="162">
        <f>T6/S6*100</f>
        <v>0.47496807364407706</v>
      </c>
    </row>
    <row r="7" spans="1:21" ht="17.25" customHeight="1">
      <c r="A7" s="95"/>
      <c r="B7" s="163"/>
      <c r="C7" s="164" t="s">
        <v>182</v>
      </c>
      <c r="D7" s="165"/>
      <c r="E7" s="166"/>
      <c r="F7" s="167" t="s">
        <v>140</v>
      </c>
      <c r="G7" s="168"/>
      <c r="H7" s="160">
        <v>14931713</v>
      </c>
      <c r="I7" s="160">
        <v>15082384</v>
      </c>
      <c r="J7" s="169">
        <f aca="true" t="shared" si="0" ref="J7:J44">H7-I7</f>
        <v>-150671</v>
      </c>
      <c r="K7" s="170">
        <f>J7/I7*100</f>
        <v>-0.9989866323520207</v>
      </c>
      <c r="L7" s="105"/>
      <c r="M7" s="171" t="s">
        <v>183</v>
      </c>
      <c r="N7" s="171"/>
      <c r="O7" s="171"/>
      <c r="P7" s="171"/>
      <c r="Q7" s="171"/>
      <c r="R7" s="160">
        <v>698842</v>
      </c>
      <c r="S7" s="160">
        <v>676962</v>
      </c>
      <c r="T7" s="169">
        <f>R7-S7</f>
        <v>21880</v>
      </c>
      <c r="U7" s="170">
        <f>T7/S7*100</f>
        <v>3.2320868822769966</v>
      </c>
    </row>
    <row r="8" spans="1:21" ht="17.25" customHeight="1">
      <c r="A8" s="95"/>
      <c r="B8" s="163"/>
      <c r="C8" s="172"/>
      <c r="D8" s="173"/>
      <c r="E8" s="174"/>
      <c r="F8" s="175" t="s">
        <v>141</v>
      </c>
      <c r="G8" s="176"/>
      <c r="H8" s="160">
        <v>12818481</v>
      </c>
      <c r="I8" s="160">
        <v>13321850</v>
      </c>
      <c r="J8" s="169">
        <f t="shared" si="0"/>
        <v>-503369</v>
      </c>
      <c r="K8" s="170">
        <f aca="true" t="shared" si="1" ref="K8:K43">J8/I8*100</f>
        <v>-3.7785217518587886</v>
      </c>
      <c r="L8" s="163"/>
      <c r="M8" s="177" t="s">
        <v>184</v>
      </c>
      <c r="N8" s="178"/>
      <c r="O8" s="177" t="s">
        <v>185</v>
      </c>
      <c r="P8" s="179"/>
      <c r="Q8" s="178"/>
      <c r="R8" s="180">
        <v>539783</v>
      </c>
      <c r="S8" s="180">
        <v>625288</v>
      </c>
      <c r="T8" s="181">
        <f aca="true" t="shared" si="2" ref="T8:T26">R8-S8</f>
        <v>-85505</v>
      </c>
      <c r="U8" s="182">
        <f aca="true" t="shared" si="3" ref="U8:U26">T8/S8*100</f>
        <v>-13.674498790957127</v>
      </c>
    </row>
    <row r="9" spans="1:21" ht="17.25" customHeight="1">
      <c r="A9" s="95"/>
      <c r="B9" s="163"/>
      <c r="C9" s="183" t="s">
        <v>142</v>
      </c>
      <c r="D9" s="184" t="s">
        <v>186</v>
      </c>
      <c r="E9" s="185"/>
      <c r="F9" s="186" t="s">
        <v>143</v>
      </c>
      <c r="G9" s="187"/>
      <c r="H9" s="160">
        <v>0</v>
      </c>
      <c r="I9" s="160">
        <v>0</v>
      </c>
      <c r="J9" s="169" t="s">
        <v>187</v>
      </c>
      <c r="K9" s="170" t="s">
        <v>187</v>
      </c>
      <c r="L9" s="163"/>
      <c r="M9" s="188"/>
      <c r="N9" s="189"/>
      <c r="O9" s="190"/>
      <c r="P9" s="191"/>
      <c r="Q9" s="192"/>
      <c r="R9" s="193"/>
      <c r="S9" s="193"/>
      <c r="T9" s="194"/>
      <c r="U9" s="195"/>
    </row>
    <row r="10" spans="1:21" ht="17.25" customHeight="1">
      <c r="A10" s="95"/>
      <c r="B10" s="163"/>
      <c r="C10" s="196"/>
      <c r="D10" s="197"/>
      <c r="E10" s="198"/>
      <c r="F10" s="186" t="s">
        <v>145</v>
      </c>
      <c r="G10" s="187"/>
      <c r="H10" s="160">
        <v>0</v>
      </c>
      <c r="I10" s="160">
        <v>0</v>
      </c>
      <c r="J10" s="169" t="s">
        <v>188</v>
      </c>
      <c r="K10" s="170" t="s">
        <v>188</v>
      </c>
      <c r="L10" s="163"/>
      <c r="M10" s="188"/>
      <c r="N10" s="189"/>
      <c r="O10" s="177" t="s">
        <v>144</v>
      </c>
      <c r="P10" s="179"/>
      <c r="Q10" s="178"/>
      <c r="R10" s="180">
        <v>1276607</v>
      </c>
      <c r="S10" s="180">
        <v>1296214</v>
      </c>
      <c r="T10" s="181">
        <f t="shared" si="2"/>
        <v>-19607</v>
      </c>
      <c r="U10" s="182">
        <f t="shared" si="3"/>
        <v>-1.5126360307788684</v>
      </c>
    </row>
    <row r="11" spans="1:21" ht="17.25" customHeight="1">
      <c r="A11" s="95"/>
      <c r="B11" s="163"/>
      <c r="C11" s="196"/>
      <c r="D11" s="184" t="s">
        <v>146</v>
      </c>
      <c r="E11" s="185"/>
      <c r="F11" s="186" t="s">
        <v>143</v>
      </c>
      <c r="G11" s="187"/>
      <c r="H11" s="160">
        <v>0</v>
      </c>
      <c r="I11" s="160">
        <v>0</v>
      </c>
      <c r="J11" s="169" t="s">
        <v>187</v>
      </c>
      <c r="K11" s="170" t="s">
        <v>187</v>
      </c>
      <c r="L11" s="163"/>
      <c r="M11" s="190"/>
      <c r="N11" s="192"/>
      <c r="O11" s="190"/>
      <c r="P11" s="191"/>
      <c r="Q11" s="192"/>
      <c r="R11" s="193"/>
      <c r="S11" s="193"/>
      <c r="T11" s="194"/>
      <c r="U11" s="195"/>
    </row>
    <row r="12" spans="1:21" ht="17.25" customHeight="1">
      <c r="A12" s="95"/>
      <c r="B12" s="163"/>
      <c r="C12" s="196"/>
      <c r="D12" s="197"/>
      <c r="E12" s="198"/>
      <c r="F12" s="186" t="s">
        <v>145</v>
      </c>
      <c r="G12" s="199"/>
      <c r="H12" s="160">
        <v>0</v>
      </c>
      <c r="I12" s="160">
        <v>0</v>
      </c>
      <c r="J12" s="169" t="s">
        <v>187</v>
      </c>
      <c r="K12" s="170" t="s">
        <v>187</v>
      </c>
      <c r="L12" s="163"/>
      <c r="M12" s="96" t="s">
        <v>236</v>
      </c>
      <c r="N12" s="200"/>
      <c r="O12" s="200"/>
      <c r="P12" s="200"/>
      <c r="Q12" s="201"/>
      <c r="R12" s="160">
        <v>75581</v>
      </c>
      <c r="S12" s="160">
        <v>96628</v>
      </c>
      <c r="T12" s="169">
        <f t="shared" si="2"/>
        <v>-21047</v>
      </c>
      <c r="U12" s="170">
        <f t="shared" si="3"/>
        <v>-21.781471209173326</v>
      </c>
    </row>
    <row r="13" spans="1:21" ht="17.25" customHeight="1">
      <c r="A13" s="95"/>
      <c r="B13" s="163"/>
      <c r="C13" s="202" t="s">
        <v>189</v>
      </c>
      <c r="D13" s="202"/>
      <c r="E13" s="202"/>
      <c r="F13" s="202"/>
      <c r="G13" s="184"/>
      <c r="H13" s="203">
        <v>1779185</v>
      </c>
      <c r="I13" s="203">
        <v>1748314</v>
      </c>
      <c r="J13" s="169">
        <f>H13-I13</f>
        <v>30871</v>
      </c>
      <c r="K13" s="170">
        <f t="shared" si="1"/>
        <v>1.765758324877568</v>
      </c>
      <c r="L13" s="163"/>
      <c r="M13" s="96" t="s">
        <v>193</v>
      </c>
      <c r="N13" s="200"/>
      <c r="O13" s="200"/>
      <c r="P13" s="200"/>
      <c r="Q13" s="201"/>
      <c r="R13" s="160">
        <v>2137</v>
      </c>
      <c r="S13" s="160">
        <v>5346</v>
      </c>
      <c r="T13" s="169">
        <f t="shared" si="2"/>
        <v>-3209</v>
      </c>
      <c r="U13" s="170" t="s">
        <v>190</v>
      </c>
    </row>
    <row r="14" spans="1:21" ht="17.25" customHeight="1">
      <c r="A14" s="95"/>
      <c r="B14" s="163"/>
      <c r="C14" s="184" t="s">
        <v>191</v>
      </c>
      <c r="D14" s="204"/>
      <c r="E14" s="205" t="s">
        <v>192</v>
      </c>
      <c r="F14" s="199"/>
      <c r="G14" s="187"/>
      <c r="H14" s="160">
        <v>1317336</v>
      </c>
      <c r="I14" s="160">
        <v>1380511</v>
      </c>
      <c r="J14" s="169">
        <f>H14-I14</f>
        <v>-63175</v>
      </c>
      <c r="K14" s="170">
        <f t="shared" si="1"/>
        <v>-4.576204028798032</v>
      </c>
      <c r="L14" s="163"/>
      <c r="M14" s="96" t="s">
        <v>194</v>
      </c>
      <c r="N14" s="200"/>
      <c r="O14" s="200"/>
      <c r="P14" s="200"/>
      <c r="Q14" s="201"/>
      <c r="R14" s="160">
        <v>4145376</v>
      </c>
      <c r="S14" s="160">
        <v>4550776</v>
      </c>
      <c r="T14" s="169">
        <f t="shared" si="2"/>
        <v>-405400</v>
      </c>
      <c r="U14" s="170">
        <f t="shared" si="3"/>
        <v>-8.908370792146219</v>
      </c>
    </row>
    <row r="15" spans="1:21" ht="17.25" customHeight="1">
      <c r="A15" s="95"/>
      <c r="B15" s="163"/>
      <c r="C15" s="197"/>
      <c r="D15" s="206"/>
      <c r="E15" s="207" t="s">
        <v>169</v>
      </c>
      <c r="F15" s="207"/>
      <c r="G15" s="205"/>
      <c r="H15" s="160">
        <v>695471</v>
      </c>
      <c r="I15" s="160">
        <v>690462</v>
      </c>
      <c r="J15" s="169">
        <f>H15-I15</f>
        <v>5009</v>
      </c>
      <c r="K15" s="170">
        <f t="shared" si="1"/>
        <v>0.725456288687864</v>
      </c>
      <c r="L15" s="163"/>
      <c r="M15" s="96" t="s">
        <v>253</v>
      </c>
      <c r="N15" s="200"/>
      <c r="O15" s="200"/>
      <c r="P15" s="200"/>
      <c r="Q15" s="201"/>
      <c r="R15" s="160">
        <v>2218305</v>
      </c>
      <c r="S15" s="160">
        <v>2279039</v>
      </c>
      <c r="T15" s="169">
        <f t="shared" si="2"/>
        <v>-60734</v>
      </c>
      <c r="U15" s="170">
        <f t="shared" si="3"/>
        <v>-2.6648951597581263</v>
      </c>
    </row>
    <row r="16" spans="1:21" ht="17.25" customHeight="1">
      <c r="A16" s="95"/>
      <c r="B16" s="163"/>
      <c r="C16" s="207" t="s">
        <v>195</v>
      </c>
      <c r="D16" s="207"/>
      <c r="E16" s="207"/>
      <c r="F16" s="207"/>
      <c r="G16" s="205"/>
      <c r="H16" s="160">
        <v>16012585</v>
      </c>
      <c r="I16" s="160">
        <v>15947789</v>
      </c>
      <c r="J16" s="169">
        <f t="shared" si="0"/>
        <v>64796</v>
      </c>
      <c r="K16" s="170">
        <f t="shared" si="1"/>
        <v>0.4063008358086503</v>
      </c>
      <c r="L16" s="163"/>
      <c r="M16" s="96" t="s">
        <v>235</v>
      </c>
      <c r="N16" s="200"/>
      <c r="O16" s="200"/>
      <c r="P16" s="200"/>
      <c r="Q16" s="201"/>
      <c r="R16" s="160">
        <v>940247</v>
      </c>
      <c r="S16" s="160">
        <v>940247</v>
      </c>
      <c r="T16" s="169">
        <f t="shared" si="2"/>
        <v>0</v>
      </c>
      <c r="U16" s="170">
        <f t="shared" si="3"/>
        <v>0</v>
      </c>
    </row>
    <row r="17" spans="1:21" ht="17.25" customHeight="1">
      <c r="A17" s="95"/>
      <c r="B17" s="163"/>
      <c r="C17" s="207" t="s">
        <v>196</v>
      </c>
      <c r="D17" s="207"/>
      <c r="E17" s="207"/>
      <c r="F17" s="207"/>
      <c r="G17" s="205"/>
      <c r="H17" s="160">
        <v>3611360</v>
      </c>
      <c r="I17" s="160">
        <v>3883192</v>
      </c>
      <c r="J17" s="169">
        <f t="shared" si="0"/>
        <v>-271832</v>
      </c>
      <c r="K17" s="170">
        <f t="shared" si="1"/>
        <v>-7.000220437207329</v>
      </c>
      <c r="L17" s="163"/>
      <c r="M17" s="96" t="s">
        <v>150</v>
      </c>
      <c r="N17" s="200"/>
      <c r="O17" s="200"/>
      <c r="P17" s="200"/>
      <c r="Q17" s="201"/>
      <c r="R17" s="160">
        <v>26410718</v>
      </c>
      <c r="S17" s="160">
        <v>24246829</v>
      </c>
      <c r="T17" s="169">
        <f t="shared" si="2"/>
        <v>2163889</v>
      </c>
      <c r="U17" s="170">
        <f t="shared" si="3"/>
        <v>8.924420591245148</v>
      </c>
    </row>
    <row r="18" spans="1:21" ht="17.25" customHeight="1">
      <c r="A18" s="95"/>
      <c r="B18" s="163"/>
      <c r="C18" s="183" t="s">
        <v>147</v>
      </c>
      <c r="D18" s="205" t="s">
        <v>197</v>
      </c>
      <c r="E18" s="199"/>
      <c r="F18" s="199"/>
      <c r="G18" s="187"/>
      <c r="H18" s="160">
        <v>5332983</v>
      </c>
      <c r="I18" s="160">
        <v>5681896</v>
      </c>
      <c r="J18" s="169">
        <f t="shared" si="0"/>
        <v>-348913</v>
      </c>
      <c r="K18" s="170">
        <f t="shared" si="1"/>
        <v>-6.140784695812806</v>
      </c>
      <c r="L18" s="163"/>
      <c r="M18" s="97" t="s">
        <v>243</v>
      </c>
      <c r="N18" s="98"/>
      <c r="O18" s="98"/>
      <c r="P18" s="98"/>
      <c r="Q18" s="99"/>
      <c r="R18" s="160">
        <v>771344</v>
      </c>
      <c r="S18" s="160">
        <v>769002</v>
      </c>
      <c r="T18" s="169">
        <f>R18-S18</f>
        <v>2342</v>
      </c>
      <c r="U18" s="170">
        <f t="shared" si="3"/>
        <v>0.3045505733405115</v>
      </c>
    </row>
    <row r="19" spans="1:21" ht="17.25" customHeight="1">
      <c r="A19" s="95"/>
      <c r="B19" s="163"/>
      <c r="C19" s="196"/>
      <c r="D19" s="205" t="s">
        <v>198</v>
      </c>
      <c r="E19" s="199"/>
      <c r="F19" s="199"/>
      <c r="G19" s="187"/>
      <c r="H19" s="160">
        <v>5449896</v>
      </c>
      <c r="I19" s="160">
        <v>5738360</v>
      </c>
      <c r="J19" s="169">
        <f t="shared" si="0"/>
        <v>-288464</v>
      </c>
      <c r="K19" s="170">
        <f t="shared" si="1"/>
        <v>-5.026941495479545</v>
      </c>
      <c r="L19" s="163"/>
      <c r="M19" s="96" t="s">
        <v>151</v>
      </c>
      <c r="N19" s="200"/>
      <c r="O19" s="200"/>
      <c r="P19" s="200"/>
      <c r="Q19" s="201"/>
      <c r="R19" s="160">
        <v>0</v>
      </c>
      <c r="S19" s="160">
        <v>0</v>
      </c>
      <c r="T19" s="169" t="s">
        <v>187</v>
      </c>
      <c r="U19" s="170" t="s">
        <v>187</v>
      </c>
    </row>
    <row r="20" spans="1:21" ht="17.25" customHeight="1">
      <c r="A20" s="95"/>
      <c r="B20" s="163"/>
      <c r="C20" s="196"/>
      <c r="D20" s="205" t="s">
        <v>199</v>
      </c>
      <c r="E20" s="199"/>
      <c r="F20" s="199"/>
      <c r="G20" s="187"/>
      <c r="H20" s="160">
        <v>4429380</v>
      </c>
      <c r="I20" s="160">
        <v>4549770</v>
      </c>
      <c r="J20" s="169">
        <f t="shared" si="0"/>
        <v>-120390</v>
      </c>
      <c r="K20" s="170">
        <f t="shared" si="1"/>
        <v>-2.6460678232086456</v>
      </c>
      <c r="L20" s="163"/>
      <c r="M20" s="96" t="s">
        <v>200</v>
      </c>
      <c r="N20" s="200"/>
      <c r="O20" s="200"/>
      <c r="P20" s="200"/>
      <c r="Q20" s="201"/>
      <c r="R20" s="160">
        <v>4147824</v>
      </c>
      <c r="S20" s="160">
        <v>4263191</v>
      </c>
      <c r="T20" s="169">
        <f>R20-S20</f>
        <v>-115367</v>
      </c>
      <c r="U20" s="170">
        <f>T20/S20*100</f>
        <v>-2.706118491993439</v>
      </c>
    </row>
    <row r="21" spans="1:21" ht="17.25" customHeight="1">
      <c r="A21" s="95"/>
      <c r="B21" s="163"/>
      <c r="C21" s="208"/>
      <c r="D21" s="205" t="s">
        <v>201</v>
      </c>
      <c r="E21" s="199"/>
      <c r="F21" s="199"/>
      <c r="G21" s="187"/>
      <c r="H21" s="160">
        <f>SUM(H18:H20)</f>
        <v>15212259</v>
      </c>
      <c r="I21" s="160">
        <f>SUM(I18:I20)</f>
        <v>15970026</v>
      </c>
      <c r="J21" s="169">
        <f t="shared" si="0"/>
        <v>-757767</v>
      </c>
      <c r="K21" s="170">
        <f t="shared" si="1"/>
        <v>-4.744932788462586</v>
      </c>
      <c r="L21" s="163"/>
      <c r="M21" s="96" t="s">
        <v>202</v>
      </c>
      <c r="N21" s="200"/>
      <c r="O21" s="200"/>
      <c r="P21" s="200"/>
      <c r="Q21" s="201"/>
      <c r="R21" s="160">
        <v>1479286</v>
      </c>
      <c r="S21" s="160">
        <v>1508563</v>
      </c>
      <c r="T21" s="169">
        <f>R21-S21</f>
        <v>-29277</v>
      </c>
      <c r="U21" s="170">
        <f>T21/S21*100</f>
        <v>-1.940721070316586</v>
      </c>
    </row>
    <row r="22" spans="1:21" ht="17.25" customHeight="1">
      <c r="A22" s="95"/>
      <c r="B22" s="163"/>
      <c r="C22" s="183" t="s">
        <v>148</v>
      </c>
      <c r="D22" s="205" t="s">
        <v>149</v>
      </c>
      <c r="E22" s="199"/>
      <c r="F22" s="199"/>
      <c r="G22" s="187"/>
      <c r="H22" s="160">
        <v>2437897</v>
      </c>
      <c r="I22" s="160">
        <v>2627137</v>
      </c>
      <c r="J22" s="169">
        <f t="shared" si="0"/>
        <v>-189240</v>
      </c>
      <c r="K22" s="170">
        <f t="shared" si="1"/>
        <v>-7.20327870225268</v>
      </c>
      <c r="L22" s="163"/>
      <c r="M22" s="96" t="s">
        <v>203</v>
      </c>
      <c r="N22" s="200"/>
      <c r="O22" s="200"/>
      <c r="P22" s="200"/>
      <c r="Q22" s="201"/>
      <c r="R22" s="160">
        <v>0</v>
      </c>
      <c r="S22" s="160">
        <v>0</v>
      </c>
      <c r="T22" s="169" t="s">
        <v>204</v>
      </c>
      <c r="U22" s="170" t="s">
        <v>204</v>
      </c>
    </row>
    <row r="23" spans="1:21" ht="17.25" customHeight="1">
      <c r="A23" s="95"/>
      <c r="B23" s="163"/>
      <c r="C23" s="196"/>
      <c r="D23" s="205" t="s">
        <v>205</v>
      </c>
      <c r="E23" s="199"/>
      <c r="F23" s="199"/>
      <c r="G23" s="187"/>
      <c r="H23" s="160">
        <v>2912840</v>
      </c>
      <c r="I23" s="160">
        <v>3094560</v>
      </c>
      <c r="J23" s="169">
        <f t="shared" si="0"/>
        <v>-181720</v>
      </c>
      <c r="K23" s="170">
        <f t="shared" si="1"/>
        <v>-5.87224031849439</v>
      </c>
      <c r="L23" s="163"/>
      <c r="M23" s="96" t="s">
        <v>152</v>
      </c>
      <c r="N23" s="200"/>
      <c r="O23" s="200"/>
      <c r="P23" s="200"/>
      <c r="Q23" s="201"/>
      <c r="R23" s="160">
        <v>0</v>
      </c>
      <c r="S23" s="160">
        <v>0</v>
      </c>
      <c r="T23" s="169" t="s">
        <v>187</v>
      </c>
      <c r="U23" s="170" t="s">
        <v>187</v>
      </c>
    </row>
    <row r="24" spans="1:21" ht="17.25" customHeight="1">
      <c r="A24" s="95"/>
      <c r="B24" s="163"/>
      <c r="C24" s="196"/>
      <c r="D24" s="205" t="s">
        <v>206</v>
      </c>
      <c r="E24" s="199"/>
      <c r="F24" s="199"/>
      <c r="G24" s="187"/>
      <c r="H24" s="160">
        <v>2040012</v>
      </c>
      <c r="I24" s="160">
        <v>2144512</v>
      </c>
      <c r="J24" s="169">
        <f t="shared" si="0"/>
        <v>-104500</v>
      </c>
      <c r="K24" s="170">
        <f t="shared" si="1"/>
        <v>-4.872903485734749</v>
      </c>
      <c r="L24" s="163"/>
      <c r="M24" s="96" t="s">
        <v>207</v>
      </c>
      <c r="N24" s="200"/>
      <c r="O24" s="200"/>
      <c r="P24" s="200"/>
      <c r="Q24" s="201"/>
      <c r="R24" s="160">
        <v>4790685</v>
      </c>
      <c r="S24" s="160">
        <v>4520756</v>
      </c>
      <c r="T24" s="169">
        <f t="shared" si="2"/>
        <v>269929</v>
      </c>
      <c r="U24" s="170">
        <f t="shared" si="3"/>
        <v>5.970881861352393</v>
      </c>
    </row>
    <row r="25" spans="1:21" ht="17.25" customHeight="1">
      <c r="A25" s="95"/>
      <c r="B25" s="163"/>
      <c r="C25" s="208"/>
      <c r="D25" s="207" t="s">
        <v>208</v>
      </c>
      <c r="E25" s="207"/>
      <c r="F25" s="207"/>
      <c r="G25" s="205"/>
      <c r="H25" s="160">
        <f>SUM(H22:H24)</f>
        <v>7390749</v>
      </c>
      <c r="I25" s="160">
        <f>SUM(I22:I24)</f>
        <v>7866209</v>
      </c>
      <c r="J25" s="169">
        <f t="shared" si="0"/>
        <v>-475460</v>
      </c>
      <c r="K25" s="170">
        <f t="shared" si="1"/>
        <v>-6.0443346979466215</v>
      </c>
      <c r="L25" s="163"/>
      <c r="M25" s="96" t="s">
        <v>123</v>
      </c>
      <c r="N25" s="200"/>
      <c r="O25" s="200"/>
      <c r="P25" s="200"/>
      <c r="Q25" s="201"/>
      <c r="R25" s="160">
        <v>107000</v>
      </c>
      <c r="S25" s="160">
        <v>116854</v>
      </c>
      <c r="T25" s="169">
        <f t="shared" si="2"/>
        <v>-9854</v>
      </c>
      <c r="U25" s="170">
        <f t="shared" si="3"/>
        <v>-8.432745134954729</v>
      </c>
    </row>
    <row r="26" spans="1:21" ht="17.25" customHeight="1">
      <c r="A26" s="95"/>
      <c r="B26" s="163"/>
      <c r="C26" s="100" t="s">
        <v>209</v>
      </c>
      <c r="D26" s="184" t="s">
        <v>210</v>
      </c>
      <c r="E26" s="209"/>
      <c r="F26" s="209"/>
      <c r="G26" s="210"/>
      <c r="H26" s="160">
        <v>0</v>
      </c>
      <c r="I26" s="160">
        <v>0</v>
      </c>
      <c r="J26" s="169" t="s">
        <v>211</v>
      </c>
      <c r="K26" s="170" t="s">
        <v>211</v>
      </c>
      <c r="L26" s="211"/>
      <c r="M26" s="171" t="s">
        <v>212</v>
      </c>
      <c r="N26" s="171"/>
      <c r="O26" s="171"/>
      <c r="P26" s="171"/>
      <c r="Q26" s="171"/>
      <c r="R26" s="212">
        <f>SUM(R6:R25)</f>
        <v>48147394</v>
      </c>
      <c r="S26" s="212">
        <f>SUM(S6:S25)</f>
        <v>46436784</v>
      </c>
      <c r="T26" s="169">
        <f t="shared" si="2"/>
        <v>1710610</v>
      </c>
      <c r="U26" s="170">
        <f t="shared" si="3"/>
        <v>3.683739166777786</v>
      </c>
    </row>
    <row r="27" spans="1:21" ht="17.25" customHeight="1">
      <c r="A27" s="95"/>
      <c r="B27" s="163"/>
      <c r="C27" s="101"/>
      <c r="D27" s="205" t="s">
        <v>213</v>
      </c>
      <c r="E27" s="199"/>
      <c r="F27" s="199"/>
      <c r="G27" s="187"/>
      <c r="H27" s="160">
        <v>0</v>
      </c>
      <c r="I27" s="160">
        <v>0</v>
      </c>
      <c r="J27" s="169" t="s">
        <v>211</v>
      </c>
      <c r="K27" s="170" t="s">
        <v>211</v>
      </c>
      <c r="L27" s="213" t="s">
        <v>153</v>
      </c>
      <c r="M27" s="213"/>
      <c r="N27" s="213"/>
      <c r="O27" s="213"/>
      <c r="P27" s="213"/>
      <c r="Q27" s="214"/>
      <c r="R27" s="215">
        <f>H44+H45+H46+H47+R26</f>
        <v>383117248</v>
      </c>
      <c r="S27" s="215">
        <f>I44+I45+I46+I47+S26</f>
        <v>383159682</v>
      </c>
      <c r="T27" s="169">
        <f>R27-S27</f>
        <v>-42434</v>
      </c>
      <c r="U27" s="170">
        <f>T27/S27*100</f>
        <v>-0.011074756033438821</v>
      </c>
    </row>
    <row r="28" spans="1:21" ht="17.25" customHeight="1">
      <c r="A28" s="95"/>
      <c r="B28" s="163"/>
      <c r="C28" s="216" t="s">
        <v>214</v>
      </c>
      <c r="D28" s="216"/>
      <c r="E28" s="207" t="s">
        <v>215</v>
      </c>
      <c r="F28" s="207"/>
      <c r="G28" s="205"/>
      <c r="H28" s="160">
        <v>12411121</v>
      </c>
      <c r="I28" s="160">
        <v>12393859</v>
      </c>
      <c r="J28" s="169">
        <f t="shared" si="0"/>
        <v>17262</v>
      </c>
      <c r="K28" s="170">
        <f t="shared" si="1"/>
        <v>0.13927865404955794</v>
      </c>
      <c r="L28" s="102" t="s">
        <v>154</v>
      </c>
      <c r="M28" s="96" t="s">
        <v>242</v>
      </c>
      <c r="N28" s="200"/>
      <c r="O28" s="200"/>
      <c r="P28" s="200"/>
      <c r="Q28" s="201"/>
      <c r="R28" s="180">
        <v>42643191</v>
      </c>
      <c r="S28" s="180">
        <v>45517366</v>
      </c>
      <c r="T28" s="181">
        <f>R28-S28</f>
        <v>-2874175</v>
      </c>
      <c r="U28" s="182">
        <f>T28/S28*100</f>
        <v>-6.314458090567015</v>
      </c>
    </row>
    <row r="29" spans="1:21" ht="17.25" customHeight="1">
      <c r="A29" s="95"/>
      <c r="B29" s="163"/>
      <c r="C29" s="216"/>
      <c r="D29" s="216"/>
      <c r="E29" s="207" t="s">
        <v>170</v>
      </c>
      <c r="F29" s="207"/>
      <c r="G29" s="205"/>
      <c r="H29" s="160">
        <v>3288600</v>
      </c>
      <c r="I29" s="160">
        <v>3723318</v>
      </c>
      <c r="J29" s="169">
        <f t="shared" si="0"/>
        <v>-434718</v>
      </c>
      <c r="K29" s="170">
        <f t="shared" si="1"/>
        <v>-11.67555390111723</v>
      </c>
      <c r="L29" s="103"/>
      <c r="M29" s="96"/>
      <c r="N29" s="200"/>
      <c r="O29" s="200"/>
      <c r="P29" s="200"/>
      <c r="Q29" s="201"/>
      <c r="R29" s="193"/>
      <c r="S29" s="193"/>
      <c r="T29" s="194"/>
      <c r="U29" s="195"/>
    </row>
    <row r="30" spans="1:21" ht="17.25" customHeight="1">
      <c r="A30" s="95"/>
      <c r="B30" s="163"/>
      <c r="C30" s="207" t="s">
        <v>216</v>
      </c>
      <c r="D30" s="207"/>
      <c r="E30" s="207"/>
      <c r="F30" s="207"/>
      <c r="G30" s="205"/>
      <c r="H30" s="160">
        <v>9462032</v>
      </c>
      <c r="I30" s="160">
        <v>9755048</v>
      </c>
      <c r="J30" s="169">
        <f t="shared" si="0"/>
        <v>-293016</v>
      </c>
      <c r="K30" s="170">
        <f t="shared" si="1"/>
        <v>-3.003737142041741</v>
      </c>
      <c r="L30" s="103"/>
      <c r="M30" s="96" t="s">
        <v>165</v>
      </c>
      <c r="N30" s="200"/>
      <c r="O30" s="200"/>
      <c r="P30" s="200"/>
      <c r="Q30" s="201"/>
      <c r="R30" s="180">
        <v>11423002</v>
      </c>
      <c r="S30" s="180">
        <v>11569171</v>
      </c>
      <c r="T30" s="181">
        <f>R30-S30</f>
        <v>-146169</v>
      </c>
      <c r="U30" s="182">
        <f>T30/S30*100</f>
        <v>-1.263435383572427</v>
      </c>
    </row>
    <row r="31" spans="1:21" ht="17.25" customHeight="1">
      <c r="A31" s="95"/>
      <c r="B31" s="163"/>
      <c r="C31" s="207" t="s">
        <v>217</v>
      </c>
      <c r="D31" s="207"/>
      <c r="E31" s="207"/>
      <c r="F31" s="207"/>
      <c r="G31" s="205"/>
      <c r="H31" s="160">
        <v>41194481</v>
      </c>
      <c r="I31" s="160">
        <v>41379635</v>
      </c>
      <c r="J31" s="169">
        <f t="shared" si="0"/>
        <v>-185154</v>
      </c>
      <c r="K31" s="170">
        <f t="shared" si="1"/>
        <v>-0.4474519893662668</v>
      </c>
      <c r="L31" s="104"/>
      <c r="M31" s="96"/>
      <c r="N31" s="200"/>
      <c r="O31" s="200"/>
      <c r="P31" s="200"/>
      <c r="Q31" s="201"/>
      <c r="R31" s="193"/>
      <c r="S31" s="193"/>
      <c r="T31" s="194"/>
      <c r="U31" s="195"/>
    </row>
    <row r="32" spans="1:21" ht="17.25" customHeight="1">
      <c r="A32" s="95"/>
      <c r="B32" s="163"/>
      <c r="C32" s="205" t="s">
        <v>218</v>
      </c>
      <c r="D32" s="199"/>
      <c r="E32" s="199"/>
      <c r="F32" s="199"/>
      <c r="G32" s="187"/>
      <c r="H32" s="160">
        <v>27139861</v>
      </c>
      <c r="I32" s="160">
        <v>27752504</v>
      </c>
      <c r="J32" s="169">
        <f t="shared" si="0"/>
        <v>-612643</v>
      </c>
      <c r="K32" s="170">
        <f t="shared" si="1"/>
        <v>-2.207523328345435</v>
      </c>
      <c r="L32" s="200" t="s">
        <v>156</v>
      </c>
      <c r="M32" s="200"/>
      <c r="N32" s="200"/>
      <c r="O32" s="200"/>
      <c r="P32" s="200"/>
      <c r="Q32" s="201"/>
      <c r="R32" s="160">
        <f>R28+R30</f>
        <v>54066193</v>
      </c>
      <c r="S32" s="160">
        <f>S28+S30</f>
        <v>57086537</v>
      </c>
      <c r="T32" s="169">
        <f>R32-S32</f>
        <v>-3020344</v>
      </c>
      <c r="U32" s="170">
        <f>T32/S32*100</f>
        <v>-5.290816642109505</v>
      </c>
    </row>
    <row r="33" spans="1:22" ht="17.25" customHeight="1" thickBot="1">
      <c r="A33" s="95"/>
      <c r="B33" s="163"/>
      <c r="C33" s="217" t="s">
        <v>155</v>
      </c>
      <c r="D33" s="218"/>
      <c r="E33" s="205" t="s">
        <v>171</v>
      </c>
      <c r="F33" s="199"/>
      <c r="G33" s="187"/>
      <c r="H33" s="160">
        <v>37842738</v>
      </c>
      <c r="I33" s="160">
        <v>37631620</v>
      </c>
      <c r="J33" s="169">
        <f t="shared" si="0"/>
        <v>211118</v>
      </c>
      <c r="K33" s="170">
        <f t="shared" si="1"/>
        <v>0.5610122551194979</v>
      </c>
      <c r="L33" s="219" t="s">
        <v>157</v>
      </c>
      <c r="M33" s="219"/>
      <c r="N33" s="219"/>
      <c r="O33" s="219"/>
      <c r="P33" s="219"/>
      <c r="Q33" s="220"/>
      <c r="R33" s="221">
        <f>R27+R32</f>
        <v>437183441</v>
      </c>
      <c r="S33" s="221">
        <f>S27+S32</f>
        <v>440246219</v>
      </c>
      <c r="T33" s="222">
        <f>R33-S33</f>
        <v>-3062778</v>
      </c>
      <c r="U33" s="88">
        <f>T33/S33*100</f>
        <v>-0.6956966051762957</v>
      </c>
      <c r="V33" s="63"/>
    </row>
    <row r="34" spans="1:21" ht="17.25" customHeight="1">
      <c r="A34" s="95"/>
      <c r="B34" s="163"/>
      <c r="C34" s="223"/>
      <c r="D34" s="224"/>
      <c r="E34" s="205" t="s">
        <v>172</v>
      </c>
      <c r="F34" s="199"/>
      <c r="G34" s="187"/>
      <c r="H34" s="160">
        <v>24703088</v>
      </c>
      <c r="I34" s="160">
        <v>24621832</v>
      </c>
      <c r="J34" s="169">
        <f t="shared" si="0"/>
        <v>81256</v>
      </c>
      <c r="K34" s="170">
        <f t="shared" si="1"/>
        <v>0.3300160605433422</v>
      </c>
      <c r="L34" s="225"/>
      <c r="M34" s="226"/>
      <c r="N34" s="226"/>
      <c r="O34" s="226"/>
      <c r="P34" s="226"/>
      <c r="Q34" s="226"/>
      <c r="R34" s="227"/>
      <c r="S34" s="227"/>
      <c r="T34" s="228"/>
      <c r="U34" s="228"/>
    </row>
    <row r="35" spans="1:21" ht="17.25" customHeight="1">
      <c r="A35" s="95"/>
      <c r="B35" s="163"/>
      <c r="C35" s="205" t="s">
        <v>219</v>
      </c>
      <c r="D35" s="199"/>
      <c r="E35" s="199"/>
      <c r="F35" s="199"/>
      <c r="G35" s="187"/>
      <c r="H35" s="160">
        <v>12380729</v>
      </c>
      <c r="I35" s="160">
        <v>12666723</v>
      </c>
      <c r="J35" s="169">
        <f t="shared" si="0"/>
        <v>-285994</v>
      </c>
      <c r="K35" s="170">
        <f t="shared" si="1"/>
        <v>-2.2578373269866248</v>
      </c>
      <c r="L35" s="80"/>
      <c r="M35" s="75"/>
      <c r="N35" s="75"/>
      <c r="O35" s="75"/>
      <c r="P35" s="75"/>
      <c r="Q35" s="75"/>
      <c r="R35" s="227"/>
      <c r="S35" s="227"/>
      <c r="T35" s="228"/>
      <c r="U35" s="228"/>
    </row>
    <row r="36" spans="1:21" ht="17.25" customHeight="1">
      <c r="A36" s="95"/>
      <c r="B36" s="163"/>
      <c r="C36" s="205" t="s">
        <v>220</v>
      </c>
      <c r="D36" s="199"/>
      <c r="E36" s="199"/>
      <c r="F36" s="199"/>
      <c r="G36" s="187"/>
      <c r="H36" s="160">
        <v>9660615</v>
      </c>
      <c r="I36" s="160">
        <v>9796534</v>
      </c>
      <c r="J36" s="169">
        <f t="shared" si="0"/>
        <v>-135919</v>
      </c>
      <c r="K36" s="170">
        <f t="shared" si="1"/>
        <v>-1.3874192648134533</v>
      </c>
      <c r="L36" s="80"/>
      <c r="M36" s="75"/>
      <c r="N36" s="75"/>
      <c r="O36" s="75"/>
      <c r="P36" s="75"/>
      <c r="Q36" s="75"/>
      <c r="R36" s="227"/>
      <c r="S36" s="227"/>
      <c r="T36" s="228"/>
      <c r="U36" s="228"/>
    </row>
    <row r="37" spans="1:21" ht="17.25" customHeight="1">
      <c r="A37" s="95"/>
      <c r="B37" s="163"/>
      <c r="C37" s="205" t="s">
        <v>158</v>
      </c>
      <c r="D37" s="199"/>
      <c r="E37" s="199"/>
      <c r="F37" s="199"/>
      <c r="G37" s="187"/>
      <c r="H37" s="160">
        <v>3246023</v>
      </c>
      <c r="I37" s="160">
        <v>3005250</v>
      </c>
      <c r="J37" s="169">
        <f t="shared" si="0"/>
        <v>240773</v>
      </c>
      <c r="K37" s="170">
        <f t="shared" si="1"/>
        <v>8.011746110972465</v>
      </c>
      <c r="L37" s="80"/>
      <c r="M37" s="75"/>
      <c r="N37" s="75"/>
      <c r="O37" s="75"/>
      <c r="P37" s="75"/>
      <c r="Q37" s="75"/>
      <c r="R37" s="227"/>
      <c r="S37" s="227"/>
      <c r="T37" s="228"/>
      <c r="U37" s="228"/>
    </row>
    <row r="38" spans="1:21" ht="17.25" customHeight="1">
      <c r="A38" s="95"/>
      <c r="B38" s="163"/>
      <c r="C38" s="207" t="s">
        <v>159</v>
      </c>
      <c r="D38" s="207"/>
      <c r="E38" s="207"/>
      <c r="F38" s="207"/>
      <c r="G38" s="205"/>
      <c r="H38" s="160">
        <v>3173734</v>
      </c>
      <c r="I38" s="160">
        <v>3337802</v>
      </c>
      <c r="J38" s="169">
        <f t="shared" si="0"/>
        <v>-164068</v>
      </c>
      <c r="K38" s="170">
        <f t="shared" si="1"/>
        <v>-4.915450347264457</v>
      </c>
      <c r="L38" s="229"/>
      <c r="M38" s="75"/>
      <c r="N38" s="75"/>
      <c r="O38" s="75"/>
      <c r="P38" s="75"/>
      <c r="Q38" s="75"/>
      <c r="R38" s="227"/>
      <c r="S38" s="227"/>
      <c r="T38" s="228"/>
      <c r="U38" s="228"/>
    </row>
    <row r="39" spans="1:21" ht="17.25" customHeight="1">
      <c r="A39" s="95"/>
      <c r="B39" s="163"/>
      <c r="C39" s="207" t="s">
        <v>221</v>
      </c>
      <c r="D39" s="207"/>
      <c r="E39" s="207"/>
      <c r="F39" s="207"/>
      <c r="G39" s="205"/>
      <c r="H39" s="160">
        <v>3902388</v>
      </c>
      <c r="I39" s="160">
        <v>3736934</v>
      </c>
      <c r="J39" s="169">
        <f t="shared" si="0"/>
        <v>165454</v>
      </c>
      <c r="K39" s="170">
        <f t="shared" si="1"/>
        <v>4.42753337361591</v>
      </c>
      <c r="L39" s="229"/>
      <c r="M39" s="75"/>
      <c r="N39" s="75"/>
      <c r="O39" s="75"/>
      <c r="P39" s="75"/>
      <c r="Q39" s="75"/>
      <c r="R39" s="227"/>
      <c r="S39" s="227"/>
      <c r="T39" s="228"/>
      <c r="U39" s="228"/>
    </row>
    <row r="40" spans="1:21" ht="17.25" customHeight="1">
      <c r="A40" s="95"/>
      <c r="B40" s="163"/>
      <c r="C40" s="216" t="s">
        <v>160</v>
      </c>
      <c r="D40" s="216"/>
      <c r="E40" s="207" t="s">
        <v>222</v>
      </c>
      <c r="F40" s="207"/>
      <c r="G40" s="205"/>
      <c r="H40" s="160">
        <v>1209686</v>
      </c>
      <c r="I40" s="160">
        <v>1244524</v>
      </c>
      <c r="J40" s="169">
        <f t="shared" si="0"/>
        <v>-34838</v>
      </c>
      <c r="K40" s="170">
        <f t="shared" si="1"/>
        <v>-2.799303187403377</v>
      </c>
      <c r="L40" s="225"/>
      <c r="M40" s="226"/>
      <c r="N40" s="226"/>
      <c r="O40" s="226"/>
      <c r="P40" s="226"/>
      <c r="Q40" s="226"/>
      <c r="R40" s="227"/>
      <c r="S40" s="227"/>
      <c r="T40" s="228"/>
      <c r="U40" s="228"/>
    </row>
    <row r="41" spans="1:21" ht="17.25" customHeight="1">
      <c r="A41" s="95"/>
      <c r="B41" s="163"/>
      <c r="C41" s="216"/>
      <c r="D41" s="216"/>
      <c r="E41" s="207" t="s">
        <v>223</v>
      </c>
      <c r="F41" s="207"/>
      <c r="G41" s="205"/>
      <c r="H41" s="160">
        <v>1840041</v>
      </c>
      <c r="I41" s="160">
        <v>1707960</v>
      </c>
      <c r="J41" s="169">
        <f t="shared" si="0"/>
        <v>132081</v>
      </c>
      <c r="K41" s="170">
        <f t="shared" si="1"/>
        <v>7.733260732101455</v>
      </c>
      <c r="L41" s="225"/>
      <c r="M41" s="226"/>
      <c r="N41" s="226"/>
      <c r="O41" s="226"/>
      <c r="P41" s="226"/>
      <c r="Q41" s="226"/>
      <c r="R41" s="227"/>
      <c r="S41" s="227"/>
      <c r="T41" s="228"/>
      <c r="U41" s="228"/>
    </row>
    <row r="42" spans="1:21" ht="17.25" customHeight="1">
      <c r="A42" s="95"/>
      <c r="B42" s="163"/>
      <c r="C42" s="164" t="s">
        <v>161</v>
      </c>
      <c r="D42" s="230"/>
      <c r="E42" s="207" t="s">
        <v>192</v>
      </c>
      <c r="F42" s="207"/>
      <c r="G42" s="205"/>
      <c r="H42" s="160">
        <v>20500290</v>
      </c>
      <c r="I42" s="160">
        <v>15957612</v>
      </c>
      <c r="J42" s="169">
        <f t="shared" si="0"/>
        <v>4542678</v>
      </c>
      <c r="K42" s="170">
        <f t="shared" si="1"/>
        <v>28.467154108020676</v>
      </c>
      <c r="L42" s="229"/>
      <c r="M42" s="75"/>
      <c r="N42" s="75"/>
      <c r="O42" s="75"/>
      <c r="P42" s="75"/>
      <c r="Q42" s="130"/>
      <c r="R42" s="130"/>
      <c r="S42" s="130"/>
      <c r="T42" s="130"/>
      <c r="U42" s="81"/>
    </row>
    <row r="43" spans="1:21" ht="17.25" customHeight="1">
      <c r="A43" s="95"/>
      <c r="B43" s="163"/>
      <c r="C43" s="172"/>
      <c r="D43" s="231"/>
      <c r="E43" s="205" t="s">
        <v>224</v>
      </c>
      <c r="F43" s="199"/>
      <c r="G43" s="187"/>
      <c r="H43" s="160">
        <v>3631728</v>
      </c>
      <c r="I43" s="160">
        <v>3675958</v>
      </c>
      <c r="J43" s="169">
        <f t="shared" si="0"/>
        <v>-44230</v>
      </c>
      <c r="K43" s="170">
        <f t="shared" si="1"/>
        <v>-1.2032237582692729</v>
      </c>
      <c r="L43" s="232"/>
      <c r="M43" s="233"/>
      <c r="N43" s="75"/>
      <c r="O43" s="75"/>
      <c r="P43" s="75"/>
      <c r="Q43" s="234"/>
      <c r="R43" s="234"/>
      <c r="S43" s="234"/>
      <c r="T43" s="234"/>
      <c r="U43" s="81"/>
    </row>
    <row r="44" spans="1:21" ht="17.25" customHeight="1" thickBot="1">
      <c r="A44" s="95"/>
      <c r="B44" s="163"/>
      <c r="C44" s="202" t="s">
        <v>168</v>
      </c>
      <c r="D44" s="202"/>
      <c r="E44" s="235"/>
      <c r="F44" s="235"/>
      <c r="G44" s="236"/>
      <c r="H44" s="221">
        <f>SUM(H6:H8,H12:H20,H22:H24,H28:H39,H40:H43)</f>
        <v>316218451</v>
      </c>
      <c r="I44" s="221">
        <f>SUM(I6:I8,I12:I20,I22:I24,I28:I39,I40:I43)</f>
        <v>315302262</v>
      </c>
      <c r="J44" s="222">
        <f t="shared" si="0"/>
        <v>916189</v>
      </c>
      <c r="K44" s="88">
        <f>J44/I44*100</f>
        <v>0.29057482625988895</v>
      </c>
      <c r="L44" s="232"/>
      <c r="M44" s="233"/>
      <c r="N44" s="75"/>
      <c r="O44" s="75"/>
      <c r="P44" s="75"/>
      <c r="Q44" s="234"/>
      <c r="R44" s="234"/>
      <c r="S44" s="234"/>
      <c r="T44" s="234"/>
      <c r="U44" s="81"/>
    </row>
    <row r="45" spans="1:21" ht="17.25" customHeight="1" thickBot="1">
      <c r="A45" s="95"/>
      <c r="B45" s="163"/>
      <c r="C45" s="237" t="s">
        <v>244</v>
      </c>
      <c r="D45" s="238"/>
      <c r="E45" s="238"/>
      <c r="F45" s="238"/>
      <c r="G45" s="239"/>
      <c r="H45" s="240">
        <v>3474058</v>
      </c>
      <c r="I45" s="240">
        <v>6097901</v>
      </c>
      <c r="J45" s="241">
        <f>H45-I45</f>
        <v>-2623843</v>
      </c>
      <c r="K45" s="88">
        <f>J45/I45*100</f>
        <v>-43.028625751713584</v>
      </c>
      <c r="L45" s="242"/>
      <c r="M45" s="243"/>
      <c r="N45" s="244"/>
      <c r="O45" s="244"/>
      <c r="P45" s="244"/>
      <c r="Q45" s="234"/>
      <c r="R45" s="234"/>
      <c r="S45" s="234"/>
      <c r="T45" s="234"/>
      <c r="U45" s="81"/>
    </row>
    <row r="46" spans="1:21" ht="17.25" customHeight="1" thickBot="1">
      <c r="A46" s="95"/>
      <c r="B46" s="163"/>
      <c r="C46" s="237" t="s">
        <v>245</v>
      </c>
      <c r="D46" s="238"/>
      <c r="E46" s="238"/>
      <c r="F46" s="238"/>
      <c r="G46" s="239"/>
      <c r="H46" s="240">
        <v>5464048</v>
      </c>
      <c r="I46" s="240">
        <v>5519043</v>
      </c>
      <c r="J46" s="241">
        <f>H46-I46</f>
        <v>-54995</v>
      </c>
      <c r="K46" s="88">
        <f>J46/I46*100</f>
        <v>-0.9964589875454857</v>
      </c>
      <c r="L46" s="242"/>
      <c r="M46" s="243"/>
      <c r="N46" s="244"/>
      <c r="O46" s="244"/>
      <c r="P46" s="244"/>
      <c r="Q46" s="234"/>
      <c r="R46" s="234"/>
      <c r="S46" s="234"/>
      <c r="T46" s="234"/>
      <c r="U46" s="81"/>
    </row>
    <row r="47" spans="1:21" ht="17.25" customHeight="1" thickBot="1">
      <c r="A47" s="95"/>
      <c r="B47" s="245"/>
      <c r="C47" s="237" t="s">
        <v>246</v>
      </c>
      <c r="D47" s="238"/>
      <c r="E47" s="238"/>
      <c r="F47" s="238"/>
      <c r="G47" s="239"/>
      <c r="H47" s="240">
        <v>9813297</v>
      </c>
      <c r="I47" s="240">
        <v>9803692</v>
      </c>
      <c r="J47" s="241">
        <f>H47-I47</f>
        <v>9605</v>
      </c>
      <c r="K47" s="88" t="s">
        <v>187</v>
      </c>
      <c r="L47" s="242"/>
      <c r="M47" s="243"/>
      <c r="N47" s="244"/>
      <c r="O47" s="244"/>
      <c r="P47" s="244"/>
      <c r="Q47" s="234"/>
      <c r="R47" s="234"/>
      <c r="S47" s="234"/>
      <c r="T47" s="234"/>
      <c r="U47" s="81"/>
    </row>
    <row r="48" spans="1:21" ht="18" customHeight="1">
      <c r="A48" s="95"/>
      <c r="B48" s="81" t="s">
        <v>173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ht="18" customHeight="1">
      <c r="A49" s="95"/>
      <c r="B49" s="81" t="s">
        <v>254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ht="18" customHeight="1">
      <c r="A50" s="95"/>
      <c r="B50" s="81" t="s">
        <v>255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ht="18" customHeight="1">
      <c r="A51" s="9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ht="18" customHeight="1">
      <c r="A52" s="95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 ht="18" customHeight="1">
      <c r="A53" s="95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1:21" ht="18" customHeight="1">
      <c r="A54" s="95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ht="18" customHeight="1">
      <c r="A55" s="95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</sheetData>
  <sheetProtection/>
  <mergeCells count="104">
    <mergeCell ref="S28:S29"/>
    <mergeCell ref="E28:G28"/>
    <mergeCell ref="U28:U29"/>
    <mergeCell ref="T30:T31"/>
    <mergeCell ref="U30:U31"/>
    <mergeCell ref="L27:Q27"/>
    <mergeCell ref="L6:L26"/>
    <mergeCell ref="M26:Q26"/>
    <mergeCell ref="R30:R31"/>
    <mergeCell ref="S30:S31"/>
    <mergeCell ref="R28:R29"/>
    <mergeCell ref="E43:G43"/>
    <mergeCell ref="T28:T29"/>
    <mergeCell ref="C45:G45"/>
    <mergeCell ref="N45:P45"/>
    <mergeCell ref="C44:G44"/>
    <mergeCell ref="C42:D43"/>
    <mergeCell ref="L43:L44"/>
    <mergeCell ref="M43:M44"/>
    <mergeCell ref="C30:G30"/>
    <mergeCell ref="C28:D29"/>
    <mergeCell ref="E42:G42"/>
    <mergeCell ref="C46:G46"/>
    <mergeCell ref="S10:S11"/>
    <mergeCell ref="N46:P46"/>
    <mergeCell ref="M23:Q23"/>
    <mergeCell ref="M22:Q22"/>
    <mergeCell ref="E34:G34"/>
    <mergeCell ref="L28:L31"/>
    <mergeCell ref="D23:G23"/>
    <mergeCell ref="D24:G24"/>
    <mergeCell ref="L32:Q32"/>
    <mergeCell ref="C39:G39"/>
    <mergeCell ref="C40:D41"/>
    <mergeCell ref="E40:G40"/>
    <mergeCell ref="E41:G41"/>
    <mergeCell ref="C38:G38"/>
    <mergeCell ref="C17:G17"/>
    <mergeCell ref="L33:Q33"/>
    <mergeCell ref="C35:G35"/>
    <mergeCell ref="C36:G36"/>
    <mergeCell ref="M24:Q24"/>
    <mergeCell ref="M25:Q25"/>
    <mergeCell ref="C32:G32"/>
    <mergeCell ref="C33:D34"/>
    <mergeCell ref="E33:G33"/>
    <mergeCell ref="C22:C25"/>
    <mergeCell ref="C6:G6"/>
    <mergeCell ref="D20:G20"/>
    <mergeCell ref="F12:G12"/>
    <mergeCell ref="F8:G8"/>
    <mergeCell ref="U8:U9"/>
    <mergeCell ref="U10:U11"/>
    <mergeCell ref="S8:S9"/>
    <mergeCell ref="T8:T9"/>
    <mergeCell ref="T10:T11"/>
    <mergeCell ref="E15:G15"/>
    <mergeCell ref="C14:D15"/>
    <mergeCell ref="M6:Q6"/>
    <mergeCell ref="M7:Q7"/>
    <mergeCell ref="O8:Q9"/>
    <mergeCell ref="M12:Q12"/>
    <mergeCell ref="E29:G29"/>
    <mergeCell ref="C26:C27"/>
    <mergeCell ref="D27:G27"/>
    <mergeCell ref="D26:G26"/>
    <mergeCell ref="F9:G9"/>
    <mergeCell ref="M13:Q13"/>
    <mergeCell ref="C7:E8"/>
    <mergeCell ref="F7:G7"/>
    <mergeCell ref="F10:G10"/>
    <mergeCell ref="C9:C12"/>
    <mergeCell ref="D9:E10"/>
    <mergeCell ref="D11:E12"/>
    <mergeCell ref="M15:Q15"/>
    <mergeCell ref="R8:R9"/>
    <mergeCell ref="R10:R11"/>
    <mergeCell ref="C18:C21"/>
    <mergeCell ref="M20:Q20"/>
    <mergeCell ref="M19:Q19"/>
    <mergeCell ref="M16:Q16"/>
    <mergeCell ref="M18:Q18"/>
    <mergeCell ref="M17:Q17"/>
    <mergeCell ref="F11:G11"/>
    <mergeCell ref="C37:G37"/>
    <mergeCell ref="C13:G13"/>
    <mergeCell ref="D18:G18"/>
    <mergeCell ref="C31:G31"/>
    <mergeCell ref="M30:Q31"/>
    <mergeCell ref="M28:Q29"/>
    <mergeCell ref="M21:Q21"/>
    <mergeCell ref="M14:Q14"/>
    <mergeCell ref="E14:G14"/>
    <mergeCell ref="C16:G16"/>
    <mergeCell ref="C47:G47"/>
    <mergeCell ref="N47:P47"/>
    <mergeCell ref="B6:B47"/>
    <mergeCell ref="A3:A55"/>
    <mergeCell ref="O10:Q11"/>
    <mergeCell ref="M8:N11"/>
    <mergeCell ref="D19:G19"/>
    <mergeCell ref="D21:G21"/>
    <mergeCell ref="D22:G22"/>
    <mergeCell ref="D25:G25"/>
  </mergeCells>
  <printOptions verticalCentered="1"/>
  <pageMargins left="0.1968503937007874" right="0.1968503937007874" top="0.4724409448818898" bottom="0.31496062992125984" header="0.1968503937007874" footer="0.1968503937007874"/>
  <pageSetup blackAndWhite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1"/>
  <sheetViews>
    <sheetView tabSelected="1" view="pageBreakPreview" zoomScale="90" zoomScaleSheetLayoutView="90" zoomScalePageLayoutView="0" workbookViewId="0" topLeftCell="A1">
      <pane xSplit="4" ySplit="4" topLeftCell="G30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P49" sqref="P49"/>
    </sheetView>
  </sheetViews>
  <sheetFormatPr defaultColWidth="9.00390625" defaultRowHeight="15" customHeight="1"/>
  <cols>
    <col min="1" max="1" width="4.75390625" style="4" bestFit="1" customWidth="1"/>
    <col min="2" max="2" width="6.625" style="4" customWidth="1"/>
    <col min="3" max="3" width="12.875" style="4" customWidth="1"/>
    <col min="4" max="4" width="27.00390625" style="4" customWidth="1"/>
    <col min="5" max="13" width="12.625" style="4" customWidth="1"/>
    <col min="14" max="16" width="10.625" style="4" customWidth="1"/>
    <col min="17" max="19" width="9.00390625" style="4" customWidth="1"/>
    <col min="20" max="20" width="9.625" style="4" bestFit="1" customWidth="1"/>
    <col min="21" max="41" width="9.00390625" style="4" customWidth="1"/>
    <col min="42" max="42" width="9.625" style="4" bestFit="1" customWidth="1"/>
    <col min="43" max="43" width="9.50390625" style="4" bestFit="1" customWidth="1"/>
    <col min="44" max="16384" width="9.00390625" style="4" customWidth="1"/>
  </cols>
  <sheetData>
    <row r="1" spans="3:7" ht="18" customHeight="1">
      <c r="C1" s="7" t="s">
        <v>166</v>
      </c>
      <c r="G1" s="119"/>
    </row>
    <row r="2" spans="7:44" ht="15" customHeight="1">
      <c r="G2" s="120"/>
      <c r="M2" s="14"/>
      <c r="P2" s="14" t="s">
        <v>128</v>
      </c>
      <c r="V2" s="117"/>
      <c r="AR2" s="117"/>
    </row>
    <row r="3" spans="1:44" ht="15" customHeight="1">
      <c r="A3" s="109">
        <v>241</v>
      </c>
      <c r="B3" s="15"/>
      <c r="C3" s="45"/>
      <c r="D3" s="5" t="s">
        <v>116</v>
      </c>
      <c r="E3" s="246" t="s">
        <v>256</v>
      </c>
      <c r="F3" s="107"/>
      <c r="G3" s="108"/>
      <c r="H3" s="246" t="s">
        <v>257</v>
      </c>
      <c r="I3" s="247"/>
      <c r="J3" s="248"/>
      <c r="K3" s="106" t="s">
        <v>70</v>
      </c>
      <c r="L3" s="107"/>
      <c r="M3" s="108"/>
      <c r="N3" s="106" t="s">
        <v>106</v>
      </c>
      <c r="O3" s="107"/>
      <c r="P3" s="108"/>
      <c r="S3" s="118"/>
      <c r="T3" s="118"/>
      <c r="U3" s="118"/>
      <c r="V3" s="117"/>
      <c r="AO3" s="118"/>
      <c r="AP3" s="118"/>
      <c r="AQ3" s="118"/>
      <c r="AR3" s="117"/>
    </row>
    <row r="4" spans="1:44" ht="15" customHeight="1">
      <c r="A4" s="109"/>
      <c r="B4" s="15"/>
      <c r="C4" s="6" t="s">
        <v>115</v>
      </c>
      <c r="D4" s="9"/>
      <c r="E4" s="11" t="s">
        <v>103</v>
      </c>
      <c r="F4" s="11" t="s">
        <v>104</v>
      </c>
      <c r="G4" s="11" t="s">
        <v>105</v>
      </c>
      <c r="H4" s="11" t="s">
        <v>103</v>
      </c>
      <c r="I4" s="11" t="s">
        <v>104</v>
      </c>
      <c r="J4" s="11" t="s">
        <v>105</v>
      </c>
      <c r="K4" s="11" t="s">
        <v>103</v>
      </c>
      <c r="L4" s="11" t="s">
        <v>104</v>
      </c>
      <c r="M4" s="11" t="s">
        <v>105</v>
      </c>
      <c r="N4" s="11" t="s">
        <v>103</v>
      </c>
      <c r="O4" s="11" t="s">
        <v>104</v>
      </c>
      <c r="P4" s="11" t="s">
        <v>105</v>
      </c>
      <c r="S4" s="118"/>
      <c r="T4" s="118"/>
      <c r="U4" s="118"/>
      <c r="V4" s="43"/>
      <c r="AO4" s="118"/>
      <c r="AP4" s="118"/>
      <c r="AQ4" s="118"/>
      <c r="AR4" s="43"/>
    </row>
    <row r="5" spans="1:43" ht="15" customHeight="1">
      <c r="A5" s="109"/>
      <c r="B5" s="16"/>
      <c r="C5" s="110" t="s">
        <v>77</v>
      </c>
      <c r="D5" s="46" t="s">
        <v>79</v>
      </c>
      <c r="E5" s="31">
        <v>1906853</v>
      </c>
      <c r="F5" s="31">
        <v>475102</v>
      </c>
      <c r="G5" s="31">
        <f>E5+F5</f>
        <v>2381955</v>
      </c>
      <c r="H5" s="31">
        <v>1891405</v>
      </c>
      <c r="I5" s="31">
        <v>478227</v>
      </c>
      <c r="J5" s="31">
        <f>H5+I5</f>
        <v>2369632</v>
      </c>
      <c r="K5" s="31">
        <f>E5-H5</f>
        <v>15448</v>
      </c>
      <c r="L5" s="31">
        <f>F5-I5</f>
        <v>-3125</v>
      </c>
      <c r="M5" s="31">
        <f>SUM(K5:L5)</f>
        <v>12323</v>
      </c>
      <c r="N5" s="38">
        <f>ROUND(K5/H5*100,1)</f>
        <v>0.8</v>
      </c>
      <c r="O5" s="38">
        <f>ROUND(L5/I5*100,1)</f>
        <v>-0.7</v>
      </c>
      <c r="P5" s="38">
        <f>ROUND(M5/J5*100,1)</f>
        <v>0.5</v>
      </c>
      <c r="S5" s="44"/>
      <c r="U5" s="44"/>
      <c r="AO5" s="44"/>
      <c r="AQ5" s="44"/>
    </row>
    <row r="6" spans="1:43" ht="15" customHeight="1">
      <c r="A6" s="109"/>
      <c r="B6" s="16"/>
      <c r="C6" s="111"/>
      <c r="D6" s="47" t="s">
        <v>80</v>
      </c>
      <c r="E6" s="32">
        <v>3767884</v>
      </c>
      <c r="F6" s="32">
        <v>865335</v>
      </c>
      <c r="G6" s="32">
        <f aca="true" t="shared" si="0" ref="G6:G49">E6+F6</f>
        <v>4633219</v>
      </c>
      <c r="H6" s="32">
        <v>3721893</v>
      </c>
      <c r="I6" s="32">
        <v>841230</v>
      </c>
      <c r="J6" s="32">
        <f aca="true" t="shared" si="1" ref="J6:J49">H6+I6</f>
        <v>4563123</v>
      </c>
      <c r="K6" s="32">
        <f aca="true" t="shared" si="2" ref="K6:K49">E6-H6</f>
        <v>45991</v>
      </c>
      <c r="L6" s="32">
        <f aca="true" t="shared" si="3" ref="L6:L49">F6-I6</f>
        <v>24105</v>
      </c>
      <c r="M6" s="32">
        <f aca="true" t="shared" si="4" ref="M6:M14">SUM(K6:L6)</f>
        <v>70096</v>
      </c>
      <c r="N6" s="39">
        <f aca="true" t="shared" si="5" ref="N6:N18">ROUND(K6/H6*100,1)</f>
        <v>1.2</v>
      </c>
      <c r="O6" s="39">
        <f aca="true" t="shared" si="6" ref="O6:O18">ROUND(L6/I6*100,1)</f>
        <v>2.9</v>
      </c>
      <c r="P6" s="39">
        <f aca="true" t="shared" si="7" ref="P6:P18">ROUND(M6/J6*100,1)</f>
        <v>1.5</v>
      </c>
      <c r="S6" s="44"/>
      <c r="U6" s="44"/>
      <c r="AO6" s="44"/>
      <c r="AQ6" s="44"/>
    </row>
    <row r="7" spans="1:43" ht="15" customHeight="1">
      <c r="A7" s="109"/>
      <c r="B7" s="16"/>
      <c r="C7" s="111"/>
      <c r="D7" s="47" t="s">
        <v>162</v>
      </c>
      <c r="E7" s="32">
        <v>43861126</v>
      </c>
      <c r="F7" s="32">
        <v>8708603</v>
      </c>
      <c r="G7" s="32">
        <f t="shared" si="0"/>
        <v>52569729</v>
      </c>
      <c r="H7" s="32">
        <v>42652032</v>
      </c>
      <c r="I7" s="32">
        <v>8054734</v>
      </c>
      <c r="J7" s="32">
        <f t="shared" si="1"/>
        <v>50706766</v>
      </c>
      <c r="K7" s="32">
        <f t="shared" si="2"/>
        <v>1209094</v>
      </c>
      <c r="L7" s="32">
        <f t="shared" si="3"/>
        <v>653869</v>
      </c>
      <c r="M7" s="32">
        <f t="shared" si="4"/>
        <v>1862963</v>
      </c>
      <c r="N7" s="39">
        <f t="shared" si="5"/>
        <v>2.8</v>
      </c>
      <c r="O7" s="39">
        <f t="shared" si="6"/>
        <v>8.1</v>
      </c>
      <c r="P7" s="39">
        <f t="shared" si="7"/>
        <v>3.7</v>
      </c>
      <c r="S7" s="44"/>
      <c r="U7" s="44"/>
      <c r="AO7" s="44"/>
      <c r="AQ7" s="44"/>
    </row>
    <row r="8" spans="1:43" ht="15" customHeight="1">
      <c r="A8" s="109"/>
      <c r="B8" s="16"/>
      <c r="C8" s="111"/>
      <c r="D8" s="47" t="s">
        <v>163</v>
      </c>
      <c r="E8" s="32">
        <v>12034725</v>
      </c>
      <c r="F8" s="32">
        <v>2790852</v>
      </c>
      <c r="G8" s="32">
        <f t="shared" si="0"/>
        <v>14825577</v>
      </c>
      <c r="H8" s="32">
        <v>12667849</v>
      </c>
      <c r="I8" s="32">
        <v>3472075</v>
      </c>
      <c r="J8" s="32">
        <f t="shared" si="1"/>
        <v>16139924</v>
      </c>
      <c r="K8" s="32">
        <f t="shared" si="2"/>
        <v>-633124</v>
      </c>
      <c r="L8" s="32">
        <f t="shared" si="3"/>
        <v>-681223</v>
      </c>
      <c r="M8" s="32">
        <f t="shared" si="4"/>
        <v>-1314347</v>
      </c>
      <c r="N8" s="39">
        <f t="shared" si="5"/>
        <v>-5</v>
      </c>
      <c r="O8" s="39">
        <f t="shared" si="6"/>
        <v>-19.6</v>
      </c>
      <c r="P8" s="39">
        <f t="shared" si="7"/>
        <v>-8.1</v>
      </c>
      <c r="S8" s="44"/>
      <c r="U8" s="44"/>
      <c r="AO8" s="44"/>
      <c r="AQ8" s="44"/>
    </row>
    <row r="9" spans="1:43" ht="15" customHeight="1">
      <c r="A9" s="109"/>
      <c r="B9" s="16"/>
      <c r="C9" s="111"/>
      <c r="D9" s="54" t="s">
        <v>234</v>
      </c>
      <c r="E9" s="32">
        <f>E7+E8</f>
        <v>55895851</v>
      </c>
      <c r="F9" s="32">
        <f>F7+F8</f>
        <v>11499455</v>
      </c>
      <c r="G9" s="32">
        <f t="shared" si="0"/>
        <v>67395306</v>
      </c>
      <c r="H9" s="32">
        <f>H7+H8</f>
        <v>55319881</v>
      </c>
      <c r="I9" s="32">
        <f>I7+I8</f>
        <v>11526809</v>
      </c>
      <c r="J9" s="32">
        <f t="shared" si="1"/>
        <v>66846690</v>
      </c>
      <c r="K9" s="32">
        <f t="shared" si="2"/>
        <v>575970</v>
      </c>
      <c r="L9" s="32">
        <f t="shared" si="3"/>
        <v>-27354</v>
      </c>
      <c r="M9" s="32">
        <f t="shared" si="4"/>
        <v>548616</v>
      </c>
      <c r="N9" s="39">
        <f t="shared" si="5"/>
        <v>1</v>
      </c>
      <c r="O9" s="39">
        <f t="shared" si="6"/>
        <v>-0.2</v>
      </c>
      <c r="P9" s="39">
        <f t="shared" si="7"/>
        <v>0.8</v>
      </c>
      <c r="S9" s="44"/>
      <c r="U9" s="44"/>
      <c r="AO9" s="44"/>
      <c r="AQ9" s="44"/>
    </row>
    <row r="10" spans="1:43" ht="15" customHeight="1">
      <c r="A10" s="109"/>
      <c r="B10" s="16"/>
      <c r="C10" s="111"/>
      <c r="D10" s="47" t="s">
        <v>73</v>
      </c>
      <c r="E10" s="32">
        <v>10396859</v>
      </c>
      <c r="F10" s="32">
        <v>3030414</v>
      </c>
      <c r="G10" s="32">
        <f t="shared" si="0"/>
        <v>13427273</v>
      </c>
      <c r="H10" s="32">
        <v>12200276</v>
      </c>
      <c r="I10" s="32">
        <v>2970180</v>
      </c>
      <c r="J10" s="32">
        <f t="shared" si="1"/>
        <v>15170456</v>
      </c>
      <c r="K10" s="32">
        <f t="shared" si="2"/>
        <v>-1803417</v>
      </c>
      <c r="L10" s="32">
        <f t="shared" si="3"/>
        <v>60234</v>
      </c>
      <c r="M10" s="32">
        <f t="shared" si="4"/>
        <v>-1743183</v>
      </c>
      <c r="N10" s="39">
        <f t="shared" si="5"/>
        <v>-14.8</v>
      </c>
      <c r="O10" s="39">
        <f t="shared" si="6"/>
        <v>2</v>
      </c>
      <c r="P10" s="39">
        <f t="shared" si="7"/>
        <v>-11.5</v>
      </c>
      <c r="S10" s="44"/>
      <c r="U10" s="44"/>
      <c r="AO10" s="44"/>
      <c r="AQ10" s="44"/>
    </row>
    <row r="11" spans="1:43" ht="15" customHeight="1">
      <c r="A11" s="109"/>
      <c r="B11" s="16"/>
      <c r="C11" s="112"/>
      <c r="D11" s="48" t="s">
        <v>71</v>
      </c>
      <c r="E11" s="32">
        <f>E5+E6+E9+E10</f>
        <v>71967447</v>
      </c>
      <c r="F11" s="32">
        <f>F5+F6+F9+F10</f>
        <v>15870306</v>
      </c>
      <c r="G11" s="32">
        <f t="shared" si="0"/>
        <v>87837753</v>
      </c>
      <c r="H11" s="32">
        <f>H5+H6+H9+H10</f>
        <v>73133455</v>
      </c>
      <c r="I11" s="32">
        <f>I5+I6+I9+I10</f>
        <v>15816446</v>
      </c>
      <c r="J11" s="32">
        <f t="shared" si="1"/>
        <v>88949901</v>
      </c>
      <c r="K11" s="32">
        <f t="shared" si="2"/>
        <v>-1166008</v>
      </c>
      <c r="L11" s="32">
        <f t="shared" si="3"/>
        <v>53860</v>
      </c>
      <c r="M11" s="32">
        <f t="shared" si="4"/>
        <v>-1112148</v>
      </c>
      <c r="N11" s="39">
        <f t="shared" si="5"/>
        <v>-1.6</v>
      </c>
      <c r="O11" s="39">
        <f t="shared" si="6"/>
        <v>0.3</v>
      </c>
      <c r="P11" s="39">
        <f t="shared" si="7"/>
        <v>-1.3</v>
      </c>
      <c r="S11" s="44"/>
      <c r="AO11" s="44"/>
      <c r="AQ11" s="44"/>
    </row>
    <row r="12" spans="1:43" ht="15" customHeight="1">
      <c r="A12" s="109"/>
      <c r="B12" s="16"/>
      <c r="C12" s="110" t="s">
        <v>78</v>
      </c>
      <c r="D12" s="46" t="s">
        <v>74</v>
      </c>
      <c r="E12" s="31">
        <v>21052497</v>
      </c>
      <c r="F12" s="31">
        <v>3970503</v>
      </c>
      <c r="G12" s="31">
        <f t="shared" si="0"/>
        <v>25023000</v>
      </c>
      <c r="H12" s="31">
        <v>20866111</v>
      </c>
      <c r="I12" s="31">
        <v>3928967</v>
      </c>
      <c r="J12" s="31">
        <f t="shared" si="1"/>
        <v>24795078</v>
      </c>
      <c r="K12" s="31">
        <f t="shared" si="2"/>
        <v>186386</v>
      </c>
      <c r="L12" s="31">
        <f t="shared" si="3"/>
        <v>41536</v>
      </c>
      <c r="M12" s="31">
        <f t="shared" si="4"/>
        <v>227922</v>
      </c>
      <c r="N12" s="38">
        <f t="shared" si="5"/>
        <v>0.9</v>
      </c>
      <c r="O12" s="38">
        <f t="shared" si="6"/>
        <v>1.1</v>
      </c>
      <c r="P12" s="38">
        <f t="shared" si="7"/>
        <v>0.9</v>
      </c>
      <c r="S12" s="44"/>
      <c r="U12" s="44"/>
      <c r="AO12" s="44"/>
      <c r="AQ12" s="44"/>
    </row>
    <row r="13" spans="1:43" ht="15" customHeight="1">
      <c r="A13" s="109"/>
      <c r="B13" s="16"/>
      <c r="C13" s="111"/>
      <c r="D13" s="47" t="s">
        <v>75</v>
      </c>
      <c r="E13" s="32">
        <v>23957248</v>
      </c>
      <c r="F13" s="32">
        <v>6817094</v>
      </c>
      <c r="G13" s="32">
        <f t="shared" si="0"/>
        <v>30774342</v>
      </c>
      <c r="H13" s="32">
        <v>23163911</v>
      </c>
      <c r="I13" s="32">
        <v>6649010</v>
      </c>
      <c r="J13" s="32">
        <f t="shared" si="1"/>
        <v>29812921</v>
      </c>
      <c r="K13" s="32">
        <f t="shared" si="2"/>
        <v>793337</v>
      </c>
      <c r="L13" s="32">
        <f t="shared" si="3"/>
        <v>168084</v>
      </c>
      <c r="M13" s="32">
        <f t="shared" si="4"/>
        <v>961421</v>
      </c>
      <c r="N13" s="39">
        <f t="shared" si="5"/>
        <v>3.4</v>
      </c>
      <c r="O13" s="39">
        <f t="shared" si="6"/>
        <v>2.5</v>
      </c>
      <c r="P13" s="39">
        <f t="shared" si="7"/>
        <v>3.2</v>
      </c>
      <c r="S13" s="44"/>
      <c r="U13" s="44"/>
      <c r="AO13" s="44"/>
      <c r="AQ13" s="44"/>
    </row>
    <row r="14" spans="1:43" ht="15" customHeight="1">
      <c r="A14" s="109"/>
      <c r="B14" s="16"/>
      <c r="C14" s="111"/>
      <c r="D14" s="47" t="s">
        <v>76</v>
      </c>
      <c r="E14" s="32">
        <v>17277356</v>
      </c>
      <c r="F14" s="32">
        <v>12544809</v>
      </c>
      <c r="G14" s="32">
        <f t="shared" si="0"/>
        <v>29822165</v>
      </c>
      <c r="H14" s="32">
        <v>16448368</v>
      </c>
      <c r="I14" s="32">
        <v>12956160</v>
      </c>
      <c r="J14" s="32">
        <f t="shared" si="1"/>
        <v>29404528</v>
      </c>
      <c r="K14" s="32">
        <f t="shared" si="2"/>
        <v>828988</v>
      </c>
      <c r="L14" s="32">
        <f t="shared" si="3"/>
        <v>-411351</v>
      </c>
      <c r="M14" s="32">
        <f t="shared" si="4"/>
        <v>417637</v>
      </c>
      <c r="N14" s="39">
        <f t="shared" si="5"/>
        <v>5</v>
      </c>
      <c r="O14" s="39">
        <f t="shared" si="6"/>
        <v>-3.2</v>
      </c>
      <c r="P14" s="39">
        <f t="shared" si="7"/>
        <v>1.4</v>
      </c>
      <c r="S14" s="44"/>
      <c r="U14" s="44"/>
      <c r="AO14" s="44"/>
      <c r="AQ14" s="44"/>
    </row>
    <row r="15" spans="1:41" ht="15" customHeight="1">
      <c r="A15" s="109"/>
      <c r="B15" s="16"/>
      <c r="C15" s="112"/>
      <c r="D15" s="48" t="s">
        <v>71</v>
      </c>
      <c r="E15" s="33">
        <f>SUM(E12:E14)</f>
        <v>62287101</v>
      </c>
      <c r="F15" s="33">
        <f>SUM(F12:F14)</f>
        <v>23332406</v>
      </c>
      <c r="G15" s="33">
        <f t="shared" si="0"/>
        <v>85619507</v>
      </c>
      <c r="H15" s="33">
        <f>SUM(H12:H14)</f>
        <v>60478390</v>
      </c>
      <c r="I15" s="33">
        <f>SUM(I12:I14)</f>
        <v>23534137</v>
      </c>
      <c r="J15" s="33">
        <f t="shared" si="1"/>
        <v>84012527</v>
      </c>
      <c r="K15" s="32">
        <f t="shared" si="2"/>
        <v>1808711</v>
      </c>
      <c r="L15" s="32">
        <f t="shared" si="3"/>
        <v>-201731</v>
      </c>
      <c r="M15" s="33">
        <f>SUM(M12:M14)</f>
        <v>1606980</v>
      </c>
      <c r="N15" s="40">
        <f t="shared" si="5"/>
        <v>3</v>
      </c>
      <c r="O15" s="40">
        <f t="shared" si="6"/>
        <v>-0.9</v>
      </c>
      <c r="P15" s="40">
        <f t="shared" si="7"/>
        <v>1.9</v>
      </c>
      <c r="S15" s="44"/>
      <c r="AO15" s="44"/>
    </row>
    <row r="16" spans="1:43" ht="15" customHeight="1">
      <c r="A16" s="109"/>
      <c r="B16" s="15"/>
      <c r="C16" s="45" t="s">
        <v>81</v>
      </c>
      <c r="D16" s="5"/>
      <c r="E16" s="34">
        <v>2978920</v>
      </c>
      <c r="F16" s="32">
        <v>895491</v>
      </c>
      <c r="G16" s="32">
        <f t="shared" si="0"/>
        <v>3874411</v>
      </c>
      <c r="H16" s="34">
        <v>2443577</v>
      </c>
      <c r="I16" s="32">
        <v>721235</v>
      </c>
      <c r="J16" s="31">
        <f t="shared" si="1"/>
        <v>3164812</v>
      </c>
      <c r="K16" s="31">
        <f t="shared" si="2"/>
        <v>535343</v>
      </c>
      <c r="L16" s="31">
        <f t="shared" si="3"/>
        <v>174256</v>
      </c>
      <c r="M16" s="31">
        <f>SUM(K16:L16)</f>
        <v>709599</v>
      </c>
      <c r="N16" s="38">
        <f t="shared" si="5"/>
        <v>21.9</v>
      </c>
      <c r="O16" s="38">
        <f t="shared" si="6"/>
        <v>24.2</v>
      </c>
      <c r="P16" s="38">
        <f t="shared" si="7"/>
        <v>22.4</v>
      </c>
      <c r="S16" s="44"/>
      <c r="U16" s="44"/>
      <c r="AO16" s="44"/>
      <c r="AQ16" s="44"/>
    </row>
    <row r="17" spans="1:43" ht="15" customHeight="1">
      <c r="A17" s="109"/>
      <c r="B17" s="15"/>
      <c r="C17" s="2" t="s">
        <v>82</v>
      </c>
      <c r="D17" s="8"/>
      <c r="E17" s="35">
        <v>10605293</v>
      </c>
      <c r="F17" s="32">
        <v>2057803</v>
      </c>
      <c r="G17" s="32">
        <f t="shared" si="0"/>
        <v>12663096</v>
      </c>
      <c r="H17" s="35">
        <v>10234457</v>
      </c>
      <c r="I17" s="32">
        <v>2023765</v>
      </c>
      <c r="J17" s="32">
        <f t="shared" si="1"/>
        <v>12258222</v>
      </c>
      <c r="K17" s="32">
        <f t="shared" si="2"/>
        <v>370836</v>
      </c>
      <c r="L17" s="32">
        <f t="shared" si="3"/>
        <v>34038</v>
      </c>
      <c r="M17" s="32">
        <f>SUM(K17:L17)</f>
        <v>404874</v>
      </c>
      <c r="N17" s="39">
        <f t="shared" si="5"/>
        <v>3.6</v>
      </c>
      <c r="O17" s="39">
        <f t="shared" si="6"/>
        <v>1.7</v>
      </c>
      <c r="P17" s="39">
        <f t="shared" si="7"/>
        <v>3.3</v>
      </c>
      <c r="S17" s="44"/>
      <c r="U17" s="44"/>
      <c r="AO17" s="44"/>
      <c r="AQ17" s="44"/>
    </row>
    <row r="18" spans="1:43" ht="15" customHeight="1">
      <c r="A18" s="109"/>
      <c r="B18" s="15"/>
      <c r="C18" s="2" t="s">
        <v>83</v>
      </c>
      <c r="D18" s="8"/>
      <c r="E18" s="35">
        <v>682</v>
      </c>
      <c r="F18" s="32">
        <v>27</v>
      </c>
      <c r="G18" s="32">
        <f t="shared" si="0"/>
        <v>709</v>
      </c>
      <c r="H18" s="35">
        <v>725</v>
      </c>
      <c r="I18" s="32">
        <v>26</v>
      </c>
      <c r="J18" s="32">
        <f t="shared" si="1"/>
        <v>751</v>
      </c>
      <c r="K18" s="32">
        <f t="shared" si="2"/>
        <v>-43</v>
      </c>
      <c r="L18" s="56">
        <v>0</v>
      </c>
      <c r="M18" s="32">
        <f aca="true" t="shared" si="8" ref="M18:M34">SUM(K18:L18)</f>
        <v>-43</v>
      </c>
      <c r="N18" s="39">
        <f t="shared" si="5"/>
        <v>-5.9</v>
      </c>
      <c r="O18" s="39">
        <f t="shared" si="6"/>
        <v>0</v>
      </c>
      <c r="P18" s="39">
        <f t="shared" si="7"/>
        <v>-5.7</v>
      </c>
      <c r="S18" s="44"/>
      <c r="U18" s="44"/>
      <c r="AO18" s="44"/>
      <c r="AQ18" s="44"/>
    </row>
    <row r="19" spans="1:43" ht="15" customHeight="1">
      <c r="A19" s="109"/>
      <c r="B19" s="15"/>
      <c r="C19" s="2" t="s">
        <v>84</v>
      </c>
      <c r="D19" s="8"/>
      <c r="E19" s="35">
        <v>3213080</v>
      </c>
      <c r="F19" s="56">
        <v>0</v>
      </c>
      <c r="G19" s="32">
        <f t="shared" si="0"/>
        <v>3213080</v>
      </c>
      <c r="H19" s="35">
        <v>3178140</v>
      </c>
      <c r="I19" s="56">
        <v>0</v>
      </c>
      <c r="J19" s="32">
        <f t="shared" si="1"/>
        <v>3178140</v>
      </c>
      <c r="K19" s="32">
        <f t="shared" si="2"/>
        <v>34940</v>
      </c>
      <c r="L19" s="3">
        <f t="shared" si="3"/>
        <v>0</v>
      </c>
      <c r="M19" s="32">
        <f t="shared" si="8"/>
        <v>34940</v>
      </c>
      <c r="N19" s="39">
        <f>ROUND(K19/H19*100,1)</f>
        <v>1.1</v>
      </c>
      <c r="O19" s="3">
        <v>0</v>
      </c>
      <c r="P19" s="39">
        <f>ROUND(M19/J19*100,1)</f>
        <v>1.1</v>
      </c>
      <c r="S19" s="44"/>
      <c r="U19" s="44"/>
      <c r="AO19" s="44"/>
      <c r="AQ19" s="44"/>
    </row>
    <row r="20" spans="1:43" ht="15" customHeight="1">
      <c r="A20" s="109"/>
      <c r="B20" s="15"/>
      <c r="C20" s="2" t="s">
        <v>85</v>
      </c>
      <c r="D20" s="8"/>
      <c r="E20" s="35">
        <v>192859</v>
      </c>
      <c r="F20" s="32">
        <v>32213</v>
      </c>
      <c r="G20" s="32">
        <f t="shared" si="0"/>
        <v>225072</v>
      </c>
      <c r="H20" s="35">
        <v>261573</v>
      </c>
      <c r="I20" s="32">
        <v>46491</v>
      </c>
      <c r="J20" s="32">
        <f t="shared" si="1"/>
        <v>308064</v>
      </c>
      <c r="K20" s="32">
        <f t="shared" si="2"/>
        <v>-68714</v>
      </c>
      <c r="L20" s="32">
        <f t="shared" si="3"/>
        <v>-14278</v>
      </c>
      <c r="M20" s="32">
        <f t="shared" si="8"/>
        <v>-82992</v>
      </c>
      <c r="N20" s="39">
        <f aca="true" t="shared" si="9" ref="N20:N26">ROUND(K20/H20*100,1)</f>
        <v>-26.3</v>
      </c>
      <c r="O20" s="39">
        <f aca="true" t="shared" si="10" ref="O20:O26">ROUND(L20/I20*100,1)</f>
        <v>-30.7</v>
      </c>
      <c r="P20" s="39">
        <f>ROUND(M20/J20*100,1)</f>
        <v>-26.9</v>
      </c>
      <c r="S20" s="44"/>
      <c r="U20" s="44"/>
      <c r="AO20" s="44"/>
      <c r="AQ20" s="44"/>
    </row>
    <row r="21" spans="1:43" ht="15" customHeight="1">
      <c r="A21" s="109"/>
      <c r="B21" s="15"/>
      <c r="C21" s="2" t="s">
        <v>126</v>
      </c>
      <c r="D21" s="8"/>
      <c r="E21" s="35">
        <v>773254</v>
      </c>
      <c r="F21" s="32">
        <v>138564</v>
      </c>
      <c r="G21" s="32">
        <f t="shared" si="0"/>
        <v>911818</v>
      </c>
      <c r="H21" s="35">
        <v>432814</v>
      </c>
      <c r="I21" s="32">
        <v>78375</v>
      </c>
      <c r="J21" s="32">
        <f t="shared" si="1"/>
        <v>511189</v>
      </c>
      <c r="K21" s="32">
        <f t="shared" si="2"/>
        <v>340440</v>
      </c>
      <c r="L21" s="32">
        <f t="shared" si="3"/>
        <v>60189</v>
      </c>
      <c r="M21" s="32">
        <f t="shared" si="8"/>
        <v>400629</v>
      </c>
      <c r="N21" s="41">
        <f t="shared" si="9"/>
        <v>78.7</v>
      </c>
      <c r="O21" s="41">
        <f t="shared" si="10"/>
        <v>76.8</v>
      </c>
      <c r="P21" s="41">
        <f aca="true" t="shared" si="11" ref="P21:P26">ROUND(M21/J21*100,1)</f>
        <v>78.4</v>
      </c>
      <c r="S21" s="44"/>
      <c r="U21" s="44"/>
      <c r="AO21" s="44"/>
      <c r="AQ21" s="44"/>
    </row>
    <row r="22" spans="1:43" ht="15" customHeight="1">
      <c r="A22" s="109"/>
      <c r="B22" s="15"/>
      <c r="C22" s="2" t="s">
        <v>127</v>
      </c>
      <c r="D22" s="8"/>
      <c r="E22" s="35">
        <v>464117</v>
      </c>
      <c r="F22" s="32">
        <v>83117</v>
      </c>
      <c r="G22" s="32">
        <f t="shared" si="0"/>
        <v>547234</v>
      </c>
      <c r="H22" s="35">
        <v>190027</v>
      </c>
      <c r="I22" s="32">
        <v>34236</v>
      </c>
      <c r="J22" s="32">
        <f t="shared" si="1"/>
        <v>224263</v>
      </c>
      <c r="K22" s="32">
        <f t="shared" si="2"/>
        <v>274090</v>
      </c>
      <c r="L22" s="32">
        <f t="shared" si="3"/>
        <v>48881</v>
      </c>
      <c r="M22" s="32">
        <f t="shared" si="8"/>
        <v>322971</v>
      </c>
      <c r="N22" s="41">
        <f t="shared" si="9"/>
        <v>144.2</v>
      </c>
      <c r="O22" s="41">
        <f t="shared" si="10"/>
        <v>142.8</v>
      </c>
      <c r="P22" s="41">
        <f t="shared" si="11"/>
        <v>144</v>
      </c>
      <c r="S22" s="44"/>
      <c r="U22" s="44"/>
      <c r="AO22" s="44"/>
      <c r="AQ22" s="44"/>
    </row>
    <row r="23" spans="1:43" ht="15" customHeight="1">
      <c r="A23" s="109"/>
      <c r="B23" s="15"/>
      <c r="C23" s="2" t="s">
        <v>86</v>
      </c>
      <c r="D23" s="8"/>
      <c r="E23" s="35">
        <v>24100186</v>
      </c>
      <c r="F23" s="32">
        <v>6099575</v>
      </c>
      <c r="G23" s="32">
        <f t="shared" si="0"/>
        <v>30199761</v>
      </c>
      <c r="H23" s="35">
        <v>21858120</v>
      </c>
      <c r="I23" s="32">
        <v>5633151</v>
      </c>
      <c r="J23" s="32">
        <f t="shared" si="1"/>
        <v>27491271</v>
      </c>
      <c r="K23" s="32">
        <f t="shared" si="2"/>
        <v>2242066</v>
      </c>
      <c r="L23" s="32">
        <f t="shared" si="3"/>
        <v>466424</v>
      </c>
      <c r="M23" s="32">
        <f t="shared" si="8"/>
        <v>2708490</v>
      </c>
      <c r="N23" s="39">
        <f t="shared" si="9"/>
        <v>10.3</v>
      </c>
      <c r="O23" s="39">
        <f t="shared" si="10"/>
        <v>8.3</v>
      </c>
      <c r="P23" s="39">
        <f t="shared" si="11"/>
        <v>9.9</v>
      </c>
      <c r="S23" s="44"/>
      <c r="U23" s="44"/>
      <c r="AO23" s="44"/>
      <c r="AQ23" s="44"/>
    </row>
    <row r="24" spans="1:43" ht="15" customHeight="1">
      <c r="A24" s="109"/>
      <c r="B24" s="15"/>
      <c r="C24" s="2" t="s">
        <v>96</v>
      </c>
      <c r="D24" s="8"/>
      <c r="E24" s="35">
        <v>483520</v>
      </c>
      <c r="F24" s="32">
        <v>458807</v>
      </c>
      <c r="G24" s="32">
        <f t="shared" si="0"/>
        <v>942327</v>
      </c>
      <c r="H24" s="35">
        <v>473053</v>
      </c>
      <c r="I24" s="32">
        <v>289363</v>
      </c>
      <c r="J24" s="32">
        <f t="shared" si="1"/>
        <v>762416</v>
      </c>
      <c r="K24" s="32">
        <f t="shared" si="2"/>
        <v>10467</v>
      </c>
      <c r="L24" s="32">
        <f t="shared" si="3"/>
        <v>169444</v>
      </c>
      <c r="M24" s="32">
        <f t="shared" si="8"/>
        <v>179911</v>
      </c>
      <c r="N24" s="39">
        <f t="shared" si="9"/>
        <v>2.2</v>
      </c>
      <c r="O24" s="39">
        <f t="shared" si="10"/>
        <v>58.6</v>
      </c>
      <c r="P24" s="39">
        <f t="shared" si="11"/>
        <v>23.6</v>
      </c>
      <c r="S24" s="44"/>
      <c r="U24" s="44"/>
      <c r="AO24" s="44"/>
      <c r="AQ24" s="44"/>
    </row>
    <row r="25" spans="1:43" ht="15" customHeight="1">
      <c r="A25" s="109"/>
      <c r="B25" s="15"/>
      <c r="C25" s="2" t="s">
        <v>87</v>
      </c>
      <c r="D25" s="8"/>
      <c r="E25" s="35">
        <v>240077</v>
      </c>
      <c r="F25" s="32">
        <v>118715</v>
      </c>
      <c r="G25" s="32">
        <f t="shared" si="0"/>
        <v>358792</v>
      </c>
      <c r="H25" s="35">
        <v>234249</v>
      </c>
      <c r="I25" s="32">
        <v>116149</v>
      </c>
      <c r="J25" s="32">
        <f t="shared" si="1"/>
        <v>350398</v>
      </c>
      <c r="K25" s="32">
        <f t="shared" si="2"/>
        <v>5828</v>
      </c>
      <c r="L25" s="32">
        <f t="shared" si="3"/>
        <v>2566</v>
      </c>
      <c r="M25" s="32">
        <f t="shared" si="8"/>
        <v>8394</v>
      </c>
      <c r="N25" s="39">
        <f t="shared" si="9"/>
        <v>2.5</v>
      </c>
      <c r="O25" s="39">
        <f t="shared" si="10"/>
        <v>2.2</v>
      </c>
      <c r="P25" s="39">
        <f t="shared" si="11"/>
        <v>2.4</v>
      </c>
      <c r="S25" s="44"/>
      <c r="U25" s="44"/>
      <c r="AO25" s="44"/>
      <c r="AQ25" s="44"/>
    </row>
    <row r="26" spans="1:43" ht="15" customHeight="1">
      <c r="A26" s="109"/>
      <c r="B26" s="15"/>
      <c r="C26" s="2" t="s">
        <v>88</v>
      </c>
      <c r="D26" s="8"/>
      <c r="E26" s="35">
        <v>720387</v>
      </c>
      <c r="F26" s="32">
        <v>312425</v>
      </c>
      <c r="G26" s="32">
        <f t="shared" si="0"/>
        <v>1032812</v>
      </c>
      <c r="H26" s="35">
        <v>811635</v>
      </c>
      <c r="I26" s="32">
        <v>345083</v>
      </c>
      <c r="J26" s="32">
        <f t="shared" si="1"/>
        <v>1156718</v>
      </c>
      <c r="K26" s="32">
        <f t="shared" si="2"/>
        <v>-91248</v>
      </c>
      <c r="L26" s="32">
        <f t="shared" si="3"/>
        <v>-32658</v>
      </c>
      <c r="M26" s="32">
        <f t="shared" si="8"/>
        <v>-123906</v>
      </c>
      <c r="N26" s="39">
        <f t="shared" si="9"/>
        <v>-11.2</v>
      </c>
      <c r="O26" s="39">
        <f t="shared" si="10"/>
        <v>-9.5</v>
      </c>
      <c r="P26" s="39">
        <f t="shared" si="11"/>
        <v>-10.7</v>
      </c>
      <c r="S26" s="44"/>
      <c r="U26" s="44"/>
      <c r="AO26" s="44"/>
      <c r="AQ26" s="44"/>
    </row>
    <row r="27" spans="1:43" ht="15" customHeight="1">
      <c r="A27" s="109"/>
      <c r="B27" s="15"/>
      <c r="C27" s="2" t="s">
        <v>90</v>
      </c>
      <c r="D27" s="8"/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f t="shared" si="2"/>
        <v>0</v>
      </c>
      <c r="L27" s="56">
        <f t="shared" si="3"/>
        <v>0</v>
      </c>
      <c r="M27" s="56">
        <f t="shared" si="8"/>
        <v>0</v>
      </c>
      <c r="N27" s="3">
        <v>0</v>
      </c>
      <c r="O27" s="3">
        <v>0</v>
      </c>
      <c r="P27" s="3">
        <v>0</v>
      </c>
      <c r="S27" s="44"/>
      <c r="U27" s="44"/>
      <c r="AO27" s="44"/>
      <c r="AQ27" s="44"/>
    </row>
    <row r="28" spans="1:43" ht="15" customHeight="1">
      <c r="A28" s="109"/>
      <c r="B28" s="15"/>
      <c r="C28" s="2" t="s">
        <v>91</v>
      </c>
      <c r="D28" s="8"/>
      <c r="E28" s="35">
        <v>85129</v>
      </c>
      <c r="F28" s="32">
        <v>42069</v>
      </c>
      <c r="G28" s="32">
        <f t="shared" si="0"/>
        <v>127198</v>
      </c>
      <c r="H28" s="35">
        <v>102226</v>
      </c>
      <c r="I28" s="32">
        <v>33829</v>
      </c>
      <c r="J28" s="32">
        <f t="shared" si="1"/>
        <v>136055</v>
      </c>
      <c r="K28" s="32">
        <f t="shared" si="2"/>
        <v>-17097</v>
      </c>
      <c r="L28" s="32">
        <f t="shared" si="3"/>
        <v>8240</v>
      </c>
      <c r="M28" s="32">
        <f t="shared" si="8"/>
        <v>-8857</v>
      </c>
      <c r="N28" s="39">
        <f>ROUND(K28/H28*100,1)</f>
        <v>-16.7</v>
      </c>
      <c r="O28" s="3">
        <v>0</v>
      </c>
      <c r="P28" s="39">
        <f>ROUND(M28/J28*100,1)</f>
        <v>-6.5</v>
      </c>
      <c r="S28" s="44"/>
      <c r="U28" s="44"/>
      <c r="AO28" s="44"/>
      <c r="AQ28" s="44"/>
    </row>
    <row r="29" spans="1:43" ht="15" customHeight="1">
      <c r="A29" s="109"/>
      <c r="B29" s="15"/>
      <c r="C29" s="2" t="s">
        <v>92</v>
      </c>
      <c r="D29" s="8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S29" s="44"/>
      <c r="U29" s="44"/>
      <c r="AO29" s="44"/>
      <c r="AQ29" s="44"/>
    </row>
    <row r="30" spans="1:43" ht="15" customHeight="1">
      <c r="A30" s="109"/>
      <c r="B30" s="15"/>
      <c r="C30" s="2" t="s">
        <v>225</v>
      </c>
      <c r="D30" s="8"/>
      <c r="E30" s="35">
        <v>1902904</v>
      </c>
      <c r="F30" s="32">
        <v>820641</v>
      </c>
      <c r="G30" s="32">
        <f t="shared" si="0"/>
        <v>2723545</v>
      </c>
      <c r="H30" s="35">
        <v>1991296</v>
      </c>
      <c r="I30" s="32">
        <v>847728</v>
      </c>
      <c r="J30" s="32">
        <f t="shared" si="1"/>
        <v>2839024</v>
      </c>
      <c r="K30" s="32">
        <f t="shared" si="2"/>
        <v>-88392</v>
      </c>
      <c r="L30" s="32">
        <f t="shared" si="3"/>
        <v>-27087</v>
      </c>
      <c r="M30" s="32">
        <f>SUM(K30:L30)</f>
        <v>-115479</v>
      </c>
      <c r="N30" s="39">
        <f>ROUND(K30/H30*100,1)</f>
        <v>-4.4</v>
      </c>
      <c r="O30" s="39">
        <f>ROUND(L30/I30*100,1)</f>
        <v>-3.2</v>
      </c>
      <c r="P30" s="39">
        <f>ROUND(M30/J30*100,1)</f>
        <v>-4.1</v>
      </c>
      <c r="S30" s="44"/>
      <c r="U30" s="44"/>
      <c r="AO30" s="44"/>
      <c r="AQ30" s="44"/>
    </row>
    <row r="31" spans="1:43" ht="15" customHeight="1">
      <c r="A31" s="109"/>
      <c r="B31" s="15"/>
      <c r="C31" s="2" t="s">
        <v>93</v>
      </c>
      <c r="D31" s="8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f t="shared" si="2"/>
        <v>0</v>
      </c>
      <c r="L31" s="56">
        <f t="shared" si="3"/>
        <v>0</v>
      </c>
      <c r="M31" s="56">
        <f>SUM(K31:L31)</f>
        <v>0</v>
      </c>
      <c r="N31" s="3">
        <v>0</v>
      </c>
      <c r="O31" s="3">
        <v>0</v>
      </c>
      <c r="P31" s="3">
        <v>0</v>
      </c>
      <c r="S31" s="44"/>
      <c r="U31" s="44"/>
      <c r="AO31" s="44"/>
      <c r="AQ31" s="44"/>
    </row>
    <row r="32" spans="1:43" ht="15" customHeight="1">
      <c r="A32" s="109"/>
      <c r="B32" s="15"/>
      <c r="C32" s="2" t="s">
        <v>94</v>
      </c>
      <c r="D32" s="8"/>
      <c r="E32" s="35">
        <v>4612428</v>
      </c>
      <c r="F32" s="32">
        <v>1989259</v>
      </c>
      <c r="G32" s="32">
        <f t="shared" si="0"/>
        <v>6601687</v>
      </c>
      <c r="H32" s="35">
        <v>4604557</v>
      </c>
      <c r="I32" s="32">
        <v>1960267</v>
      </c>
      <c r="J32" s="32">
        <f t="shared" si="1"/>
        <v>6564824</v>
      </c>
      <c r="K32" s="32">
        <f t="shared" si="2"/>
        <v>7871</v>
      </c>
      <c r="L32" s="32">
        <f t="shared" si="3"/>
        <v>28992</v>
      </c>
      <c r="M32" s="32">
        <f t="shared" si="8"/>
        <v>36863</v>
      </c>
      <c r="N32" s="39">
        <f aca="true" t="shared" si="12" ref="N32:P36">ROUND(K32/H32*100,1)</f>
        <v>0.2</v>
      </c>
      <c r="O32" s="39">
        <f t="shared" si="12"/>
        <v>1.5</v>
      </c>
      <c r="P32" s="39">
        <f t="shared" si="12"/>
        <v>0.6</v>
      </c>
      <c r="S32" s="44"/>
      <c r="U32" s="44"/>
      <c r="AO32" s="44"/>
      <c r="AQ32" s="44"/>
    </row>
    <row r="33" spans="1:43" ht="15" customHeight="1">
      <c r="A33" s="109"/>
      <c r="B33" s="15"/>
      <c r="C33" s="2" t="s">
        <v>95</v>
      </c>
      <c r="D33" s="8"/>
      <c r="E33" s="35">
        <v>7241</v>
      </c>
      <c r="F33" s="32">
        <v>7831</v>
      </c>
      <c r="G33" s="32">
        <f t="shared" si="0"/>
        <v>15072</v>
      </c>
      <c r="H33" s="35">
        <v>5309</v>
      </c>
      <c r="I33" s="32">
        <v>5757</v>
      </c>
      <c r="J33" s="32">
        <f t="shared" si="1"/>
        <v>11066</v>
      </c>
      <c r="K33" s="32">
        <f t="shared" si="2"/>
        <v>1932</v>
      </c>
      <c r="L33" s="32">
        <f t="shared" si="3"/>
        <v>2074</v>
      </c>
      <c r="M33" s="32">
        <f t="shared" si="8"/>
        <v>4006</v>
      </c>
      <c r="N33" s="39">
        <f t="shared" si="12"/>
        <v>36.4</v>
      </c>
      <c r="O33" s="39">
        <f t="shared" si="12"/>
        <v>36</v>
      </c>
      <c r="P33" s="39">
        <f t="shared" si="12"/>
        <v>36.2</v>
      </c>
      <c r="S33" s="44"/>
      <c r="U33" s="44"/>
      <c r="AO33" s="44"/>
      <c r="AQ33" s="44"/>
    </row>
    <row r="34" spans="1:43" ht="15" customHeight="1">
      <c r="A34" s="109"/>
      <c r="B34" s="15"/>
      <c r="C34" s="2" t="s">
        <v>97</v>
      </c>
      <c r="D34" s="8"/>
      <c r="E34" s="35">
        <v>313976</v>
      </c>
      <c r="F34" s="32">
        <v>50427</v>
      </c>
      <c r="G34" s="32">
        <f t="shared" si="0"/>
        <v>364403</v>
      </c>
      <c r="H34" s="35">
        <v>335169</v>
      </c>
      <c r="I34" s="32">
        <v>51797</v>
      </c>
      <c r="J34" s="32">
        <f t="shared" si="1"/>
        <v>386966</v>
      </c>
      <c r="K34" s="32">
        <f t="shared" si="2"/>
        <v>-21193</v>
      </c>
      <c r="L34" s="32">
        <f t="shared" si="3"/>
        <v>-1370</v>
      </c>
      <c r="M34" s="32">
        <f t="shared" si="8"/>
        <v>-22563</v>
      </c>
      <c r="N34" s="39">
        <f t="shared" si="12"/>
        <v>-6.3</v>
      </c>
      <c r="O34" s="39">
        <f t="shared" si="12"/>
        <v>-2.6</v>
      </c>
      <c r="P34" s="39">
        <f t="shared" si="12"/>
        <v>-5.8</v>
      </c>
      <c r="S34" s="44"/>
      <c r="U34" s="44"/>
      <c r="AO34" s="44"/>
      <c r="AQ34" s="44"/>
    </row>
    <row r="35" spans="1:41" ht="15" customHeight="1">
      <c r="A35" s="109"/>
      <c r="B35" s="15"/>
      <c r="C35" s="6" t="s">
        <v>71</v>
      </c>
      <c r="D35" s="9"/>
      <c r="E35" s="32">
        <f>SUM(E16:E34)</f>
        <v>50694053</v>
      </c>
      <c r="F35" s="32">
        <f>SUM(F16:F34)</f>
        <v>13106964</v>
      </c>
      <c r="G35" s="32">
        <f>E35+F35</f>
        <v>63801017</v>
      </c>
      <c r="H35" s="32">
        <f>SUM(H16:H34)</f>
        <v>47156927</v>
      </c>
      <c r="I35" s="32">
        <f>SUM(I16:I34)</f>
        <v>12187252</v>
      </c>
      <c r="J35" s="32">
        <f t="shared" si="1"/>
        <v>59344179</v>
      </c>
      <c r="K35" s="32">
        <f t="shared" si="2"/>
        <v>3537126</v>
      </c>
      <c r="L35" s="32">
        <f t="shared" si="3"/>
        <v>919712</v>
      </c>
      <c r="M35" s="32">
        <f>SUM(K35:L35)</f>
        <v>4456838</v>
      </c>
      <c r="N35" s="39">
        <f t="shared" si="12"/>
        <v>7.5</v>
      </c>
      <c r="O35" s="39">
        <f t="shared" si="12"/>
        <v>7.5</v>
      </c>
      <c r="P35" s="39">
        <f t="shared" si="12"/>
        <v>7.5</v>
      </c>
      <c r="S35" s="44"/>
      <c r="AO35" s="44"/>
    </row>
    <row r="36" spans="1:41" ht="15" customHeight="1">
      <c r="A36" s="109"/>
      <c r="B36" s="15"/>
      <c r="C36" s="115" t="s">
        <v>241</v>
      </c>
      <c r="D36" s="116"/>
      <c r="E36" s="31">
        <v>1702338</v>
      </c>
      <c r="F36" s="31">
        <v>2206140</v>
      </c>
      <c r="G36" s="31">
        <f t="shared" si="0"/>
        <v>3908478</v>
      </c>
      <c r="H36" s="31">
        <v>3202034</v>
      </c>
      <c r="I36" s="31">
        <v>2570964</v>
      </c>
      <c r="J36" s="31">
        <f t="shared" si="1"/>
        <v>5772998</v>
      </c>
      <c r="K36" s="76">
        <f>E36-H36</f>
        <v>-1499696</v>
      </c>
      <c r="L36" s="76">
        <f>F36-I36</f>
        <v>-364824</v>
      </c>
      <c r="M36" s="76">
        <f>SUM(K36:L36)</f>
        <v>-1864520</v>
      </c>
      <c r="N36" s="38">
        <f t="shared" si="12"/>
        <v>-46.8</v>
      </c>
      <c r="O36" s="38">
        <f t="shared" si="12"/>
        <v>-14.2</v>
      </c>
      <c r="P36" s="38">
        <f t="shared" si="12"/>
        <v>-32.3</v>
      </c>
      <c r="S36" s="44"/>
      <c r="AO36" s="44"/>
    </row>
    <row r="37" spans="1:43" ht="15" customHeight="1">
      <c r="A37" s="109"/>
      <c r="B37" s="16"/>
      <c r="C37" s="113" t="s">
        <v>89</v>
      </c>
      <c r="D37" s="114"/>
      <c r="E37" s="32">
        <v>534851</v>
      </c>
      <c r="F37" s="32">
        <v>99067</v>
      </c>
      <c r="G37" s="32">
        <f t="shared" si="0"/>
        <v>633918</v>
      </c>
      <c r="H37" s="32">
        <v>501695</v>
      </c>
      <c r="I37" s="32">
        <v>88106</v>
      </c>
      <c r="J37" s="32">
        <f t="shared" si="1"/>
        <v>589801</v>
      </c>
      <c r="K37" s="36">
        <f t="shared" si="2"/>
        <v>33156</v>
      </c>
      <c r="L37" s="36">
        <f t="shared" si="3"/>
        <v>10961</v>
      </c>
      <c r="M37" s="32">
        <f aca="true" t="shared" si="13" ref="M37:M42">SUM(K37:L37)</f>
        <v>44117</v>
      </c>
      <c r="N37" s="39">
        <f aca="true" t="shared" si="14" ref="N37:P38">ROUND(K37/H37*100,1)</f>
        <v>6.6</v>
      </c>
      <c r="O37" s="39">
        <f t="shared" si="14"/>
        <v>12.4</v>
      </c>
      <c r="P37" s="39">
        <f t="shared" si="14"/>
        <v>7.5</v>
      </c>
      <c r="S37" s="44"/>
      <c r="U37" s="44"/>
      <c r="AO37" s="44"/>
      <c r="AQ37" s="44"/>
    </row>
    <row r="38" spans="1:41" ht="15" customHeight="1">
      <c r="A38" s="109"/>
      <c r="B38" s="16"/>
      <c r="C38" s="49"/>
      <c r="D38" s="9" t="s">
        <v>71</v>
      </c>
      <c r="E38" s="33">
        <f>SUM(E36:E37)</f>
        <v>2237189</v>
      </c>
      <c r="F38" s="33">
        <f>SUM(F36:F37)</f>
        <v>2305207</v>
      </c>
      <c r="G38" s="32">
        <f t="shared" si="0"/>
        <v>4542396</v>
      </c>
      <c r="H38" s="33">
        <f>SUM(H36:H37)</f>
        <v>3703729</v>
      </c>
      <c r="I38" s="33">
        <f>SUM(I36:I37)</f>
        <v>2659070</v>
      </c>
      <c r="J38" s="32">
        <f t="shared" si="1"/>
        <v>6362799</v>
      </c>
      <c r="K38" s="33">
        <f t="shared" si="2"/>
        <v>-1466540</v>
      </c>
      <c r="L38" s="33">
        <f t="shared" si="3"/>
        <v>-353863</v>
      </c>
      <c r="M38" s="33">
        <f t="shared" si="13"/>
        <v>-1820403</v>
      </c>
      <c r="N38" s="40">
        <f t="shared" si="14"/>
        <v>-39.6</v>
      </c>
      <c r="O38" s="40">
        <f t="shared" si="14"/>
        <v>-13.3</v>
      </c>
      <c r="P38" s="40">
        <f t="shared" si="14"/>
        <v>-28.6</v>
      </c>
      <c r="S38" s="44"/>
      <c r="AO38" s="44"/>
    </row>
    <row r="39" spans="1:41" ht="15" customHeight="1">
      <c r="A39" s="109"/>
      <c r="B39" s="15"/>
      <c r="C39" s="50" t="s">
        <v>164</v>
      </c>
      <c r="D39" s="8"/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76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S39" s="44"/>
      <c r="AO39" s="44"/>
    </row>
    <row r="40" spans="1:43" ht="15" customHeight="1">
      <c r="A40" s="109"/>
      <c r="B40" s="15"/>
      <c r="C40" s="1" t="s">
        <v>98</v>
      </c>
      <c r="D40" s="10"/>
      <c r="E40" s="37">
        <f>E11+E15+E35+E38</f>
        <v>187185790</v>
      </c>
      <c r="F40" s="37">
        <f>F11+F15+F35+F38</f>
        <v>54614883</v>
      </c>
      <c r="G40" s="37">
        <f t="shared" si="0"/>
        <v>241800673</v>
      </c>
      <c r="H40" s="37">
        <f>H11+H15+H35+H38</f>
        <v>184472501</v>
      </c>
      <c r="I40" s="37">
        <f>I11+I15+I35+I38</f>
        <v>54196905</v>
      </c>
      <c r="J40" s="31">
        <f t="shared" si="1"/>
        <v>238669406</v>
      </c>
      <c r="K40" s="37">
        <f t="shared" si="2"/>
        <v>2713289</v>
      </c>
      <c r="L40" s="37">
        <f t="shared" si="3"/>
        <v>417978</v>
      </c>
      <c r="M40" s="37">
        <f t="shared" si="13"/>
        <v>3131267</v>
      </c>
      <c r="N40" s="42">
        <f aca="true" t="shared" si="15" ref="N40:N49">ROUND(K40/H40*100,1)</f>
        <v>1.5</v>
      </c>
      <c r="O40" s="42">
        <f aca="true" t="shared" si="16" ref="O40:O49">ROUND(L40/I40*100,1)</f>
        <v>0.8</v>
      </c>
      <c r="P40" s="42">
        <f aca="true" t="shared" si="17" ref="P40:P49">ROUND(M40/J40*100,1)</f>
        <v>1.3</v>
      </c>
      <c r="S40" s="44"/>
      <c r="U40" s="44"/>
      <c r="AO40" s="44"/>
      <c r="AQ40" s="44"/>
    </row>
    <row r="41" spans="1:43" ht="15" customHeight="1">
      <c r="A41" s="109"/>
      <c r="B41" s="15"/>
      <c r="C41" s="1" t="s">
        <v>99</v>
      </c>
      <c r="D41" s="10"/>
      <c r="E41" s="37">
        <v>53674</v>
      </c>
      <c r="F41" s="37">
        <v>157354</v>
      </c>
      <c r="G41" s="37">
        <f t="shared" si="0"/>
        <v>211028</v>
      </c>
      <c r="H41" s="37">
        <v>83075</v>
      </c>
      <c r="I41" s="37">
        <v>124552</v>
      </c>
      <c r="J41" s="31">
        <f t="shared" si="1"/>
        <v>207627</v>
      </c>
      <c r="K41" s="37">
        <f t="shared" si="2"/>
        <v>-29401</v>
      </c>
      <c r="L41" s="37">
        <f t="shared" si="3"/>
        <v>32802</v>
      </c>
      <c r="M41" s="37">
        <f t="shared" si="13"/>
        <v>3401</v>
      </c>
      <c r="N41" s="42">
        <f t="shared" si="15"/>
        <v>-35.4</v>
      </c>
      <c r="O41" s="42">
        <f t="shared" si="16"/>
        <v>26.3</v>
      </c>
      <c r="P41" s="42">
        <f t="shared" si="17"/>
        <v>1.6</v>
      </c>
      <c r="S41" s="44"/>
      <c r="U41" s="44"/>
      <c r="AO41" s="44"/>
      <c r="AQ41" s="44"/>
    </row>
    <row r="42" spans="1:43" ht="15" customHeight="1">
      <c r="A42" s="109"/>
      <c r="B42" s="15"/>
      <c r="C42" s="1" t="s">
        <v>117</v>
      </c>
      <c r="D42" s="10"/>
      <c r="E42" s="37">
        <f>E40-E41</f>
        <v>187132116</v>
      </c>
      <c r="F42" s="37">
        <f>F40-F41</f>
        <v>54457529</v>
      </c>
      <c r="G42" s="37">
        <f t="shared" si="0"/>
        <v>241589645</v>
      </c>
      <c r="H42" s="37">
        <f>H40-H41</f>
        <v>184389426</v>
      </c>
      <c r="I42" s="37">
        <f>I40-I41</f>
        <v>54072353</v>
      </c>
      <c r="J42" s="31">
        <f t="shared" si="1"/>
        <v>238461779</v>
      </c>
      <c r="K42" s="37">
        <f t="shared" si="2"/>
        <v>2742690</v>
      </c>
      <c r="L42" s="37">
        <f t="shared" si="3"/>
        <v>385176</v>
      </c>
      <c r="M42" s="37">
        <f t="shared" si="13"/>
        <v>3127866</v>
      </c>
      <c r="N42" s="42">
        <f t="shared" si="15"/>
        <v>1.5</v>
      </c>
      <c r="O42" s="42">
        <f t="shared" si="16"/>
        <v>0.7</v>
      </c>
      <c r="P42" s="42">
        <f t="shared" si="17"/>
        <v>1.3</v>
      </c>
      <c r="S42" s="44"/>
      <c r="AO42" s="44"/>
      <c r="AQ42" s="44"/>
    </row>
    <row r="43" spans="1:43" ht="15" customHeight="1">
      <c r="A43" s="109"/>
      <c r="B43" s="15"/>
      <c r="C43" s="45" t="s">
        <v>100</v>
      </c>
      <c r="D43" s="5"/>
      <c r="E43" s="32">
        <v>-19535</v>
      </c>
      <c r="F43" s="32">
        <v>43170</v>
      </c>
      <c r="G43" s="32">
        <f t="shared" si="0"/>
        <v>23635</v>
      </c>
      <c r="H43" s="32">
        <v>-39250</v>
      </c>
      <c r="I43" s="32">
        <v>19828</v>
      </c>
      <c r="J43" s="31">
        <f t="shared" si="1"/>
        <v>-19422</v>
      </c>
      <c r="K43" s="32">
        <f t="shared" si="2"/>
        <v>19715</v>
      </c>
      <c r="L43" s="32">
        <f t="shared" si="3"/>
        <v>23342</v>
      </c>
      <c r="M43" s="32">
        <f aca="true" t="shared" si="18" ref="M43:M49">SUM(K43:L43)</f>
        <v>43057</v>
      </c>
      <c r="N43" s="39">
        <f t="shared" si="15"/>
        <v>-50.2</v>
      </c>
      <c r="O43" s="39">
        <f t="shared" si="16"/>
        <v>117.7</v>
      </c>
      <c r="P43" s="38">
        <f t="shared" si="17"/>
        <v>-221.7</v>
      </c>
      <c r="S43" s="44"/>
      <c r="U43" s="44"/>
      <c r="AO43" s="44"/>
      <c r="AQ43" s="44"/>
    </row>
    <row r="44" spans="1:43" ht="15" customHeight="1">
      <c r="A44" s="109"/>
      <c r="B44" s="15"/>
      <c r="C44" s="2" t="s">
        <v>133</v>
      </c>
      <c r="D44" s="8"/>
      <c r="E44" s="32">
        <f>E42+E43</f>
        <v>187112581</v>
      </c>
      <c r="F44" s="32">
        <f>F42+F43</f>
        <v>54500699</v>
      </c>
      <c r="G44" s="32">
        <f t="shared" si="0"/>
        <v>241613280</v>
      </c>
      <c r="H44" s="32">
        <f>H42+H43</f>
        <v>184350176</v>
      </c>
      <c r="I44" s="32">
        <f>I42+I43</f>
        <v>54092181</v>
      </c>
      <c r="J44" s="32">
        <f t="shared" si="1"/>
        <v>238442357</v>
      </c>
      <c r="K44" s="32">
        <f t="shared" si="2"/>
        <v>2762405</v>
      </c>
      <c r="L44" s="32">
        <f t="shared" si="3"/>
        <v>408518</v>
      </c>
      <c r="M44" s="32">
        <f t="shared" si="18"/>
        <v>3170923</v>
      </c>
      <c r="N44" s="39">
        <f t="shared" si="15"/>
        <v>1.5</v>
      </c>
      <c r="O44" s="39">
        <f t="shared" si="16"/>
        <v>0.8</v>
      </c>
      <c r="P44" s="39">
        <f t="shared" si="17"/>
        <v>1.3</v>
      </c>
      <c r="S44" s="44"/>
      <c r="AO44" s="44"/>
      <c r="AQ44" s="44"/>
    </row>
    <row r="45" spans="1:43" ht="15" customHeight="1">
      <c r="A45" s="109"/>
      <c r="B45" s="15"/>
      <c r="C45" s="2" t="s">
        <v>101</v>
      </c>
      <c r="D45" s="8"/>
      <c r="E45" s="32">
        <v>282130192</v>
      </c>
      <c r="F45" s="32">
        <v>126477592</v>
      </c>
      <c r="G45" s="32">
        <f t="shared" si="0"/>
        <v>408607784</v>
      </c>
      <c r="H45" s="32">
        <v>280218683</v>
      </c>
      <c r="I45" s="32">
        <v>127114664</v>
      </c>
      <c r="J45" s="32">
        <f t="shared" si="1"/>
        <v>407333347</v>
      </c>
      <c r="K45" s="32">
        <f t="shared" si="2"/>
        <v>1911509</v>
      </c>
      <c r="L45" s="32">
        <f t="shared" si="3"/>
        <v>-637072</v>
      </c>
      <c r="M45" s="32">
        <f t="shared" si="18"/>
        <v>1274437</v>
      </c>
      <c r="N45" s="39">
        <f t="shared" si="15"/>
        <v>0.7</v>
      </c>
      <c r="O45" s="39">
        <f t="shared" si="16"/>
        <v>-0.5</v>
      </c>
      <c r="P45" s="39">
        <f t="shared" si="17"/>
        <v>0.3</v>
      </c>
      <c r="S45" s="44"/>
      <c r="U45" s="44"/>
      <c r="AO45" s="44"/>
      <c r="AQ45" s="44"/>
    </row>
    <row r="46" spans="1:43" ht="15" customHeight="1">
      <c r="A46" s="109"/>
      <c r="B46" s="15"/>
      <c r="C46" s="2" t="s">
        <v>102</v>
      </c>
      <c r="D46" s="8"/>
      <c r="E46" s="32">
        <v>72504</v>
      </c>
      <c r="F46" s="81">
        <v>-8316</v>
      </c>
      <c r="G46" s="32">
        <f t="shared" si="0"/>
        <v>64188</v>
      </c>
      <c r="H46" s="32">
        <v>144772</v>
      </c>
      <c r="I46" s="32">
        <v>66482</v>
      </c>
      <c r="J46" s="32">
        <f t="shared" si="1"/>
        <v>211254</v>
      </c>
      <c r="K46" s="32">
        <f t="shared" si="2"/>
        <v>-72268</v>
      </c>
      <c r="L46" s="32">
        <f t="shared" si="3"/>
        <v>-74798</v>
      </c>
      <c r="M46" s="32">
        <f t="shared" si="18"/>
        <v>-147066</v>
      </c>
      <c r="N46" s="39">
        <f t="shared" si="15"/>
        <v>-49.9</v>
      </c>
      <c r="O46" s="39">
        <f t="shared" si="16"/>
        <v>-112.5</v>
      </c>
      <c r="P46" s="39">
        <f t="shared" si="17"/>
        <v>-69.6</v>
      </c>
      <c r="S46" s="44"/>
      <c r="U46" s="44"/>
      <c r="AO46" s="44"/>
      <c r="AQ46" s="44"/>
    </row>
    <row r="47" spans="1:43" ht="15" customHeight="1">
      <c r="A47" s="109"/>
      <c r="B47" s="15"/>
      <c r="C47" s="6" t="s">
        <v>134</v>
      </c>
      <c r="D47" s="9"/>
      <c r="E47" s="32">
        <f>E45+E46</f>
        <v>282202696</v>
      </c>
      <c r="F47" s="32">
        <f>F45+F46</f>
        <v>126469276</v>
      </c>
      <c r="G47" s="32">
        <f t="shared" si="0"/>
        <v>408671972</v>
      </c>
      <c r="H47" s="32">
        <f>H45+H46</f>
        <v>280363455</v>
      </c>
      <c r="I47" s="32">
        <f>I45+I46</f>
        <v>127181146</v>
      </c>
      <c r="J47" s="32">
        <f t="shared" si="1"/>
        <v>407544601</v>
      </c>
      <c r="K47" s="32">
        <f t="shared" si="2"/>
        <v>1839241</v>
      </c>
      <c r="L47" s="32">
        <f t="shared" si="3"/>
        <v>-711870</v>
      </c>
      <c r="M47" s="32">
        <f t="shared" si="18"/>
        <v>1127371</v>
      </c>
      <c r="N47" s="39">
        <f t="shared" si="15"/>
        <v>0.7</v>
      </c>
      <c r="O47" s="39">
        <f t="shared" si="16"/>
        <v>-0.6</v>
      </c>
      <c r="P47" s="39">
        <f t="shared" si="17"/>
        <v>0.3</v>
      </c>
      <c r="S47" s="44"/>
      <c r="AO47" s="44"/>
      <c r="AQ47" s="44"/>
    </row>
    <row r="48" spans="3:41" ht="15" customHeight="1">
      <c r="C48" s="12" t="s">
        <v>120</v>
      </c>
      <c r="D48" s="5"/>
      <c r="E48" s="31">
        <f>E45-E42</f>
        <v>94998076</v>
      </c>
      <c r="F48" s="31">
        <f>F45-F42</f>
        <v>72020063</v>
      </c>
      <c r="G48" s="31">
        <f t="shared" si="0"/>
        <v>167018139</v>
      </c>
      <c r="H48" s="31">
        <f>H45-H42</f>
        <v>95829257</v>
      </c>
      <c r="I48" s="31">
        <f>I45-I42</f>
        <v>73042311</v>
      </c>
      <c r="J48" s="31">
        <f t="shared" si="1"/>
        <v>168871568</v>
      </c>
      <c r="K48" s="31">
        <f t="shared" si="2"/>
        <v>-831181</v>
      </c>
      <c r="L48" s="31">
        <f t="shared" si="3"/>
        <v>-1022248</v>
      </c>
      <c r="M48" s="31">
        <f t="shared" si="18"/>
        <v>-1853429</v>
      </c>
      <c r="N48" s="38">
        <f t="shared" si="15"/>
        <v>-0.9</v>
      </c>
      <c r="O48" s="38">
        <f t="shared" si="16"/>
        <v>-1.4</v>
      </c>
      <c r="P48" s="38">
        <f t="shared" si="17"/>
        <v>-1.1</v>
      </c>
      <c r="S48" s="44"/>
      <c r="AO48" s="44"/>
    </row>
    <row r="49" spans="3:41" ht="15" customHeight="1">
      <c r="C49" s="13" t="s">
        <v>121</v>
      </c>
      <c r="D49" s="9"/>
      <c r="E49" s="33">
        <f>E47-E44</f>
        <v>95090115</v>
      </c>
      <c r="F49" s="33">
        <f>F47-F44</f>
        <v>71968577</v>
      </c>
      <c r="G49" s="33">
        <f t="shared" si="0"/>
        <v>167058692</v>
      </c>
      <c r="H49" s="33">
        <f>H47-H44</f>
        <v>96013279</v>
      </c>
      <c r="I49" s="33">
        <f>I47-I44</f>
        <v>73088965</v>
      </c>
      <c r="J49" s="33">
        <f t="shared" si="1"/>
        <v>169102244</v>
      </c>
      <c r="K49" s="33">
        <f t="shared" si="2"/>
        <v>-923164</v>
      </c>
      <c r="L49" s="33">
        <f t="shared" si="3"/>
        <v>-1120388</v>
      </c>
      <c r="M49" s="33">
        <f t="shared" si="18"/>
        <v>-2043552</v>
      </c>
      <c r="N49" s="40">
        <f t="shared" si="15"/>
        <v>-1</v>
      </c>
      <c r="O49" s="40">
        <f t="shared" si="16"/>
        <v>-1.5</v>
      </c>
      <c r="P49" s="40">
        <f t="shared" si="17"/>
        <v>-1.2</v>
      </c>
      <c r="S49" s="44"/>
      <c r="AO49" s="44"/>
    </row>
    <row r="50" spans="3:41" ht="15" customHeight="1">
      <c r="C50" s="4" t="s">
        <v>258</v>
      </c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9"/>
      <c r="O50" s="79"/>
      <c r="P50" s="79"/>
      <c r="S50" s="44"/>
      <c r="AO50" s="44"/>
    </row>
    <row r="51" ht="15" customHeight="1">
      <c r="C51" s="4" t="s">
        <v>259</v>
      </c>
    </row>
  </sheetData>
  <sheetProtection/>
  <mergeCells count="18">
    <mergeCell ref="AR2:AR3"/>
    <mergeCell ref="AO3:AO4"/>
    <mergeCell ref="AP3:AP4"/>
    <mergeCell ref="AQ3:AQ4"/>
    <mergeCell ref="G1:G2"/>
    <mergeCell ref="V2:V3"/>
    <mergeCell ref="S3:S4"/>
    <mergeCell ref="T3:T4"/>
    <mergeCell ref="U3:U4"/>
    <mergeCell ref="K3:M3"/>
    <mergeCell ref="N3:P3"/>
    <mergeCell ref="A3:A47"/>
    <mergeCell ref="C5:C11"/>
    <mergeCell ref="C12:C15"/>
    <mergeCell ref="C37:D37"/>
    <mergeCell ref="C36:D36"/>
    <mergeCell ref="E3:G3"/>
    <mergeCell ref="H3:J3"/>
  </mergeCells>
  <printOptions/>
  <pageMargins left="0.15748031496062992" right="0.15748031496062992" top="0.7874015748031497" bottom="0.2755905511811024" header="0.1968503937007874" footer="0.1968503937007874"/>
  <pageSetup blackAndWhite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小林　裕太</cp:lastModifiedBy>
  <cp:lastPrinted>2018-01-22T08:15:32Z</cp:lastPrinted>
  <dcterms:created xsi:type="dcterms:W3CDTF">2001-12-04T01:59:17Z</dcterms:created>
  <dcterms:modified xsi:type="dcterms:W3CDTF">2018-11-29T05:27:16Z</dcterms:modified>
  <cp:category/>
  <cp:version/>
  <cp:contentType/>
  <cp:contentStatus/>
</cp:coreProperties>
</file>