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4\要綱、要領改正\02要領\"/>
    </mc:Choice>
  </mc:AlternateContent>
  <bookViews>
    <workbookView xWindow="0" yWindow="0" windowWidth="23040" windowHeight="9096" activeTab="1"/>
  </bookViews>
  <sheets>
    <sheet name="様式1(補助率4分の3)" sheetId="23" r:id="rId1"/>
    <sheet name="様式1(補助率2分の1）" sheetId="17" r:id="rId2"/>
    <sheet name="記載例" sheetId="21" r:id="rId3"/>
    <sheet name="記載例 (2)" sheetId="22" r:id="rId4"/>
    <sheet name="Sheet1" sheetId="20" r:id="rId5"/>
  </sheets>
  <definedNames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2">記載例!$A$1:$H$16</definedName>
    <definedName name="_xlnm.Print_Area" localSheetId="3">'記載例 (2)'!$A$1:$H$16</definedName>
    <definedName name="_xlnm.Print_Area" localSheetId="1">'様式1(補助率2分の1）'!$A$1:$H$16</definedName>
    <definedName name="_xlnm.Print_Area" localSheetId="0">'様式1(補助率4分の3)'!$A$1:$H$16</definedName>
    <definedName name="記載例" localSheetId="3" hidden="1">#REF!</definedName>
    <definedName name="記載例" localSheetId="0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7" l="1"/>
  <c r="E10" i="17"/>
  <c r="E9" i="17"/>
  <c r="E11" i="23"/>
  <c r="E10" i="23"/>
  <c r="E9" i="23"/>
  <c r="D11" i="23" l="1"/>
  <c r="D10" i="23"/>
  <c r="D9" i="23"/>
  <c r="G12" i="23"/>
  <c r="F11" i="23" l="1"/>
  <c r="H11" i="23" s="1"/>
  <c r="F9" i="23"/>
  <c r="H9" i="23" s="1"/>
  <c r="H12" i="23" s="1"/>
  <c r="F10" i="23"/>
  <c r="H10" i="23" s="1"/>
  <c r="G12" i="22"/>
  <c r="E11" i="22"/>
  <c r="D11" i="22"/>
  <c r="E10" i="22"/>
  <c r="D10" i="22"/>
  <c r="E9" i="22"/>
  <c r="D9" i="22"/>
  <c r="F11" i="22" l="1"/>
  <c r="H11" i="22" s="1"/>
  <c r="F10" i="22"/>
  <c r="H10" i="22" s="1"/>
  <c r="F9" i="22"/>
  <c r="H9" i="22" s="1"/>
  <c r="E11" i="21"/>
  <c r="D11" i="21"/>
  <c r="E10" i="21"/>
  <c r="D10" i="21"/>
  <c r="E9" i="21"/>
  <c r="D9" i="21"/>
  <c r="F9" i="21" l="1"/>
  <c r="H12" i="22"/>
  <c r="F11" i="21"/>
  <c r="H11" i="21" s="1"/>
  <c r="F10" i="21"/>
  <c r="D11" i="17" l="1"/>
  <c r="F11" i="17" s="1"/>
  <c r="H11" i="17" s="1"/>
  <c r="G12" i="21" l="1"/>
  <c r="H10" i="21"/>
  <c r="H9" i="21"/>
  <c r="H12" i="21" s="1"/>
  <c r="D10" i="17" l="1"/>
  <c r="F10" i="17" s="1"/>
  <c r="D9" i="17"/>
  <c r="F9" i="17" s="1"/>
  <c r="H9" i="17" s="1"/>
  <c r="G12" i="17"/>
  <c r="H12" i="17" l="1"/>
  <c r="H10" i="17"/>
</calcChain>
</file>

<file path=xl/comments1.xml><?xml version="1.0" encoding="utf-8"?>
<comments xmlns="http://schemas.openxmlformats.org/spreadsheetml/2006/main">
  <authors>
    <author>國井 圭介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こちらは補助率3/4のシートです</t>
        </r>
      </text>
    </comment>
  </commentList>
</comments>
</file>

<file path=xl/comments2.xml><?xml version="1.0" encoding="utf-8"?>
<comments xmlns="http://schemas.openxmlformats.org/spreadsheetml/2006/main">
  <authors>
    <author>國井 圭介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こちらは補助率1/2のシートです</t>
        </r>
      </text>
    </comment>
  </commentList>
</comments>
</file>

<file path=xl/sharedStrings.xml><?xml version="1.0" encoding="utf-8"?>
<sst xmlns="http://schemas.openxmlformats.org/spreadsheetml/2006/main" count="125" uniqueCount="39">
  <si>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</si>
  <si>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</si>
  <si>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機器名</t>
    <rPh sb="0" eb="2">
      <t>キキ</t>
    </rPh>
    <rPh sb="2" eb="3">
      <t>メイ</t>
    </rPh>
    <phoneticPr fontId="2"/>
  </si>
  <si>
    <t>（F）</t>
    <phoneticPr fontId="2"/>
  </si>
  <si>
    <t>台</t>
    <rPh sb="0" eb="1">
      <t>ダイ</t>
    </rPh>
    <phoneticPr fontId="2"/>
  </si>
  <si>
    <t>台数</t>
    <rPh sb="0" eb="2">
      <t>ダイスウ</t>
    </rPh>
    <phoneticPr fontId="2"/>
  </si>
  <si>
    <t>（C）</t>
    <phoneticPr fontId="2"/>
  </si>
  <si>
    <t>介護ロボット導入支援事業経費所要額調書</t>
    <rPh sb="0" eb="2">
      <t>カイゴ</t>
    </rPh>
    <rPh sb="6" eb="8">
      <t>ドウニュウ</t>
    </rPh>
    <rPh sb="8" eb="10">
      <t>シエン</t>
    </rPh>
    <rPh sb="10" eb="12">
      <t>ジギョウ</t>
    </rPh>
    <rPh sb="12" eb="14">
      <t>ケイヒ</t>
    </rPh>
    <rPh sb="14" eb="17">
      <t>ショヨウガク</t>
    </rPh>
    <rPh sb="17" eb="19">
      <t>チョウショ</t>
    </rPh>
    <phoneticPr fontId="2"/>
  </si>
  <si>
    <t xml:space="preserve">事業所名　　：                                     </t>
    <rPh sb="0" eb="3">
      <t>ジギョウショ</t>
    </rPh>
    <rPh sb="3" eb="4">
      <t>メイ</t>
    </rPh>
    <phoneticPr fontId="2"/>
  </si>
  <si>
    <t>　※ １　消費税法（昭和６３年法律第１０８号）に規定する消費税及び地方税法（昭和２５年法律第２２６号）に
         規定する地方消費税は対象経費に含めないこと。</t>
    <phoneticPr fontId="2"/>
  </si>
  <si>
    <t>●●●●●</t>
    <phoneticPr fontId="2"/>
  </si>
  <si>
    <t>（A）</t>
    <phoneticPr fontId="2"/>
  </si>
  <si>
    <t>（B）</t>
    <phoneticPr fontId="2"/>
  </si>
  <si>
    <t>（D）</t>
    <phoneticPr fontId="2"/>
  </si>
  <si>
    <t>（E）</t>
    <phoneticPr fontId="2"/>
  </si>
  <si>
    <t>　　 ２ （C）欄の基準額は、介護ロボット（移乗支援、入浴支援）にあっては100万円、介護ロボット（その他）に
　　　　 あっては30万円、見守り機器の導入に伴う通信環境整備にあっては1事業所あたり750万円</t>
    <rPh sb="10" eb="12">
      <t>キジュン</t>
    </rPh>
    <rPh sb="12" eb="13">
      <t>ガク</t>
    </rPh>
    <rPh sb="15" eb="17">
      <t>カイゴ</t>
    </rPh>
    <rPh sb="22" eb="24">
      <t>イジョウ</t>
    </rPh>
    <rPh sb="24" eb="26">
      <t>シエン</t>
    </rPh>
    <rPh sb="27" eb="29">
      <t>ニュウヨク</t>
    </rPh>
    <rPh sb="29" eb="31">
      <t>シエン</t>
    </rPh>
    <rPh sb="40" eb="42">
      <t>マンエン</t>
    </rPh>
    <rPh sb="43" eb="45">
      <t>カイゴ</t>
    </rPh>
    <rPh sb="52" eb="53">
      <t>タ</t>
    </rPh>
    <rPh sb="67" eb="69">
      <t>マンエン</t>
    </rPh>
    <rPh sb="70" eb="72">
      <t>ミマモ</t>
    </rPh>
    <rPh sb="73" eb="75">
      <t>キキ</t>
    </rPh>
    <rPh sb="76" eb="78">
      <t>ドウニュウ</t>
    </rPh>
    <rPh sb="79" eb="80">
      <t>トモナ</t>
    </rPh>
    <rPh sb="81" eb="83">
      <t>ツウシン</t>
    </rPh>
    <rPh sb="83" eb="85">
      <t>カンキョウ</t>
    </rPh>
    <rPh sb="85" eb="87">
      <t>セイビ</t>
    </rPh>
    <rPh sb="93" eb="96">
      <t>ジギョウショ</t>
    </rPh>
    <rPh sb="102" eb="104">
      <t>マンエン</t>
    </rPh>
    <phoneticPr fontId="2"/>
  </si>
  <si>
    <t>基準額</t>
    <rPh sb="0" eb="2">
      <t>キジュン</t>
    </rPh>
    <rPh sb="2" eb="3">
      <t>ガク</t>
    </rPh>
    <phoneticPr fontId="2"/>
  </si>
  <si>
    <t>記載例</t>
    <rPh sb="0" eb="2">
      <t>キサイ</t>
    </rPh>
    <rPh sb="2" eb="3">
      <t>レイ</t>
    </rPh>
    <phoneticPr fontId="2"/>
  </si>
  <si>
    <t>別紙様式１</t>
    <rPh sb="2" eb="4">
      <t>ヨウシキ</t>
    </rPh>
    <phoneticPr fontId="2"/>
  </si>
  <si>
    <r>
      <t xml:space="preserve">1台当たり申請額
</t>
    </r>
    <r>
      <rPr>
        <sz val="10"/>
        <rFont val="ＭＳ 明朝"/>
        <family val="1"/>
        <charset val="128"/>
      </rPr>
      <t>※（B）と（C）の
いずれか低い額</t>
    </r>
    <rPh sb="1" eb="2">
      <t>ダイ</t>
    </rPh>
    <rPh sb="2" eb="3">
      <t>ア</t>
    </rPh>
    <rPh sb="5" eb="7">
      <t>シンセイ</t>
    </rPh>
    <rPh sb="7" eb="8">
      <t>ガク</t>
    </rPh>
    <rPh sb="23" eb="24">
      <t>ヒク</t>
    </rPh>
    <rPh sb="25" eb="26">
      <t>ガク</t>
    </rPh>
    <phoneticPr fontId="2"/>
  </si>
  <si>
    <t>補助金申請額
（D）×（E）</t>
    <rPh sb="0" eb="3">
      <t>ホジョキン</t>
    </rPh>
    <rPh sb="3" eb="5">
      <t>シンセイ</t>
    </rPh>
    <rPh sb="5" eb="6">
      <t>ガク</t>
    </rPh>
    <phoneticPr fontId="2"/>
  </si>
  <si>
    <t xml:space="preserve">     ３　（F）欄の金額に1,000円未満の端数が生じた場合には、これを切り捨てるものとする。</t>
    <phoneticPr fontId="2"/>
  </si>
  <si>
    <t xml:space="preserve">     ３　（F）欄の金額に1,000円未満の端数が生じた場合には、これを切り捨てるものとする。</t>
    <phoneticPr fontId="2"/>
  </si>
  <si>
    <t>対象経費
（機器購入価格）</t>
    <rPh sb="0" eb="2">
      <t>タイショウ</t>
    </rPh>
    <rPh sb="2" eb="4">
      <t>ケイヒ</t>
    </rPh>
    <phoneticPr fontId="2"/>
  </si>
  <si>
    <t>所要額
（A）×1/2</t>
    <rPh sb="0" eb="2">
      <t>ショヨウ</t>
    </rPh>
    <rPh sb="2" eb="3">
      <t>ガク</t>
    </rPh>
    <phoneticPr fontId="2"/>
  </si>
  <si>
    <t>ロボットの種別</t>
    <rPh sb="5" eb="7">
      <t>シュベツ</t>
    </rPh>
    <phoneticPr fontId="2"/>
  </si>
  <si>
    <t>介護ロボット（移乗支援、入浴支援）</t>
  </si>
  <si>
    <t>介護ロボット（移乗支援、入浴支援）</t>
    <phoneticPr fontId="2"/>
  </si>
  <si>
    <t>見守り機器の導入に伴う通信環境整備</t>
  </si>
  <si>
    <t>見守り機器の導入に伴う通信環境整備</t>
    <phoneticPr fontId="2"/>
  </si>
  <si>
    <t>補助上限額</t>
    <rPh sb="0" eb="5">
      <t>ホジョジョウゲンガク</t>
    </rPh>
    <phoneticPr fontId="2"/>
  </si>
  <si>
    <t>円</t>
    <rPh sb="0" eb="1">
      <t>エン</t>
    </rPh>
    <phoneticPr fontId="2"/>
  </si>
  <si>
    <t xml:space="preserve">介護ロボット（移乗支援、入浴支援以外） </t>
    <rPh sb="16" eb="18">
      <t>イガイ</t>
    </rPh>
    <phoneticPr fontId="2"/>
  </si>
  <si>
    <t>所要額
（A）×3/4</t>
    <rPh sb="0" eb="2">
      <t>ショヨウ</t>
    </rPh>
    <rPh sb="2" eb="3">
      <t>ガク</t>
    </rPh>
    <phoneticPr fontId="2"/>
  </si>
  <si>
    <t xml:space="preserve">法人名：                                     </t>
    <rPh sb="0" eb="2">
      <t>ホウジン</t>
    </rPh>
    <phoneticPr fontId="2"/>
  </si>
  <si>
    <t xml:space="preserve">法人名　：                                     </t>
    <rPh sb="0" eb="2">
      <t>ホウジン</t>
    </rPh>
    <phoneticPr fontId="2"/>
  </si>
  <si>
    <t xml:space="preserve">事業所名：                                     </t>
    <rPh sb="0" eb="3">
      <t>ジギョウショ</t>
    </rPh>
    <rPh sb="3" eb="4">
      <t>メイ</t>
    </rPh>
    <phoneticPr fontId="2"/>
  </si>
  <si>
    <r>
      <t>法人名：</t>
    </r>
    <r>
      <rPr>
        <u/>
        <sz val="12"/>
        <color rgb="FFFF0000"/>
        <rFont val="ＭＳ 明朝"/>
        <family val="1"/>
        <charset val="128"/>
      </rPr>
      <t>社会福祉法人○○会</t>
    </r>
    <r>
      <rPr>
        <u/>
        <sz val="12"/>
        <rFont val="ＭＳ 明朝"/>
        <family val="1"/>
        <charset val="128"/>
      </rPr>
      <t xml:space="preserve">                     </t>
    </r>
    <rPh sb="0" eb="2">
      <t>ホウジン</t>
    </rPh>
    <rPh sb="4" eb="13">
      <t>シャカイフクシホウジンマルマルカイ</t>
    </rPh>
    <phoneticPr fontId="2"/>
  </si>
  <si>
    <r>
      <t>事業所名：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</t>
    </r>
    <rPh sb="0" eb="3">
      <t>ジギョウショ</t>
    </rPh>
    <rPh sb="3" eb="4">
      <t>メイ</t>
    </rPh>
    <rPh sb="5" eb="11">
      <t>トクベツヨウゴロウジン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</si>
</sst>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38" fontId="5" fillId="0" borderId="2" xfId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2" borderId="5" xfId="0" applyNumberFormat="1" applyFont="1" applyFill="1" applyBorder="1" applyAlignment="1">
      <alignment horizontal="right" vertical="center"/>
    </xf>
    <xf numFmtId="38" fontId="5" fillId="2" borderId="7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38" fontId="0" fillId="0" borderId="0" xfId="1" applyFont="1" applyAlignment="1"/>
    <xf numFmtId="38" fontId="5" fillId="3" borderId="2" xfId="1" applyFont="1" applyFill="1" applyBorder="1" applyAlignment="1">
      <alignment horizontal="right" vertical="center" wrapText="1"/>
    </xf>
    <xf numFmtId="38" fontId="5" fillId="3" borderId="7" xfId="0" applyNumberFormat="1" applyFont="1" applyFill="1" applyBorder="1" applyAlignment="1">
      <alignment horizontal="right" vertical="center"/>
    </xf>
    <xf numFmtId="38" fontId="5" fillId="3" borderId="5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38" fontId="15" fillId="0" borderId="2" xfId="1" applyFont="1" applyBorder="1" applyAlignment="1">
      <alignment horizontal="right" vertical="center" wrapText="1"/>
    </xf>
    <xf numFmtId="3" fontId="15" fillId="0" borderId="3" xfId="0" quotePrefix="1" applyNumberFormat="1" applyFont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wrapText="1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J17"/>
  <sheetViews>
    <sheetView showZeros="0" view="pageBreakPreview" zoomScaleNormal="100" zoomScaleSheetLayoutView="100" workbookViewId="0">
      <selection activeCell="D4" sqref="D4"/>
    </sheetView>
  </sheetViews>
  <sheetFormatPr defaultColWidth="9" defaultRowHeight="13.2"/>
  <cols>
    <col min="1" max="2" width="27.77734375" style="25" customWidth="1"/>
    <col min="3" max="6" width="19.6640625" style="25" customWidth="1"/>
    <col min="7" max="7" width="13.77734375" style="25" customWidth="1"/>
    <col min="8" max="8" width="19.6640625" style="25" customWidth="1"/>
    <col min="9" max="16384" width="9" style="25"/>
  </cols>
  <sheetData>
    <row r="1" spans="1:10" ht="18.75" customHeight="1">
      <c r="A1" s="1" t="s">
        <v>18</v>
      </c>
      <c r="B1" s="1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38" t="s">
        <v>7</v>
      </c>
      <c r="B2" s="38"/>
      <c r="C2" s="38"/>
      <c r="D2" s="38"/>
      <c r="E2" s="38"/>
      <c r="F2" s="38"/>
      <c r="G2" s="38"/>
      <c r="H2" s="38"/>
      <c r="I2" s="4"/>
      <c r="J2" s="4"/>
    </row>
    <row r="3" spans="1:10" ht="19.5" customHeight="1">
      <c r="A3" s="18"/>
      <c r="B3" s="18"/>
      <c r="C3" s="18"/>
      <c r="D3" s="18"/>
      <c r="E3" s="18"/>
      <c r="F3" s="39" t="s">
        <v>35</v>
      </c>
      <c r="G3" s="39"/>
      <c r="H3" s="39"/>
      <c r="I3" s="19"/>
      <c r="J3" s="4"/>
    </row>
    <row r="4" spans="1:10" ht="18.75" customHeight="1">
      <c r="A4" s="1"/>
      <c r="B4" s="1"/>
      <c r="C4" s="1"/>
      <c r="D4" s="1"/>
      <c r="E4" s="1"/>
      <c r="F4" s="39" t="s">
        <v>36</v>
      </c>
      <c r="G4" s="39"/>
      <c r="H4" s="39"/>
      <c r="I4" s="6"/>
      <c r="J4" s="3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3"/>
      <c r="J5" s="3"/>
    </row>
    <row r="6" spans="1:10" s="26" customFormat="1" ht="60" customHeight="1">
      <c r="A6" s="8" t="s">
        <v>2</v>
      </c>
      <c r="B6" s="8" t="s">
        <v>25</v>
      </c>
      <c r="C6" s="8" t="s">
        <v>23</v>
      </c>
      <c r="D6" s="8" t="s">
        <v>33</v>
      </c>
      <c r="E6" s="8" t="s">
        <v>16</v>
      </c>
      <c r="F6" s="8" t="s">
        <v>19</v>
      </c>
      <c r="G6" s="8" t="s">
        <v>5</v>
      </c>
      <c r="H6" s="8" t="s">
        <v>20</v>
      </c>
      <c r="I6" s="9"/>
      <c r="J6" s="9"/>
    </row>
    <row r="7" spans="1:10" ht="15" customHeight="1">
      <c r="A7" s="5"/>
      <c r="B7" s="5"/>
      <c r="C7" s="5" t="s">
        <v>11</v>
      </c>
      <c r="D7" s="5" t="s">
        <v>12</v>
      </c>
      <c r="E7" s="5" t="s">
        <v>6</v>
      </c>
      <c r="F7" s="5" t="s">
        <v>13</v>
      </c>
      <c r="G7" s="5" t="s">
        <v>14</v>
      </c>
      <c r="H7" s="5" t="s">
        <v>3</v>
      </c>
      <c r="I7" s="3"/>
      <c r="J7" s="3"/>
    </row>
    <row r="8" spans="1:10" ht="15" customHeight="1">
      <c r="A8" s="10"/>
      <c r="B8" s="10"/>
      <c r="C8" s="11" t="s">
        <v>0</v>
      </c>
      <c r="D8" s="11" t="s">
        <v>0</v>
      </c>
      <c r="E8" s="11" t="s">
        <v>0</v>
      </c>
      <c r="F8" s="11" t="s">
        <v>0</v>
      </c>
      <c r="G8" s="11" t="s">
        <v>4</v>
      </c>
      <c r="H8" s="11" t="s">
        <v>0</v>
      </c>
      <c r="I8" s="3"/>
      <c r="J8" s="3"/>
    </row>
    <row r="9" spans="1:10" ht="66.75" customHeight="1">
      <c r="A9" s="12"/>
      <c r="B9" s="12"/>
      <c r="C9" s="13"/>
      <c r="D9" s="29">
        <f>ROUNDDOWN(C9*3/4,0)</f>
        <v>0</v>
      </c>
      <c r="E9" s="29" t="str">
        <f>IFERROR(VLOOKUP(B9,Sheet1!A:B,2,FALSE),"")</f>
        <v/>
      </c>
      <c r="F9" s="29">
        <f>MIN(D9,E9)</f>
        <v>0</v>
      </c>
      <c r="G9" s="13"/>
      <c r="H9" s="29">
        <f>ROUNDDOWN(F9*G9,-3)</f>
        <v>0</v>
      </c>
      <c r="I9" s="3"/>
      <c r="J9" s="3"/>
    </row>
    <row r="10" spans="1:10" ht="54.9" customHeight="1">
      <c r="A10" s="7"/>
      <c r="B10" s="7"/>
      <c r="C10" s="20"/>
      <c r="D10" s="29">
        <f>ROUNDDOWN(C10*3/4,0)</f>
        <v>0</v>
      </c>
      <c r="E10" s="29" t="str">
        <f>IFERROR(VLOOKUP(B10,Sheet1!A:B,2,FALSE),"")</f>
        <v/>
      </c>
      <c r="F10" s="29">
        <f t="shared" ref="F10:F11" si="0">MIN(D10,E10)</f>
        <v>0</v>
      </c>
      <c r="G10" s="20"/>
      <c r="H10" s="29">
        <f>ROUNDDOWN(F10*G10,-3)</f>
        <v>0</v>
      </c>
      <c r="I10" s="3"/>
      <c r="J10" s="3"/>
    </row>
    <row r="11" spans="1:10" ht="54.9" customHeight="1" thickBot="1">
      <c r="A11" s="14"/>
      <c r="B11" s="14"/>
      <c r="C11" s="20"/>
      <c r="D11" s="29">
        <f>ROUNDDOWN(C11*3/4,0)</f>
        <v>0</v>
      </c>
      <c r="E11" s="29" t="str">
        <f>IFERROR(VLOOKUP(B11,Sheet1!A:B,2,FALSE),"")</f>
        <v/>
      </c>
      <c r="F11" s="29">
        <f t="shared" si="0"/>
        <v>0</v>
      </c>
      <c r="G11" s="20"/>
      <c r="H11" s="29">
        <f>ROUNDDOWN(F11*G11,-3)</f>
        <v>0</v>
      </c>
      <c r="I11" s="3"/>
      <c r="J11" s="3"/>
    </row>
    <row r="12" spans="1:10" ht="54.9" customHeight="1" thickBot="1">
      <c r="A12" s="15" t="s">
        <v>1</v>
      </c>
      <c r="B12" s="15"/>
      <c r="C12" s="16"/>
      <c r="D12" s="16"/>
      <c r="E12" s="16"/>
      <c r="F12" s="16"/>
      <c r="G12" s="31">
        <f>SUM(G9:G11)</f>
        <v>0</v>
      </c>
      <c r="H12" s="30">
        <f>SUMIF(H9:H11,"&lt;&gt;#N/A")</f>
        <v>0</v>
      </c>
      <c r="I12" s="3"/>
      <c r="J12" s="3"/>
    </row>
    <row r="13" spans="1:10" ht="11.25" customHeight="1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0" s="27" customFormat="1" ht="31.5" customHeight="1">
      <c r="A14" s="40" t="s">
        <v>9</v>
      </c>
      <c r="B14" s="40"/>
      <c r="C14" s="40"/>
      <c r="D14" s="40"/>
      <c r="E14" s="40"/>
      <c r="F14" s="40"/>
      <c r="G14" s="40"/>
      <c r="H14" s="40"/>
      <c r="I14" s="17"/>
      <c r="J14" s="17"/>
    </row>
    <row r="15" spans="1:10" s="27" customFormat="1" ht="30.75" customHeight="1">
      <c r="A15" s="40" t="s">
        <v>15</v>
      </c>
      <c r="B15" s="40"/>
      <c r="C15" s="40"/>
      <c r="D15" s="40"/>
      <c r="E15" s="40"/>
      <c r="F15" s="40"/>
      <c r="G15" s="40"/>
      <c r="H15" s="40"/>
      <c r="I15" s="17"/>
      <c r="J15" s="17"/>
    </row>
    <row r="16" spans="1:10" ht="15" customHeight="1">
      <c r="A16" s="1" t="s">
        <v>21</v>
      </c>
      <c r="B16" s="1"/>
      <c r="C16" s="21"/>
      <c r="D16" s="1"/>
      <c r="E16" s="1"/>
      <c r="F16" s="1"/>
      <c r="G16" s="1"/>
      <c r="H16" s="1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mergeCells count="5">
    <mergeCell ref="A2:H2"/>
    <mergeCell ref="F3:H3"/>
    <mergeCell ref="F4:H4"/>
    <mergeCell ref="A14:H14"/>
    <mergeCell ref="A15:H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B9:B11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J17"/>
  <sheetViews>
    <sheetView showZeros="0" tabSelected="1" view="pageBreakPreview" zoomScaleNormal="100" zoomScaleSheetLayoutView="100" workbookViewId="0">
      <selection activeCell="C4" sqref="C4"/>
    </sheetView>
  </sheetViews>
  <sheetFormatPr defaultColWidth="9" defaultRowHeight="13.2"/>
  <cols>
    <col min="1" max="2" width="27.77734375" style="25" customWidth="1"/>
    <col min="3" max="6" width="19.6640625" style="25" customWidth="1"/>
    <col min="7" max="7" width="13.77734375" style="25" customWidth="1"/>
    <col min="8" max="8" width="19.6640625" style="25" customWidth="1"/>
    <col min="9" max="16384" width="9" style="25"/>
  </cols>
  <sheetData>
    <row r="1" spans="1:10" ht="18.75" customHeight="1">
      <c r="A1" s="1" t="s">
        <v>18</v>
      </c>
      <c r="B1" s="1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38" t="s">
        <v>7</v>
      </c>
      <c r="B2" s="38"/>
      <c r="C2" s="38"/>
      <c r="D2" s="38"/>
      <c r="E2" s="38"/>
      <c r="F2" s="38"/>
      <c r="G2" s="38"/>
      <c r="H2" s="38"/>
      <c r="I2" s="4"/>
      <c r="J2" s="4"/>
    </row>
    <row r="3" spans="1:10" ht="19.5" customHeight="1">
      <c r="A3" s="18"/>
      <c r="B3" s="18"/>
      <c r="C3" s="18"/>
      <c r="D3" s="18"/>
      <c r="E3" s="18"/>
      <c r="F3" s="39" t="s">
        <v>35</v>
      </c>
      <c r="G3" s="39"/>
      <c r="H3" s="39"/>
      <c r="I3" s="19"/>
      <c r="J3" s="4"/>
    </row>
    <row r="4" spans="1:10" ht="18.75" customHeight="1">
      <c r="A4" s="1"/>
      <c r="B4" s="1"/>
      <c r="C4" s="1"/>
      <c r="D4" s="1"/>
      <c r="E4" s="1"/>
      <c r="F4" s="39" t="s">
        <v>36</v>
      </c>
      <c r="G4" s="39"/>
      <c r="H4" s="39"/>
      <c r="I4" s="6"/>
      <c r="J4" s="3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3"/>
      <c r="J5" s="3"/>
    </row>
    <row r="6" spans="1:10" s="26" customFormat="1" ht="60" customHeight="1">
      <c r="A6" s="8" t="s">
        <v>2</v>
      </c>
      <c r="B6" s="8" t="s">
        <v>25</v>
      </c>
      <c r="C6" s="8" t="s">
        <v>23</v>
      </c>
      <c r="D6" s="8" t="s">
        <v>24</v>
      </c>
      <c r="E6" s="8" t="s">
        <v>16</v>
      </c>
      <c r="F6" s="8" t="s">
        <v>19</v>
      </c>
      <c r="G6" s="8" t="s">
        <v>5</v>
      </c>
      <c r="H6" s="8" t="s">
        <v>20</v>
      </c>
      <c r="I6" s="9"/>
      <c r="J6" s="9"/>
    </row>
    <row r="7" spans="1:10" ht="15" customHeight="1">
      <c r="A7" s="5"/>
      <c r="B7" s="5"/>
      <c r="C7" s="5" t="s">
        <v>11</v>
      </c>
      <c r="D7" s="5" t="s">
        <v>12</v>
      </c>
      <c r="E7" s="5" t="s">
        <v>6</v>
      </c>
      <c r="F7" s="5" t="s">
        <v>13</v>
      </c>
      <c r="G7" s="5" t="s">
        <v>14</v>
      </c>
      <c r="H7" s="5" t="s">
        <v>3</v>
      </c>
      <c r="I7" s="3"/>
      <c r="J7" s="3"/>
    </row>
    <row r="8" spans="1:10" ht="15" customHeight="1">
      <c r="A8" s="10"/>
      <c r="B8" s="10"/>
      <c r="C8" s="11" t="s">
        <v>0</v>
      </c>
      <c r="D8" s="11" t="s">
        <v>0</v>
      </c>
      <c r="E8" s="11" t="s">
        <v>31</v>
      </c>
      <c r="F8" s="11" t="s">
        <v>0</v>
      </c>
      <c r="G8" s="11" t="s">
        <v>4</v>
      </c>
      <c r="H8" s="11" t="s">
        <v>0</v>
      </c>
      <c r="I8" s="3"/>
      <c r="J8" s="3"/>
    </row>
    <row r="9" spans="1:10" ht="66.75" customHeight="1">
      <c r="A9" s="12"/>
      <c r="B9" s="12"/>
      <c r="C9" s="13"/>
      <c r="D9" s="29">
        <f>ROUNDDOWN(C9*1/2,0)</f>
        <v>0</v>
      </c>
      <c r="E9" s="29" t="str">
        <f>IFERROR(VLOOKUP(B9,Sheet1!A:B,2,FALSE),"")</f>
        <v/>
      </c>
      <c r="F9" s="29">
        <f>MIN(D9,E9)</f>
        <v>0</v>
      </c>
      <c r="G9" s="13"/>
      <c r="H9" s="29">
        <f>ROUNDDOWN(F9*G9,-3)</f>
        <v>0</v>
      </c>
      <c r="I9" s="3"/>
      <c r="J9" s="3"/>
    </row>
    <row r="10" spans="1:10" ht="54.9" customHeight="1">
      <c r="A10" s="7"/>
      <c r="B10" s="7"/>
      <c r="C10" s="20"/>
      <c r="D10" s="29">
        <f>ROUNDDOWN(C10*1/2,0)</f>
        <v>0</v>
      </c>
      <c r="E10" s="29" t="str">
        <f>IFERROR(VLOOKUP(B10,Sheet1!A:B,2,FALSE),"")</f>
        <v/>
      </c>
      <c r="F10" s="29">
        <f t="shared" ref="F10:F11" si="0">MIN(D10,E10)</f>
        <v>0</v>
      </c>
      <c r="G10" s="20"/>
      <c r="H10" s="29">
        <f>ROUNDDOWN(F10*G10,-3)</f>
        <v>0</v>
      </c>
      <c r="I10" s="3"/>
      <c r="J10" s="3"/>
    </row>
    <row r="11" spans="1:10" ht="54.9" customHeight="1" thickBot="1">
      <c r="A11" s="14"/>
      <c r="B11" s="14"/>
      <c r="C11" s="20"/>
      <c r="D11" s="29">
        <f>ROUNDDOWN(C11*1/2,0)</f>
        <v>0</v>
      </c>
      <c r="E11" s="29" t="str">
        <f>IFERROR(VLOOKUP(B11,Sheet1!A:B,2,FALSE),"")</f>
        <v/>
      </c>
      <c r="F11" s="29">
        <f t="shared" si="0"/>
        <v>0</v>
      </c>
      <c r="G11" s="20"/>
      <c r="H11" s="29">
        <f>ROUNDDOWN(F11*G11,-3)</f>
        <v>0</v>
      </c>
      <c r="I11" s="3"/>
      <c r="J11" s="3"/>
    </row>
    <row r="12" spans="1:10" ht="54.9" customHeight="1" thickBot="1">
      <c r="A12" s="15" t="s">
        <v>1</v>
      </c>
      <c r="B12" s="15"/>
      <c r="C12" s="16"/>
      <c r="D12" s="16"/>
      <c r="E12" s="16"/>
      <c r="F12" s="16"/>
      <c r="G12" s="31">
        <f>SUM(G9:G11)</f>
        <v>0</v>
      </c>
      <c r="H12" s="30">
        <f>SUMIF(H9:H11,"&lt;&gt;#N/A")</f>
        <v>0</v>
      </c>
      <c r="I12" s="3"/>
      <c r="J12" s="3"/>
    </row>
    <row r="13" spans="1:10" ht="11.25" customHeight="1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0" s="27" customFormat="1" ht="31.5" customHeight="1">
      <c r="A14" s="40" t="s">
        <v>9</v>
      </c>
      <c r="B14" s="40"/>
      <c r="C14" s="40"/>
      <c r="D14" s="40"/>
      <c r="E14" s="40"/>
      <c r="F14" s="40"/>
      <c r="G14" s="40"/>
      <c r="H14" s="40"/>
      <c r="I14" s="17"/>
      <c r="J14" s="17"/>
    </row>
    <row r="15" spans="1:10" s="27" customFormat="1" ht="30.75" customHeight="1">
      <c r="A15" s="40" t="s">
        <v>15</v>
      </c>
      <c r="B15" s="40"/>
      <c r="C15" s="40"/>
      <c r="D15" s="40"/>
      <c r="E15" s="40"/>
      <c r="F15" s="40"/>
      <c r="G15" s="40"/>
      <c r="H15" s="40"/>
      <c r="I15" s="17"/>
      <c r="J15" s="17"/>
    </row>
    <row r="16" spans="1:10" ht="15" customHeight="1">
      <c r="A16" s="1" t="s">
        <v>21</v>
      </c>
      <c r="B16" s="1"/>
      <c r="C16" s="21"/>
      <c r="D16" s="1"/>
      <c r="E16" s="1"/>
      <c r="F16" s="1"/>
      <c r="G16" s="1"/>
      <c r="H16" s="1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mergeCells count="5">
    <mergeCell ref="A2:H2"/>
    <mergeCell ref="F3:H3"/>
    <mergeCell ref="F4:H4"/>
    <mergeCell ref="A14:H14"/>
    <mergeCell ref="A15:H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B9:B11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view="pageBreakPreview" zoomScaleNormal="100" zoomScaleSheetLayoutView="100" workbookViewId="0">
      <selection activeCell="A9" sqref="A9"/>
    </sheetView>
  </sheetViews>
  <sheetFormatPr defaultColWidth="9" defaultRowHeight="13.2"/>
  <cols>
    <col min="1" max="2" width="27.77734375" style="25" customWidth="1"/>
    <col min="3" max="6" width="19.6640625" style="25" customWidth="1"/>
    <col min="7" max="7" width="13.77734375" style="25" customWidth="1"/>
    <col min="8" max="8" width="19.6640625" style="25" customWidth="1"/>
    <col min="9" max="16384" width="9" style="25"/>
  </cols>
  <sheetData>
    <row r="1" spans="1:10" ht="18.75" customHeight="1">
      <c r="A1" s="1" t="s">
        <v>18</v>
      </c>
      <c r="B1" s="1"/>
      <c r="C1" s="2"/>
      <c r="D1" s="3"/>
      <c r="E1" s="3"/>
      <c r="F1" s="3"/>
      <c r="G1" s="3"/>
      <c r="H1" s="3" t="s">
        <v>17</v>
      </c>
      <c r="I1" s="3"/>
      <c r="J1" s="3"/>
    </row>
    <row r="2" spans="1:10" ht="30" customHeight="1">
      <c r="A2" s="38" t="s">
        <v>7</v>
      </c>
      <c r="B2" s="38"/>
      <c r="C2" s="38"/>
      <c r="D2" s="38"/>
      <c r="E2" s="38"/>
      <c r="F2" s="38"/>
      <c r="G2" s="38"/>
      <c r="H2" s="38"/>
      <c r="I2" s="4"/>
      <c r="J2" s="4"/>
    </row>
    <row r="3" spans="1:10" ht="19.5" customHeight="1">
      <c r="A3" s="18"/>
      <c r="B3" s="18"/>
      <c r="C3" s="18"/>
      <c r="D3" s="18"/>
      <c r="E3" s="18"/>
      <c r="F3" s="39" t="s">
        <v>37</v>
      </c>
      <c r="G3" s="39"/>
      <c r="H3" s="39"/>
      <c r="I3" s="19"/>
      <c r="J3" s="4"/>
    </row>
    <row r="4" spans="1:10" ht="18.75" customHeight="1">
      <c r="A4" s="1"/>
      <c r="B4" s="1"/>
      <c r="C4" s="1"/>
      <c r="D4" s="1"/>
      <c r="E4" s="1"/>
      <c r="F4" s="39" t="s">
        <v>38</v>
      </c>
      <c r="G4" s="39"/>
      <c r="H4" s="39"/>
      <c r="I4" s="6"/>
      <c r="J4" s="3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3"/>
      <c r="J5" s="3"/>
    </row>
    <row r="6" spans="1:10" s="26" customFormat="1" ht="60" customHeight="1">
      <c r="A6" s="8" t="s">
        <v>2</v>
      </c>
      <c r="B6" s="8" t="s">
        <v>25</v>
      </c>
      <c r="C6" s="8" t="s">
        <v>23</v>
      </c>
      <c r="D6" s="8" t="s">
        <v>24</v>
      </c>
      <c r="E6" s="8" t="s">
        <v>16</v>
      </c>
      <c r="F6" s="8" t="s">
        <v>19</v>
      </c>
      <c r="G6" s="8" t="s">
        <v>5</v>
      </c>
      <c r="H6" s="8" t="s">
        <v>20</v>
      </c>
      <c r="I6" s="9"/>
      <c r="J6" s="9"/>
    </row>
    <row r="7" spans="1:10" ht="15" customHeight="1">
      <c r="A7" s="5"/>
      <c r="B7" s="5"/>
      <c r="C7" s="5" t="s">
        <v>11</v>
      </c>
      <c r="D7" s="5" t="s">
        <v>12</v>
      </c>
      <c r="E7" s="5" t="s">
        <v>6</v>
      </c>
      <c r="F7" s="5" t="s">
        <v>13</v>
      </c>
      <c r="G7" s="5" t="s">
        <v>14</v>
      </c>
      <c r="H7" s="5" t="s">
        <v>3</v>
      </c>
      <c r="I7" s="3"/>
      <c r="J7" s="3"/>
    </row>
    <row r="8" spans="1:10" ht="15" customHeight="1">
      <c r="A8" s="10"/>
      <c r="B8" s="10"/>
      <c r="C8" s="11" t="s">
        <v>0</v>
      </c>
      <c r="D8" s="11" t="s">
        <v>0</v>
      </c>
      <c r="E8" s="11" t="s">
        <v>31</v>
      </c>
      <c r="F8" s="11" t="s">
        <v>0</v>
      </c>
      <c r="G8" s="11" t="s">
        <v>4</v>
      </c>
      <c r="H8" s="11" t="s">
        <v>0</v>
      </c>
      <c r="I8" s="3"/>
      <c r="J8" s="3"/>
    </row>
    <row r="9" spans="1:10" ht="66.75" customHeight="1">
      <c r="A9" s="32" t="s">
        <v>10</v>
      </c>
      <c r="B9" s="32" t="s">
        <v>26</v>
      </c>
      <c r="C9" s="35">
        <v>2500000</v>
      </c>
      <c r="D9" s="22">
        <f>ROUNDDOWN(C9*1/2,0)</f>
        <v>1250000</v>
      </c>
      <c r="E9" s="37">
        <f>VLOOKUP(B9,Sheet1!A:B,2,FALSE)</f>
        <v>1000000</v>
      </c>
      <c r="F9" s="37">
        <f>MIN(D9,E9)</f>
        <v>1000000</v>
      </c>
      <c r="G9" s="35">
        <v>2</v>
      </c>
      <c r="H9" s="22">
        <f>ROUNDDOWN(F9*G9,-3)</f>
        <v>2000000</v>
      </c>
      <c r="I9" s="3"/>
      <c r="J9" s="3"/>
    </row>
    <row r="10" spans="1:10" ht="54.9" customHeight="1">
      <c r="A10" s="7"/>
      <c r="B10" s="33" t="s">
        <v>32</v>
      </c>
      <c r="C10" s="36">
        <v>12345</v>
      </c>
      <c r="D10" s="22">
        <f>ROUNDDOWN(C10*1/2,0)</f>
        <v>6172</v>
      </c>
      <c r="E10" s="37">
        <f>VLOOKUP(B10,Sheet1!A:B,2,FALSE)</f>
        <v>300000</v>
      </c>
      <c r="F10" s="37">
        <f t="shared" ref="F10:F11" si="0">MIN(D10,E10)</f>
        <v>6172</v>
      </c>
      <c r="G10" s="36">
        <v>5</v>
      </c>
      <c r="H10" s="22">
        <f>ROUNDDOWN(F10*G10,-3)</f>
        <v>30000</v>
      </c>
      <c r="I10" s="3"/>
      <c r="J10" s="3"/>
    </row>
    <row r="11" spans="1:10" ht="54.9" customHeight="1" thickBot="1">
      <c r="A11" s="14"/>
      <c r="B11" s="34" t="s">
        <v>32</v>
      </c>
      <c r="C11" s="36">
        <v>45678</v>
      </c>
      <c r="D11" s="22">
        <f>ROUNDDOWN(C11*1/2,0)</f>
        <v>22839</v>
      </c>
      <c r="E11" s="37">
        <f>VLOOKUP(B11,Sheet1!A:B,2,FALSE)</f>
        <v>300000</v>
      </c>
      <c r="F11" s="37">
        <f t="shared" si="0"/>
        <v>22839</v>
      </c>
      <c r="G11" s="36">
        <v>1</v>
      </c>
      <c r="H11" s="22">
        <f>ROUNDDOWN(F11*G11,-3)</f>
        <v>22000</v>
      </c>
      <c r="I11" s="3"/>
      <c r="J11" s="3"/>
    </row>
    <row r="12" spans="1:10" ht="54.9" customHeight="1" thickBot="1">
      <c r="A12" s="15" t="s">
        <v>1</v>
      </c>
      <c r="B12" s="15"/>
      <c r="C12" s="16"/>
      <c r="D12" s="16"/>
      <c r="E12" s="16"/>
      <c r="F12" s="16"/>
      <c r="G12" s="23">
        <f>SUM(G9:G11)</f>
        <v>8</v>
      </c>
      <c r="H12" s="24">
        <f>SUMIF(H9:H11,"&lt;&gt;#N/A")</f>
        <v>2052000</v>
      </c>
      <c r="I12" s="3"/>
      <c r="J12" s="3"/>
    </row>
    <row r="13" spans="1:10" ht="11.25" customHeight="1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0" s="27" customFormat="1" ht="31.5" customHeight="1">
      <c r="A14" s="40" t="s">
        <v>9</v>
      </c>
      <c r="B14" s="40"/>
      <c r="C14" s="40"/>
      <c r="D14" s="40"/>
      <c r="E14" s="40"/>
      <c r="F14" s="40"/>
      <c r="G14" s="40"/>
      <c r="H14" s="40"/>
      <c r="I14" s="17"/>
      <c r="J14" s="17"/>
    </row>
    <row r="15" spans="1:10" s="27" customFormat="1" ht="30.75" customHeight="1">
      <c r="A15" s="40" t="s">
        <v>15</v>
      </c>
      <c r="B15" s="40"/>
      <c r="C15" s="40"/>
      <c r="D15" s="40"/>
      <c r="E15" s="40"/>
      <c r="F15" s="40"/>
      <c r="G15" s="40"/>
      <c r="H15" s="40"/>
      <c r="I15" s="17"/>
      <c r="J15" s="17"/>
    </row>
    <row r="16" spans="1:10" ht="15" customHeight="1">
      <c r="A16" s="1" t="s">
        <v>22</v>
      </c>
      <c r="B16" s="1"/>
      <c r="C16" s="21"/>
      <c r="D16" s="1"/>
      <c r="E16" s="1"/>
      <c r="F16" s="1"/>
      <c r="G16" s="1"/>
      <c r="H16" s="1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mergeCells count="5">
    <mergeCell ref="A2:H2"/>
    <mergeCell ref="F3:H3"/>
    <mergeCell ref="F4:H4"/>
    <mergeCell ref="A14:H14"/>
    <mergeCell ref="A15:H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B9:B11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view="pageBreakPreview" zoomScaleNormal="100" zoomScaleSheetLayoutView="100" workbookViewId="0">
      <selection activeCell="B8" sqref="B8"/>
    </sheetView>
  </sheetViews>
  <sheetFormatPr defaultColWidth="9" defaultRowHeight="13.2"/>
  <cols>
    <col min="1" max="2" width="27.77734375" style="25" customWidth="1"/>
    <col min="3" max="6" width="19.6640625" style="25" customWidth="1"/>
    <col min="7" max="7" width="13.77734375" style="25" customWidth="1"/>
    <col min="8" max="8" width="19.6640625" style="25" customWidth="1"/>
    <col min="9" max="16384" width="9" style="25"/>
  </cols>
  <sheetData>
    <row r="1" spans="1:10" ht="18.75" customHeight="1">
      <c r="A1" s="1" t="s">
        <v>18</v>
      </c>
      <c r="B1" s="1"/>
      <c r="C1" s="2"/>
      <c r="D1" s="3"/>
      <c r="E1" s="3"/>
      <c r="F1" s="3"/>
      <c r="G1" s="3"/>
      <c r="H1" s="3" t="s">
        <v>17</v>
      </c>
      <c r="I1" s="3"/>
      <c r="J1" s="3"/>
    </row>
    <row r="2" spans="1:10" ht="30" customHeight="1">
      <c r="A2" s="38" t="s">
        <v>7</v>
      </c>
      <c r="B2" s="38"/>
      <c r="C2" s="38"/>
      <c r="D2" s="38"/>
      <c r="E2" s="38"/>
      <c r="F2" s="38"/>
      <c r="G2" s="38"/>
      <c r="H2" s="38"/>
      <c r="I2" s="4"/>
      <c r="J2" s="4"/>
    </row>
    <row r="3" spans="1:10" ht="19.5" customHeight="1">
      <c r="A3" s="18"/>
      <c r="B3" s="18"/>
      <c r="C3" s="18"/>
      <c r="D3" s="18"/>
      <c r="E3" s="18"/>
      <c r="F3" s="39" t="s">
        <v>34</v>
      </c>
      <c r="G3" s="39"/>
      <c r="H3" s="39"/>
      <c r="I3" s="19"/>
      <c r="J3" s="4"/>
    </row>
    <row r="4" spans="1:10" ht="18.75" customHeight="1">
      <c r="A4" s="1"/>
      <c r="B4" s="1"/>
      <c r="C4" s="1"/>
      <c r="D4" s="1"/>
      <c r="E4" s="1"/>
      <c r="F4" s="39" t="s">
        <v>8</v>
      </c>
      <c r="G4" s="39"/>
      <c r="H4" s="39"/>
      <c r="I4" s="6"/>
      <c r="J4" s="3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3"/>
      <c r="J5" s="3"/>
    </row>
    <row r="6" spans="1:10" s="26" customFormat="1" ht="60" customHeight="1">
      <c r="A6" s="8" t="s">
        <v>2</v>
      </c>
      <c r="B6" s="8" t="s">
        <v>25</v>
      </c>
      <c r="C6" s="8" t="s">
        <v>23</v>
      </c>
      <c r="D6" s="8" t="s">
        <v>24</v>
      </c>
      <c r="E6" s="8" t="s">
        <v>16</v>
      </c>
      <c r="F6" s="8" t="s">
        <v>19</v>
      </c>
      <c r="G6" s="8" t="s">
        <v>5</v>
      </c>
      <c r="H6" s="8" t="s">
        <v>20</v>
      </c>
      <c r="I6" s="9"/>
      <c r="J6" s="9"/>
    </row>
    <row r="7" spans="1:10" ht="15" customHeight="1">
      <c r="A7" s="5"/>
      <c r="B7" s="5"/>
      <c r="C7" s="5" t="s">
        <v>11</v>
      </c>
      <c r="D7" s="5" t="s">
        <v>12</v>
      </c>
      <c r="E7" s="5" t="s">
        <v>6</v>
      </c>
      <c r="F7" s="5" t="s">
        <v>13</v>
      </c>
      <c r="G7" s="5" t="s">
        <v>14</v>
      </c>
      <c r="H7" s="5" t="s">
        <v>3</v>
      </c>
      <c r="I7" s="3"/>
      <c r="J7" s="3"/>
    </row>
    <row r="8" spans="1:10" ht="15" customHeight="1">
      <c r="A8" s="10"/>
      <c r="B8" s="10"/>
      <c r="C8" s="11" t="s">
        <v>0</v>
      </c>
      <c r="D8" s="11" t="s">
        <v>0</v>
      </c>
      <c r="E8" s="11" t="s">
        <v>0</v>
      </c>
      <c r="F8" s="11" t="s">
        <v>0</v>
      </c>
      <c r="G8" s="11" t="s">
        <v>4</v>
      </c>
      <c r="H8" s="11" t="s">
        <v>0</v>
      </c>
      <c r="I8" s="3"/>
      <c r="J8" s="3"/>
    </row>
    <row r="9" spans="1:10" ht="66.75" customHeight="1">
      <c r="A9" s="32" t="s">
        <v>10</v>
      </c>
      <c r="B9" s="32" t="s">
        <v>28</v>
      </c>
      <c r="C9" s="35">
        <v>2500000</v>
      </c>
      <c r="D9" s="22">
        <f>ROUNDDOWN(C9*1/2,0)</f>
        <v>1250000</v>
      </c>
      <c r="E9" s="37">
        <f>VLOOKUP(B9,Sheet1!A:B,2,FALSE)</f>
        <v>7500000</v>
      </c>
      <c r="F9" s="37">
        <f>MIN(D9,E9)</f>
        <v>1250000</v>
      </c>
      <c r="G9" s="35">
        <v>2</v>
      </c>
      <c r="H9" s="22">
        <f>ROUNDDOWN(F9*G9,-3)</f>
        <v>2500000</v>
      </c>
      <c r="I9" s="3"/>
      <c r="J9" s="3"/>
    </row>
    <row r="10" spans="1:10" ht="54.9" customHeight="1">
      <c r="A10" s="7"/>
      <c r="B10" s="7"/>
      <c r="C10" s="20"/>
      <c r="D10" s="22">
        <f>ROUNDDOWN(C10*1/2,0)</f>
        <v>0</v>
      </c>
      <c r="E10" s="37" t="e">
        <f>VLOOKUP(B10,Sheet1!A:B,2,FALSE)</f>
        <v>#N/A</v>
      </c>
      <c r="F10" s="37" t="e">
        <f t="shared" ref="F10:F11" si="0">MIN(D10,E10)</f>
        <v>#N/A</v>
      </c>
      <c r="G10" s="20"/>
      <c r="H10" s="22" t="e">
        <f>ROUNDDOWN(F10*G10,-3)</f>
        <v>#N/A</v>
      </c>
      <c r="I10" s="3"/>
      <c r="J10" s="3"/>
    </row>
    <row r="11" spans="1:10" ht="54.9" customHeight="1" thickBot="1">
      <c r="A11" s="14"/>
      <c r="B11" s="14"/>
      <c r="C11" s="20"/>
      <c r="D11" s="22">
        <f>ROUNDDOWN(C11*1/2,0)</f>
        <v>0</v>
      </c>
      <c r="E11" s="37" t="e">
        <f>VLOOKUP(B11,Sheet1!A:B,2,FALSE)</f>
        <v>#N/A</v>
      </c>
      <c r="F11" s="37" t="e">
        <f t="shared" si="0"/>
        <v>#N/A</v>
      </c>
      <c r="G11" s="20"/>
      <c r="H11" s="22" t="e">
        <f>ROUNDDOWN(F11*G11,-3)</f>
        <v>#N/A</v>
      </c>
      <c r="I11" s="3"/>
      <c r="J11" s="3"/>
    </row>
    <row r="12" spans="1:10" ht="54.9" customHeight="1" thickBot="1">
      <c r="A12" s="15" t="s">
        <v>1</v>
      </c>
      <c r="B12" s="15"/>
      <c r="C12" s="16"/>
      <c r="D12" s="16"/>
      <c r="E12" s="16"/>
      <c r="F12" s="16"/>
      <c r="G12" s="23">
        <f>SUM(G9:G11)</f>
        <v>2</v>
      </c>
      <c r="H12" s="24">
        <f>SUMIF(H9:H11,"&lt;&gt;#N/A")</f>
        <v>2500000</v>
      </c>
      <c r="I12" s="3"/>
      <c r="J12" s="3"/>
    </row>
    <row r="13" spans="1:10" ht="11.25" customHeight="1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0" s="27" customFormat="1" ht="31.5" customHeight="1">
      <c r="A14" s="40" t="s">
        <v>9</v>
      </c>
      <c r="B14" s="40"/>
      <c r="C14" s="40"/>
      <c r="D14" s="40"/>
      <c r="E14" s="40"/>
      <c r="F14" s="40"/>
      <c r="G14" s="40"/>
      <c r="H14" s="40"/>
      <c r="I14" s="17"/>
      <c r="J14" s="17"/>
    </row>
    <row r="15" spans="1:10" s="27" customFormat="1" ht="30.75" customHeight="1">
      <c r="A15" s="40" t="s">
        <v>15</v>
      </c>
      <c r="B15" s="40"/>
      <c r="C15" s="40"/>
      <c r="D15" s="40"/>
      <c r="E15" s="40"/>
      <c r="F15" s="40"/>
      <c r="G15" s="40"/>
      <c r="H15" s="40"/>
      <c r="I15" s="17"/>
      <c r="J15" s="17"/>
    </row>
    <row r="16" spans="1:10" ht="15" customHeight="1">
      <c r="A16" s="1" t="s">
        <v>21</v>
      </c>
      <c r="B16" s="1"/>
      <c r="C16" s="21"/>
      <c r="D16" s="1"/>
      <c r="E16" s="1"/>
      <c r="F16" s="1"/>
      <c r="G16" s="1"/>
      <c r="H16" s="1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mergeCells count="5">
    <mergeCell ref="A2:H2"/>
    <mergeCell ref="F3:H3"/>
    <mergeCell ref="F4:H4"/>
    <mergeCell ref="A14:H14"/>
    <mergeCell ref="A15:H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B9:B11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2"/>
  <cols>
    <col min="1" max="1" width="36.6640625" bestFit="1" customWidth="1"/>
    <col min="2" max="2" width="9.44140625" bestFit="1" customWidth="1"/>
  </cols>
  <sheetData>
    <row r="1" spans="1:2">
      <c r="A1" t="s">
        <v>25</v>
      </c>
      <c r="B1" t="s">
        <v>30</v>
      </c>
    </row>
    <row r="2" spans="1:2">
      <c r="A2" t="s">
        <v>27</v>
      </c>
      <c r="B2" s="28">
        <v>1000000</v>
      </c>
    </row>
    <row r="3" spans="1:2">
      <c r="A3" t="s">
        <v>32</v>
      </c>
      <c r="B3" s="28">
        <v>300000</v>
      </c>
    </row>
    <row r="4" spans="1:2">
      <c r="A4" t="s">
        <v>29</v>
      </c>
      <c r="B4" s="28">
        <v>7500000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様式1(補助率4分の3)</vt:lpstr>
      <vt:lpstr>様式1(補助率2分の1）</vt:lpstr>
      <vt:lpstr>記載例</vt:lpstr>
      <vt:lpstr>記載例 (2)</vt:lpstr>
      <vt:lpstr>Sheet1</vt:lpstr>
      <vt:lpstr>記載例!Print_Area</vt:lpstr>
      <vt:lpstr>'記載例 (2)'!Print_Area</vt:lpstr>
      <vt:lpstr>'様式1(補助率2分の1）'!Print_Area</vt:lpstr>
      <vt:lpstr>'様式1(補助率4分の3)'!Print_Area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dcterms:modified xsi:type="dcterms:W3CDTF">2022-09-02T09:43:22Z</dcterms:modified>
</cp:coreProperties>
</file>