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375" windowWidth="7650" windowHeight="8070" activeTab="2"/>
  </bookViews>
  <sheets>
    <sheet name="第２４表" sheetId="1" r:id="rId1"/>
    <sheet name="第２５表" sheetId="2" r:id="rId2"/>
    <sheet name="第２６表" sheetId="3" r:id="rId3"/>
  </sheets>
  <definedNames>
    <definedName name="_xlnm.Print_Area" localSheetId="0">'第２４表'!$A$1:$O$76</definedName>
    <definedName name="_xlnm.Print_Area" localSheetId="1">'第２５表'!$A$1:$U$53</definedName>
    <definedName name="_xlnm.Print_Area" localSheetId="2">'第２６表'!$A$1:$Q$53</definedName>
    <definedName name="錯誤">#REF!</definedName>
    <definedName name="総括">#REF!</definedName>
  </definedNames>
  <calcPr fullCalcOnLoad="1"/>
</workbook>
</file>

<file path=xl/comments3.xml><?xml version="1.0" encoding="utf-8"?>
<comments xmlns="http://schemas.openxmlformats.org/spreadsheetml/2006/main">
  <authors>
    <author>install</author>
    <author>FJ-USER</author>
  </authors>
  <commentList>
    <comment ref="B3" authorId="0">
      <text>
        <r>
          <rPr>
            <sz val="9"/>
            <rFont val="ＭＳ Ｐゴシック"/>
            <family val="3"/>
          </rPr>
          <t>使用したデータは、交付税ラインの電算（ＬＡＳＤＥＣ）の最終データの収入カードからデータ抽出。都市分は
市分の合計であり、マクロ集計をかけたもの。町村分については、県分から都市分を引いたものとなっている。（念のため、数値の確認はおこなっている。）</t>
        </r>
      </text>
    </comment>
    <comment ref="C36" authorId="1">
      <text>
        <r>
          <rPr>
            <b/>
            <sz val="9"/>
            <rFont val="ＭＳ Ｐゴシック"/>
            <family val="3"/>
          </rPr>
          <t>表中右側の増減率については、Ｈ２３の欄が「-」表示になっているので、手入力してあります。要注意！！</t>
        </r>
      </text>
    </comment>
  </commentList>
</comments>
</file>

<file path=xl/sharedStrings.xml><?xml version="1.0" encoding="utf-8"?>
<sst xmlns="http://schemas.openxmlformats.org/spreadsheetml/2006/main" count="336" uniqueCount="266">
  <si>
    <t>市町村名</t>
  </si>
  <si>
    <t>錯誤額</t>
  </si>
  <si>
    <t>財源不足額</t>
  </si>
  <si>
    <t>調整額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</si>
  <si>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</si>
  <si>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</si>
  <si>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</si>
  <si>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</si>
  <si>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</si>
  <si>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</si>
  <si>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</si>
  <si>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</si>
  <si>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</si>
  <si>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</si>
  <si>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</si>
  <si>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</si>
  <si>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</si>
  <si>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</si>
  <si>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</si>
  <si>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</si>
  <si>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</si>
  <si>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</si>
  <si>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</si>
  <si>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</si>
  <si>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</si>
  <si>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</si>
  <si>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</si>
  <si>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</si>
  <si>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</si>
  <si>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</si>
  <si>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</si>
  <si>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</si>
  <si>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</si>
  <si>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</si>
  <si>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</si>
  <si>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</si>
  <si>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</si>
  <si>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</si>
  <si>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</si>
  <si>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</si>
  <si>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</si>
  <si>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</si>
  <si>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</si>
  <si>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</si>
  <si>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</si>
  <si>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</si>
  <si>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</si>
  <si>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</si>
  <si>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</si>
  <si>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</si>
  <si>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</si>
  <si>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</si>
  <si>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</si>
  <si>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</si>
  <si>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</si>
  <si>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</si>
  <si>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財源不足団体</t>
  </si>
  <si>
    <t xml:space="preserve"> </t>
  </si>
  <si>
    <t xml:space="preserve"> </t>
  </si>
  <si>
    <t>差  引</t>
  </si>
  <si>
    <t>伸  率</t>
  </si>
  <si>
    <t xml:space="preserve"> </t>
  </si>
  <si>
    <t>　</t>
  </si>
  <si>
    <t>Ａ－Ｂ</t>
  </si>
  <si>
    <t>Ａ * Ｘ</t>
  </si>
  <si>
    <t>％</t>
  </si>
  <si>
    <t>Ａ</t>
  </si>
  <si>
    <t>Ｂ</t>
  </si>
  <si>
    <t>Ｃ</t>
  </si>
  <si>
    <t>Ｄ</t>
  </si>
  <si>
    <t>増減額</t>
  </si>
  <si>
    <t>小計</t>
  </si>
  <si>
    <t>　</t>
  </si>
  <si>
    <t>法人税割</t>
  </si>
  <si>
    <t>土地</t>
  </si>
  <si>
    <t>家屋</t>
  </si>
  <si>
    <t>償却資産</t>
  </si>
  <si>
    <t>市町村民税</t>
  </si>
  <si>
    <t>固定資産税</t>
  </si>
  <si>
    <t>均等割（個人）</t>
  </si>
  <si>
    <t>均等割（法人）</t>
  </si>
  <si>
    <t>軽自動車税</t>
  </si>
  <si>
    <t>市町村たばこ税</t>
  </si>
  <si>
    <t>鉱産税</t>
  </si>
  <si>
    <t>事業所税</t>
  </si>
  <si>
    <t>利子割交付金</t>
  </si>
  <si>
    <t>地方消費税交付金</t>
  </si>
  <si>
    <t>ゴルフ場利用税交付金</t>
  </si>
  <si>
    <t>自動車取得税交付金</t>
  </si>
  <si>
    <t>地方特例交付金</t>
  </si>
  <si>
    <t>軽油引取税交付金</t>
  </si>
  <si>
    <t>特別とん譲与税</t>
  </si>
  <si>
    <t>地方道路譲与税</t>
  </si>
  <si>
    <t>石油ガス譲与税</t>
  </si>
  <si>
    <t>自動車重量譲与税</t>
  </si>
  <si>
    <t>航空機燃料譲与税</t>
  </si>
  <si>
    <t>市町村交付金</t>
  </si>
  <si>
    <t>交通安全対策特別交付金</t>
  </si>
  <si>
    <t>計（Ａ）</t>
  </si>
  <si>
    <t>低工法等による控除額（Ｂ）</t>
  </si>
  <si>
    <t>収入錯誤（Ｄ）</t>
  </si>
  <si>
    <t>基準財政需要額（Ｆ）</t>
  </si>
  <si>
    <t>需要錯誤（Ｇ）</t>
  </si>
  <si>
    <t>都　市</t>
  </si>
  <si>
    <t>町　村</t>
  </si>
  <si>
    <t>合　計</t>
  </si>
  <si>
    <t>増減率</t>
  </si>
  <si>
    <t>町村計</t>
  </si>
  <si>
    <t>財源超過団体</t>
  </si>
  <si>
    <t>計</t>
  </si>
  <si>
    <t>県　計</t>
  </si>
  <si>
    <t>市　計</t>
  </si>
  <si>
    <t xml:space="preserve"> </t>
  </si>
  <si>
    <t>算出額</t>
  </si>
  <si>
    <t>基準財政収入額</t>
  </si>
  <si>
    <t>　税　目</t>
  </si>
  <si>
    <t>　　　　　　　　　　区　分</t>
  </si>
  <si>
    <t>計（Ａ）－（Ｂ）　　（Ｃ）</t>
  </si>
  <si>
    <t>算定</t>
  </si>
  <si>
    <t>調整率Ｘ＝</t>
  </si>
  <si>
    <t>交付基準額（錯誤除く）（Ｆ）－（Ｃ）</t>
  </si>
  <si>
    <t>交付基準額（錯誤含む）（Ｈ）－（Ｅ）</t>
  </si>
  <si>
    <t>（単位：千円）</t>
  </si>
  <si>
    <t>原発施設等立地地域振興債償還費</t>
  </si>
  <si>
    <t>田村市</t>
  </si>
  <si>
    <t>小　計</t>
  </si>
  <si>
    <t>配当割交付金</t>
  </si>
  <si>
    <t>株式等譲渡所得割交付金</t>
  </si>
  <si>
    <t>（単位：千円、％）</t>
  </si>
  <si>
    <t>南相馬市</t>
  </si>
  <si>
    <t>伊達市</t>
  </si>
  <si>
    <t>南会津町</t>
  </si>
  <si>
    <t>会津美里町</t>
  </si>
  <si>
    <t>（Ｃ）＋（Ｄ）　　（Ｅ）</t>
  </si>
  <si>
    <t>（Ｆ）＋（Ｇ）　　（Ｈ）</t>
  </si>
  <si>
    <t>本宮市</t>
  </si>
  <si>
    <t>－</t>
  </si>
  <si>
    <t>区分</t>
  </si>
  <si>
    <t>費目</t>
  </si>
  <si>
    <t>個別算定経費（従来型・公債費除き）</t>
  </si>
  <si>
    <t>個別算定経費（公債費）</t>
  </si>
  <si>
    <t>道路の面積</t>
  </si>
  <si>
    <t>道路の延長</t>
  </si>
  <si>
    <t>港湾費</t>
  </si>
  <si>
    <t>係　　留</t>
  </si>
  <si>
    <t>平成11年度以降             同意等債に係るもの</t>
  </si>
  <si>
    <t>外　　郭</t>
  </si>
  <si>
    <t>漁　　　港</t>
  </si>
  <si>
    <t>小学校費</t>
  </si>
  <si>
    <t>中学校費</t>
  </si>
  <si>
    <t>生　徒　数</t>
  </si>
  <si>
    <t>臨 時 財 政 対 策 債 償 還 費</t>
  </si>
  <si>
    <t>地域改善対策特定事業債等償還費</t>
  </si>
  <si>
    <t>地震対策緊急整備事業債償還費</t>
  </si>
  <si>
    <t>個  別  算  定  経  費 　計</t>
  </si>
  <si>
    <t>包括
算定
経費
(新型)</t>
  </si>
  <si>
    <t>高齢者保
健福祉費</t>
  </si>
  <si>
    <t>包　括  算  定  経  費 　計</t>
  </si>
  <si>
    <t>基　準　財　政　需　要　額</t>
  </si>
  <si>
    <t>林野水産行政費</t>
  </si>
  <si>
    <t>商　工　行　政　費</t>
  </si>
  <si>
    <t>戸籍住民        基本台帳費</t>
  </si>
  <si>
    <t>地域振興費</t>
  </si>
  <si>
    <t>所得割（税源移譲相当額除き）</t>
  </si>
  <si>
    <t xml:space="preserve">          (税源移譲相当額)</t>
  </si>
  <si>
    <t>特別交付金</t>
  </si>
  <si>
    <t>面　　　積</t>
  </si>
  <si>
    <t>児童手当特例交付金(地方特例交付金）</t>
  </si>
  <si>
    <t>第２６表　基準財政収入額及び交付基準額（一本算定）</t>
  </si>
  <si>
    <t>　　第２５表　費目別基準財政需要額（一本算定）</t>
  </si>
  <si>
    <t>小計</t>
  </si>
  <si>
    <t>地方再生対策費</t>
  </si>
  <si>
    <t>耕地及び林野面積</t>
  </si>
  <si>
    <t>都市公園の面積</t>
  </si>
  <si>
    <t>幼稚園の幼児数</t>
  </si>
  <si>
    <t>65歳以上人口</t>
  </si>
  <si>
    <t>75歳以上人口</t>
  </si>
  <si>
    <t>(注）　本表における基準財政需要額は、臨時財政対策債振替前の数値である。</t>
  </si>
  <si>
    <t>（AーB)</t>
  </si>
  <si>
    <t>（C/B*100)</t>
  </si>
  <si>
    <t>A</t>
  </si>
  <si>
    <t>B</t>
  </si>
  <si>
    <t>C</t>
  </si>
  <si>
    <t>D</t>
  </si>
  <si>
    <t>消　　防　　費</t>
  </si>
  <si>
    <t>災　害　復　旧　費</t>
  </si>
  <si>
    <t>道　路　橋　り　ょ　う　費</t>
  </si>
  <si>
    <t>辺 地 対 策 事 業 債 償 還 費</t>
  </si>
  <si>
    <t>補正予算　　　債償還費</t>
  </si>
  <si>
    <t>平成10年度以前              許可債に係るもの</t>
  </si>
  <si>
    <t>港　　　湾</t>
  </si>
  <si>
    <t>-</t>
  </si>
  <si>
    <t>-</t>
  </si>
  <si>
    <t>都　市　計　画　費</t>
  </si>
  <si>
    <t>-</t>
  </si>
  <si>
    <t>公 園 費</t>
  </si>
  <si>
    <t>人　　　口</t>
  </si>
  <si>
    <t>臨 時 財 政 特 例 債 償 還 費</t>
  </si>
  <si>
    <t>財 源 対 策 債 償 還 費</t>
  </si>
  <si>
    <t>下　水　道　費</t>
  </si>
  <si>
    <t>そ　の　他　の　土　木　費</t>
  </si>
  <si>
    <t>児　童　数</t>
  </si>
  <si>
    <t>学　級　数</t>
  </si>
  <si>
    <t>学　校　数</t>
  </si>
  <si>
    <t>過 疎 対 策 事 業 債 償 還 費</t>
  </si>
  <si>
    <t>小　　計</t>
  </si>
  <si>
    <t>公 害 防 止 事 業 債 償 還 費</t>
  </si>
  <si>
    <t>石 油 コ ン ビ ナ ー ト 等 債 償 還 費</t>
  </si>
  <si>
    <t>-</t>
  </si>
  <si>
    <t>学　級　数</t>
  </si>
  <si>
    <t>学　校　数</t>
  </si>
  <si>
    <t xml:space="preserve">合 併 特 例 債 償 還 費 </t>
  </si>
  <si>
    <t>小　　計</t>
  </si>
  <si>
    <t>高等
学校費</t>
  </si>
  <si>
    <t>教　職　員　数</t>
  </si>
  <si>
    <t>-</t>
  </si>
  <si>
    <t>計</t>
  </si>
  <si>
    <t>生　徒　数</t>
  </si>
  <si>
    <t>その他の            教育費</t>
  </si>
  <si>
    <t>人　　　口</t>
  </si>
  <si>
    <t>生　活　保　護　費</t>
  </si>
  <si>
    <t>社　会　福　祉　費</t>
  </si>
  <si>
    <t>保　健　衛　生　費</t>
  </si>
  <si>
    <t>清　掃　費</t>
  </si>
  <si>
    <t>農　業　行　政　費</t>
  </si>
  <si>
    <t>徴　税　費</t>
  </si>
  <si>
    <t>戸　籍　数</t>
  </si>
  <si>
    <t>世　帯　数</t>
  </si>
  <si>
    <t>面　　　積</t>
  </si>
  <si>
    <t>地方揮発油譲与税</t>
  </si>
  <si>
    <t>（再算定後）</t>
  </si>
  <si>
    <t>決定額</t>
  </si>
  <si>
    <t>（参考）</t>
  </si>
  <si>
    <t>F</t>
  </si>
  <si>
    <t>E-F</t>
  </si>
  <si>
    <t>G</t>
  </si>
  <si>
    <t>G／F</t>
  </si>
  <si>
    <t>当初算定</t>
  </si>
  <si>
    <t>雇用対策・地域資源活用臨時特例費</t>
  </si>
  <si>
    <t>檜枝岐村</t>
  </si>
  <si>
    <t>　　　　　小計</t>
  </si>
  <si>
    <t>２３年度</t>
  </si>
  <si>
    <t>平成２３年度</t>
  </si>
  <si>
    <t>　　　　「平成２３年度算定」は再算定後の数値である。　</t>
  </si>
  <si>
    <t>※　平成２３年度は再算定後の数値である。　</t>
  </si>
  <si>
    <r>
      <t>減 税 補 塡</t>
    </r>
    <r>
      <rPr>
        <sz val="11"/>
        <rFont val="ＭＳ Ｐゴシック"/>
        <family val="3"/>
      </rPr>
      <t xml:space="preserve"> 債 償 還 費</t>
    </r>
  </si>
  <si>
    <t>臨 時 税 収 補 塡 債 償 還 費</t>
  </si>
  <si>
    <t>地方税減収補塡債償還費</t>
  </si>
  <si>
    <t>減収補塡特例交付金(地方特例交付金）</t>
  </si>
  <si>
    <t>第２４表　平成２４年度　普通交付税　市町村別決定額</t>
  </si>
  <si>
    <t>基準財政需要額</t>
  </si>
  <si>
    <t>２４年度</t>
  </si>
  <si>
    <t>（変更決定後）</t>
  </si>
  <si>
    <t>Ｃ-Ｄ</t>
  </si>
  <si>
    <t>Ｅ</t>
  </si>
  <si>
    <t>２４／２３</t>
  </si>
  <si>
    <t>平成２４年度</t>
  </si>
  <si>
    <t>東日本大震災に係る特例加算額</t>
  </si>
  <si>
    <t>※　平成２４年度は変更決定（調整額の復活）後の数値である。</t>
  </si>
  <si>
    <t>皆増</t>
  </si>
  <si>
    <t>皆減</t>
  </si>
  <si>
    <t>皆増</t>
  </si>
  <si>
    <t>人　　　口</t>
  </si>
  <si>
    <t>東日本大震災全国緊急防災施策債償還費</t>
  </si>
  <si>
    <t>　　　　「平成２４年度算定」は変更決定（調整率の復活）後の数値である。　</t>
  </si>
  <si>
    <t>地域経済・雇用対策費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</si>
</sst>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.0;&quot;△ &quot;#,##0.0"/>
    <numFmt numFmtId="179" formatCode="#,##0.0_);[Red]\(#,##0.0\)"/>
    <numFmt numFmtId="180" formatCode="#,##0;&quot;△ &quot;#,##0;&quot;－&quot;"/>
    <numFmt numFmtId="181" formatCode="#,##0;&quot;△ &quot;#,##0;&quot;-&quot;"/>
    <numFmt numFmtId="182" formatCode="0;&quot;△ &quot;0"/>
    <numFmt numFmtId="183" formatCode="#,##0;&quot;▲ &quot;#,##0"/>
    <numFmt numFmtId="184" formatCode="#,##0.0;&quot;▲ &quot;#,##0.0"/>
    <numFmt numFmtId="185" formatCode="0.0_);[Red]\(0.0\)"/>
    <numFmt numFmtId="186" formatCode="0;&quot;▲ &quot;0"/>
    <numFmt numFmtId="187" formatCode="0.000000000"/>
    <numFmt numFmtId="188" formatCode="0.00_ "/>
    <numFmt numFmtId="189" formatCode="#,##0.00_ "/>
    <numFmt numFmtId="190" formatCode="#,##0.00;&quot;▲ &quot;#,##0.00"/>
    <numFmt numFmtId="191" formatCode="#,##0.00;&quot;△ &quot;#,##0.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2"/>
      <name val="ＭＳ ゴシック"/>
      <family val="3"/>
    </font>
    <font>
      <b/>
      <sz val="16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mbria"/>
      <family val="3"/>
    </font>
    <font>
      <sz val="11"/>
      <color theme="0"/>
      <name val="Cambria"/>
      <family val="3"/>
    </font>
    <font>
      <b/>
      <sz val="18"/>
      <color theme="3"/>
      <name val="Cambria"/>
      <family val="3"/>
    </font>
    <font>
      <b/>
      <sz val="11"/>
      <color theme="0"/>
      <name val="Cambria"/>
      <family val="3"/>
    </font>
    <font>
      <sz val="11"/>
      <color rgb="FF9C6500"/>
      <name val="Cambria"/>
      <family val="3"/>
    </font>
    <font>
      <sz val="11"/>
      <color rgb="FFFA7D00"/>
      <name val="Cambria"/>
      <family val="3"/>
    </font>
    <font>
      <sz val="11"/>
      <color rgb="FF9C0006"/>
      <name val="Cambria"/>
      <family val="3"/>
    </font>
    <font>
      <b/>
      <sz val="11"/>
      <color rgb="FFFA7D00"/>
      <name val="Cambria"/>
      <family val="3"/>
    </font>
    <font>
      <sz val="11"/>
      <color rgb="FFFF0000"/>
      <name val="Cambria"/>
      <family val="3"/>
    </font>
    <font>
      <b/>
      <sz val="15"/>
      <color theme="3"/>
      <name val="Cambria"/>
      <family val="3"/>
    </font>
    <font>
      <b/>
      <sz val="13"/>
      <color theme="3"/>
      <name val="Cambria"/>
      <family val="3"/>
    </font>
    <font>
      <b/>
      <sz val="11"/>
      <color theme="3"/>
      <name val="Cambria"/>
      <family val="3"/>
    </font>
    <font>
      <b/>
      <sz val="11"/>
      <color theme="1"/>
      <name val="Cambria"/>
      <family val="3"/>
    </font>
    <font>
      <b/>
      <sz val="11"/>
      <color rgb="FF3F3F3F"/>
      <name val="Cambria"/>
      <family val="3"/>
    </font>
    <font>
      <i/>
      <sz val="11"/>
      <color rgb="FF7F7F7F"/>
      <name val="Cambria"/>
      <family val="3"/>
    </font>
    <font>
      <sz val="11"/>
      <color rgb="FF3F3F76"/>
      <name val="Cambria"/>
      <family val="3"/>
    </font>
    <font>
      <sz val="11"/>
      <color rgb="FF006100"/>
      <name val="Cambria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/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/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56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12"/>
      </bottom>
    </border>
    <border>
      <left style="thin">
        <color indexed="56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/>
      <bottom style="thin">
        <color indexed="12"/>
      </bottom>
    </border>
    <border>
      <left style="thin">
        <color indexed="12"/>
      </left>
      <right>
        <color indexed="63"/>
      </right>
      <top style="medium"/>
      <bottom style="thin">
        <color indexed="12"/>
      </bottom>
    </border>
    <border>
      <left style="thin">
        <color indexed="56"/>
      </left>
      <right>
        <color indexed="63"/>
      </right>
      <top style="hair">
        <color indexed="56"/>
      </top>
      <bottom style="thin">
        <color indexed="12"/>
      </bottom>
    </border>
    <border>
      <left>
        <color indexed="63"/>
      </left>
      <right style="thin"/>
      <top style="hair">
        <color indexed="56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56"/>
      </left>
      <right>
        <color indexed="63"/>
      </right>
      <top style="thin">
        <color indexed="12"/>
      </top>
      <bottom style="hair">
        <color indexed="56"/>
      </bottom>
    </border>
    <border>
      <left>
        <color indexed="63"/>
      </left>
      <right style="thin"/>
      <top style="thin">
        <color indexed="12"/>
      </top>
      <bottom style="hair">
        <color indexed="56"/>
      </bottom>
    </border>
    <border>
      <left>
        <color indexed="63"/>
      </left>
      <right style="thin"/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2"/>
      </right>
      <top style="medium"/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/>
    </border>
    <border>
      <left style="thin">
        <color indexed="12"/>
      </left>
      <right>
        <color indexed="63"/>
      </right>
      <top style="thin">
        <color indexed="12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80" fontId="2" fillId="0" borderId="12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 quotePrefix="1">
      <alignment horizontal="left"/>
    </xf>
    <xf numFmtId="0" fontId="2" fillId="0" borderId="14" xfId="0" applyFont="1" applyFill="1" applyBorder="1" applyAlignment="1" quotePrefix="1">
      <alignment horizontal="left"/>
    </xf>
    <xf numFmtId="0" fontId="2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 vertical="center" textRotation="180"/>
    </xf>
    <xf numFmtId="0" fontId="7" fillId="0" borderId="15" xfId="0" applyFont="1" applyFill="1" applyBorder="1" applyAlignment="1">
      <alignment horizontal="right" vertical="center" textRotation="180"/>
    </xf>
    <xf numFmtId="0" fontId="6" fillId="0" borderId="0" xfId="0" applyFont="1" applyFill="1" applyAlignment="1" quotePrefix="1">
      <alignment horizontal="left"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 quotePrefix="1">
      <alignment horizontal="right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183" fontId="2" fillId="0" borderId="22" xfId="0" applyNumberFormat="1" applyFont="1" applyFill="1" applyBorder="1" applyAlignment="1">
      <alignment vertical="center"/>
    </xf>
    <xf numFmtId="183" fontId="2" fillId="0" borderId="22" xfId="0" applyNumberFormat="1" applyFont="1" applyFill="1" applyBorder="1" applyAlignment="1">
      <alignment/>
    </xf>
    <xf numFmtId="183" fontId="2" fillId="0" borderId="12" xfId="0" applyNumberFormat="1" applyFont="1" applyFill="1" applyBorder="1" applyAlignment="1">
      <alignment/>
    </xf>
    <xf numFmtId="183" fontId="2" fillId="0" borderId="23" xfId="0" applyNumberFormat="1" applyFont="1" applyFill="1" applyBorder="1" applyAlignment="1">
      <alignment/>
    </xf>
    <xf numFmtId="183" fontId="2" fillId="0" borderId="19" xfId="0" applyNumberFormat="1" applyFont="1" applyFill="1" applyBorder="1" applyAlignment="1">
      <alignment/>
    </xf>
    <xf numFmtId="183" fontId="2" fillId="0" borderId="11" xfId="0" applyNumberFormat="1" applyFont="1" applyFill="1" applyBorder="1" applyAlignment="1">
      <alignment/>
    </xf>
    <xf numFmtId="183" fontId="2" fillId="0" borderId="12" xfId="0" applyNumberFormat="1" applyFont="1" applyFill="1" applyBorder="1" applyAlignment="1">
      <alignment horizontal="right"/>
    </xf>
    <xf numFmtId="183" fontId="2" fillId="0" borderId="18" xfId="0" applyNumberFormat="1" applyFont="1" applyFill="1" applyBorder="1" applyAlignment="1">
      <alignment/>
    </xf>
    <xf numFmtId="184" fontId="2" fillId="0" borderId="22" xfId="0" applyNumberFormat="1" applyFont="1" applyFill="1" applyBorder="1" applyAlignment="1">
      <alignment/>
    </xf>
    <xf numFmtId="184" fontId="2" fillId="0" borderId="12" xfId="0" applyNumberFormat="1" applyFont="1" applyFill="1" applyBorder="1" applyAlignment="1">
      <alignment/>
    </xf>
    <xf numFmtId="184" fontId="2" fillId="0" borderId="23" xfId="0" applyNumberFormat="1" applyFont="1" applyFill="1" applyBorder="1" applyAlignment="1">
      <alignment/>
    </xf>
    <xf numFmtId="184" fontId="2" fillId="0" borderId="12" xfId="0" applyNumberFormat="1" applyFont="1" applyFill="1" applyBorder="1" applyAlignment="1">
      <alignment horizontal="right"/>
    </xf>
    <xf numFmtId="184" fontId="2" fillId="0" borderId="18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183" fontId="2" fillId="0" borderId="0" xfId="0" applyNumberFormat="1" applyFont="1" applyFill="1" applyAlignment="1">
      <alignment/>
    </xf>
    <xf numFmtId="0" fontId="2" fillId="0" borderId="19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183" fontId="2" fillId="0" borderId="24" xfId="0" applyNumberFormat="1" applyFont="1" applyFill="1" applyBorder="1" applyAlignment="1">
      <alignment/>
    </xf>
    <xf numFmtId="183" fontId="2" fillId="0" borderId="25" xfId="0" applyNumberFormat="1" applyFont="1" applyFill="1" applyBorder="1" applyAlignment="1">
      <alignment/>
    </xf>
    <xf numFmtId="0" fontId="2" fillId="0" borderId="14" xfId="0" applyFont="1" applyFill="1" applyBorder="1" applyAlignment="1">
      <alignment vertical="center" wrapText="1"/>
    </xf>
    <xf numFmtId="183" fontId="3" fillId="0" borderId="12" xfId="0" applyNumberFormat="1" applyFont="1" applyFill="1" applyBorder="1" applyAlignment="1">
      <alignment vertical="center"/>
    </xf>
    <xf numFmtId="183" fontId="3" fillId="0" borderId="12" xfId="0" applyNumberFormat="1" applyFont="1" applyFill="1" applyBorder="1" applyAlignment="1">
      <alignment horizontal="right" vertical="center"/>
    </xf>
    <xf numFmtId="184" fontId="3" fillId="0" borderId="12" xfId="0" applyNumberFormat="1" applyFont="1" applyFill="1" applyBorder="1" applyAlignment="1">
      <alignment vertical="center"/>
    </xf>
    <xf numFmtId="183" fontId="3" fillId="0" borderId="23" xfId="0" applyNumberFormat="1" applyFont="1" applyFill="1" applyBorder="1" applyAlignment="1">
      <alignment vertical="center"/>
    </xf>
    <xf numFmtId="183" fontId="3" fillId="0" borderId="18" xfId="0" applyNumberFormat="1" applyFont="1" applyFill="1" applyBorder="1" applyAlignment="1">
      <alignment vertical="center"/>
    </xf>
    <xf numFmtId="183" fontId="3" fillId="0" borderId="22" xfId="0" applyNumberFormat="1" applyFont="1" applyFill="1" applyBorder="1" applyAlignment="1">
      <alignment vertical="center"/>
    </xf>
    <xf numFmtId="184" fontId="3" fillId="0" borderId="12" xfId="0" applyNumberFormat="1" applyFont="1" applyFill="1" applyBorder="1" applyAlignment="1">
      <alignment horizontal="right" vertical="center"/>
    </xf>
    <xf numFmtId="184" fontId="3" fillId="0" borderId="22" xfId="0" applyNumberFormat="1" applyFont="1" applyFill="1" applyBorder="1" applyAlignment="1">
      <alignment vertical="center"/>
    </xf>
    <xf numFmtId="180" fontId="3" fillId="0" borderId="12" xfId="0" applyNumberFormat="1" applyFont="1" applyFill="1" applyBorder="1" applyAlignment="1">
      <alignment horizontal="right" vertical="center"/>
    </xf>
    <xf numFmtId="180" fontId="3" fillId="0" borderId="18" xfId="0" applyNumberFormat="1" applyFont="1" applyFill="1" applyBorder="1" applyAlignment="1">
      <alignment horizontal="right" vertical="center"/>
    </xf>
    <xf numFmtId="184" fontId="3" fillId="0" borderId="18" xfId="0" applyNumberFormat="1" applyFont="1" applyFill="1" applyBorder="1" applyAlignment="1">
      <alignment horizontal="right" vertical="center"/>
    </xf>
    <xf numFmtId="184" fontId="3" fillId="0" borderId="23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horizontal="left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/>
    </xf>
    <xf numFmtId="183" fontId="3" fillId="0" borderId="22" xfId="0" applyNumberFormat="1" applyFont="1" applyFill="1" applyBorder="1" applyAlignment="1">
      <alignment/>
    </xf>
    <xf numFmtId="183" fontId="3" fillId="0" borderId="12" xfId="0" applyNumberFormat="1" applyFont="1" applyFill="1" applyBorder="1" applyAlignment="1">
      <alignment/>
    </xf>
    <xf numFmtId="183" fontId="3" fillId="0" borderId="18" xfId="0" applyNumberFormat="1" applyFont="1" applyFill="1" applyBorder="1" applyAlignment="1">
      <alignment/>
    </xf>
    <xf numFmtId="183" fontId="3" fillId="0" borderId="23" xfId="0" applyNumberFormat="1" applyFont="1" applyFill="1" applyBorder="1" applyAlignment="1">
      <alignment/>
    </xf>
    <xf numFmtId="180" fontId="2" fillId="0" borderId="22" xfId="0" applyNumberFormat="1" applyFont="1" applyFill="1" applyBorder="1" applyAlignment="1">
      <alignment horizontal="right"/>
    </xf>
    <xf numFmtId="180" fontId="2" fillId="0" borderId="25" xfId="0" applyNumberFormat="1" applyFont="1" applyFill="1" applyBorder="1" applyAlignment="1">
      <alignment horizontal="right"/>
    </xf>
    <xf numFmtId="183" fontId="2" fillId="0" borderId="12" xfId="0" applyNumberFormat="1" applyFont="1" applyFill="1" applyBorder="1" applyAlignment="1">
      <alignment vertical="center"/>
    </xf>
    <xf numFmtId="180" fontId="2" fillId="0" borderId="12" xfId="0" applyNumberFormat="1" applyFont="1" applyFill="1" applyBorder="1" applyAlignment="1">
      <alignment horizontal="right" vertical="center"/>
    </xf>
    <xf numFmtId="180" fontId="2" fillId="0" borderId="18" xfId="0" applyNumberFormat="1" applyFont="1" applyFill="1" applyBorder="1" applyAlignment="1">
      <alignment horizontal="right" vertical="center"/>
    </xf>
    <xf numFmtId="183" fontId="2" fillId="0" borderId="18" xfId="0" applyNumberFormat="1" applyFont="1" applyFill="1" applyBorder="1" applyAlignment="1">
      <alignment vertical="center"/>
    </xf>
    <xf numFmtId="187" fontId="9" fillId="0" borderId="0" xfId="0" applyNumberFormat="1" applyFont="1" applyFill="1" applyAlignment="1">
      <alignment horizontal="center" vertical="center"/>
    </xf>
    <xf numFmtId="187" fontId="8" fillId="0" borderId="0" xfId="0" applyNumberFormat="1" applyFont="1" applyFill="1" applyAlignment="1">
      <alignment horizontal="center" vertical="center"/>
    </xf>
    <xf numFmtId="184" fontId="3" fillId="0" borderId="18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 wrapText="1"/>
    </xf>
    <xf numFmtId="0" fontId="0" fillId="33" borderId="31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right"/>
    </xf>
    <xf numFmtId="0" fontId="0" fillId="33" borderId="37" xfId="0" applyFont="1" applyFill="1" applyBorder="1" applyAlignment="1">
      <alignment horizontal="right"/>
    </xf>
    <xf numFmtId="0" fontId="0" fillId="33" borderId="37" xfId="0" applyFont="1" applyFill="1" applyBorder="1" applyAlignment="1">
      <alignment horizontal="right" wrapText="1"/>
    </xf>
    <xf numFmtId="0" fontId="0" fillId="33" borderId="34" xfId="0" applyFont="1" applyFill="1" applyBorder="1" applyAlignment="1">
      <alignment horizontal="right"/>
    </xf>
    <xf numFmtId="0" fontId="0" fillId="33" borderId="38" xfId="0" applyFont="1" applyFill="1" applyBorder="1" applyAlignment="1">
      <alignment horizontal="right"/>
    </xf>
    <xf numFmtId="41" fontId="0" fillId="33" borderId="39" xfId="0" applyNumberFormat="1" applyFont="1" applyFill="1" applyBorder="1" applyAlignment="1">
      <alignment horizontal="right" vertical="center"/>
    </xf>
    <xf numFmtId="41" fontId="0" fillId="33" borderId="18" xfId="0" applyNumberFormat="1" applyFont="1" applyFill="1" applyBorder="1" applyAlignment="1">
      <alignment horizontal="right" vertical="center"/>
    </xf>
    <xf numFmtId="183" fontId="0" fillId="33" borderId="18" xfId="0" applyNumberFormat="1" applyFont="1" applyFill="1" applyBorder="1" applyAlignment="1">
      <alignment horizontal="right" vertical="center"/>
    </xf>
    <xf numFmtId="41" fontId="0" fillId="33" borderId="22" xfId="0" applyNumberFormat="1" applyFont="1" applyFill="1" applyBorder="1" applyAlignment="1">
      <alignment horizontal="right" vertical="center"/>
    </xf>
    <xf numFmtId="41" fontId="0" fillId="33" borderId="17" xfId="0" applyNumberFormat="1" applyFont="1" applyFill="1" applyBorder="1" applyAlignment="1">
      <alignment horizontal="right" vertical="center"/>
    </xf>
    <xf numFmtId="41" fontId="0" fillId="0" borderId="18" xfId="0" applyNumberFormat="1" applyFont="1" applyFill="1" applyBorder="1" applyAlignment="1">
      <alignment horizontal="right" vertical="center"/>
    </xf>
    <xf numFmtId="41" fontId="0" fillId="0" borderId="22" xfId="0" applyNumberFormat="1" applyFont="1" applyFill="1" applyBorder="1" applyAlignment="1">
      <alignment horizontal="right" vertical="center"/>
    </xf>
    <xf numFmtId="41" fontId="0" fillId="33" borderId="40" xfId="0" applyNumberFormat="1" applyFont="1" applyFill="1" applyBorder="1" applyAlignment="1">
      <alignment horizontal="right" vertical="center"/>
    </xf>
    <xf numFmtId="41" fontId="0" fillId="33" borderId="0" xfId="0" applyNumberFormat="1" applyFont="1" applyFill="1" applyBorder="1" applyAlignment="1">
      <alignment/>
    </xf>
    <xf numFmtId="41" fontId="0" fillId="33" borderId="0" xfId="0" applyNumberFormat="1" applyFont="1" applyFill="1" applyBorder="1" applyAlignment="1">
      <alignment horizontal="right" vertical="center"/>
    </xf>
    <xf numFmtId="41" fontId="0" fillId="33" borderId="0" xfId="0" applyNumberFormat="1" applyFont="1" applyFill="1" applyBorder="1" applyAlignment="1">
      <alignment horizontal="center" vertical="center"/>
    </xf>
    <xf numFmtId="183" fontId="0" fillId="33" borderId="4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textRotation="255" shrinkToFit="1"/>
    </xf>
    <xf numFmtId="0" fontId="0" fillId="0" borderId="0" xfId="0" applyFont="1" applyFill="1" applyBorder="1" applyAlignment="1">
      <alignment horizontal="center" vertical="center" shrinkToFit="1"/>
    </xf>
    <xf numFmtId="41" fontId="0" fillId="0" borderId="0" xfId="0" applyNumberFormat="1" applyFont="1" applyFill="1" applyBorder="1" applyAlignment="1">
      <alignment horizontal="right" vertical="center"/>
    </xf>
    <xf numFmtId="183" fontId="0" fillId="33" borderId="23" xfId="0" applyNumberFormat="1" applyFont="1" applyFill="1" applyBorder="1" applyAlignment="1">
      <alignment horizontal="right" vertical="center"/>
    </xf>
    <xf numFmtId="183" fontId="0" fillId="33" borderId="22" xfId="0" applyNumberFormat="1" applyFont="1" applyFill="1" applyBorder="1" applyAlignment="1">
      <alignment horizontal="right" vertical="center"/>
    </xf>
    <xf numFmtId="41" fontId="0" fillId="33" borderId="41" xfId="0" applyNumberFormat="1" applyFont="1" applyFill="1" applyBorder="1" applyAlignment="1">
      <alignment horizontal="right" vertical="center"/>
    </xf>
    <xf numFmtId="183" fontId="0" fillId="33" borderId="41" xfId="0" applyNumberFormat="1" applyFont="1" applyFill="1" applyBorder="1" applyAlignment="1">
      <alignment horizontal="right" vertical="center"/>
    </xf>
    <xf numFmtId="190" fontId="0" fillId="33" borderId="42" xfId="0" applyNumberFormat="1" applyFont="1" applyFill="1" applyBorder="1" applyAlignment="1">
      <alignment horizontal="right" vertical="center"/>
    </xf>
    <xf numFmtId="190" fontId="0" fillId="33" borderId="43" xfId="0" applyNumberFormat="1" applyFont="1" applyFill="1" applyBorder="1" applyAlignment="1">
      <alignment horizontal="right" vertical="center"/>
    </xf>
    <xf numFmtId="190" fontId="0" fillId="33" borderId="44" xfId="0" applyNumberFormat="1" applyFont="1" applyFill="1" applyBorder="1" applyAlignment="1">
      <alignment horizontal="right" vertical="center"/>
    </xf>
    <xf numFmtId="190" fontId="0" fillId="33" borderId="45" xfId="0" applyNumberFormat="1" applyFont="1" applyFill="1" applyBorder="1" applyAlignment="1">
      <alignment horizontal="right" vertical="center"/>
    </xf>
    <xf numFmtId="0" fontId="0" fillId="33" borderId="30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41" fontId="0" fillId="33" borderId="41" xfId="0" applyNumberFormat="1" applyFill="1" applyBorder="1" applyAlignment="1">
      <alignment horizontal="right" vertical="center"/>
    </xf>
    <xf numFmtId="0" fontId="0" fillId="33" borderId="0" xfId="0" applyFill="1" applyBorder="1" applyAlignment="1">
      <alignment/>
    </xf>
    <xf numFmtId="0" fontId="2" fillId="0" borderId="0" xfId="0" applyFont="1" applyFill="1" applyAlignment="1">
      <alignment horizontal="left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distributed" vertical="center"/>
    </xf>
    <xf numFmtId="0" fontId="2" fillId="34" borderId="22" xfId="0" applyFont="1" applyFill="1" applyBorder="1" applyAlignment="1">
      <alignment horizontal="distributed" vertical="center"/>
    </xf>
    <xf numFmtId="0" fontId="2" fillId="34" borderId="12" xfId="0" applyFont="1" applyFill="1" applyBorder="1" applyAlignment="1">
      <alignment horizontal="distributed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distributed" vertical="center"/>
    </xf>
    <xf numFmtId="0" fontId="2" fillId="34" borderId="12" xfId="0" applyFont="1" applyFill="1" applyBorder="1" applyAlignment="1">
      <alignment vertical="center"/>
    </xf>
    <xf numFmtId="0" fontId="2" fillId="34" borderId="12" xfId="0" applyFont="1" applyFill="1" applyBorder="1" applyAlignment="1">
      <alignment horizontal="right" vertical="center"/>
    </xf>
    <xf numFmtId="0" fontId="4" fillId="34" borderId="1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right" vertical="center"/>
    </xf>
    <xf numFmtId="183" fontId="0" fillId="33" borderId="30" xfId="0" applyNumberFormat="1" applyFont="1" applyFill="1" applyBorder="1" applyAlignment="1">
      <alignment horizontal="right" vertical="center"/>
    </xf>
    <xf numFmtId="0" fontId="2" fillId="34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0" fontId="2" fillId="0" borderId="24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183" fontId="2" fillId="0" borderId="0" xfId="0" applyNumberFormat="1" applyFont="1" applyFill="1" applyBorder="1" applyAlignment="1">
      <alignment/>
    </xf>
    <xf numFmtId="183" fontId="3" fillId="0" borderId="0" xfId="0" applyNumberFormat="1" applyFont="1" applyFill="1" applyBorder="1" applyAlignment="1">
      <alignment/>
    </xf>
    <xf numFmtId="184" fontId="2" fillId="0" borderId="0" xfId="0" applyNumberFormat="1" applyFont="1" applyFill="1" applyBorder="1" applyAlignment="1">
      <alignment/>
    </xf>
    <xf numFmtId="0" fontId="0" fillId="33" borderId="27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2" fillId="0" borderId="27" xfId="0" applyNumberFormat="1" applyFont="1" applyFill="1" applyBorder="1" applyAlignment="1">
      <alignment vertical="center" wrapText="1" shrinkToFit="1"/>
    </xf>
    <xf numFmtId="0" fontId="0" fillId="0" borderId="27" xfId="0" applyFont="1" applyFill="1" applyBorder="1" applyAlignment="1">
      <alignment vertical="center"/>
    </xf>
    <xf numFmtId="184" fontId="2" fillId="0" borderId="22" xfId="0" applyNumberFormat="1" applyFont="1" applyFill="1" applyBorder="1" applyAlignment="1">
      <alignment horizontal="right"/>
    </xf>
    <xf numFmtId="41" fontId="0" fillId="33" borderId="18" xfId="0" applyNumberFormat="1" applyFont="1" applyFill="1" applyBorder="1" applyAlignment="1">
      <alignment horizontal="right" vertical="center"/>
    </xf>
    <xf numFmtId="41" fontId="0" fillId="33" borderId="22" xfId="0" applyNumberFormat="1" applyFont="1" applyFill="1" applyBorder="1" applyAlignment="1">
      <alignment horizontal="right" vertical="center"/>
    </xf>
    <xf numFmtId="190" fontId="0" fillId="33" borderId="43" xfId="0" applyNumberFormat="1" applyFont="1" applyFill="1" applyBorder="1" applyAlignment="1">
      <alignment horizontal="right" vertical="center"/>
    </xf>
    <xf numFmtId="190" fontId="0" fillId="33" borderId="47" xfId="0" applyNumberFormat="1" applyFont="1" applyFill="1" applyBorder="1" applyAlignment="1">
      <alignment horizontal="right" vertical="center"/>
    </xf>
    <xf numFmtId="190" fontId="0" fillId="33" borderId="48" xfId="0" applyNumberFormat="1" applyFont="1" applyFill="1" applyBorder="1" applyAlignment="1">
      <alignment horizontal="right" vertical="center"/>
    </xf>
    <xf numFmtId="190" fontId="0" fillId="33" borderId="45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/>
    </xf>
    <xf numFmtId="180" fontId="2" fillId="0" borderId="12" xfId="0" applyNumberFormat="1" applyFont="1" applyFill="1" applyBorder="1" applyAlignment="1">
      <alignment/>
    </xf>
    <xf numFmtId="0" fontId="8" fillId="34" borderId="12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49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center" vertical="center"/>
    </xf>
    <xf numFmtId="0" fontId="2" fillId="34" borderId="10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textRotation="180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52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41" fontId="0" fillId="33" borderId="22" xfId="0" applyNumberFormat="1" applyFont="1" applyFill="1" applyBorder="1" applyAlignment="1">
      <alignment horizontal="center" vertical="center"/>
    </xf>
    <xf numFmtId="41" fontId="0" fillId="33" borderId="23" xfId="0" applyNumberFormat="1" applyFont="1" applyFill="1" applyBorder="1" applyAlignment="1">
      <alignment horizontal="center" vertical="center"/>
    </xf>
    <xf numFmtId="0" fontId="0" fillId="33" borderId="54" xfId="0" applyFont="1" applyFill="1" applyBorder="1" applyAlignment="1">
      <alignment horizontal="center" vertical="center" textRotation="255" shrinkToFit="1"/>
    </xf>
    <xf numFmtId="0" fontId="0" fillId="33" borderId="55" xfId="0" applyFont="1" applyFill="1" applyBorder="1" applyAlignment="1">
      <alignment horizontal="center" vertical="center" textRotation="255" shrinkToFit="1"/>
    </xf>
    <xf numFmtId="0" fontId="0" fillId="33" borderId="56" xfId="0" applyFont="1" applyFill="1" applyBorder="1" applyAlignment="1">
      <alignment horizontal="center" vertical="center" textRotation="255" shrinkToFit="1"/>
    </xf>
    <xf numFmtId="0" fontId="0" fillId="33" borderId="54" xfId="0" applyFont="1" applyFill="1" applyBorder="1" applyAlignment="1">
      <alignment horizontal="center" vertical="center"/>
    </xf>
    <xf numFmtId="0" fontId="0" fillId="33" borderId="57" xfId="0" applyFont="1" applyFill="1" applyBorder="1" applyAlignment="1">
      <alignment horizontal="center" vertical="center"/>
    </xf>
    <xf numFmtId="0" fontId="0" fillId="33" borderId="58" xfId="0" applyFont="1" applyFill="1" applyBorder="1" applyAlignment="1">
      <alignment horizontal="center" vertical="center"/>
    </xf>
    <xf numFmtId="0" fontId="0" fillId="33" borderId="59" xfId="0" applyFont="1" applyFill="1" applyBorder="1" applyAlignment="1">
      <alignment horizontal="center" vertical="center"/>
    </xf>
    <xf numFmtId="0" fontId="0" fillId="33" borderId="60" xfId="0" applyFont="1" applyFill="1" applyBorder="1" applyAlignment="1">
      <alignment horizontal="center" vertical="center"/>
    </xf>
    <xf numFmtId="0" fontId="0" fillId="33" borderId="61" xfId="0" applyFont="1" applyFill="1" applyBorder="1" applyAlignment="1">
      <alignment horizontal="center" vertical="center"/>
    </xf>
    <xf numFmtId="0" fontId="0" fillId="33" borderId="62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63" xfId="0" applyFont="1" applyFill="1" applyBorder="1" applyAlignment="1">
      <alignment horizontal="center" vertical="center"/>
    </xf>
    <xf numFmtId="0" fontId="0" fillId="33" borderId="64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65" xfId="0" applyFont="1" applyFill="1" applyBorder="1" applyAlignment="1">
      <alignment horizontal="center" vertical="center"/>
    </xf>
    <xf numFmtId="0" fontId="0" fillId="33" borderId="66" xfId="0" applyFont="1" applyFill="1" applyBorder="1" applyAlignment="1">
      <alignment horizontal="center" vertical="center"/>
    </xf>
    <xf numFmtId="0" fontId="0" fillId="33" borderId="67" xfId="0" applyFont="1" applyFill="1" applyBorder="1" applyAlignment="1">
      <alignment horizontal="center" vertical="center"/>
    </xf>
    <xf numFmtId="0" fontId="0" fillId="33" borderId="68" xfId="0" applyFont="1" applyFill="1" applyBorder="1" applyAlignment="1">
      <alignment horizontal="center" vertical="center"/>
    </xf>
    <xf numFmtId="0" fontId="0" fillId="33" borderId="58" xfId="0" applyFont="1" applyFill="1" applyBorder="1" applyAlignment="1">
      <alignment horizontal="center" vertical="center" shrinkToFit="1"/>
    </xf>
    <xf numFmtId="0" fontId="0" fillId="33" borderId="69" xfId="0" applyFont="1" applyFill="1" applyBorder="1" applyAlignment="1">
      <alignment horizontal="center" vertical="center" shrinkToFit="1"/>
    </xf>
    <xf numFmtId="0" fontId="0" fillId="33" borderId="59" xfId="0" applyFont="1" applyFill="1" applyBorder="1" applyAlignment="1">
      <alignment horizontal="center" vertical="center" shrinkToFit="1"/>
    </xf>
    <xf numFmtId="0" fontId="0" fillId="33" borderId="60" xfId="0" applyFont="1" applyFill="1" applyBorder="1" applyAlignment="1">
      <alignment horizontal="center" vertical="center" shrinkToFit="1"/>
    </xf>
    <xf numFmtId="0" fontId="0" fillId="33" borderId="70" xfId="0" applyFont="1" applyFill="1" applyBorder="1" applyAlignment="1">
      <alignment horizontal="center" vertical="center" shrinkToFit="1"/>
    </xf>
    <xf numFmtId="0" fontId="0" fillId="33" borderId="61" xfId="0" applyFont="1" applyFill="1" applyBorder="1" applyAlignment="1">
      <alignment horizontal="center" vertical="center" shrinkToFit="1"/>
    </xf>
    <xf numFmtId="0" fontId="0" fillId="33" borderId="71" xfId="0" applyFont="1" applyFill="1" applyBorder="1" applyAlignment="1">
      <alignment horizontal="center" vertical="center"/>
    </xf>
    <xf numFmtId="0" fontId="0" fillId="33" borderId="72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/>
    </xf>
    <xf numFmtId="0" fontId="0" fillId="33" borderId="69" xfId="0" applyFont="1" applyFill="1" applyBorder="1" applyAlignment="1">
      <alignment horizontal="center" vertical="center"/>
    </xf>
    <xf numFmtId="0" fontId="0" fillId="33" borderId="73" xfId="0" applyFont="1" applyFill="1" applyBorder="1" applyAlignment="1">
      <alignment horizontal="center" vertical="center"/>
    </xf>
    <xf numFmtId="190" fontId="0" fillId="33" borderId="47" xfId="0" applyNumberFormat="1" applyFont="1" applyFill="1" applyBorder="1" applyAlignment="1">
      <alignment horizontal="right" vertical="center"/>
    </xf>
    <xf numFmtId="190" fontId="0" fillId="33" borderId="42" xfId="0" applyNumberFormat="1" applyFont="1" applyFill="1" applyBorder="1" applyAlignment="1">
      <alignment horizontal="right" vertical="center"/>
    </xf>
    <xf numFmtId="0" fontId="0" fillId="33" borderId="74" xfId="0" applyFont="1" applyFill="1" applyBorder="1" applyAlignment="1">
      <alignment horizontal="center" vertical="center"/>
    </xf>
    <xf numFmtId="0" fontId="0" fillId="33" borderId="75" xfId="0" applyFont="1" applyFill="1" applyBorder="1" applyAlignment="1">
      <alignment horizontal="center" vertical="center"/>
    </xf>
    <xf numFmtId="0" fontId="0" fillId="33" borderId="58" xfId="0" applyFont="1" applyFill="1" applyBorder="1" applyAlignment="1">
      <alignment horizontal="center" vertical="center" wrapText="1"/>
    </xf>
    <xf numFmtId="0" fontId="0" fillId="33" borderId="63" xfId="0" applyFont="1" applyFill="1" applyBorder="1" applyAlignment="1">
      <alignment horizontal="center" vertical="center" wrapText="1"/>
    </xf>
    <xf numFmtId="0" fontId="0" fillId="33" borderId="60" xfId="0" applyFont="1" applyFill="1" applyBorder="1" applyAlignment="1">
      <alignment horizontal="center" vertical="center" wrapText="1"/>
    </xf>
    <xf numFmtId="0" fontId="0" fillId="33" borderId="64" xfId="0" applyFont="1" applyFill="1" applyBorder="1" applyAlignment="1">
      <alignment horizontal="center" vertical="center" wrapText="1"/>
    </xf>
    <xf numFmtId="183" fontId="0" fillId="33" borderId="22" xfId="0" applyNumberFormat="1" applyFont="1" applyFill="1" applyBorder="1" applyAlignment="1">
      <alignment horizontal="right" vertical="center"/>
    </xf>
    <xf numFmtId="183" fontId="0" fillId="33" borderId="23" xfId="0" applyNumberFormat="1" applyFont="1" applyFill="1" applyBorder="1" applyAlignment="1">
      <alignment horizontal="right" vertical="center"/>
    </xf>
    <xf numFmtId="0" fontId="0" fillId="35" borderId="26" xfId="0" applyFont="1" applyFill="1" applyBorder="1" applyAlignment="1">
      <alignment horizontal="center" vertical="center" textRotation="255"/>
    </xf>
    <xf numFmtId="0" fontId="0" fillId="35" borderId="27" xfId="0" applyFont="1" applyFill="1" applyBorder="1" applyAlignment="1">
      <alignment horizontal="center" vertical="center" textRotation="255"/>
    </xf>
    <xf numFmtId="0" fontId="0" fillId="35" borderId="33" xfId="0" applyFont="1" applyFill="1" applyBorder="1" applyAlignment="1">
      <alignment horizontal="center" vertical="center" textRotation="255"/>
    </xf>
    <xf numFmtId="0" fontId="0" fillId="33" borderId="76" xfId="0" applyFill="1" applyBorder="1" applyAlignment="1">
      <alignment horizontal="center" vertical="center"/>
    </xf>
    <xf numFmtId="0" fontId="0" fillId="33" borderId="77" xfId="0" applyFont="1" applyFill="1" applyBorder="1" applyAlignment="1">
      <alignment horizontal="center" vertical="center"/>
    </xf>
    <xf numFmtId="0" fontId="0" fillId="33" borderId="7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35" borderId="79" xfId="0" applyNumberFormat="1" applyFont="1" applyFill="1" applyBorder="1" applyAlignment="1">
      <alignment horizontal="center" vertical="center" wrapText="1" shrinkToFit="1"/>
    </xf>
    <xf numFmtId="0" fontId="2" fillId="35" borderId="27" xfId="0" applyNumberFormat="1" applyFont="1" applyFill="1" applyBorder="1" applyAlignment="1">
      <alignment horizontal="center" vertical="center" wrapText="1" shrinkToFit="1"/>
    </xf>
    <xf numFmtId="0" fontId="2" fillId="35" borderId="80" xfId="0" applyNumberFormat="1" applyFont="1" applyFill="1" applyBorder="1" applyAlignment="1">
      <alignment horizontal="center" vertical="center" wrapText="1" shrinkToFit="1"/>
    </xf>
    <xf numFmtId="0" fontId="0" fillId="33" borderId="66" xfId="0" applyFont="1" applyFill="1" applyBorder="1" applyAlignment="1">
      <alignment horizontal="center" vertical="center" shrinkToFit="1"/>
    </xf>
    <xf numFmtId="0" fontId="0" fillId="33" borderId="81" xfId="0" applyFont="1" applyFill="1" applyBorder="1" applyAlignment="1">
      <alignment horizontal="center" vertical="center" shrinkToFit="1"/>
    </xf>
    <xf numFmtId="0" fontId="0" fillId="33" borderId="51" xfId="0" applyFont="1" applyFill="1" applyBorder="1" applyAlignment="1">
      <alignment horizontal="center" vertical="center" shrinkToFit="1"/>
    </xf>
    <xf numFmtId="0" fontId="0" fillId="33" borderId="82" xfId="0" applyFont="1" applyFill="1" applyBorder="1" applyAlignment="1">
      <alignment horizontal="center" vertical="center" shrinkToFit="1"/>
    </xf>
    <xf numFmtId="0" fontId="0" fillId="33" borderId="83" xfId="0" applyFont="1" applyFill="1" applyBorder="1" applyAlignment="1">
      <alignment horizontal="center" vertical="center"/>
    </xf>
    <xf numFmtId="0" fontId="0" fillId="33" borderId="84" xfId="0" applyFont="1" applyFill="1" applyBorder="1" applyAlignment="1">
      <alignment horizontal="center" vertical="center"/>
    </xf>
    <xf numFmtId="0" fontId="0" fillId="33" borderId="63" xfId="0" applyFont="1" applyFill="1" applyBorder="1" applyAlignment="1">
      <alignment horizontal="center" vertical="center" shrinkToFit="1"/>
    </xf>
    <xf numFmtId="0" fontId="0" fillId="33" borderId="64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textRotation="255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33" borderId="2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8" fillId="35" borderId="27" xfId="0" applyFont="1" applyFill="1" applyBorder="1" applyAlignment="1">
      <alignment horizontal="center" vertical="center" textRotation="255"/>
    </xf>
    <xf numFmtId="0" fontId="0" fillId="35" borderId="80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vertical="center" textRotation="180"/>
    </xf>
    <xf numFmtId="0" fontId="2" fillId="0" borderId="2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3" fillId="0" borderId="10" xfId="0" applyFont="1" applyFill="1" applyBorder="1" applyAlignment="1" quotePrefix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49" xfId="0" applyFont="1" applyFill="1" applyBorder="1" applyAlignment="1" quotePrefix="1">
      <alignment horizontal="center"/>
    </xf>
    <xf numFmtId="0" fontId="3" fillId="0" borderId="17" xfId="0" applyFont="1" applyFill="1" applyBorder="1" applyAlignment="1" quotePrefix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20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view="pageBreakPreview" zoomScale="85" zoomScaleSheetLayoutView="85" zoomScalePageLayoutView="0" workbookViewId="0" topLeftCell="A1">
      <pane xSplit="2" ySplit="9" topLeftCell="C67" activePane="bottomRight" state="frozen"/>
      <selection pane="topLeft" activeCell="C50" sqref="C50"/>
      <selection pane="topRight" activeCell="C50" sqref="C50"/>
      <selection pane="bottomLeft" activeCell="C50" sqref="C50"/>
      <selection pane="bottomRight" activeCell="O74" sqref="O74"/>
    </sheetView>
  </sheetViews>
  <sheetFormatPr defaultColWidth="9.00390625" defaultRowHeight="13.5" customHeight="1"/>
  <cols>
    <col min="1" max="1" width="2.125" style="18" customWidth="1"/>
    <col min="2" max="2" width="12.00390625" style="18" customWidth="1"/>
    <col min="3" max="13" width="10.625" style="18" customWidth="1"/>
    <col min="14" max="14" width="12.625" style="18" customWidth="1"/>
    <col min="15" max="15" width="10.625" style="18" customWidth="1"/>
    <col min="16" max="16384" width="9.00390625" style="18" customWidth="1"/>
  </cols>
  <sheetData>
    <row r="1" ht="24" customHeight="1">
      <c r="A1" s="17" t="s">
        <v>249</v>
      </c>
    </row>
    <row r="2" spans="1:9" ht="13.5" customHeight="1">
      <c r="A2" s="19"/>
      <c r="I2" s="80"/>
    </row>
    <row r="3" spans="10:15" ht="12">
      <c r="J3" s="20" t="s">
        <v>119</v>
      </c>
      <c r="K3" s="130">
        <v>0.001803805</v>
      </c>
      <c r="L3" s="81"/>
      <c r="N3" s="169" t="s">
        <v>122</v>
      </c>
      <c r="O3" s="169"/>
    </row>
    <row r="4" spans="1:15" ht="12">
      <c r="A4" s="21"/>
      <c r="B4" s="22"/>
      <c r="C4" s="164" t="s">
        <v>250</v>
      </c>
      <c r="D4" s="165"/>
      <c r="E4" s="166"/>
      <c r="F4" s="164" t="s">
        <v>114</v>
      </c>
      <c r="G4" s="165"/>
      <c r="H4" s="166"/>
      <c r="I4" s="131" t="s">
        <v>62</v>
      </c>
      <c r="J4" s="132" t="s">
        <v>61</v>
      </c>
      <c r="K4" s="132" t="s">
        <v>232</v>
      </c>
      <c r="L4" s="132" t="s">
        <v>251</v>
      </c>
      <c r="M4" s="132" t="s">
        <v>241</v>
      </c>
      <c r="N4" s="171" t="s">
        <v>255</v>
      </c>
      <c r="O4" s="166"/>
    </row>
    <row r="5" spans="1:15" ht="13.5" customHeight="1">
      <c r="A5" s="23"/>
      <c r="B5" s="24" t="s">
        <v>58</v>
      </c>
      <c r="C5" s="133" t="s">
        <v>72</v>
      </c>
      <c r="D5" s="134" t="s">
        <v>57</v>
      </c>
      <c r="E5" s="134" t="s">
        <v>72</v>
      </c>
      <c r="F5" s="134" t="s">
        <v>72</v>
      </c>
      <c r="G5" s="134" t="s">
        <v>57</v>
      </c>
      <c r="H5" s="134" t="s">
        <v>72</v>
      </c>
      <c r="I5" s="135" t="s">
        <v>2</v>
      </c>
      <c r="J5" s="136" t="s">
        <v>3</v>
      </c>
      <c r="K5" s="136" t="s">
        <v>251</v>
      </c>
      <c r="L5" s="136" t="s">
        <v>118</v>
      </c>
      <c r="M5" s="136" t="s">
        <v>118</v>
      </c>
      <c r="N5" s="131" t="s">
        <v>59</v>
      </c>
      <c r="O5" s="131" t="s">
        <v>60</v>
      </c>
    </row>
    <row r="6" spans="1:15" ht="13.5" customHeight="1">
      <c r="A6" s="172" t="s">
        <v>0</v>
      </c>
      <c r="B6" s="173"/>
      <c r="C6" s="136" t="s">
        <v>113</v>
      </c>
      <c r="D6" s="136" t="s">
        <v>1</v>
      </c>
      <c r="E6" s="136" t="s">
        <v>109</v>
      </c>
      <c r="F6" s="136" t="s">
        <v>113</v>
      </c>
      <c r="G6" s="136" t="s">
        <v>1</v>
      </c>
      <c r="H6" s="136" t="s">
        <v>109</v>
      </c>
      <c r="I6" s="135" t="s">
        <v>63</v>
      </c>
      <c r="J6" s="135" t="s">
        <v>64</v>
      </c>
      <c r="K6" s="136" t="s">
        <v>237</v>
      </c>
      <c r="L6" s="136" t="s">
        <v>231</v>
      </c>
      <c r="M6" s="136" t="s">
        <v>231</v>
      </c>
      <c r="N6" s="137"/>
      <c r="O6" s="138" t="s">
        <v>65</v>
      </c>
    </row>
    <row r="7" spans="1:15" ht="13.5" customHeight="1">
      <c r="A7" s="23"/>
      <c r="B7" s="24"/>
      <c r="C7" s="135"/>
      <c r="D7" s="135"/>
      <c r="E7" s="135"/>
      <c r="F7" s="135"/>
      <c r="G7" s="135"/>
      <c r="H7" s="135"/>
      <c r="I7" s="135"/>
      <c r="J7" s="139" t="s">
        <v>112</v>
      </c>
      <c r="K7" s="135" t="s">
        <v>231</v>
      </c>
      <c r="L7" s="163" t="s">
        <v>252</v>
      </c>
      <c r="M7" s="135" t="s">
        <v>230</v>
      </c>
      <c r="N7" s="135" t="s">
        <v>234</v>
      </c>
      <c r="O7" s="135" t="s">
        <v>236</v>
      </c>
    </row>
    <row r="8" spans="1:15" ht="13.5" customHeight="1">
      <c r="A8" s="25"/>
      <c r="B8" s="26"/>
      <c r="C8" s="140"/>
      <c r="D8" s="140"/>
      <c r="E8" s="140" t="s">
        <v>66</v>
      </c>
      <c r="F8" s="140"/>
      <c r="G8" s="140"/>
      <c r="H8" s="140" t="s">
        <v>67</v>
      </c>
      <c r="I8" s="140" t="s">
        <v>68</v>
      </c>
      <c r="J8" s="140" t="s">
        <v>69</v>
      </c>
      <c r="K8" s="142" t="s">
        <v>253</v>
      </c>
      <c r="L8" s="140" t="s">
        <v>254</v>
      </c>
      <c r="M8" s="140" t="s">
        <v>233</v>
      </c>
      <c r="N8" s="140" t="s">
        <v>235</v>
      </c>
      <c r="O8" s="140"/>
    </row>
    <row r="9" spans="1:15" ht="18" customHeight="1">
      <c r="A9" s="21" t="s">
        <v>56</v>
      </c>
      <c r="B9" s="27"/>
      <c r="C9" s="28"/>
      <c r="D9" s="31"/>
      <c r="E9" s="28"/>
      <c r="F9" s="29"/>
      <c r="G9" s="31"/>
      <c r="H9" s="28"/>
      <c r="I9" s="28"/>
      <c r="J9" s="28"/>
      <c r="K9" s="28"/>
      <c r="L9" s="28"/>
      <c r="M9" s="28"/>
      <c r="N9" s="28"/>
      <c r="O9" s="28"/>
    </row>
    <row r="10" spans="1:15" ht="18" customHeight="1">
      <c r="A10" s="23"/>
      <c r="B10" s="30" t="s">
        <v>4</v>
      </c>
      <c r="C10" s="53">
        <v>43080728</v>
      </c>
      <c r="D10" s="54">
        <v>-116</v>
      </c>
      <c r="E10" s="53">
        <f aca="true" t="shared" si="0" ref="E10:E22">C10+D10</f>
        <v>43080612</v>
      </c>
      <c r="F10" s="53">
        <v>28376373</v>
      </c>
      <c r="G10" s="54">
        <v>0</v>
      </c>
      <c r="H10" s="53">
        <f>F10+G10</f>
        <v>28376373</v>
      </c>
      <c r="I10" s="53">
        <f>E10-H10</f>
        <v>14704239</v>
      </c>
      <c r="J10" s="53">
        <v>77709</v>
      </c>
      <c r="K10" s="76">
        <f>I10-J10</f>
        <v>14626530</v>
      </c>
      <c r="L10" s="53">
        <v>14704239</v>
      </c>
      <c r="M10" s="53">
        <v>13566792</v>
      </c>
      <c r="N10" s="53">
        <f>L10-M10</f>
        <v>1137447</v>
      </c>
      <c r="O10" s="55">
        <f>ROUND(N10/M10*100,1)</f>
        <v>8.4</v>
      </c>
    </row>
    <row r="11" spans="1:15" ht="18" customHeight="1">
      <c r="A11" s="23"/>
      <c r="B11" s="30" t="s">
        <v>5</v>
      </c>
      <c r="C11" s="53">
        <v>22657056</v>
      </c>
      <c r="D11" s="53">
        <v>-11558</v>
      </c>
      <c r="E11" s="53">
        <f t="shared" si="0"/>
        <v>22645498</v>
      </c>
      <c r="F11" s="53">
        <v>12136245</v>
      </c>
      <c r="G11" s="53">
        <v>-16698</v>
      </c>
      <c r="H11" s="53">
        <f aca="true" t="shared" si="1" ref="H11:H22">F11+G11</f>
        <v>12119547</v>
      </c>
      <c r="I11" s="53">
        <f aca="true" t="shared" si="2" ref="I11:I22">E11-H11</f>
        <v>10525951</v>
      </c>
      <c r="J11" s="53">
        <v>40848</v>
      </c>
      <c r="K11" s="76">
        <f aca="true" t="shared" si="3" ref="K11:K22">I11-J11</f>
        <v>10485103</v>
      </c>
      <c r="L11" s="53">
        <v>10525951</v>
      </c>
      <c r="M11" s="53">
        <v>10523613</v>
      </c>
      <c r="N11" s="53">
        <f aca="true" t="shared" si="4" ref="N11:N22">L11-M11</f>
        <v>2338</v>
      </c>
      <c r="O11" s="55">
        <f aca="true" t="shared" si="5" ref="O11:O22">ROUND(N11/M11*100,1)</f>
        <v>0</v>
      </c>
    </row>
    <row r="12" spans="1:15" ht="18" customHeight="1">
      <c r="A12" s="23"/>
      <c r="B12" s="30" t="s">
        <v>6</v>
      </c>
      <c r="C12" s="53">
        <v>49404634</v>
      </c>
      <c r="D12" s="54">
        <v>0</v>
      </c>
      <c r="E12" s="53">
        <f t="shared" si="0"/>
        <v>49404634</v>
      </c>
      <c r="F12" s="53">
        <v>34713882</v>
      </c>
      <c r="G12" s="54">
        <v>0</v>
      </c>
      <c r="H12" s="53">
        <f t="shared" si="1"/>
        <v>34713882</v>
      </c>
      <c r="I12" s="53">
        <f t="shared" si="2"/>
        <v>14690752</v>
      </c>
      <c r="J12" s="53">
        <v>89116</v>
      </c>
      <c r="K12" s="76">
        <f t="shared" si="3"/>
        <v>14601636</v>
      </c>
      <c r="L12" s="53">
        <v>14690752</v>
      </c>
      <c r="M12" s="53">
        <v>12921944</v>
      </c>
      <c r="N12" s="53">
        <f t="shared" si="4"/>
        <v>1768808</v>
      </c>
      <c r="O12" s="55">
        <f t="shared" si="5"/>
        <v>13.7</v>
      </c>
    </row>
    <row r="13" spans="1:15" ht="18" customHeight="1">
      <c r="A13" s="23"/>
      <c r="B13" s="30" t="s">
        <v>7</v>
      </c>
      <c r="C13" s="53">
        <v>55810762</v>
      </c>
      <c r="D13" s="54">
        <v>0</v>
      </c>
      <c r="E13" s="53">
        <f t="shared" si="0"/>
        <v>55810762</v>
      </c>
      <c r="F13" s="53">
        <v>35239242</v>
      </c>
      <c r="G13" s="54">
        <v>0</v>
      </c>
      <c r="H13" s="53">
        <f t="shared" si="1"/>
        <v>35239242</v>
      </c>
      <c r="I13" s="53">
        <f t="shared" si="2"/>
        <v>20571520</v>
      </c>
      <c r="J13" s="53">
        <v>100672</v>
      </c>
      <c r="K13" s="76">
        <f t="shared" si="3"/>
        <v>20470848</v>
      </c>
      <c r="L13" s="53">
        <v>20571520</v>
      </c>
      <c r="M13" s="53">
        <v>19947766</v>
      </c>
      <c r="N13" s="53">
        <f t="shared" si="4"/>
        <v>623754</v>
      </c>
      <c r="O13" s="55">
        <f t="shared" si="5"/>
        <v>3.1</v>
      </c>
    </row>
    <row r="14" spans="1:15" ht="18" customHeight="1">
      <c r="A14" s="23"/>
      <c r="B14" s="30" t="s">
        <v>8</v>
      </c>
      <c r="C14" s="53">
        <v>14184612</v>
      </c>
      <c r="D14" s="54">
        <v>-9309</v>
      </c>
      <c r="E14" s="53">
        <f t="shared" si="0"/>
        <v>14175303</v>
      </c>
      <c r="F14" s="53">
        <v>6822969</v>
      </c>
      <c r="G14" s="54">
        <v>-209</v>
      </c>
      <c r="H14" s="53">
        <f t="shared" si="1"/>
        <v>6822760</v>
      </c>
      <c r="I14" s="53">
        <f t="shared" si="2"/>
        <v>7352543</v>
      </c>
      <c r="J14" s="53">
        <v>25570</v>
      </c>
      <c r="K14" s="76">
        <f t="shared" si="3"/>
        <v>7326973</v>
      </c>
      <c r="L14" s="53">
        <v>7352543</v>
      </c>
      <c r="M14" s="53">
        <v>7275403</v>
      </c>
      <c r="N14" s="53">
        <f t="shared" si="4"/>
        <v>77140</v>
      </c>
      <c r="O14" s="55">
        <f t="shared" si="5"/>
        <v>1.1</v>
      </c>
    </row>
    <row r="15" spans="1:15" ht="18" customHeight="1">
      <c r="A15" s="23"/>
      <c r="B15" s="30" t="s">
        <v>9</v>
      </c>
      <c r="C15" s="53">
        <v>14967934</v>
      </c>
      <c r="D15" s="54">
        <v>-5002</v>
      </c>
      <c r="E15" s="53">
        <f t="shared" si="0"/>
        <v>14962932</v>
      </c>
      <c r="F15" s="53">
        <v>7289338</v>
      </c>
      <c r="G15" s="54">
        <v>0</v>
      </c>
      <c r="H15" s="53">
        <f t="shared" si="1"/>
        <v>7289338</v>
      </c>
      <c r="I15" s="53">
        <f t="shared" si="2"/>
        <v>7673594</v>
      </c>
      <c r="J15" s="53">
        <v>26990</v>
      </c>
      <c r="K15" s="76">
        <f t="shared" si="3"/>
        <v>7646604</v>
      </c>
      <c r="L15" s="53">
        <v>7673594</v>
      </c>
      <c r="M15" s="53">
        <v>7539015</v>
      </c>
      <c r="N15" s="53">
        <f t="shared" si="4"/>
        <v>134579</v>
      </c>
      <c r="O15" s="55">
        <f t="shared" si="5"/>
        <v>1.8</v>
      </c>
    </row>
    <row r="16" spans="1:15" ht="18" customHeight="1">
      <c r="A16" s="23"/>
      <c r="B16" s="30" t="s">
        <v>10</v>
      </c>
      <c r="C16" s="53">
        <v>14049876</v>
      </c>
      <c r="D16" s="54">
        <v>-11525</v>
      </c>
      <c r="E16" s="53">
        <f t="shared" si="0"/>
        <v>14038351</v>
      </c>
      <c r="F16" s="53">
        <v>4254444</v>
      </c>
      <c r="G16" s="54">
        <v>1936</v>
      </c>
      <c r="H16" s="53">
        <f t="shared" si="1"/>
        <v>4256380</v>
      </c>
      <c r="I16" s="53">
        <f>E16-H16</f>
        <v>9781971</v>
      </c>
      <c r="J16" s="53">
        <v>25321</v>
      </c>
      <c r="K16" s="76">
        <f t="shared" si="3"/>
        <v>9756650</v>
      </c>
      <c r="L16" s="53">
        <v>9781971</v>
      </c>
      <c r="M16" s="53">
        <v>9796027</v>
      </c>
      <c r="N16" s="53">
        <f t="shared" si="4"/>
        <v>-14056</v>
      </c>
      <c r="O16" s="55">
        <f t="shared" si="5"/>
        <v>-0.1</v>
      </c>
    </row>
    <row r="17" spans="1:15" ht="18" customHeight="1">
      <c r="A17" s="23"/>
      <c r="B17" s="30" t="s">
        <v>11</v>
      </c>
      <c r="C17" s="53">
        <v>7302473</v>
      </c>
      <c r="D17" s="54">
        <v>0</v>
      </c>
      <c r="E17" s="53">
        <f t="shared" si="0"/>
        <v>7302473</v>
      </c>
      <c r="F17" s="53">
        <v>4206158</v>
      </c>
      <c r="G17" s="54">
        <v>0</v>
      </c>
      <c r="H17" s="53">
        <f t="shared" si="1"/>
        <v>4206158</v>
      </c>
      <c r="I17" s="53">
        <f t="shared" si="2"/>
        <v>3096315</v>
      </c>
      <c r="J17" s="53">
        <v>13172</v>
      </c>
      <c r="K17" s="76">
        <f t="shared" si="3"/>
        <v>3083143</v>
      </c>
      <c r="L17" s="53">
        <v>3096315</v>
      </c>
      <c r="M17" s="53">
        <v>3354057</v>
      </c>
      <c r="N17" s="53">
        <f t="shared" si="4"/>
        <v>-257742</v>
      </c>
      <c r="O17" s="55">
        <f t="shared" si="5"/>
        <v>-7.7</v>
      </c>
    </row>
    <row r="18" spans="1:15" ht="18" customHeight="1">
      <c r="A18" s="23"/>
      <c r="B18" s="30" t="s">
        <v>12</v>
      </c>
      <c r="C18" s="53">
        <v>14485133</v>
      </c>
      <c r="D18" s="54">
        <v>-556</v>
      </c>
      <c r="E18" s="53">
        <f t="shared" si="0"/>
        <v>14484577</v>
      </c>
      <c r="F18" s="53">
        <v>5218139</v>
      </c>
      <c r="G18" s="54">
        <v>710</v>
      </c>
      <c r="H18" s="53">
        <f t="shared" si="1"/>
        <v>5218849</v>
      </c>
      <c r="I18" s="53">
        <f t="shared" si="2"/>
        <v>9265728</v>
      </c>
      <c r="J18" s="53">
        <v>26128</v>
      </c>
      <c r="K18" s="76">
        <f t="shared" si="3"/>
        <v>9239600</v>
      </c>
      <c r="L18" s="53">
        <v>9265728</v>
      </c>
      <c r="M18" s="53">
        <v>9051184</v>
      </c>
      <c r="N18" s="53">
        <f t="shared" si="4"/>
        <v>214544</v>
      </c>
      <c r="O18" s="55">
        <f t="shared" si="5"/>
        <v>2.4</v>
      </c>
    </row>
    <row r="19" spans="1:15" ht="18" customHeight="1">
      <c r="A19" s="23"/>
      <c r="B19" s="30" t="s">
        <v>124</v>
      </c>
      <c r="C19" s="53">
        <v>12601648</v>
      </c>
      <c r="D19" s="53">
        <v>0</v>
      </c>
      <c r="E19" s="53">
        <f t="shared" si="0"/>
        <v>12601648</v>
      </c>
      <c r="F19" s="53">
        <v>3115347</v>
      </c>
      <c r="G19" s="53">
        <v>0</v>
      </c>
      <c r="H19" s="53">
        <f t="shared" si="1"/>
        <v>3115347</v>
      </c>
      <c r="I19" s="53">
        <f t="shared" si="2"/>
        <v>9486301</v>
      </c>
      <c r="J19" s="53">
        <v>22731</v>
      </c>
      <c r="K19" s="76">
        <f t="shared" si="3"/>
        <v>9463570</v>
      </c>
      <c r="L19" s="53">
        <v>9486301</v>
      </c>
      <c r="M19" s="53">
        <v>9324621</v>
      </c>
      <c r="N19" s="53">
        <f t="shared" si="4"/>
        <v>161680</v>
      </c>
      <c r="O19" s="55">
        <f t="shared" si="5"/>
        <v>1.7</v>
      </c>
    </row>
    <row r="20" spans="1:15" ht="18" customHeight="1">
      <c r="A20" s="23"/>
      <c r="B20" s="30" t="s">
        <v>129</v>
      </c>
      <c r="C20" s="53">
        <v>14493700</v>
      </c>
      <c r="D20" s="53">
        <v>0</v>
      </c>
      <c r="E20" s="53">
        <f t="shared" si="0"/>
        <v>14493700</v>
      </c>
      <c r="F20" s="53">
        <v>7234255</v>
      </c>
      <c r="G20" s="53">
        <v>0</v>
      </c>
      <c r="H20" s="53">
        <f t="shared" si="1"/>
        <v>7234255</v>
      </c>
      <c r="I20" s="53">
        <f t="shared" si="2"/>
        <v>7259445</v>
      </c>
      <c r="J20" s="53">
        <v>26143</v>
      </c>
      <c r="K20" s="76">
        <f t="shared" si="3"/>
        <v>7233302</v>
      </c>
      <c r="L20" s="53">
        <v>7259445</v>
      </c>
      <c r="M20" s="53">
        <v>6826556</v>
      </c>
      <c r="N20" s="53">
        <f t="shared" si="4"/>
        <v>432889</v>
      </c>
      <c r="O20" s="55">
        <f t="shared" si="5"/>
        <v>6.3</v>
      </c>
    </row>
    <row r="21" spans="1:15" ht="18" customHeight="1">
      <c r="A21" s="23"/>
      <c r="B21" s="30" t="s">
        <v>130</v>
      </c>
      <c r="C21" s="53">
        <v>15348166</v>
      </c>
      <c r="D21" s="53">
        <v>1282</v>
      </c>
      <c r="E21" s="53">
        <f t="shared" si="0"/>
        <v>15349448</v>
      </c>
      <c r="F21" s="53">
        <v>4709669</v>
      </c>
      <c r="G21" s="53">
        <v>-6858</v>
      </c>
      <c r="H21" s="53">
        <f t="shared" si="1"/>
        <v>4702811</v>
      </c>
      <c r="I21" s="53">
        <f t="shared" si="2"/>
        <v>10646637</v>
      </c>
      <c r="J21" s="53">
        <v>27688</v>
      </c>
      <c r="K21" s="76">
        <f t="shared" si="3"/>
        <v>10618949</v>
      </c>
      <c r="L21" s="53">
        <v>10646637</v>
      </c>
      <c r="M21" s="53">
        <v>10162581</v>
      </c>
      <c r="N21" s="53">
        <f t="shared" si="4"/>
        <v>484056</v>
      </c>
      <c r="O21" s="55">
        <f t="shared" si="5"/>
        <v>4.8</v>
      </c>
    </row>
    <row r="22" spans="1:15" ht="18" customHeight="1">
      <c r="A22" s="23"/>
      <c r="B22" s="30" t="s">
        <v>135</v>
      </c>
      <c r="C22" s="56">
        <v>6333432</v>
      </c>
      <c r="D22" s="56">
        <v>0</v>
      </c>
      <c r="E22" s="53">
        <f t="shared" si="0"/>
        <v>6333432</v>
      </c>
      <c r="F22" s="56">
        <v>3363812</v>
      </c>
      <c r="G22" s="56">
        <v>0</v>
      </c>
      <c r="H22" s="53">
        <f t="shared" si="1"/>
        <v>3363812</v>
      </c>
      <c r="I22" s="53">
        <f t="shared" si="2"/>
        <v>2969620</v>
      </c>
      <c r="J22" s="53">
        <v>11424</v>
      </c>
      <c r="K22" s="76">
        <f t="shared" si="3"/>
        <v>2958196</v>
      </c>
      <c r="L22" s="53">
        <v>2969620</v>
      </c>
      <c r="M22" s="56">
        <v>2970103</v>
      </c>
      <c r="N22" s="53">
        <f t="shared" si="4"/>
        <v>-483</v>
      </c>
      <c r="O22" s="55">
        <f t="shared" si="5"/>
        <v>0</v>
      </c>
    </row>
    <row r="23" spans="1:15" ht="18" customHeight="1">
      <c r="A23" s="167" t="s">
        <v>111</v>
      </c>
      <c r="B23" s="170"/>
      <c r="C23" s="57">
        <f>SUM(C10:C22)</f>
        <v>284720154</v>
      </c>
      <c r="D23" s="57">
        <f aca="true" t="shared" si="6" ref="D23:M23">SUM(D10:D22)</f>
        <v>-36784</v>
      </c>
      <c r="E23" s="57">
        <f>SUM(E10:E22)</f>
        <v>284683370</v>
      </c>
      <c r="F23" s="57">
        <f t="shared" si="6"/>
        <v>156679873</v>
      </c>
      <c r="G23" s="57">
        <f t="shared" si="6"/>
        <v>-21119</v>
      </c>
      <c r="H23" s="57">
        <f t="shared" si="6"/>
        <v>156658754</v>
      </c>
      <c r="I23" s="57">
        <f t="shared" si="6"/>
        <v>128024616</v>
      </c>
      <c r="J23" s="57">
        <f>SUM(J10:J22)</f>
        <v>513512</v>
      </c>
      <c r="K23" s="79">
        <f>SUM(K10:K22)</f>
        <v>127511104</v>
      </c>
      <c r="L23" s="57">
        <f>SUM(L10:L22)</f>
        <v>128024616</v>
      </c>
      <c r="M23" s="57">
        <f t="shared" si="6"/>
        <v>123259662</v>
      </c>
      <c r="N23" s="57">
        <f>SUM(N10:N22)</f>
        <v>4764954</v>
      </c>
      <c r="O23" s="82">
        <f>ROUND(N23/M23*100,1)</f>
        <v>3.9</v>
      </c>
    </row>
    <row r="24" spans="1:15" ht="18" customHeight="1">
      <c r="A24" s="23"/>
      <c r="B24" s="30" t="s">
        <v>13</v>
      </c>
      <c r="C24" s="58">
        <v>2784257</v>
      </c>
      <c r="D24" s="54">
        <v>0</v>
      </c>
      <c r="E24" s="53">
        <f aca="true" t="shared" si="7" ref="E24:E46">C24+D24</f>
        <v>2784257</v>
      </c>
      <c r="F24" s="58">
        <v>1160501</v>
      </c>
      <c r="G24" s="54">
        <v>0</v>
      </c>
      <c r="H24" s="53">
        <f aca="true" t="shared" si="8" ref="H24:H59">F24+G24</f>
        <v>1160501</v>
      </c>
      <c r="I24" s="53">
        <f aca="true" t="shared" si="9" ref="I24:I50">E24-H24</f>
        <v>1623756</v>
      </c>
      <c r="J24" s="53">
        <v>5022</v>
      </c>
      <c r="K24" s="76">
        <f>I24-J24</f>
        <v>1618734</v>
      </c>
      <c r="L24" s="53">
        <v>1623756</v>
      </c>
      <c r="M24" s="58">
        <v>1611498</v>
      </c>
      <c r="N24" s="53">
        <f>L24-M24</f>
        <v>12258</v>
      </c>
      <c r="O24" s="55">
        <f>ROUND(N24/M24*100,1)</f>
        <v>0.8</v>
      </c>
    </row>
    <row r="25" spans="1:15" ht="18" customHeight="1">
      <c r="A25" s="23"/>
      <c r="B25" s="30" t="s">
        <v>14</v>
      </c>
      <c r="C25" s="53">
        <v>2906878</v>
      </c>
      <c r="D25" s="54">
        <v>2068</v>
      </c>
      <c r="E25" s="53">
        <f t="shared" si="7"/>
        <v>2908946</v>
      </c>
      <c r="F25" s="53">
        <v>803029</v>
      </c>
      <c r="G25" s="54">
        <v>528</v>
      </c>
      <c r="H25" s="53">
        <f t="shared" si="8"/>
        <v>803557</v>
      </c>
      <c r="I25" s="53">
        <f t="shared" si="9"/>
        <v>2105389</v>
      </c>
      <c r="J25" s="53">
        <v>5247</v>
      </c>
      <c r="K25" s="76">
        <f aca="true" t="shared" si="10" ref="K25:K68">I25-J25</f>
        <v>2100142</v>
      </c>
      <c r="L25" s="53">
        <v>2105389</v>
      </c>
      <c r="M25" s="53">
        <v>2046288</v>
      </c>
      <c r="N25" s="53">
        <f aca="true" t="shared" si="11" ref="N25:N68">L25-M25</f>
        <v>59101</v>
      </c>
      <c r="O25" s="55">
        <f aca="true" t="shared" si="12" ref="O25:O68">ROUND(N25/M25*100,1)</f>
        <v>2.9</v>
      </c>
    </row>
    <row r="26" spans="1:15" ht="18" customHeight="1">
      <c r="A26" s="23"/>
      <c r="B26" s="30" t="s">
        <v>15</v>
      </c>
      <c r="C26" s="53">
        <v>3498475</v>
      </c>
      <c r="D26" s="54">
        <v>-796</v>
      </c>
      <c r="E26" s="53">
        <f t="shared" si="7"/>
        <v>3497679</v>
      </c>
      <c r="F26" s="53">
        <v>1069468</v>
      </c>
      <c r="G26" s="54">
        <v>-332</v>
      </c>
      <c r="H26" s="53">
        <f t="shared" si="8"/>
        <v>1069136</v>
      </c>
      <c r="I26" s="53">
        <f t="shared" si="9"/>
        <v>2428543</v>
      </c>
      <c r="J26" s="53">
        <v>6309</v>
      </c>
      <c r="K26" s="76">
        <f t="shared" si="10"/>
        <v>2422234</v>
      </c>
      <c r="L26" s="53">
        <v>2428543</v>
      </c>
      <c r="M26" s="53">
        <v>2449857</v>
      </c>
      <c r="N26" s="53">
        <f t="shared" si="11"/>
        <v>-21314</v>
      </c>
      <c r="O26" s="55">
        <f t="shared" si="12"/>
        <v>-0.9</v>
      </c>
    </row>
    <row r="27" spans="1:15" ht="18" customHeight="1">
      <c r="A27" s="23"/>
      <c r="B27" s="30" t="s">
        <v>16</v>
      </c>
      <c r="C27" s="53">
        <v>2274816</v>
      </c>
      <c r="D27" s="54">
        <v>-37</v>
      </c>
      <c r="E27" s="53">
        <f t="shared" si="7"/>
        <v>2274779</v>
      </c>
      <c r="F27" s="53">
        <v>730962</v>
      </c>
      <c r="G27" s="54">
        <v>381</v>
      </c>
      <c r="H27" s="53">
        <f t="shared" si="8"/>
        <v>731343</v>
      </c>
      <c r="I27" s="53">
        <f t="shared" si="9"/>
        <v>1543436</v>
      </c>
      <c r="J27" s="53">
        <v>4103</v>
      </c>
      <c r="K27" s="76">
        <f t="shared" si="10"/>
        <v>1539333</v>
      </c>
      <c r="L27" s="53">
        <v>1543436</v>
      </c>
      <c r="M27" s="53">
        <v>1496653</v>
      </c>
      <c r="N27" s="53">
        <f t="shared" si="11"/>
        <v>46783</v>
      </c>
      <c r="O27" s="55">
        <f t="shared" si="12"/>
        <v>3.1</v>
      </c>
    </row>
    <row r="28" spans="1:15" ht="18" customHeight="1">
      <c r="A28" s="23"/>
      <c r="B28" s="30" t="s">
        <v>17</v>
      </c>
      <c r="C28" s="53">
        <v>2578224</v>
      </c>
      <c r="D28" s="54">
        <v>0</v>
      </c>
      <c r="E28" s="53">
        <f t="shared" si="7"/>
        <v>2578224</v>
      </c>
      <c r="F28" s="53">
        <v>1323123</v>
      </c>
      <c r="G28" s="54">
        <v>0</v>
      </c>
      <c r="H28" s="53">
        <f t="shared" si="8"/>
        <v>1323123</v>
      </c>
      <c r="I28" s="53">
        <f t="shared" si="9"/>
        <v>1255101</v>
      </c>
      <c r="J28" s="53">
        <v>4651</v>
      </c>
      <c r="K28" s="76">
        <f t="shared" si="10"/>
        <v>1250450</v>
      </c>
      <c r="L28" s="53">
        <v>1255101</v>
      </c>
      <c r="M28" s="53">
        <v>1236888</v>
      </c>
      <c r="N28" s="53">
        <f t="shared" si="11"/>
        <v>18213</v>
      </c>
      <c r="O28" s="55">
        <f t="shared" si="12"/>
        <v>1.5</v>
      </c>
    </row>
    <row r="29" spans="1:15" ht="18" customHeight="1">
      <c r="A29" s="23"/>
      <c r="B29" s="30" t="s">
        <v>18</v>
      </c>
      <c r="C29" s="53">
        <v>2359140</v>
      </c>
      <c r="D29" s="54">
        <v>-1750</v>
      </c>
      <c r="E29" s="53">
        <f t="shared" si="7"/>
        <v>2357390</v>
      </c>
      <c r="F29" s="53">
        <v>646347</v>
      </c>
      <c r="G29" s="54">
        <v>-322</v>
      </c>
      <c r="H29" s="53">
        <f t="shared" si="8"/>
        <v>646025</v>
      </c>
      <c r="I29" s="53">
        <f t="shared" si="9"/>
        <v>1711365</v>
      </c>
      <c r="J29" s="53">
        <v>4252</v>
      </c>
      <c r="K29" s="76">
        <f t="shared" si="10"/>
        <v>1707113</v>
      </c>
      <c r="L29" s="53">
        <v>1711365</v>
      </c>
      <c r="M29" s="53">
        <v>1692681</v>
      </c>
      <c r="N29" s="53">
        <f t="shared" si="11"/>
        <v>18684</v>
      </c>
      <c r="O29" s="55">
        <f t="shared" si="12"/>
        <v>1.1</v>
      </c>
    </row>
    <row r="30" spans="1:15" ht="18" customHeight="1">
      <c r="A30" s="23"/>
      <c r="B30" s="30" t="s">
        <v>19</v>
      </c>
      <c r="C30" s="53">
        <v>2681993</v>
      </c>
      <c r="D30" s="54">
        <v>0</v>
      </c>
      <c r="E30" s="53">
        <f t="shared" si="7"/>
        <v>2681993</v>
      </c>
      <c r="F30" s="53">
        <v>1003288</v>
      </c>
      <c r="G30" s="54">
        <v>0</v>
      </c>
      <c r="H30" s="53">
        <f t="shared" si="8"/>
        <v>1003288</v>
      </c>
      <c r="I30" s="53">
        <f t="shared" si="9"/>
        <v>1678705</v>
      </c>
      <c r="J30" s="53">
        <v>4838</v>
      </c>
      <c r="K30" s="76">
        <f t="shared" si="10"/>
        <v>1673867</v>
      </c>
      <c r="L30" s="53">
        <v>1678705</v>
      </c>
      <c r="M30" s="53">
        <v>1632159</v>
      </c>
      <c r="N30" s="53">
        <f t="shared" si="11"/>
        <v>46546</v>
      </c>
      <c r="O30" s="55">
        <f t="shared" si="12"/>
        <v>2.9</v>
      </c>
    </row>
    <row r="31" spans="1:15" ht="18" customHeight="1">
      <c r="A31" s="23"/>
      <c r="B31" s="30" t="s">
        <v>239</v>
      </c>
      <c r="C31" s="53">
        <v>1035847</v>
      </c>
      <c r="D31" s="54">
        <v>0</v>
      </c>
      <c r="E31" s="53">
        <f t="shared" si="7"/>
        <v>1035847</v>
      </c>
      <c r="F31" s="53">
        <v>338933</v>
      </c>
      <c r="G31" s="54">
        <v>4</v>
      </c>
      <c r="H31" s="53">
        <f t="shared" si="8"/>
        <v>338937</v>
      </c>
      <c r="I31" s="53">
        <f t="shared" si="9"/>
        <v>696910</v>
      </c>
      <c r="J31" s="53">
        <v>1868</v>
      </c>
      <c r="K31" s="76">
        <f t="shared" si="10"/>
        <v>695042</v>
      </c>
      <c r="L31" s="53">
        <v>696910</v>
      </c>
      <c r="M31" s="53">
        <v>363019</v>
      </c>
      <c r="N31" s="53">
        <f t="shared" si="11"/>
        <v>333891</v>
      </c>
      <c r="O31" s="55">
        <f t="shared" si="12"/>
        <v>92</v>
      </c>
    </row>
    <row r="32" spans="1:15" ht="18" customHeight="1">
      <c r="A32" s="23"/>
      <c r="B32" s="30" t="s">
        <v>20</v>
      </c>
      <c r="C32" s="53">
        <v>3192076</v>
      </c>
      <c r="D32" s="54">
        <v>15</v>
      </c>
      <c r="E32" s="53">
        <f t="shared" si="7"/>
        <v>3192091</v>
      </c>
      <c r="F32" s="53">
        <v>757545</v>
      </c>
      <c r="G32" s="54">
        <v>-26</v>
      </c>
      <c r="H32" s="53">
        <f t="shared" si="8"/>
        <v>757519</v>
      </c>
      <c r="I32" s="53">
        <f t="shared" si="9"/>
        <v>2434572</v>
      </c>
      <c r="J32" s="53">
        <v>5758</v>
      </c>
      <c r="K32" s="76">
        <f t="shared" si="10"/>
        <v>2428814</v>
      </c>
      <c r="L32" s="53">
        <v>2434572</v>
      </c>
      <c r="M32" s="53">
        <v>2237954</v>
      </c>
      <c r="N32" s="53">
        <f t="shared" si="11"/>
        <v>196618</v>
      </c>
      <c r="O32" s="55">
        <f t="shared" si="12"/>
        <v>8.8</v>
      </c>
    </row>
    <row r="33" spans="1:15" ht="18" customHeight="1">
      <c r="A33" s="23"/>
      <c r="B33" s="30" t="s">
        <v>131</v>
      </c>
      <c r="C33" s="53">
        <v>8292083</v>
      </c>
      <c r="D33" s="54">
        <v>0</v>
      </c>
      <c r="E33" s="53">
        <f t="shared" si="7"/>
        <v>8292083</v>
      </c>
      <c r="F33" s="53">
        <v>1492144</v>
      </c>
      <c r="G33" s="54">
        <v>0</v>
      </c>
      <c r="H33" s="53">
        <f>F33+G33</f>
        <v>1492144</v>
      </c>
      <c r="I33" s="53">
        <f>E33-H33</f>
        <v>6799939</v>
      </c>
      <c r="J33" s="53">
        <v>14958</v>
      </c>
      <c r="K33" s="76">
        <f t="shared" si="10"/>
        <v>6784981</v>
      </c>
      <c r="L33" s="53">
        <v>6799939</v>
      </c>
      <c r="M33" s="53">
        <v>6529814</v>
      </c>
      <c r="N33" s="53">
        <f t="shared" si="11"/>
        <v>270125</v>
      </c>
      <c r="O33" s="55">
        <f t="shared" si="12"/>
        <v>4.1</v>
      </c>
    </row>
    <row r="34" spans="1:15" ht="18" customHeight="1">
      <c r="A34" s="23"/>
      <c r="B34" s="30" t="s">
        <v>21</v>
      </c>
      <c r="C34" s="53">
        <v>1831862</v>
      </c>
      <c r="D34" s="54">
        <v>-1304</v>
      </c>
      <c r="E34" s="53">
        <f t="shared" si="7"/>
        <v>1830558</v>
      </c>
      <c r="F34" s="53">
        <v>460174</v>
      </c>
      <c r="G34" s="54">
        <v>-3725</v>
      </c>
      <c r="H34" s="53">
        <f t="shared" si="8"/>
        <v>456449</v>
      </c>
      <c r="I34" s="53">
        <f t="shared" si="9"/>
        <v>1374109</v>
      </c>
      <c r="J34" s="53">
        <v>3302</v>
      </c>
      <c r="K34" s="76">
        <f t="shared" si="10"/>
        <v>1370807</v>
      </c>
      <c r="L34" s="53">
        <v>1374109</v>
      </c>
      <c r="M34" s="53">
        <v>1254427</v>
      </c>
      <c r="N34" s="53">
        <f t="shared" si="11"/>
        <v>119682</v>
      </c>
      <c r="O34" s="55">
        <f t="shared" si="12"/>
        <v>9.5</v>
      </c>
    </row>
    <row r="35" spans="1:15" ht="18" customHeight="1">
      <c r="A35" s="23"/>
      <c r="B35" s="30" t="s">
        <v>22</v>
      </c>
      <c r="C35" s="53">
        <v>3251514</v>
      </c>
      <c r="D35" s="54">
        <v>7</v>
      </c>
      <c r="E35" s="53">
        <f t="shared" si="7"/>
        <v>3251521</v>
      </c>
      <c r="F35" s="53">
        <v>631320</v>
      </c>
      <c r="G35" s="54">
        <v>-141</v>
      </c>
      <c r="H35" s="53">
        <f t="shared" si="8"/>
        <v>631179</v>
      </c>
      <c r="I35" s="53">
        <f t="shared" si="9"/>
        <v>2620342</v>
      </c>
      <c r="J35" s="53">
        <v>5865</v>
      </c>
      <c r="K35" s="76">
        <f t="shared" si="10"/>
        <v>2614477</v>
      </c>
      <c r="L35" s="53">
        <v>2620342</v>
      </c>
      <c r="M35" s="53">
        <v>2600537</v>
      </c>
      <c r="N35" s="53">
        <f t="shared" si="11"/>
        <v>19805</v>
      </c>
      <c r="O35" s="55">
        <f t="shared" si="12"/>
        <v>0.8</v>
      </c>
    </row>
    <row r="36" spans="1:15" ht="18" customHeight="1">
      <c r="A36" s="23"/>
      <c r="B36" s="30" t="s">
        <v>23</v>
      </c>
      <c r="C36" s="53">
        <v>1803850</v>
      </c>
      <c r="D36" s="54">
        <v>0</v>
      </c>
      <c r="E36" s="53">
        <f t="shared" si="7"/>
        <v>1803850</v>
      </c>
      <c r="F36" s="53">
        <v>535902</v>
      </c>
      <c r="G36" s="54">
        <v>0</v>
      </c>
      <c r="H36" s="53">
        <f t="shared" si="8"/>
        <v>535902</v>
      </c>
      <c r="I36" s="53">
        <f t="shared" si="9"/>
        <v>1267948</v>
      </c>
      <c r="J36" s="53">
        <v>3254</v>
      </c>
      <c r="K36" s="76">
        <f t="shared" si="10"/>
        <v>1264694</v>
      </c>
      <c r="L36" s="53">
        <v>1267948</v>
      </c>
      <c r="M36" s="53">
        <v>1263621</v>
      </c>
      <c r="N36" s="53">
        <f t="shared" si="11"/>
        <v>4327</v>
      </c>
      <c r="O36" s="55">
        <f t="shared" si="12"/>
        <v>0.3</v>
      </c>
    </row>
    <row r="37" spans="1:15" ht="18" customHeight="1">
      <c r="A37" s="23"/>
      <c r="B37" s="30" t="s">
        <v>24</v>
      </c>
      <c r="C37" s="53">
        <v>4322041</v>
      </c>
      <c r="D37" s="54">
        <v>0</v>
      </c>
      <c r="E37" s="53">
        <f t="shared" si="7"/>
        <v>4322041</v>
      </c>
      <c r="F37" s="53">
        <v>1628624</v>
      </c>
      <c r="G37" s="54">
        <v>0</v>
      </c>
      <c r="H37" s="53">
        <f t="shared" si="8"/>
        <v>1628624</v>
      </c>
      <c r="I37" s="53">
        <f t="shared" si="9"/>
        <v>2693417</v>
      </c>
      <c r="J37" s="53">
        <v>7796</v>
      </c>
      <c r="K37" s="76">
        <f t="shared" si="10"/>
        <v>2685621</v>
      </c>
      <c r="L37" s="53">
        <v>2693417</v>
      </c>
      <c r="M37" s="53">
        <v>2685790</v>
      </c>
      <c r="N37" s="53">
        <f t="shared" si="11"/>
        <v>7627</v>
      </c>
      <c r="O37" s="55">
        <f t="shared" si="12"/>
        <v>0.3</v>
      </c>
    </row>
    <row r="38" spans="1:15" ht="18" customHeight="1">
      <c r="A38" s="23"/>
      <c r="B38" s="30" t="s">
        <v>25</v>
      </c>
      <c r="C38" s="53">
        <v>3967298</v>
      </c>
      <c r="D38" s="54">
        <v>0</v>
      </c>
      <c r="E38" s="53">
        <f t="shared" si="7"/>
        <v>3967298</v>
      </c>
      <c r="F38" s="53">
        <v>1424385</v>
      </c>
      <c r="G38" s="54">
        <v>0</v>
      </c>
      <c r="H38" s="53">
        <f t="shared" si="8"/>
        <v>1424385</v>
      </c>
      <c r="I38" s="53">
        <f t="shared" si="9"/>
        <v>2542913</v>
      </c>
      <c r="J38" s="53">
        <v>7156</v>
      </c>
      <c r="K38" s="76">
        <f t="shared" si="10"/>
        <v>2535757</v>
      </c>
      <c r="L38" s="53">
        <v>2542913</v>
      </c>
      <c r="M38" s="53">
        <v>2686808</v>
      </c>
      <c r="N38" s="53">
        <f t="shared" si="11"/>
        <v>-143895</v>
      </c>
      <c r="O38" s="55">
        <f t="shared" si="12"/>
        <v>-5.4</v>
      </c>
    </row>
    <row r="39" spans="1:15" ht="18" customHeight="1">
      <c r="A39" s="23"/>
      <c r="B39" s="30" t="s">
        <v>26</v>
      </c>
      <c r="C39" s="53">
        <v>1338002</v>
      </c>
      <c r="D39" s="54">
        <v>0</v>
      </c>
      <c r="E39" s="53">
        <f t="shared" si="7"/>
        <v>1338002</v>
      </c>
      <c r="F39" s="53">
        <v>301849</v>
      </c>
      <c r="G39" s="54">
        <v>0</v>
      </c>
      <c r="H39" s="53">
        <f t="shared" si="8"/>
        <v>301849</v>
      </c>
      <c r="I39" s="53">
        <f t="shared" si="9"/>
        <v>1036153</v>
      </c>
      <c r="J39" s="53">
        <v>2413</v>
      </c>
      <c r="K39" s="76">
        <f t="shared" si="10"/>
        <v>1033740</v>
      </c>
      <c r="L39" s="53">
        <v>1036153</v>
      </c>
      <c r="M39" s="53">
        <v>1089998</v>
      </c>
      <c r="N39" s="53">
        <f t="shared" si="11"/>
        <v>-53845</v>
      </c>
      <c r="O39" s="55">
        <f t="shared" si="12"/>
        <v>-4.9</v>
      </c>
    </row>
    <row r="40" spans="1:15" ht="18" customHeight="1">
      <c r="A40" s="23"/>
      <c r="B40" s="30" t="s">
        <v>27</v>
      </c>
      <c r="C40" s="53">
        <v>2324995</v>
      </c>
      <c r="D40" s="54">
        <v>612</v>
      </c>
      <c r="E40" s="53">
        <f t="shared" si="7"/>
        <v>2325607</v>
      </c>
      <c r="F40" s="53">
        <v>388990</v>
      </c>
      <c r="G40" s="54">
        <v>-1468</v>
      </c>
      <c r="H40" s="53">
        <f t="shared" si="8"/>
        <v>387522</v>
      </c>
      <c r="I40" s="53">
        <f t="shared" si="9"/>
        <v>1938085</v>
      </c>
      <c r="J40" s="53">
        <v>4195</v>
      </c>
      <c r="K40" s="76">
        <f t="shared" si="10"/>
        <v>1933890</v>
      </c>
      <c r="L40" s="53">
        <v>1938085</v>
      </c>
      <c r="M40" s="53">
        <v>1940847</v>
      </c>
      <c r="N40" s="53">
        <f t="shared" si="11"/>
        <v>-2762</v>
      </c>
      <c r="O40" s="55">
        <f t="shared" si="12"/>
        <v>-0.1</v>
      </c>
    </row>
    <row r="41" spans="1:15" ht="18" customHeight="1">
      <c r="A41" s="23"/>
      <c r="B41" s="30" t="s">
        <v>28</v>
      </c>
      <c r="C41" s="53">
        <v>1215851</v>
      </c>
      <c r="D41" s="54">
        <v>0</v>
      </c>
      <c r="E41" s="53">
        <f t="shared" si="7"/>
        <v>1215851</v>
      </c>
      <c r="F41" s="53">
        <v>145635</v>
      </c>
      <c r="G41" s="54">
        <v>0</v>
      </c>
      <c r="H41" s="53">
        <f t="shared" si="8"/>
        <v>145635</v>
      </c>
      <c r="I41" s="53">
        <f t="shared" si="9"/>
        <v>1070216</v>
      </c>
      <c r="J41" s="53">
        <v>2193</v>
      </c>
      <c r="K41" s="76">
        <f t="shared" si="10"/>
        <v>1068023</v>
      </c>
      <c r="L41" s="53">
        <v>1070216</v>
      </c>
      <c r="M41" s="53">
        <v>1063620</v>
      </c>
      <c r="N41" s="53">
        <f t="shared" si="11"/>
        <v>6596</v>
      </c>
      <c r="O41" s="55">
        <f t="shared" si="12"/>
        <v>0.6</v>
      </c>
    </row>
    <row r="42" spans="1:15" ht="18" customHeight="1">
      <c r="A42" s="23"/>
      <c r="B42" s="30" t="s">
        <v>29</v>
      </c>
      <c r="C42" s="53">
        <v>1813740</v>
      </c>
      <c r="D42" s="54">
        <v>0</v>
      </c>
      <c r="E42" s="53">
        <f t="shared" si="7"/>
        <v>1813740</v>
      </c>
      <c r="F42" s="53">
        <v>351662</v>
      </c>
      <c r="G42" s="54">
        <v>0</v>
      </c>
      <c r="H42" s="53">
        <f t="shared" si="8"/>
        <v>351662</v>
      </c>
      <c r="I42" s="53">
        <f t="shared" si="9"/>
        <v>1462078</v>
      </c>
      <c r="J42" s="53">
        <v>3272</v>
      </c>
      <c r="K42" s="76">
        <f t="shared" si="10"/>
        <v>1458806</v>
      </c>
      <c r="L42" s="53">
        <v>1462078</v>
      </c>
      <c r="M42" s="53">
        <v>1312928</v>
      </c>
      <c r="N42" s="53">
        <f t="shared" si="11"/>
        <v>149150</v>
      </c>
      <c r="O42" s="55">
        <f t="shared" si="12"/>
        <v>11.4</v>
      </c>
    </row>
    <row r="43" spans="1:15" ht="18" customHeight="1">
      <c r="A43" s="23"/>
      <c r="B43" s="30" t="s">
        <v>30</v>
      </c>
      <c r="C43" s="53">
        <v>1435331</v>
      </c>
      <c r="D43" s="54">
        <v>0</v>
      </c>
      <c r="E43" s="53">
        <f t="shared" si="7"/>
        <v>1435331</v>
      </c>
      <c r="F43" s="53">
        <v>111072</v>
      </c>
      <c r="G43" s="54">
        <v>0</v>
      </c>
      <c r="H43" s="53">
        <f t="shared" si="8"/>
        <v>111072</v>
      </c>
      <c r="I43" s="53">
        <f t="shared" si="9"/>
        <v>1324259</v>
      </c>
      <c r="J43" s="53">
        <v>2589</v>
      </c>
      <c r="K43" s="76">
        <f t="shared" si="10"/>
        <v>1321670</v>
      </c>
      <c r="L43" s="53">
        <v>1324259</v>
      </c>
      <c r="M43" s="53">
        <v>1154953</v>
      </c>
      <c r="N43" s="53">
        <f t="shared" si="11"/>
        <v>169306</v>
      </c>
      <c r="O43" s="55">
        <f t="shared" si="12"/>
        <v>14.7</v>
      </c>
    </row>
    <row r="44" spans="1:15" ht="18" customHeight="1">
      <c r="A44" s="23"/>
      <c r="B44" s="30" t="s">
        <v>132</v>
      </c>
      <c r="C44" s="53">
        <v>7033703</v>
      </c>
      <c r="D44" s="54">
        <v>0</v>
      </c>
      <c r="E44" s="53">
        <f t="shared" si="7"/>
        <v>7033703</v>
      </c>
      <c r="F44" s="53">
        <v>1483144</v>
      </c>
      <c r="G44" s="54">
        <v>0</v>
      </c>
      <c r="H44" s="53">
        <f t="shared" si="8"/>
        <v>1483144</v>
      </c>
      <c r="I44" s="53">
        <f t="shared" si="9"/>
        <v>5550559</v>
      </c>
      <c r="J44" s="53">
        <v>12687</v>
      </c>
      <c r="K44" s="76">
        <f t="shared" si="10"/>
        <v>5537872</v>
      </c>
      <c r="L44" s="53">
        <v>5550559</v>
      </c>
      <c r="M44" s="53">
        <v>5670861</v>
      </c>
      <c r="N44" s="53">
        <f t="shared" si="11"/>
        <v>-120302</v>
      </c>
      <c r="O44" s="55">
        <f t="shared" si="12"/>
        <v>-2.1</v>
      </c>
    </row>
    <row r="45" spans="1:15" ht="18" customHeight="1">
      <c r="A45" s="23"/>
      <c r="B45" s="30" t="s">
        <v>31</v>
      </c>
      <c r="C45" s="53">
        <v>3290935</v>
      </c>
      <c r="D45" s="54">
        <v>0</v>
      </c>
      <c r="E45" s="53">
        <f t="shared" si="7"/>
        <v>3290935</v>
      </c>
      <c r="F45" s="53">
        <v>3042812</v>
      </c>
      <c r="G45" s="54">
        <v>0</v>
      </c>
      <c r="H45" s="53">
        <f>F45+G45</f>
        <v>3042812</v>
      </c>
      <c r="I45" s="53">
        <f>E45-H45</f>
        <v>248123</v>
      </c>
      <c r="J45" s="53">
        <v>5936</v>
      </c>
      <c r="K45" s="76">
        <f t="shared" si="10"/>
        <v>242187</v>
      </c>
      <c r="L45" s="53">
        <v>248123</v>
      </c>
      <c r="M45" s="61">
        <v>379914</v>
      </c>
      <c r="N45" s="53">
        <f t="shared" si="11"/>
        <v>-131791</v>
      </c>
      <c r="O45" s="55">
        <f t="shared" si="12"/>
        <v>-34.7</v>
      </c>
    </row>
    <row r="46" spans="1:15" ht="18" customHeight="1">
      <c r="A46" s="23"/>
      <c r="B46" s="30" t="s">
        <v>32</v>
      </c>
      <c r="C46" s="53">
        <v>1952932</v>
      </c>
      <c r="D46" s="54">
        <v>920</v>
      </c>
      <c r="E46" s="53">
        <f t="shared" si="7"/>
        <v>1953852</v>
      </c>
      <c r="F46" s="53">
        <v>1097431</v>
      </c>
      <c r="G46" s="54">
        <v>-704</v>
      </c>
      <c r="H46" s="53">
        <f t="shared" si="8"/>
        <v>1096727</v>
      </c>
      <c r="I46" s="53">
        <f t="shared" si="9"/>
        <v>857125</v>
      </c>
      <c r="J46" s="53">
        <v>3524</v>
      </c>
      <c r="K46" s="76">
        <f t="shared" si="10"/>
        <v>853601</v>
      </c>
      <c r="L46" s="53">
        <v>857125</v>
      </c>
      <c r="M46" s="53">
        <v>838587</v>
      </c>
      <c r="N46" s="53">
        <f t="shared" si="11"/>
        <v>18538</v>
      </c>
      <c r="O46" s="55">
        <f t="shared" si="12"/>
        <v>2.2</v>
      </c>
    </row>
    <row r="47" spans="1:15" ht="18" customHeight="1">
      <c r="A47" s="23"/>
      <c r="B47" s="30" t="s">
        <v>33</v>
      </c>
      <c r="C47" s="53">
        <v>1585234</v>
      </c>
      <c r="D47" s="54">
        <v>0</v>
      </c>
      <c r="E47" s="53">
        <f aca="true" t="shared" si="13" ref="E47:E59">C47+D47</f>
        <v>1585234</v>
      </c>
      <c r="F47" s="53">
        <v>403733</v>
      </c>
      <c r="G47" s="54">
        <v>0</v>
      </c>
      <c r="H47" s="53">
        <f t="shared" si="8"/>
        <v>403733</v>
      </c>
      <c r="I47" s="53">
        <f t="shared" si="9"/>
        <v>1181501</v>
      </c>
      <c r="J47" s="53">
        <v>2859</v>
      </c>
      <c r="K47" s="76">
        <f t="shared" si="10"/>
        <v>1178642</v>
      </c>
      <c r="L47" s="53">
        <v>1181501</v>
      </c>
      <c r="M47" s="53">
        <v>1167784</v>
      </c>
      <c r="N47" s="53">
        <f t="shared" si="11"/>
        <v>13717</v>
      </c>
      <c r="O47" s="55">
        <f t="shared" si="12"/>
        <v>1.2</v>
      </c>
    </row>
    <row r="48" spans="1:15" ht="18" customHeight="1">
      <c r="A48" s="23"/>
      <c r="B48" s="30" t="s">
        <v>34</v>
      </c>
      <c r="C48" s="53">
        <v>3633787</v>
      </c>
      <c r="D48" s="54">
        <v>0</v>
      </c>
      <c r="E48" s="53">
        <f t="shared" si="13"/>
        <v>3633787</v>
      </c>
      <c r="F48" s="53">
        <v>1904455</v>
      </c>
      <c r="G48" s="54">
        <v>0</v>
      </c>
      <c r="H48" s="53">
        <f t="shared" si="8"/>
        <v>1904455</v>
      </c>
      <c r="I48" s="53">
        <f t="shared" si="9"/>
        <v>1729332</v>
      </c>
      <c r="J48" s="53">
        <v>6555</v>
      </c>
      <c r="K48" s="76">
        <f t="shared" si="10"/>
        <v>1722777</v>
      </c>
      <c r="L48" s="53">
        <v>1729332</v>
      </c>
      <c r="M48" s="53">
        <v>1846256</v>
      </c>
      <c r="N48" s="53">
        <f t="shared" si="11"/>
        <v>-116924</v>
      </c>
      <c r="O48" s="55">
        <f t="shared" si="12"/>
        <v>-6.3</v>
      </c>
    </row>
    <row r="49" spans="1:15" ht="18" customHeight="1">
      <c r="A49" s="23"/>
      <c r="B49" s="30" t="s">
        <v>35</v>
      </c>
      <c r="C49" s="53">
        <v>3110525</v>
      </c>
      <c r="D49" s="54">
        <v>0</v>
      </c>
      <c r="E49" s="53">
        <f t="shared" si="13"/>
        <v>3110525</v>
      </c>
      <c r="F49" s="53">
        <v>1644574</v>
      </c>
      <c r="G49" s="54">
        <v>0</v>
      </c>
      <c r="H49" s="53">
        <f t="shared" si="8"/>
        <v>1644574</v>
      </c>
      <c r="I49" s="53">
        <f t="shared" si="9"/>
        <v>1465951</v>
      </c>
      <c r="J49" s="53">
        <v>5611</v>
      </c>
      <c r="K49" s="76">
        <f t="shared" si="10"/>
        <v>1460340</v>
      </c>
      <c r="L49" s="53">
        <v>1465951</v>
      </c>
      <c r="M49" s="53">
        <v>1475262</v>
      </c>
      <c r="N49" s="53">
        <f t="shared" si="11"/>
        <v>-9311</v>
      </c>
      <c r="O49" s="55">
        <f t="shared" si="12"/>
        <v>-0.6</v>
      </c>
    </row>
    <row r="50" spans="1:15" ht="18" customHeight="1">
      <c r="A50" s="23"/>
      <c r="B50" s="30" t="s">
        <v>36</v>
      </c>
      <c r="C50" s="53">
        <v>2133121</v>
      </c>
      <c r="D50" s="54">
        <v>0</v>
      </c>
      <c r="E50" s="53">
        <f t="shared" si="13"/>
        <v>2133121</v>
      </c>
      <c r="F50" s="53">
        <v>836221</v>
      </c>
      <c r="G50" s="54">
        <v>0</v>
      </c>
      <c r="H50" s="53">
        <f t="shared" si="8"/>
        <v>836221</v>
      </c>
      <c r="I50" s="53">
        <f t="shared" si="9"/>
        <v>1296900</v>
      </c>
      <c r="J50" s="53">
        <v>3848</v>
      </c>
      <c r="K50" s="76">
        <f t="shared" si="10"/>
        <v>1293052</v>
      </c>
      <c r="L50" s="53">
        <v>1296900</v>
      </c>
      <c r="M50" s="53">
        <v>1595706</v>
      </c>
      <c r="N50" s="53">
        <f t="shared" si="11"/>
        <v>-298806</v>
      </c>
      <c r="O50" s="55">
        <f t="shared" si="12"/>
        <v>-18.7</v>
      </c>
    </row>
    <row r="51" spans="1:15" ht="18" customHeight="1">
      <c r="A51" s="23"/>
      <c r="B51" s="30" t="s">
        <v>37</v>
      </c>
      <c r="C51" s="53">
        <v>3078848</v>
      </c>
      <c r="D51" s="54">
        <v>-1811</v>
      </c>
      <c r="E51" s="53">
        <f t="shared" si="13"/>
        <v>3077037</v>
      </c>
      <c r="F51" s="53">
        <v>764749</v>
      </c>
      <c r="G51" s="54">
        <v>-4310</v>
      </c>
      <c r="H51" s="53">
        <f t="shared" si="8"/>
        <v>760439</v>
      </c>
      <c r="I51" s="53">
        <f aca="true" t="shared" si="14" ref="I51:I68">E51-H51</f>
        <v>2316598</v>
      </c>
      <c r="J51" s="53">
        <v>5550</v>
      </c>
      <c r="K51" s="76">
        <f t="shared" si="10"/>
        <v>2311048</v>
      </c>
      <c r="L51" s="53">
        <v>2316598</v>
      </c>
      <c r="M51" s="53">
        <v>2298551</v>
      </c>
      <c r="N51" s="53">
        <f t="shared" si="11"/>
        <v>18047</v>
      </c>
      <c r="O51" s="55">
        <f t="shared" si="12"/>
        <v>0.8</v>
      </c>
    </row>
    <row r="52" spans="1:15" ht="18" customHeight="1">
      <c r="A52" s="23"/>
      <c r="B52" s="30" t="s">
        <v>38</v>
      </c>
      <c r="C52" s="53">
        <v>1866906</v>
      </c>
      <c r="D52" s="54">
        <v>-667</v>
      </c>
      <c r="E52" s="53">
        <f t="shared" si="13"/>
        <v>1866239</v>
      </c>
      <c r="F52" s="53">
        <v>282075</v>
      </c>
      <c r="G52" s="54">
        <v>-6</v>
      </c>
      <c r="H52" s="53">
        <f t="shared" si="8"/>
        <v>282069</v>
      </c>
      <c r="I52" s="53">
        <f t="shared" si="14"/>
        <v>1584170</v>
      </c>
      <c r="J52" s="53">
        <v>3366</v>
      </c>
      <c r="K52" s="76">
        <f t="shared" si="10"/>
        <v>1580804</v>
      </c>
      <c r="L52" s="53">
        <v>1584170</v>
      </c>
      <c r="M52" s="53">
        <v>1514377</v>
      </c>
      <c r="N52" s="53">
        <f t="shared" si="11"/>
        <v>69793</v>
      </c>
      <c r="O52" s="55">
        <f t="shared" si="12"/>
        <v>4.6</v>
      </c>
    </row>
    <row r="53" spans="1:15" ht="18" customHeight="1">
      <c r="A53" s="23"/>
      <c r="B53" s="30" t="s">
        <v>39</v>
      </c>
      <c r="C53" s="53">
        <v>3852239</v>
      </c>
      <c r="D53" s="54">
        <v>0</v>
      </c>
      <c r="E53" s="53">
        <f t="shared" si="13"/>
        <v>3852239</v>
      </c>
      <c r="F53" s="53">
        <v>1469313</v>
      </c>
      <c r="G53" s="54">
        <v>0</v>
      </c>
      <c r="H53" s="53">
        <f t="shared" si="8"/>
        <v>1469313</v>
      </c>
      <c r="I53" s="53">
        <f t="shared" si="14"/>
        <v>2382926</v>
      </c>
      <c r="J53" s="53">
        <v>6949</v>
      </c>
      <c r="K53" s="76">
        <f t="shared" si="10"/>
        <v>2375977</v>
      </c>
      <c r="L53" s="53">
        <v>2382926</v>
      </c>
      <c r="M53" s="53">
        <v>2403560</v>
      </c>
      <c r="N53" s="53">
        <f t="shared" si="11"/>
        <v>-20634</v>
      </c>
      <c r="O53" s="55">
        <f t="shared" si="12"/>
        <v>-0.9</v>
      </c>
    </row>
    <row r="54" spans="1:15" ht="18" customHeight="1">
      <c r="A54" s="23"/>
      <c r="B54" s="30" t="s">
        <v>40</v>
      </c>
      <c r="C54" s="53">
        <v>2094712</v>
      </c>
      <c r="D54" s="54">
        <v>0</v>
      </c>
      <c r="E54" s="53">
        <f t="shared" si="13"/>
        <v>2094712</v>
      </c>
      <c r="F54" s="53">
        <v>661960</v>
      </c>
      <c r="G54" s="54">
        <v>0</v>
      </c>
      <c r="H54" s="53">
        <f t="shared" si="8"/>
        <v>661960</v>
      </c>
      <c r="I54" s="53">
        <f t="shared" si="14"/>
        <v>1432752</v>
      </c>
      <c r="J54" s="53">
        <v>3778</v>
      </c>
      <c r="K54" s="76">
        <f t="shared" si="10"/>
        <v>1428974</v>
      </c>
      <c r="L54" s="53">
        <v>1432752</v>
      </c>
      <c r="M54" s="53">
        <v>1470891</v>
      </c>
      <c r="N54" s="53">
        <f t="shared" si="11"/>
        <v>-38139</v>
      </c>
      <c r="O54" s="55">
        <f t="shared" si="12"/>
        <v>-2.6</v>
      </c>
    </row>
    <row r="55" spans="1:15" ht="18" customHeight="1">
      <c r="A55" s="23"/>
      <c r="B55" s="30" t="s">
        <v>41</v>
      </c>
      <c r="C55" s="53">
        <v>2321308</v>
      </c>
      <c r="D55" s="54">
        <v>0</v>
      </c>
      <c r="E55" s="53">
        <f t="shared" si="13"/>
        <v>2321308</v>
      </c>
      <c r="F55" s="53">
        <v>582669</v>
      </c>
      <c r="G55" s="54">
        <v>0</v>
      </c>
      <c r="H55" s="53">
        <f t="shared" si="8"/>
        <v>582669</v>
      </c>
      <c r="I55" s="53">
        <f t="shared" si="14"/>
        <v>1738639</v>
      </c>
      <c r="J55" s="53">
        <v>4187</v>
      </c>
      <c r="K55" s="76">
        <f t="shared" si="10"/>
        <v>1734452</v>
      </c>
      <c r="L55" s="53">
        <v>1738639</v>
      </c>
      <c r="M55" s="53">
        <v>1743333</v>
      </c>
      <c r="N55" s="53">
        <f t="shared" si="11"/>
        <v>-4694</v>
      </c>
      <c r="O55" s="55">
        <f t="shared" si="12"/>
        <v>-0.3</v>
      </c>
    </row>
    <row r="56" spans="1:15" ht="18" customHeight="1">
      <c r="A56" s="23"/>
      <c r="B56" s="30" t="s">
        <v>42</v>
      </c>
      <c r="C56" s="53">
        <v>1849082</v>
      </c>
      <c r="D56" s="54">
        <v>-1</v>
      </c>
      <c r="E56" s="53">
        <f t="shared" si="13"/>
        <v>1849081</v>
      </c>
      <c r="F56" s="53">
        <v>601197</v>
      </c>
      <c r="G56" s="54">
        <v>-176</v>
      </c>
      <c r="H56" s="53">
        <f t="shared" si="8"/>
        <v>601021</v>
      </c>
      <c r="I56" s="53">
        <f t="shared" si="14"/>
        <v>1248060</v>
      </c>
      <c r="J56" s="53">
        <v>3335</v>
      </c>
      <c r="K56" s="76">
        <f t="shared" si="10"/>
        <v>1244725</v>
      </c>
      <c r="L56" s="53">
        <v>1248060</v>
      </c>
      <c r="M56" s="53">
        <v>1245825</v>
      </c>
      <c r="N56" s="53">
        <f t="shared" si="11"/>
        <v>2235</v>
      </c>
      <c r="O56" s="55">
        <f t="shared" si="12"/>
        <v>0.2</v>
      </c>
    </row>
    <row r="57" spans="1:15" ht="18" customHeight="1">
      <c r="A57" s="23"/>
      <c r="B57" s="30" t="s">
        <v>43</v>
      </c>
      <c r="C57" s="53">
        <v>2361389</v>
      </c>
      <c r="D57" s="54">
        <v>0</v>
      </c>
      <c r="E57" s="53">
        <f t="shared" si="13"/>
        <v>2361389</v>
      </c>
      <c r="F57" s="53">
        <v>507984</v>
      </c>
      <c r="G57" s="54">
        <v>18</v>
      </c>
      <c r="H57" s="53">
        <f t="shared" si="8"/>
        <v>508002</v>
      </c>
      <c r="I57" s="53">
        <f t="shared" si="14"/>
        <v>1853387</v>
      </c>
      <c r="J57" s="53">
        <v>4259</v>
      </c>
      <c r="K57" s="76">
        <f t="shared" si="10"/>
        <v>1849128</v>
      </c>
      <c r="L57" s="53">
        <v>1853387</v>
      </c>
      <c r="M57" s="53">
        <v>1905932</v>
      </c>
      <c r="N57" s="53">
        <f t="shared" si="11"/>
        <v>-52545</v>
      </c>
      <c r="O57" s="55">
        <f t="shared" si="12"/>
        <v>-2.8</v>
      </c>
    </row>
    <row r="58" spans="1:15" ht="18" customHeight="1">
      <c r="A58" s="23"/>
      <c r="B58" s="30" t="s">
        <v>44</v>
      </c>
      <c r="C58" s="53">
        <v>3906898</v>
      </c>
      <c r="D58" s="54">
        <v>0</v>
      </c>
      <c r="E58" s="53">
        <f t="shared" si="13"/>
        <v>3906898</v>
      </c>
      <c r="F58" s="53">
        <v>1457116</v>
      </c>
      <c r="G58" s="54">
        <v>0</v>
      </c>
      <c r="H58" s="53">
        <f t="shared" si="8"/>
        <v>1457116</v>
      </c>
      <c r="I58" s="53">
        <f t="shared" si="14"/>
        <v>2449782</v>
      </c>
      <c r="J58" s="53">
        <v>7047</v>
      </c>
      <c r="K58" s="76">
        <f t="shared" si="10"/>
        <v>2442735</v>
      </c>
      <c r="L58" s="53">
        <v>2449782</v>
      </c>
      <c r="M58" s="53">
        <v>2400145</v>
      </c>
      <c r="N58" s="53">
        <f t="shared" si="11"/>
        <v>49637</v>
      </c>
      <c r="O58" s="55">
        <f t="shared" si="12"/>
        <v>2.1</v>
      </c>
    </row>
    <row r="59" spans="1:15" ht="18" customHeight="1">
      <c r="A59" s="23"/>
      <c r="B59" s="30" t="s">
        <v>45</v>
      </c>
      <c r="C59" s="53">
        <v>2786380</v>
      </c>
      <c r="D59" s="54">
        <v>-1081</v>
      </c>
      <c r="E59" s="53">
        <f t="shared" si="13"/>
        <v>2785299</v>
      </c>
      <c r="F59" s="53">
        <v>848813</v>
      </c>
      <c r="G59" s="54">
        <v>-5079</v>
      </c>
      <c r="H59" s="53">
        <f t="shared" si="8"/>
        <v>843734</v>
      </c>
      <c r="I59" s="53">
        <f t="shared" si="14"/>
        <v>1941565</v>
      </c>
      <c r="J59" s="53">
        <v>5024</v>
      </c>
      <c r="K59" s="76">
        <f t="shared" si="10"/>
        <v>1936541</v>
      </c>
      <c r="L59" s="53">
        <v>1941565</v>
      </c>
      <c r="M59" s="53">
        <v>1914220</v>
      </c>
      <c r="N59" s="53">
        <f t="shared" si="11"/>
        <v>27345</v>
      </c>
      <c r="O59" s="55">
        <f t="shared" si="12"/>
        <v>1.4</v>
      </c>
    </row>
    <row r="60" spans="1:15" ht="18" customHeight="1">
      <c r="A60" s="23"/>
      <c r="B60" s="30" t="s">
        <v>46</v>
      </c>
      <c r="C60" s="53">
        <v>1429797</v>
      </c>
      <c r="D60" s="54">
        <v>0</v>
      </c>
      <c r="E60" s="53">
        <f>C60-D60</f>
        <v>1429797</v>
      </c>
      <c r="F60" s="53">
        <v>1356291</v>
      </c>
      <c r="G60" s="54">
        <v>0</v>
      </c>
      <c r="H60" s="53">
        <f>F60+G60</f>
        <v>1356291</v>
      </c>
      <c r="I60" s="53">
        <f>E60-H60</f>
        <v>73506</v>
      </c>
      <c r="J60" s="53">
        <v>2579</v>
      </c>
      <c r="K60" s="76">
        <f t="shared" si="10"/>
        <v>70927</v>
      </c>
      <c r="L60" s="61">
        <v>73506</v>
      </c>
      <c r="M60" s="61">
        <v>59017</v>
      </c>
      <c r="N60" s="53">
        <f t="shared" si="11"/>
        <v>14489</v>
      </c>
      <c r="O60" s="55">
        <f t="shared" si="12"/>
        <v>24.6</v>
      </c>
    </row>
    <row r="61" spans="1:15" ht="18" customHeight="1">
      <c r="A61" s="23"/>
      <c r="B61" s="30" t="s">
        <v>47</v>
      </c>
      <c r="C61" s="53">
        <v>1963000</v>
      </c>
      <c r="D61" s="54">
        <v>0</v>
      </c>
      <c r="E61" s="53">
        <f>C61-D61</f>
        <v>1963000</v>
      </c>
      <c r="F61" s="53">
        <v>1804090</v>
      </c>
      <c r="G61" s="54">
        <v>0</v>
      </c>
      <c r="H61" s="53">
        <f>F61+G61</f>
        <v>1804090</v>
      </c>
      <c r="I61" s="53">
        <f>E61-H61</f>
        <v>158910</v>
      </c>
      <c r="J61" s="53">
        <v>3541</v>
      </c>
      <c r="K61" s="76">
        <f t="shared" si="10"/>
        <v>155369</v>
      </c>
      <c r="L61" s="61">
        <v>158910</v>
      </c>
      <c r="M61" s="61">
        <v>149388</v>
      </c>
      <c r="N61" s="53">
        <f t="shared" si="11"/>
        <v>9522</v>
      </c>
      <c r="O61" s="55">
        <f t="shared" si="12"/>
        <v>6.4</v>
      </c>
    </row>
    <row r="62" spans="1:15" ht="18" customHeight="1">
      <c r="A62" s="23"/>
      <c r="B62" s="30" t="s">
        <v>48</v>
      </c>
      <c r="C62" s="53">
        <v>2956983</v>
      </c>
      <c r="D62" s="54">
        <v>0</v>
      </c>
      <c r="E62" s="53">
        <f aca="true" t="shared" si="15" ref="E62:E68">C62+D62</f>
        <v>2956983</v>
      </c>
      <c r="F62" s="53">
        <v>2521667</v>
      </c>
      <c r="G62" s="54">
        <v>0</v>
      </c>
      <c r="H62" s="53">
        <f aca="true" t="shared" si="16" ref="H62:H68">F62+G62</f>
        <v>2521667</v>
      </c>
      <c r="I62" s="53">
        <f t="shared" si="14"/>
        <v>435316</v>
      </c>
      <c r="J62" s="53">
        <v>5334</v>
      </c>
      <c r="K62" s="76">
        <f t="shared" si="10"/>
        <v>429982</v>
      </c>
      <c r="L62" s="53">
        <v>435316</v>
      </c>
      <c r="M62" s="53">
        <v>477805</v>
      </c>
      <c r="N62" s="53">
        <f t="shared" si="11"/>
        <v>-42489</v>
      </c>
      <c r="O62" s="59">
        <f t="shared" si="12"/>
        <v>-8.9</v>
      </c>
    </row>
    <row r="63" spans="1:15" ht="18" customHeight="1">
      <c r="A63" s="23"/>
      <c r="B63" s="30" t="s">
        <v>49</v>
      </c>
      <c r="C63" s="53">
        <v>1627246</v>
      </c>
      <c r="D63" s="54">
        <v>0</v>
      </c>
      <c r="E63" s="53">
        <f t="shared" si="15"/>
        <v>1627246</v>
      </c>
      <c r="F63" s="53">
        <v>414233</v>
      </c>
      <c r="G63" s="54">
        <v>0</v>
      </c>
      <c r="H63" s="53">
        <f t="shared" si="16"/>
        <v>414233</v>
      </c>
      <c r="I63" s="53">
        <f t="shared" si="14"/>
        <v>1213013</v>
      </c>
      <c r="J63" s="53">
        <v>2935</v>
      </c>
      <c r="K63" s="76">
        <f t="shared" si="10"/>
        <v>1210078</v>
      </c>
      <c r="L63" s="53">
        <v>1213013</v>
      </c>
      <c r="M63" s="53">
        <v>1136809</v>
      </c>
      <c r="N63" s="53">
        <f t="shared" si="11"/>
        <v>76204</v>
      </c>
      <c r="O63" s="55">
        <f t="shared" si="12"/>
        <v>6.7</v>
      </c>
    </row>
    <row r="64" spans="1:15" ht="18" customHeight="1">
      <c r="A64" s="23"/>
      <c r="B64" s="30" t="s">
        <v>51</v>
      </c>
      <c r="C64" s="53">
        <v>1861853</v>
      </c>
      <c r="D64" s="54">
        <v>0</v>
      </c>
      <c r="E64" s="53">
        <f t="shared" si="15"/>
        <v>1861853</v>
      </c>
      <c r="F64" s="53">
        <v>1566365</v>
      </c>
      <c r="G64" s="54">
        <v>0</v>
      </c>
      <c r="H64" s="53">
        <f t="shared" si="16"/>
        <v>1566365</v>
      </c>
      <c r="I64" s="53">
        <f t="shared" si="14"/>
        <v>295488</v>
      </c>
      <c r="J64" s="53">
        <v>3358</v>
      </c>
      <c r="K64" s="76">
        <f t="shared" si="10"/>
        <v>292130</v>
      </c>
      <c r="L64" s="53">
        <v>295488</v>
      </c>
      <c r="M64" s="53">
        <v>295196</v>
      </c>
      <c r="N64" s="53">
        <f t="shared" si="11"/>
        <v>292</v>
      </c>
      <c r="O64" s="55">
        <f t="shared" si="12"/>
        <v>0.1</v>
      </c>
    </row>
    <row r="65" spans="1:15" ht="18" customHeight="1">
      <c r="A65" s="23"/>
      <c r="B65" s="30" t="s">
        <v>52</v>
      </c>
      <c r="C65" s="53">
        <v>4237122</v>
      </c>
      <c r="D65" s="54">
        <v>0</v>
      </c>
      <c r="E65" s="53">
        <f t="shared" si="15"/>
        <v>4237122</v>
      </c>
      <c r="F65" s="53">
        <v>1729280</v>
      </c>
      <c r="G65" s="54">
        <v>0</v>
      </c>
      <c r="H65" s="53">
        <f t="shared" si="16"/>
        <v>1729280</v>
      </c>
      <c r="I65" s="53">
        <f t="shared" si="14"/>
        <v>2507842</v>
      </c>
      <c r="J65" s="53">
        <v>7643</v>
      </c>
      <c r="K65" s="76">
        <f t="shared" si="10"/>
        <v>2500199</v>
      </c>
      <c r="L65" s="53">
        <v>2507842</v>
      </c>
      <c r="M65" s="53">
        <v>2466778</v>
      </c>
      <c r="N65" s="53">
        <f t="shared" si="11"/>
        <v>41064</v>
      </c>
      <c r="O65" s="55">
        <f t="shared" si="12"/>
        <v>1.7</v>
      </c>
    </row>
    <row r="66" spans="1:15" ht="18" customHeight="1">
      <c r="A66" s="23"/>
      <c r="B66" s="30" t="s">
        <v>53</v>
      </c>
      <c r="C66" s="53">
        <v>1009752</v>
      </c>
      <c r="D66" s="54">
        <v>0</v>
      </c>
      <c r="E66" s="53">
        <f t="shared" si="15"/>
        <v>1009752</v>
      </c>
      <c r="F66" s="53">
        <v>114596</v>
      </c>
      <c r="G66" s="54">
        <v>0</v>
      </c>
      <c r="H66" s="53">
        <f t="shared" si="16"/>
        <v>114596</v>
      </c>
      <c r="I66" s="53">
        <f t="shared" si="14"/>
        <v>895156</v>
      </c>
      <c r="J66" s="53">
        <v>1821</v>
      </c>
      <c r="K66" s="76">
        <f t="shared" si="10"/>
        <v>893335</v>
      </c>
      <c r="L66" s="53">
        <v>895156</v>
      </c>
      <c r="M66" s="53">
        <v>818210</v>
      </c>
      <c r="N66" s="53">
        <f t="shared" si="11"/>
        <v>76946</v>
      </c>
      <c r="O66" s="55">
        <f t="shared" si="12"/>
        <v>9.4</v>
      </c>
    </row>
    <row r="67" spans="1:15" ht="18" customHeight="1">
      <c r="A67" s="23"/>
      <c r="B67" s="30" t="s">
        <v>54</v>
      </c>
      <c r="C67" s="53">
        <v>2071491</v>
      </c>
      <c r="D67" s="54">
        <v>0</v>
      </c>
      <c r="E67" s="53">
        <f t="shared" si="15"/>
        <v>2071491</v>
      </c>
      <c r="F67" s="53">
        <v>1424657</v>
      </c>
      <c r="G67" s="54">
        <v>0</v>
      </c>
      <c r="H67" s="53">
        <f t="shared" si="16"/>
        <v>1424657</v>
      </c>
      <c r="I67" s="53">
        <f t="shared" si="14"/>
        <v>646834</v>
      </c>
      <c r="J67" s="53">
        <v>3737</v>
      </c>
      <c r="K67" s="76">
        <f t="shared" si="10"/>
        <v>643097</v>
      </c>
      <c r="L67" s="53">
        <v>646834</v>
      </c>
      <c r="M67" s="53">
        <v>552503</v>
      </c>
      <c r="N67" s="53">
        <f t="shared" si="11"/>
        <v>94331</v>
      </c>
      <c r="O67" s="59">
        <f t="shared" si="12"/>
        <v>17.1</v>
      </c>
    </row>
    <row r="68" spans="1:15" ht="18" customHeight="1">
      <c r="A68" s="23"/>
      <c r="B68" s="30" t="s">
        <v>55</v>
      </c>
      <c r="C68" s="53">
        <v>2540944</v>
      </c>
      <c r="D68" s="54">
        <v>0</v>
      </c>
      <c r="E68" s="53">
        <f t="shared" si="15"/>
        <v>2540944</v>
      </c>
      <c r="F68" s="56">
        <v>491563</v>
      </c>
      <c r="G68" s="54">
        <v>0</v>
      </c>
      <c r="H68" s="53">
        <f t="shared" si="16"/>
        <v>491563</v>
      </c>
      <c r="I68" s="53">
        <f t="shared" si="14"/>
        <v>2049381</v>
      </c>
      <c r="J68" s="53">
        <v>4583</v>
      </c>
      <c r="K68" s="76">
        <f t="shared" si="10"/>
        <v>2044798</v>
      </c>
      <c r="L68" s="53">
        <v>2049381</v>
      </c>
      <c r="M68" s="56">
        <v>2018315</v>
      </c>
      <c r="N68" s="53">
        <f t="shared" si="11"/>
        <v>31066</v>
      </c>
      <c r="O68" s="55">
        <f t="shared" si="12"/>
        <v>1.5</v>
      </c>
    </row>
    <row r="69" spans="1:15" ht="18" customHeight="1">
      <c r="A69" s="167" t="s">
        <v>107</v>
      </c>
      <c r="B69" s="170"/>
      <c r="C69" s="57">
        <f>SUM(C24:C68)</f>
        <v>121464460</v>
      </c>
      <c r="D69" s="57">
        <f>SUM(D24:D68)</f>
        <v>-3825</v>
      </c>
      <c r="E69" s="57">
        <f>SUM(E24:E68)</f>
        <v>121460635</v>
      </c>
      <c r="F69" s="57">
        <f aca="true" t="shared" si="17" ref="F69:M69">SUM(F24:F68)</f>
        <v>44315941</v>
      </c>
      <c r="G69" s="57">
        <f t="shared" si="17"/>
        <v>-15358</v>
      </c>
      <c r="H69" s="57">
        <f t="shared" si="17"/>
        <v>44300583</v>
      </c>
      <c r="I69" s="57">
        <f t="shared" si="17"/>
        <v>77160052</v>
      </c>
      <c r="J69" s="57">
        <f>SUM(J24:J68)</f>
        <v>219087</v>
      </c>
      <c r="K69" s="79">
        <f>SUM(K24:K68)</f>
        <v>76940965</v>
      </c>
      <c r="L69" s="57">
        <f>SUM(L24:L68)</f>
        <v>77160052</v>
      </c>
      <c r="M69" s="57">
        <f t="shared" si="17"/>
        <v>76195565</v>
      </c>
      <c r="N69" s="57">
        <f>SUM(N24:N68)</f>
        <v>964487</v>
      </c>
      <c r="O69" s="82">
        <f>ROUND(N69/M69*100,1)</f>
        <v>1.3</v>
      </c>
    </row>
    <row r="70" spans="1:15" ht="18" customHeight="1">
      <c r="A70" s="167" t="s">
        <v>125</v>
      </c>
      <c r="B70" s="170"/>
      <c r="C70" s="57">
        <f aca="true" t="shared" si="18" ref="C70:N70">C23+C69</f>
        <v>406184614</v>
      </c>
      <c r="D70" s="57">
        <f t="shared" si="18"/>
        <v>-40609</v>
      </c>
      <c r="E70" s="57">
        <f t="shared" si="18"/>
        <v>406144005</v>
      </c>
      <c r="F70" s="57">
        <f t="shared" si="18"/>
        <v>200995814</v>
      </c>
      <c r="G70" s="57">
        <f t="shared" si="18"/>
        <v>-36477</v>
      </c>
      <c r="H70" s="57">
        <f t="shared" si="18"/>
        <v>200959337</v>
      </c>
      <c r="I70" s="57">
        <f t="shared" si="18"/>
        <v>205184668</v>
      </c>
      <c r="J70" s="57">
        <f t="shared" si="18"/>
        <v>732599</v>
      </c>
      <c r="K70" s="79">
        <f>K23+K69</f>
        <v>204452069</v>
      </c>
      <c r="L70" s="57">
        <f>L23+L69</f>
        <v>205184668</v>
      </c>
      <c r="M70" s="57">
        <f t="shared" si="18"/>
        <v>199455227</v>
      </c>
      <c r="N70" s="57">
        <f t="shared" si="18"/>
        <v>5729441</v>
      </c>
      <c r="O70" s="55">
        <f>ROUND(N70/M70*100,1)</f>
        <v>2.9</v>
      </c>
    </row>
    <row r="71" spans="1:15" ht="18" customHeight="1">
      <c r="A71" s="21" t="s">
        <v>108</v>
      </c>
      <c r="B71" s="27"/>
      <c r="C71" s="58"/>
      <c r="D71" s="58"/>
      <c r="E71" s="58"/>
      <c r="F71" s="58"/>
      <c r="G71" s="58"/>
      <c r="H71" s="58"/>
      <c r="I71" s="58"/>
      <c r="J71" s="58"/>
      <c r="K71" s="31"/>
      <c r="L71" s="58"/>
      <c r="M71" s="58"/>
      <c r="N71" s="58"/>
      <c r="O71" s="60"/>
    </row>
    <row r="72" spans="1:15" ht="18" customHeight="1">
      <c r="A72" s="23"/>
      <c r="B72" s="30" t="s">
        <v>50</v>
      </c>
      <c r="C72" s="53">
        <v>2380059</v>
      </c>
      <c r="D72" s="54">
        <v>0</v>
      </c>
      <c r="E72" s="53">
        <f>C72-D72</f>
        <v>2380059</v>
      </c>
      <c r="F72" s="53">
        <v>3166354</v>
      </c>
      <c r="G72" s="54">
        <v>0</v>
      </c>
      <c r="H72" s="53">
        <f>F72+G72</f>
        <v>3166354</v>
      </c>
      <c r="I72" s="53">
        <f>E72-H72</f>
        <v>-786295</v>
      </c>
      <c r="J72" s="61">
        <v>0</v>
      </c>
      <c r="K72" s="77">
        <v>0</v>
      </c>
      <c r="L72" s="61">
        <v>0</v>
      </c>
      <c r="M72" s="61">
        <v>0</v>
      </c>
      <c r="N72" s="61">
        <f>K72-M72</f>
        <v>0</v>
      </c>
      <c r="O72" s="61">
        <v>0</v>
      </c>
    </row>
    <row r="73" spans="1:15" ht="18" customHeight="1">
      <c r="A73" s="167" t="s">
        <v>109</v>
      </c>
      <c r="B73" s="170"/>
      <c r="C73" s="57">
        <f>SUM(C72)</f>
        <v>2380059</v>
      </c>
      <c r="D73" s="57">
        <f aca="true" t="shared" si="19" ref="D73:L73">SUM(D72)</f>
        <v>0</v>
      </c>
      <c r="E73" s="57">
        <f t="shared" si="19"/>
        <v>2380059</v>
      </c>
      <c r="F73" s="57">
        <f t="shared" si="19"/>
        <v>3166354</v>
      </c>
      <c r="G73" s="57">
        <f t="shared" si="19"/>
        <v>0</v>
      </c>
      <c r="H73" s="57">
        <f t="shared" si="19"/>
        <v>3166354</v>
      </c>
      <c r="I73" s="57">
        <f t="shared" si="19"/>
        <v>-786295</v>
      </c>
      <c r="J73" s="62">
        <f t="shared" si="19"/>
        <v>0</v>
      </c>
      <c r="K73" s="78">
        <f t="shared" si="19"/>
        <v>0</v>
      </c>
      <c r="L73" s="78">
        <f t="shared" si="19"/>
        <v>0</v>
      </c>
      <c r="M73" s="62">
        <f>SUM(M72)</f>
        <v>0</v>
      </c>
      <c r="N73" s="62">
        <f>SUM(N72)</f>
        <v>0</v>
      </c>
      <c r="O73" s="63" t="s">
        <v>136</v>
      </c>
    </row>
    <row r="74" spans="1:15" ht="18" customHeight="1">
      <c r="A74" s="167" t="s">
        <v>110</v>
      </c>
      <c r="B74" s="168"/>
      <c r="C74" s="57">
        <f aca="true" t="shared" si="20" ref="C74:N74">SUM(C70,C73)</f>
        <v>408564673</v>
      </c>
      <c r="D74" s="57">
        <f t="shared" si="20"/>
        <v>-40609</v>
      </c>
      <c r="E74" s="57">
        <f t="shared" si="20"/>
        <v>408524064</v>
      </c>
      <c r="F74" s="57">
        <f t="shared" si="20"/>
        <v>204162168</v>
      </c>
      <c r="G74" s="57">
        <f t="shared" si="20"/>
        <v>-36477</v>
      </c>
      <c r="H74" s="57">
        <f t="shared" si="20"/>
        <v>204125691</v>
      </c>
      <c r="I74" s="57">
        <f t="shared" si="20"/>
        <v>204398373</v>
      </c>
      <c r="J74" s="57">
        <f t="shared" si="20"/>
        <v>732599</v>
      </c>
      <c r="K74" s="79">
        <f t="shared" si="20"/>
        <v>204452069</v>
      </c>
      <c r="L74" s="57">
        <f t="shared" si="20"/>
        <v>205184668</v>
      </c>
      <c r="M74" s="57">
        <f t="shared" si="20"/>
        <v>199455227</v>
      </c>
      <c r="N74" s="57">
        <f t="shared" si="20"/>
        <v>5729441</v>
      </c>
      <c r="O74" s="64">
        <f>ROUND(N74/M74*100,1)</f>
        <v>2.9</v>
      </c>
    </row>
  </sheetData>
  <sheetProtection/>
  <mergeCells count="10">
    <mergeCell ref="F4:H4"/>
    <mergeCell ref="A74:B74"/>
    <mergeCell ref="N3:O3"/>
    <mergeCell ref="A73:B73"/>
    <mergeCell ref="A69:B69"/>
    <mergeCell ref="A70:B70"/>
    <mergeCell ref="A23:B23"/>
    <mergeCell ref="N4:O4"/>
    <mergeCell ref="A6:B6"/>
    <mergeCell ref="C4:E4"/>
  </mergeCells>
  <printOptions/>
  <pageMargins left="0.7874015748031497" right="0.3937007874015748" top="0.7874015748031497" bottom="0.3937007874015748" header="0.5905511811023623" footer="0.31496062992125984"/>
  <pageSetup blackAndWhite="1" firstPageNumber="239" useFirstPageNumber="1" horizontalDpi="600" verticalDpi="600" orientation="portrait" paperSize="9" scale="57" r:id="rId1"/>
  <headerFooter alignWithMargins="0">
    <oddFooter>&amp;C&amp;18&amp;P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57"/>
  <sheetViews>
    <sheetView view="pageBreakPreview" zoomScale="70" zoomScaleNormal="50" zoomScaleSheetLayoutView="70" zoomScalePageLayoutView="0" workbookViewId="0" topLeftCell="A13">
      <selection activeCell="B6" sqref="B6:B49"/>
    </sheetView>
  </sheetViews>
  <sheetFormatPr defaultColWidth="9.00390625" defaultRowHeight="18" customHeight="1"/>
  <cols>
    <col min="1" max="1" width="9.00390625" style="84" customWidth="1"/>
    <col min="2" max="4" width="6.25390625" style="84" customWidth="1"/>
    <col min="5" max="5" width="6.375" style="84" customWidth="1"/>
    <col min="6" max="7" width="6.25390625" style="84" customWidth="1"/>
    <col min="8" max="11" width="17.25390625" style="84" customWidth="1"/>
    <col min="12" max="17" width="6.625" style="84" customWidth="1"/>
    <col min="18" max="21" width="18.125" style="84" customWidth="1"/>
    <col min="22" max="22" width="11.75390625" style="84" bestFit="1" customWidth="1"/>
    <col min="23" max="16384" width="9.00390625" style="84" customWidth="1"/>
  </cols>
  <sheetData>
    <row r="1" spans="1:20" ht="25.5" customHeight="1">
      <c r="A1" s="83"/>
      <c r="B1" s="66" t="s">
        <v>169</v>
      </c>
      <c r="R1" s="85"/>
      <c r="S1" s="85"/>
      <c r="T1" s="85"/>
    </row>
    <row r="2" spans="2:20" ht="19.5" thickBot="1">
      <c r="B2" s="66"/>
      <c r="R2" s="85"/>
      <c r="S2" s="85"/>
      <c r="T2" s="85"/>
    </row>
    <row r="3" spans="1:21" ht="18.75">
      <c r="A3" s="180">
        <v>240</v>
      </c>
      <c r="B3" s="67"/>
      <c r="C3" s="86"/>
      <c r="D3" s="86"/>
      <c r="E3" s="86"/>
      <c r="F3" s="86"/>
      <c r="G3" s="87" t="s">
        <v>137</v>
      </c>
      <c r="H3" s="127" t="s">
        <v>256</v>
      </c>
      <c r="I3" s="126" t="s">
        <v>242</v>
      </c>
      <c r="J3" s="88" t="s">
        <v>70</v>
      </c>
      <c r="K3" s="86" t="s">
        <v>106</v>
      </c>
      <c r="L3" s="67"/>
      <c r="M3" s="86"/>
      <c r="N3" s="86"/>
      <c r="O3" s="86"/>
      <c r="P3" s="86"/>
      <c r="Q3" s="87" t="s">
        <v>137</v>
      </c>
      <c r="R3" s="127" t="s">
        <v>256</v>
      </c>
      <c r="S3" s="126" t="s">
        <v>242</v>
      </c>
      <c r="T3" s="88" t="s">
        <v>70</v>
      </c>
      <c r="U3" s="89" t="s">
        <v>106</v>
      </c>
    </row>
    <row r="4" spans="1:21" ht="18.75">
      <c r="A4" s="180"/>
      <c r="B4" s="68"/>
      <c r="C4" s="90"/>
      <c r="D4" s="90"/>
      <c r="E4" s="90"/>
      <c r="F4" s="90"/>
      <c r="G4" s="91"/>
      <c r="H4" s="92" t="s">
        <v>118</v>
      </c>
      <c r="I4" s="93" t="s">
        <v>118</v>
      </c>
      <c r="J4" s="93" t="s">
        <v>178</v>
      </c>
      <c r="K4" s="90" t="s">
        <v>179</v>
      </c>
      <c r="L4" s="68"/>
      <c r="M4" s="90"/>
      <c r="N4" s="90"/>
      <c r="O4" s="90"/>
      <c r="P4" s="90"/>
      <c r="Q4" s="91"/>
      <c r="R4" s="92" t="s">
        <v>118</v>
      </c>
      <c r="S4" s="93" t="s">
        <v>118</v>
      </c>
      <c r="T4" s="93" t="s">
        <v>178</v>
      </c>
      <c r="U4" s="94" t="s">
        <v>179</v>
      </c>
    </row>
    <row r="5" spans="1:21" ht="14.25" thickBot="1">
      <c r="A5" s="180"/>
      <c r="B5" s="95" t="s">
        <v>138</v>
      </c>
      <c r="C5" s="96"/>
      <c r="D5" s="96"/>
      <c r="E5" s="96"/>
      <c r="F5" s="96"/>
      <c r="G5" s="97"/>
      <c r="H5" s="98" t="s">
        <v>180</v>
      </c>
      <c r="I5" s="99" t="s">
        <v>181</v>
      </c>
      <c r="J5" s="100" t="s">
        <v>182</v>
      </c>
      <c r="K5" s="101" t="s">
        <v>183</v>
      </c>
      <c r="L5" s="95" t="s">
        <v>138</v>
      </c>
      <c r="M5" s="96"/>
      <c r="N5" s="96"/>
      <c r="O5" s="96"/>
      <c r="P5" s="96"/>
      <c r="Q5" s="97"/>
      <c r="R5" s="98" t="s">
        <v>180</v>
      </c>
      <c r="S5" s="99" t="s">
        <v>181</v>
      </c>
      <c r="T5" s="100" t="s">
        <v>182</v>
      </c>
      <c r="U5" s="102" t="s">
        <v>183</v>
      </c>
    </row>
    <row r="6" spans="1:21" ht="17.25" customHeight="1">
      <c r="A6" s="180"/>
      <c r="B6" s="237" t="s">
        <v>139</v>
      </c>
      <c r="C6" s="210" t="s">
        <v>184</v>
      </c>
      <c r="D6" s="210"/>
      <c r="E6" s="210"/>
      <c r="F6" s="210"/>
      <c r="G6" s="211"/>
      <c r="H6" s="103">
        <v>26362655</v>
      </c>
      <c r="I6" s="103">
        <v>26115183</v>
      </c>
      <c r="J6" s="141">
        <f>H6-I6</f>
        <v>247472</v>
      </c>
      <c r="K6" s="124">
        <f>J6/I6*100</f>
        <v>0.9476173305008048</v>
      </c>
      <c r="L6" s="237" t="s">
        <v>140</v>
      </c>
      <c r="M6" s="206" t="s">
        <v>185</v>
      </c>
      <c r="N6" s="207"/>
      <c r="O6" s="207"/>
      <c r="P6" s="207"/>
      <c r="Q6" s="208"/>
      <c r="R6" s="104">
        <v>593737</v>
      </c>
      <c r="S6" s="104">
        <v>774469</v>
      </c>
      <c r="T6" s="118">
        <f>R6-S6</f>
        <v>-180732</v>
      </c>
      <c r="U6" s="122">
        <f>T6/S6*100</f>
        <v>-23.336247157730007</v>
      </c>
    </row>
    <row r="7" spans="1:21" ht="17.25" customHeight="1">
      <c r="A7" s="180"/>
      <c r="B7" s="238"/>
      <c r="C7" s="214" t="s">
        <v>186</v>
      </c>
      <c r="D7" s="215"/>
      <c r="E7" s="216"/>
      <c r="F7" s="220" t="s">
        <v>141</v>
      </c>
      <c r="G7" s="221"/>
      <c r="H7" s="104">
        <v>15324432</v>
      </c>
      <c r="I7" s="104">
        <v>15962694</v>
      </c>
      <c r="J7" s="105">
        <f aca="true" t="shared" si="0" ref="J7:J47">H7-I7</f>
        <v>-638262</v>
      </c>
      <c r="K7" s="123">
        <f>J7/I7*100</f>
        <v>-3.998460410254059</v>
      </c>
      <c r="L7" s="259"/>
      <c r="M7" s="209" t="s">
        <v>187</v>
      </c>
      <c r="N7" s="209"/>
      <c r="O7" s="209"/>
      <c r="P7" s="209"/>
      <c r="Q7" s="209"/>
      <c r="R7" s="104">
        <v>741012</v>
      </c>
      <c r="S7" s="104">
        <v>782190</v>
      </c>
      <c r="T7" s="105">
        <f>R7-S7</f>
        <v>-41178</v>
      </c>
      <c r="U7" s="123">
        <f>T7/S7*100</f>
        <v>-5.2644498139838145</v>
      </c>
    </row>
    <row r="8" spans="1:21" ht="17.25" customHeight="1">
      <c r="A8" s="180"/>
      <c r="B8" s="238"/>
      <c r="C8" s="217"/>
      <c r="D8" s="218"/>
      <c r="E8" s="219"/>
      <c r="F8" s="212" t="s">
        <v>142</v>
      </c>
      <c r="G8" s="213"/>
      <c r="H8" s="104">
        <v>15321044</v>
      </c>
      <c r="I8" s="104">
        <v>16485006</v>
      </c>
      <c r="J8" s="105">
        <f t="shared" si="0"/>
        <v>-1163962</v>
      </c>
      <c r="K8" s="123">
        <f aca="true" t="shared" si="1" ref="K8:K43">J8/I8*100</f>
        <v>-7.060731430731661</v>
      </c>
      <c r="L8" s="238"/>
      <c r="M8" s="181" t="s">
        <v>188</v>
      </c>
      <c r="N8" s="183"/>
      <c r="O8" s="181" t="s">
        <v>189</v>
      </c>
      <c r="P8" s="182"/>
      <c r="Q8" s="183"/>
      <c r="R8" s="191">
        <v>1257027</v>
      </c>
      <c r="S8" s="191">
        <v>1312203</v>
      </c>
      <c r="T8" s="235">
        <f aca="true" t="shared" si="2" ref="T8:T26">R8-S8</f>
        <v>-55176</v>
      </c>
      <c r="U8" s="227">
        <f aca="true" t="shared" si="3" ref="U8:U26">T8/S8*100</f>
        <v>-4.20483720887698</v>
      </c>
    </row>
    <row r="9" spans="1:21" ht="17.25" customHeight="1">
      <c r="A9" s="180"/>
      <c r="B9" s="238"/>
      <c r="C9" s="193" t="s">
        <v>143</v>
      </c>
      <c r="D9" s="198" t="s">
        <v>190</v>
      </c>
      <c r="E9" s="199"/>
      <c r="F9" s="202" t="s">
        <v>144</v>
      </c>
      <c r="G9" s="190"/>
      <c r="H9" s="104">
        <v>0</v>
      </c>
      <c r="I9" s="104">
        <v>0</v>
      </c>
      <c r="J9" s="105" t="s">
        <v>191</v>
      </c>
      <c r="K9" s="123" t="s">
        <v>191</v>
      </c>
      <c r="L9" s="238"/>
      <c r="M9" s="187"/>
      <c r="N9" s="188"/>
      <c r="O9" s="184"/>
      <c r="P9" s="185"/>
      <c r="Q9" s="186"/>
      <c r="R9" s="192"/>
      <c r="S9" s="192"/>
      <c r="T9" s="236"/>
      <c r="U9" s="228"/>
    </row>
    <row r="10" spans="1:21" ht="17.25" customHeight="1">
      <c r="A10" s="180"/>
      <c r="B10" s="238"/>
      <c r="C10" s="194"/>
      <c r="D10" s="200"/>
      <c r="E10" s="201"/>
      <c r="F10" s="202" t="s">
        <v>146</v>
      </c>
      <c r="G10" s="190"/>
      <c r="H10" s="104">
        <v>0</v>
      </c>
      <c r="I10" s="104">
        <v>0</v>
      </c>
      <c r="J10" s="105" t="s">
        <v>192</v>
      </c>
      <c r="K10" s="123" t="s">
        <v>192</v>
      </c>
      <c r="L10" s="238"/>
      <c r="M10" s="187"/>
      <c r="N10" s="188"/>
      <c r="O10" s="181" t="s">
        <v>145</v>
      </c>
      <c r="P10" s="182"/>
      <c r="Q10" s="183"/>
      <c r="R10" s="191">
        <v>1233168</v>
      </c>
      <c r="S10" s="191">
        <v>1231806</v>
      </c>
      <c r="T10" s="235">
        <f t="shared" si="2"/>
        <v>1362</v>
      </c>
      <c r="U10" s="227">
        <f t="shared" si="3"/>
        <v>0.11056935913609774</v>
      </c>
    </row>
    <row r="11" spans="1:21" ht="17.25" customHeight="1">
      <c r="A11" s="180"/>
      <c r="B11" s="238"/>
      <c r="C11" s="194"/>
      <c r="D11" s="198" t="s">
        <v>147</v>
      </c>
      <c r="E11" s="199"/>
      <c r="F11" s="202" t="s">
        <v>144</v>
      </c>
      <c r="G11" s="190"/>
      <c r="H11" s="104">
        <v>0</v>
      </c>
      <c r="I11" s="104">
        <v>0</v>
      </c>
      <c r="J11" s="105" t="s">
        <v>191</v>
      </c>
      <c r="K11" s="123" t="s">
        <v>191</v>
      </c>
      <c r="L11" s="238"/>
      <c r="M11" s="184"/>
      <c r="N11" s="186"/>
      <c r="O11" s="184"/>
      <c r="P11" s="185"/>
      <c r="Q11" s="186"/>
      <c r="R11" s="192"/>
      <c r="S11" s="192"/>
      <c r="T11" s="236"/>
      <c r="U11" s="228"/>
    </row>
    <row r="12" spans="1:21" ht="17.25" customHeight="1">
      <c r="A12" s="180"/>
      <c r="B12" s="238"/>
      <c r="C12" s="194"/>
      <c r="D12" s="200"/>
      <c r="E12" s="201"/>
      <c r="F12" s="202" t="s">
        <v>146</v>
      </c>
      <c r="G12" s="189"/>
      <c r="H12" s="104">
        <v>19810</v>
      </c>
      <c r="I12" s="104">
        <v>20456</v>
      </c>
      <c r="J12" s="105">
        <f t="shared" si="0"/>
        <v>-646</v>
      </c>
      <c r="K12" s="123">
        <f t="shared" si="1"/>
        <v>-3.1579976535001957</v>
      </c>
      <c r="L12" s="238"/>
      <c r="M12" s="203" t="s">
        <v>247</v>
      </c>
      <c r="N12" s="177"/>
      <c r="O12" s="177"/>
      <c r="P12" s="177"/>
      <c r="Q12" s="178"/>
      <c r="R12" s="104">
        <v>118629</v>
      </c>
      <c r="S12" s="104">
        <v>120008</v>
      </c>
      <c r="T12" s="105">
        <f t="shared" si="2"/>
        <v>-1379</v>
      </c>
      <c r="U12" s="123">
        <f t="shared" si="3"/>
        <v>-1.1490900606626224</v>
      </c>
    </row>
    <row r="13" spans="1:21" ht="17.25" customHeight="1">
      <c r="A13" s="180"/>
      <c r="B13" s="238"/>
      <c r="C13" s="196" t="s">
        <v>193</v>
      </c>
      <c r="D13" s="196"/>
      <c r="E13" s="196"/>
      <c r="F13" s="196"/>
      <c r="G13" s="198"/>
      <c r="H13" s="106">
        <v>1869578</v>
      </c>
      <c r="I13" s="104">
        <v>1993647</v>
      </c>
      <c r="J13" s="105">
        <f>H13-I13</f>
        <v>-124069</v>
      </c>
      <c r="K13" s="123">
        <f t="shared" si="1"/>
        <v>-6.223218052142631</v>
      </c>
      <c r="L13" s="238"/>
      <c r="M13" s="179" t="s">
        <v>197</v>
      </c>
      <c r="N13" s="177"/>
      <c r="O13" s="177"/>
      <c r="P13" s="177"/>
      <c r="Q13" s="178"/>
      <c r="R13" s="104">
        <v>631510</v>
      </c>
      <c r="S13" s="104">
        <v>1002374</v>
      </c>
      <c r="T13" s="105">
        <f t="shared" si="2"/>
        <v>-370864</v>
      </c>
      <c r="U13" s="123" t="s">
        <v>194</v>
      </c>
    </row>
    <row r="14" spans="1:21" ht="17.25" customHeight="1">
      <c r="A14" s="180"/>
      <c r="B14" s="238"/>
      <c r="C14" s="198" t="s">
        <v>195</v>
      </c>
      <c r="D14" s="204"/>
      <c r="E14" s="175" t="s">
        <v>196</v>
      </c>
      <c r="F14" s="189"/>
      <c r="G14" s="190"/>
      <c r="H14" s="104">
        <v>1546444</v>
      </c>
      <c r="I14" s="107">
        <v>1674873</v>
      </c>
      <c r="J14" s="105">
        <f>H14-I14</f>
        <v>-128429</v>
      </c>
      <c r="K14" s="123">
        <f t="shared" si="1"/>
        <v>-7.667984378517058</v>
      </c>
      <c r="L14" s="238"/>
      <c r="M14" s="179" t="s">
        <v>198</v>
      </c>
      <c r="N14" s="177"/>
      <c r="O14" s="177"/>
      <c r="P14" s="177"/>
      <c r="Q14" s="178"/>
      <c r="R14" s="104">
        <v>4549326</v>
      </c>
      <c r="S14" s="104">
        <v>4486131</v>
      </c>
      <c r="T14" s="105">
        <f t="shared" si="2"/>
        <v>63195</v>
      </c>
      <c r="U14" s="123">
        <f t="shared" si="3"/>
        <v>1.4086748692804556</v>
      </c>
    </row>
    <row r="15" spans="1:21" ht="17.25" customHeight="1">
      <c r="A15" s="180"/>
      <c r="B15" s="238"/>
      <c r="C15" s="200"/>
      <c r="D15" s="205"/>
      <c r="E15" s="174" t="s">
        <v>173</v>
      </c>
      <c r="F15" s="174"/>
      <c r="G15" s="175"/>
      <c r="H15" s="104">
        <v>709590</v>
      </c>
      <c r="I15" s="107">
        <v>705441</v>
      </c>
      <c r="J15" s="105">
        <f>H15-I15</f>
        <v>4149</v>
      </c>
      <c r="K15" s="123">
        <f t="shared" si="1"/>
        <v>0.5881427362458378</v>
      </c>
      <c r="L15" s="238"/>
      <c r="M15" s="203" t="s">
        <v>245</v>
      </c>
      <c r="N15" s="177"/>
      <c r="O15" s="177"/>
      <c r="P15" s="177"/>
      <c r="Q15" s="178"/>
      <c r="R15" s="104">
        <v>5877954</v>
      </c>
      <c r="S15" s="104">
        <v>5887031</v>
      </c>
      <c r="T15" s="105">
        <f t="shared" si="2"/>
        <v>-9077</v>
      </c>
      <c r="U15" s="123">
        <f t="shared" si="3"/>
        <v>-0.1541863801974204</v>
      </c>
    </row>
    <row r="16" spans="1:21" ht="17.25" customHeight="1">
      <c r="A16" s="180"/>
      <c r="B16" s="238"/>
      <c r="C16" s="174" t="s">
        <v>199</v>
      </c>
      <c r="D16" s="174"/>
      <c r="E16" s="174"/>
      <c r="F16" s="174"/>
      <c r="G16" s="175"/>
      <c r="H16" s="104">
        <v>15686949</v>
      </c>
      <c r="I16" s="104">
        <v>15284271</v>
      </c>
      <c r="J16" s="105">
        <f t="shared" si="0"/>
        <v>402678</v>
      </c>
      <c r="K16" s="123">
        <f t="shared" si="1"/>
        <v>2.6345908156169178</v>
      </c>
      <c r="L16" s="238"/>
      <c r="M16" s="203" t="s">
        <v>246</v>
      </c>
      <c r="N16" s="177"/>
      <c r="O16" s="177"/>
      <c r="P16" s="177"/>
      <c r="Q16" s="178"/>
      <c r="R16" s="104">
        <v>940247</v>
      </c>
      <c r="S16" s="104">
        <v>940247</v>
      </c>
      <c r="T16" s="105">
        <f t="shared" si="2"/>
        <v>0</v>
      </c>
      <c r="U16" s="123">
        <f t="shared" si="3"/>
        <v>0</v>
      </c>
    </row>
    <row r="17" spans="1:21" ht="17.25" customHeight="1">
      <c r="A17" s="180"/>
      <c r="B17" s="238"/>
      <c r="C17" s="174" t="s">
        <v>200</v>
      </c>
      <c r="D17" s="174"/>
      <c r="E17" s="174"/>
      <c r="F17" s="174"/>
      <c r="G17" s="175"/>
      <c r="H17" s="104">
        <v>4256357</v>
      </c>
      <c r="I17" s="104">
        <v>4428777</v>
      </c>
      <c r="J17" s="105">
        <f t="shared" si="0"/>
        <v>-172420</v>
      </c>
      <c r="K17" s="123">
        <f t="shared" si="1"/>
        <v>-3.8931741200787484</v>
      </c>
      <c r="L17" s="238"/>
      <c r="M17" s="179" t="s">
        <v>151</v>
      </c>
      <c r="N17" s="177"/>
      <c r="O17" s="177"/>
      <c r="P17" s="177"/>
      <c r="Q17" s="178"/>
      <c r="R17" s="104">
        <v>17405742</v>
      </c>
      <c r="S17" s="104">
        <v>16060097</v>
      </c>
      <c r="T17" s="105">
        <f t="shared" si="2"/>
        <v>1345645</v>
      </c>
      <c r="U17" s="123">
        <f t="shared" si="3"/>
        <v>8.378809916278836</v>
      </c>
    </row>
    <row r="18" spans="1:21" ht="17.25" customHeight="1">
      <c r="A18" s="180"/>
      <c r="B18" s="238"/>
      <c r="C18" s="193" t="s">
        <v>148</v>
      </c>
      <c r="D18" s="175" t="s">
        <v>201</v>
      </c>
      <c r="E18" s="189"/>
      <c r="F18" s="189"/>
      <c r="G18" s="190"/>
      <c r="H18" s="104">
        <v>5828926</v>
      </c>
      <c r="I18" s="104">
        <v>5681053</v>
      </c>
      <c r="J18" s="105">
        <f t="shared" si="0"/>
        <v>147873</v>
      </c>
      <c r="K18" s="123">
        <f t="shared" si="1"/>
        <v>2.6029153398146434</v>
      </c>
      <c r="L18" s="238"/>
      <c r="M18" s="164" t="s">
        <v>263</v>
      </c>
      <c r="N18" s="165"/>
      <c r="O18" s="165"/>
      <c r="P18" s="165"/>
      <c r="Q18" s="166"/>
      <c r="R18" s="104">
        <v>16588</v>
      </c>
      <c r="S18" s="104">
        <v>0</v>
      </c>
      <c r="T18" s="105">
        <f>R18-S18</f>
        <v>16588</v>
      </c>
      <c r="U18" s="157" t="s">
        <v>259</v>
      </c>
    </row>
    <row r="19" spans="1:21" ht="17.25" customHeight="1">
      <c r="A19" s="180"/>
      <c r="B19" s="238"/>
      <c r="C19" s="194"/>
      <c r="D19" s="175" t="s">
        <v>202</v>
      </c>
      <c r="E19" s="189"/>
      <c r="F19" s="189"/>
      <c r="G19" s="190"/>
      <c r="H19" s="104">
        <v>7003982</v>
      </c>
      <c r="I19" s="104">
        <v>7255636</v>
      </c>
      <c r="J19" s="105">
        <f t="shared" si="0"/>
        <v>-251654</v>
      </c>
      <c r="K19" s="123">
        <f t="shared" si="1"/>
        <v>-3.4683933979047463</v>
      </c>
      <c r="L19" s="238"/>
      <c r="M19" s="179" t="s">
        <v>152</v>
      </c>
      <c r="N19" s="177"/>
      <c r="O19" s="177"/>
      <c r="P19" s="177"/>
      <c r="Q19" s="178"/>
      <c r="R19" s="104">
        <v>0</v>
      </c>
      <c r="S19" s="104">
        <v>0</v>
      </c>
      <c r="T19" s="105" t="s">
        <v>191</v>
      </c>
      <c r="U19" s="123" t="s">
        <v>191</v>
      </c>
    </row>
    <row r="20" spans="1:21" ht="17.25" customHeight="1">
      <c r="A20" s="180"/>
      <c r="B20" s="238"/>
      <c r="C20" s="194"/>
      <c r="D20" s="175" t="s">
        <v>203</v>
      </c>
      <c r="E20" s="189"/>
      <c r="F20" s="189"/>
      <c r="G20" s="190"/>
      <c r="H20" s="104">
        <v>4949722</v>
      </c>
      <c r="I20" s="104">
        <v>5034608</v>
      </c>
      <c r="J20" s="105">
        <f t="shared" si="0"/>
        <v>-84886</v>
      </c>
      <c r="K20" s="123">
        <f t="shared" si="1"/>
        <v>-1.6860498374451398</v>
      </c>
      <c r="L20" s="238"/>
      <c r="M20" s="179" t="s">
        <v>204</v>
      </c>
      <c r="N20" s="177"/>
      <c r="O20" s="177"/>
      <c r="P20" s="177"/>
      <c r="Q20" s="178"/>
      <c r="R20" s="104">
        <v>4495123</v>
      </c>
      <c r="S20" s="104">
        <v>4884040</v>
      </c>
      <c r="T20" s="105">
        <f>R20-S20</f>
        <v>-388917</v>
      </c>
      <c r="U20" s="123">
        <f>T20/S20*100</f>
        <v>-7.963018320898272</v>
      </c>
    </row>
    <row r="21" spans="1:21" ht="17.25" customHeight="1">
      <c r="A21" s="180"/>
      <c r="B21" s="238"/>
      <c r="C21" s="195"/>
      <c r="D21" s="175" t="s">
        <v>205</v>
      </c>
      <c r="E21" s="189"/>
      <c r="F21" s="189"/>
      <c r="G21" s="190"/>
      <c r="H21" s="104">
        <f>SUM(H18:H20)</f>
        <v>17782630</v>
      </c>
      <c r="I21" s="104">
        <v>17971297</v>
      </c>
      <c r="J21" s="105">
        <f t="shared" si="0"/>
        <v>-188667</v>
      </c>
      <c r="K21" s="123">
        <f t="shared" si="1"/>
        <v>-1.049824061112562</v>
      </c>
      <c r="L21" s="238"/>
      <c r="M21" s="179" t="s">
        <v>206</v>
      </c>
      <c r="N21" s="177"/>
      <c r="O21" s="177"/>
      <c r="P21" s="177"/>
      <c r="Q21" s="178"/>
      <c r="R21" s="104">
        <v>1892831</v>
      </c>
      <c r="S21" s="104">
        <v>1951589</v>
      </c>
      <c r="T21" s="105">
        <f>R21-S21</f>
        <v>-58758</v>
      </c>
      <c r="U21" s="123">
        <f>T21/S21*100</f>
        <v>-3.010777371669957</v>
      </c>
    </row>
    <row r="22" spans="1:21" ht="17.25" customHeight="1">
      <c r="A22" s="180"/>
      <c r="B22" s="238"/>
      <c r="C22" s="193" t="s">
        <v>149</v>
      </c>
      <c r="D22" s="175" t="s">
        <v>150</v>
      </c>
      <c r="E22" s="189"/>
      <c r="F22" s="189"/>
      <c r="G22" s="190"/>
      <c r="H22" s="104">
        <v>2690834</v>
      </c>
      <c r="I22" s="104">
        <v>2682526</v>
      </c>
      <c r="J22" s="105">
        <f t="shared" si="0"/>
        <v>8308</v>
      </c>
      <c r="K22" s="123">
        <f t="shared" si="1"/>
        <v>0.30970808857025056</v>
      </c>
      <c r="L22" s="238"/>
      <c r="M22" s="179" t="s">
        <v>207</v>
      </c>
      <c r="N22" s="177"/>
      <c r="O22" s="177"/>
      <c r="P22" s="177"/>
      <c r="Q22" s="178"/>
      <c r="R22" s="104">
        <v>0</v>
      </c>
      <c r="S22" s="104">
        <v>0</v>
      </c>
      <c r="T22" s="105" t="s">
        <v>208</v>
      </c>
      <c r="U22" s="123" t="s">
        <v>208</v>
      </c>
    </row>
    <row r="23" spans="1:21" ht="17.25" customHeight="1">
      <c r="A23" s="180"/>
      <c r="B23" s="238"/>
      <c r="C23" s="194"/>
      <c r="D23" s="175" t="s">
        <v>209</v>
      </c>
      <c r="E23" s="189"/>
      <c r="F23" s="189"/>
      <c r="G23" s="190"/>
      <c r="H23" s="104">
        <v>3765273</v>
      </c>
      <c r="I23" s="104">
        <v>4122244</v>
      </c>
      <c r="J23" s="105">
        <f t="shared" si="0"/>
        <v>-356971</v>
      </c>
      <c r="K23" s="123">
        <f t="shared" si="1"/>
        <v>-8.65962810546877</v>
      </c>
      <c r="L23" s="238"/>
      <c r="M23" s="179" t="s">
        <v>153</v>
      </c>
      <c r="N23" s="177"/>
      <c r="O23" s="177"/>
      <c r="P23" s="177"/>
      <c r="Q23" s="178"/>
      <c r="R23" s="104">
        <v>0</v>
      </c>
      <c r="S23" s="104">
        <v>0</v>
      </c>
      <c r="T23" s="105" t="s">
        <v>191</v>
      </c>
      <c r="U23" s="123" t="s">
        <v>191</v>
      </c>
    </row>
    <row r="24" spans="1:21" ht="17.25" customHeight="1">
      <c r="A24" s="180"/>
      <c r="B24" s="238"/>
      <c r="C24" s="194"/>
      <c r="D24" s="175" t="s">
        <v>210</v>
      </c>
      <c r="E24" s="189"/>
      <c r="F24" s="189"/>
      <c r="G24" s="190"/>
      <c r="H24" s="104">
        <v>2357960</v>
      </c>
      <c r="I24" s="104">
        <v>2385768</v>
      </c>
      <c r="J24" s="105">
        <f t="shared" si="0"/>
        <v>-27808</v>
      </c>
      <c r="K24" s="123">
        <f t="shared" si="1"/>
        <v>-1.1655785474530633</v>
      </c>
      <c r="L24" s="238"/>
      <c r="M24" s="179" t="s">
        <v>211</v>
      </c>
      <c r="N24" s="177"/>
      <c r="O24" s="177"/>
      <c r="P24" s="177"/>
      <c r="Q24" s="178"/>
      <c r="R24" s="104">
        <v>2908031</v>
      </c>
      <c r="S24" s="104">
        <v>2454799</v>
      </c>
      <c r="T24" s="105">
        <f t="shared" si="2"/>
        <v>453232</v>
      </c>
      <c r="U24" s="123">
        <f t="shared" si="3"/>
        <v>18.463100237534725</v>
      </c>
    </row>
    <row r="25" spans="1:21" ht="17.25" customHeight="1">
      <c r="A25" s="180"/>
      <c r="B25" s="238"/>
      <c r="C25" s="195"/>
      <c r="D25" s="174" t="s">
        <v>212</v>
      </c>
      <c r="E25" s="174"/>
      <c r="F25" s="174"/>
      <c r="G25" s="175"/>
      <c r="H25" s="104">
        <f>SUM(H22:H24)</f>
        <v>8814067</v>
      </c>
      <c r="I25" s="104">
        <v>9190538</v>
      </c>
      <c r="J25" s="105">
        <f t="shared" si="0"/>
        <v>-376471</v>
      </c>
      <c r="K25" s="123">
        <f t="shared" si="1"/>
        <v>-4.096289031175324</v>
      </c>
      <c r="L25" s="238"/>
      <c r="M25" s="179" t="s">
        <v>123</v>
      </c>
      <c r="N25" s="177"/>
      <c r="O25" s="177"/>
      <c r="P25" s="177"/>
      <c r="Q25" s="178"/>
      <c r="R25" s="104">
        <v>66481</v>
      </c>
      <c r="S25" s="104">
        <v>37009</v>
      </c>
      <c r="T25" s="105">
        <f t="shared" si="2"/>
        <v>29472</v>
      </c>
      <c r="U25" s="123">
        <f t="shared" si="3"/>
        <v>79.63468345537572</v>
      </c>
    </row>
    <row r="26" spans="1:21" ht="17.25" customHeight="1">
      <c r="A26" s="180"/>
      <c r="B26" s="238"/>
      <c r="C26" s="223" t="s">
        <v>213</v>
      </c>
      <c r="D26" s="198" t="s">
        <v>214</v>
      </c>
      <c r="E26" s="225"/>
      <c r="F26" s="225"/>
      <c r="G26" s="226"/>
      <c r="H26" s="104">
        <v>0</v>
      </c>
      <c r="I26" s="104">
        <v>0</v>
      </c>
      <c r="J26" s="105" t="s">
        <v>215</v>
      </c>
      <c r="K26" s="123" t="s">
        <v>215</v>
      </c>
      <c r="L26" s="260"/>
      <c r="M26" s="209" t="s">
        <v>216</v>
      </c>
      <c r="N26" s="209"/>
      <c r="O26" s="209"/>
      <c r="P26" s="209"/>
      <c r="Q26" s="209"/>
      <c r="R26" s="108">
        <f>SUM(R6:R25)</f>
        <v>42727406</v>
      </c>
      <c r="S26" s="108">
        <v>41923993</v>
      </c>
      <c r="T26" s="105">
        <f t="shared" si="2"/>
        <v>803413</v>
      </c>
      <c r="U26" s="123">
        <f t="shared" si="3"/>
        <v>1.9163561066332588</v>
      </c>
    </row>
    <row r="27" spans="1:21" ht="17.25" customHeight="1">
      <c r="A27" s="180"/>
      <c r="B27" s="238"/>
      <c r="C27" s="224"/>
      <c r="D27" s="175" t="s">
        <v>217</v>
      </c>
      <c r="E27" s="189"/>
      <c r="F27" s="189"/>
      <c r="G27" s="190"/>
      <c r="H27" s="104">
        <v>0</v>
      </c>
      <c r="I27" s="104">
        <v>0</v>
      </c>
      <c r="J27" s="105" t="s">
        <v>215</v>
      </c>
      <c r="K27" s="123" t="s">
        <v>215</v>
      </c>
      <c r="L27" s="257" t="s">
        <v>154</v>
      </c>
      <c r="M27" s="257"/>
      <c r="N27" s="257"/>
      <c r="O27" s="257"/>
      <c r="P27" s="257"/>
      <c r="Q27" s="258"/>
      <c r="R27" s="109">
        <v>368451117</v>
      </c>
      <c r="S27" s="109">
        <v>369503427</v>
      </c>
      <c r="T27" s="105">
        <f>R27-S27</f>
        <v>-1052310</v>
      </c>
      <c r="U27" s="123">
        <f>T27/S27*100</f>
        <v>-0.2847903221206119</v>
      </c>
    </row>
    <row r="28" spans="1:21" ht="17.25" customHeight="1">
      <c r="A28" s="180"/>
      <c r="B28" s="238"/>
      <c r="C28" s="222" t="s">
        <v>218</v>
      </c>
      <c r="D28" s="222"/>
      <c r="E28" s="174" t="s">
        <v>219</v>
      </c>
      <c r="F28" s="174"/>
      <c r="G28" s="175"/>
      <c r="H28" s="104">
        <v>12497536</v>
      </c>
      <c r="I28" s="104">
        <v>12622540</v>
      </c>
      <c r="J28" s="105">
        <f t="shared" si="0"/>
        <v>-125004</v>
      </c>
      <c r="K28" s="123">
        <f t="shared" si="1"/>
        <v>-0.9903236591050613</v>
      </c>
      <c r="L28" s="244" t="s">
        <v>155</v>
      </c>
      <c r="M28" s="176" t="s">
        <v>262</v>
      </c>
      <c r="N28" s="177"/>
      <c r="O28" s="177"/>
      <c r="P28" s="177"/>
      <c r="Q28" s="178"/>
      <c r="R28" s="191">
        <v>49559950</v>
      </c>
      <c r="S28" s="191">
        <v>50603999</v>
      </c>
      <c r="T28" s="235">
        <f>R28-S28</f>
        <v>-1044049</v>
      </c>
      <c r="U28" s="227">
        <f>T28/S28*100</f>
        <v>-2.0631748886090997</v>
      </c>
    </row>
    <row r="29" spans="1:21" ht="17.25" customHeight="1">
      <c r="A29" s="180"/>
      <c r="B29" s="238"/>
      <c r="C29" s="222"/>
      <c r="D29" s="222"/>
      <c r="E29" s="174" t="s">
        <v>174</v>
      </c>
      <c r="F29" s="174"/>
      <c r="G29" s="175"/>
      <c r="H29" s="104">
        <v>3722738</v>
      </c>
      <c r="I29" s="104">
        <v>3808085</v>
      </c>
      <c r="J29" s="105">
        <f t="shared" si="0"/>
        <v>-85347</v>
      </c>
      <c r="K29" s="123">
        <f t="shared" si="1"/>
        <v>-2.241205225198492</v>
      </c>
      <c r="L29" s="245"/>
      <c r="M29" s="179"/>
      <c r="N29" s="177"/>
      <c r="O29" s="177"/>
      <c r="P29" s="177"/>
      <c r="Q29" s="178"/>
      <c r="R29" s="192"/>
      <c r="S29" s="192"/>
      <c r="T29" s="236"/>
      <c r="U29" s="228"/>
    </row>
    <row r="30" spans="1:21" ht="17.25" customHeight="1">
      <c r="A30" s="180"/>
      <c r="B30" s="238"/>
      <c r="C30" s="174" t="s">
        <v>220</v>
      </c>
      <c r="D30" s="174"/>
      <c r="E30" s="174"/>
      <c r="F30" s="174"/>
      <c r="G30" s="175"/>
      <c r="H30" s="104">
        <v>9924255</v>
      </c>
      <c r="I30" s="104">
        <v>9630898</v>
      </c>
      <c r="J30" s="105">
        <f t="shared" si="0"/>
        <v>293357</v>
      </c>
      <c r="K30" s="123">
        <f t="shared" si="1"/>
        <v>3.0459984105324343</v>
      </c>
      <c r="L30" s="245"/>
      <c r="M30" s="176" t="s">
        <v>166</v>
      </c>
      <c r="N30" s="177"/>
      <c r="O30" s="177"/>
      <c r="P30" s="177"/>
      <c r="Q30" s="178"/>
      <c r="R30" s="191">
        <v>12123775</v>
      </c>
      <c r="S30" s="191">
        <v>12041827</v>
      </c>
      <c r="T30" s="235">
        <f>R30-S30</f>
        <v>81948</v>
      </c>
      <c r="U30" s="227">
        <f>T30/S30*100</f>
        <v>0.6805279630740418</v>
      </c>
    </row>
    <row r="31" spans="1:21" ht="17.25" customHeight="1">
      <c r="A31" s="180"/>
      <c r="B31" s="238"/>
      <c r="C31" s="174" t="s">
        <v>221</v>
      </c>
      <c r="D31" s="174"/>
      <c r="E31" s="174"/>
      <c r="F31" s="174"/>
      <c r="G31" s="175"/>
      <c r="H31" s="104">
        <v>40904692</v>
      </c>
      <c r="I31" s="104">
        <v>39663244</v>
      </c>
      <c r="J31" s="105">
        <f t="shared" si="0"/>
        <v>1241448</v>
      </c>
      <c r="K31" s="123">
        <f t="shared" si="1"/>
        <v>3.12997091211198</v>
      </c>
      <c r="L31" s="246"/>
      <c r="M31" s="179"/>
      <c r="N31" s="177"/>
      <c r="O31" s="177"/>
      <c r="P31" s="177"/>
      <c r="Q31" s="178"/>
      <c r="R31" s="192"/>
      <c r="S31" s="192"/>
      <c r="T31" s="236"/>
      <c r="U31" s="228"/>
    </row>
    <row r="32" spans="1:21" ht="17.25" customHeight="1">
      <c r="A32" s="180"/>
      <c r="B32" s="238"/>
      <c r="C32" s="175" t="s">
        <v>222</v>
      </c>
      <c r="D32" s="189"/>
      <c r="E32" s="189"/>
      <c r="F32" s="189"/>
      <c r="G32" s="190"/>
      <c r="H32" s="104">
        <v>25195814</v>
      </c>
      <c r="I32" s="104">
        <v>25253919</v>
      </c>
      <c r="J32" s="105">
        <f t="shared" si="0"/>
        <v>-58105</v>
      </c>
      <c r="K32" s="123">
        <f t="shared" si="1"/>
        <v>-0.23008310116144748</v>
      </c>
      <c r="L32" s="177" t="s">
        <v>157</v>
      </c>
      <c r="M32" s="177"/>
      <c r="N32" s="177"/>
      <c r="O32" s="177"/>
      <c r="P32" s="177"/>
      <c r="Q32" s="178"/>
      <c r="R32" s="104">
        <v>61683725</v>
      </c>
      <c r="S32" s="104">
        <v>62645826</v>
      </c>
      <c r="T32" s="105">
        <f>R32-S32</f>
        <v>-962101</v>
      </c>
      <c r="U32" s="123">
        <f>T32/S32*100</f>
        <v>-1.5357782975038112</v>
      </c>
    </row>
    <row r="33" spans="1:22" ht="17.25" customHeight="1" thickBot="1">
      <c r="A33" s="180"/>
      <c r="B33" s="238"/>
      <c r="C33" s="231" t="s">
        <v>156</v>
      </c>
      <c r="D33" s="232"/>
      <c r="E33" s="175" t="s">
        <v>175</v>
      </c>
      <c r="F33" s="189"/>
      <c r="G33" s="190"/>
      <c r="H33" s="104">
        <v>35011571</v>
      </c>
      <c r="I33" s="104">
        <v>34288933</v>
      </c>
      <c r="J33" s="105">
        <f t="shared" si="0"/>
        <v>722638</v>
      </c>
      <c r="K33" s="123">
        <f t="shared" si="1"/>
        <v>2.107496316668705</v>
      </c>
      <c r="L33" s="229" t="s">
        <v>158</v>
      </c>
      <c r="M33" s="229"/>
      <c r="N33" s="229"/>
      <c r="O33" s="229"/>
      <c r="P33" s="229"/>
      <c r="Q33" s="230"/>
      <c r="R33" s="110">
        <v>430134842</v>
      </c>
      <c r="S33" s="110">
        <v>432149253</v>
      </c>
      <c r="T33" s="114">
        <f>R33-S33</f>
        <v>-2014411</v>
      </c>
      <c r="U33" s="125">
        <f>T33/S33*100</f>
        <v>-0.46613779522141163</v>
      </c>
      <c r="V33" s="111"/>
    </row>
    <row r="34" spans="1:21" ht="17.25" customHeight="1">
      <c r="A34" s="180"/>
      <c r="B34" s="238"/>
      <c r="C34" s="233"/>
      <c r="D34" s="234"/>
      <c r="E34" s="175" t="s">
        <v>176</v>
      </c>
      <c r="F34" s="189"/>
      <c r="G34" s="190"/>
      <c r="H34" s="104">
        <v>22194930</v>
      </c>
      <c r="I34" s="104">
        <v>21426524</v>
      </c>
      <c r="J34" s="105">
        <f t="shared" si="0"/>
        <v>768406</v>
      </c>
      <c r="K34" s="123">
        <f t="shared" si="1"/>
        <v>3.5862373196884385</v>
      </c>
      <c r="L34" s="150"/>
      <c r="M34" s="151"/>
      <c r="N34" s="151"/>
      <c r="O34" s="151"/>
      <c r="P34" s="151"/>
      <c r="Q34" s="151"/>
      <c r="R34" s="112"/>
      <c r="S34" s="112"/>
      <c r="T34" s="113"/>
      <c r="U34" s="113"/>
    </row>
    <row r="35" spans="1:21" ht="17.25" customHeight="1">
      <c r="A35" s="180"/>
      <c r="B35" s="238"/>
      <c r="C35" s="175" t="s">
        <v>223</v>
      </c>
      <c r="D35" s="189"/>
      <c r="E35" s="189"/>
      <c r="F35" s="189"/>
      <c r="G35" s="190"/>
      <c r="H35" s="104">
        <v>13325474</v>
      </c>
      <c r="I35" s="104">
        <v>14026632</v>
      </c>
      <c r="J35" s="105">
        <f t="shared" si="0"/>
        <v>-701158</v>
      </c>
      <c r="K35" s="123">
        <f t="shared" si="1"/>
        <v>-4.9987623543556285</v>
      </c>
      <c r="L35" s="152"/>
      <c r="M35" s="144"/>
      <c r="N35" s="144"/>
      <c r="O35" s="144"/>
      <c r="P35" s="144"/>
      <c r="Q35" s="144"/>
      <c r="R35" s="112"/>
      <c r="S35" s="112"/>
      <c r="T35" s="113"/>
      <c r="U35" s="113"/>
    </row>
    <row r="36" spans="1:21" ht="17.25" customHeight="1">
      <c r="A36" s="180"/>
      <c r="B36" s="238"/>
      <c r="C36" s="175" t="s">
        <v>224</v>
      </c>
      <c r="D36" s="189"/>
      <c r="E36" s="189"/>
      <c r="F36" s="189"/>
      <c r="G36" s="190"/>
      <c r="H36" s="104">
        <v>10954253</v>
      </c>
      <c r="I36" s="104">
        <v>11809780</v>
      </c>
      <c r="J36" s="105">
        <f t="shared" si="0"/>
        <v>-855527</v>
      </c>
      <c r="K36" s="123">
        <f t="shared" si="1"/>
        <v>-7.244224701899612</v>
      </c>
      <c r="L36" s="152"/>
      <c r="M36" s="144"/>
      <c r="N36" s="144"/>
      <c r="O36" s="144"/>
      <c r="P36" s="144"/>
      <c r="Q36" s="144"/>
      <c r="R36" s="112"/>
      <c r="S36" s="112"/>
      <c r="T36" s="113"/>
      <c r="U36" s="113"/>
    </row>
    <row r="37" spans="1:21" ht="17.25" customHeight="1">
      <c r="A37" s="180"/>
      <c r="B37" s="238"/>
      <c r="C37" s="175" t="s">
        <v>159</v>
      </c>
      <c r="D37" s="189"/>
      <c r="E37" s="189"/>
      <c r="F37" s="189"/>
      <c r="G37" s="190"/>
      <c r="H37" s="104">
        <v>3499212</v>
      </c>
      <c r="I37" s="104">
        <v>3507210</v>
      </c>
      <c r="J37" s="105">
        <f t="shared" si="0"/>
        <v>-7998</v>
      </c>
      <c r="K37" s="123">
        <f t="shared" si="1"/>
        <v>-0.22804451401541395</v>
      </c>
      <c r="L37" s="152"/>
      <c r="M37" s="144"/>
      <c r="N37" s="144"/>
      <c r="O37" s="144"/>
      <c r="P37" s="144"/>
      <c r="Q37" s="144"/>
      <c r="R37" s="112"/>
      <c r="S37" s="112"/>
      <c r="T37" s="113"/>
      <c r="U37" s="113"/>
    </row>
    <row r="38" spans="1:21" ht="17.25" customHeight="1">
      <c r="A38" s="180"/>
      <c r="B38" s="238"/>
      <c r="C38" s="174" t="s">
        <v>160</v>
      </c>
      <c r="D38" s="174"/>
      <c r="E38" s="174"/>
      <c r="F38" s="174"/>
      <c r="G38" s="175"/>
      <c r="H38" s="104">
        <v>3717607</v>
      </c>
      <c r="I38" s="104">
        <v>3729306</v>
      </c>
      <c r="J38" s="105">
        <f t="shared" si="0"/>
        <v>-11699</v>
      </c>
      <c r="K38" s="123">
        <f t="shared" si="1"/>
        <v>-0.3137044801365187</v>
      </c>
      <c r="L38" s="153"/>
      <c r="M38" s="144"/>
      <c r="N38" s="144"/>
      <c r="O38" s="144"/>
      <c r="P38" s="144"/>
      <c r="Q38" s="144"/>
      <c r="R38" s="112"/>
      <c r="S38" s="112"/>
      <c r="T38" s="113"/>
      <c r="U38" s="113"/>
    </row>
    <row r="39" spans="1:21" ht="17.25" customHeight="1">
      <c r="A39" s="180"/>
      <c r="B39" s="238"/>
      <c r="C39" s="174" t="s">
        <v>225</v>
      </c>
      <c r="D39" s="174"/>
      <c r="E39" s="174"/>
      <c r="F39" s="174"/>
      <c r="G39" s="175"/>
      <c r="H39" s="104">
        <v>4246612</v>
      </c>
      <c r="I39" s="104">
        <v>4567194</v>
      </c>
      <c r="J39" s="105">
        <f t="shared" si="0"/>
        <v>-320582</v>
      </c>
      <c r="K39" s="123">
        <f t="shared" si="1"/>
        <v>-7.0192332535031365</v>
      </c>
      <c r="L39" s="153"/>
      <c r="M39" s="144"/>
      <c r="N39" s="144"/>
      <c r="O39" s="144"/>
      <c r="P39" s="144"/>
      <c r="Q39" s="144"/>
      <c r="R39" s="112"/>
      <c r="S39" s="112"/>
      <c r="T39" s="113"/>
      <c r="U39" s="113"/>
    </row>
    <row r="40" spans="1:21" ht="17.25" customHeight="1">
      <c r="A40" s="180"/>
      <c r="B40" s="238"/>
      <c r="C40" s="222" t="s">
        <v>161</v>
      </c>
      <c r="D40" s="222"/>
      <c r="E40" s="174" t="s">
        <v>226</v>
      </c>
      <c r="F40" s="174"/>
      <c r="G40" s="175"/>
      <c r="H40" s="104">
        <v>1572598</v>
      </c>
      <c r="I40" s="104">
        <v>1587064</v>
      </c>
      <c r="J40" s="105">
        <f t="shared" si="0"/>
        <v>-14466</v>
      </c>
      <c r="K40" s="123">
        <f t="shared" si="1"/>
        <v>-0.9114944324866546</v>
      </c>
      <c r="L40" s="150"/>
      <c r="M40" s="151"/>
      <c r="N40" s="151"/>
      <c r="O40" s="151"/>
      <c r="P40" s="151"/>
      <c r="Q40" s="151"/>
      <c r="R40" s="112"/>
      <c r="S40" s="112"/>
      <c r="T40" s="113"/>
      <c r="U40" s="113"/>
    </row>
    <row r="41" spans="1:21" ht="17.25" customHeight="1">
      <c r="A41" s="180"/>
      <c r="B41" s="238"/>
      <c r="C41" s="222"/>
      <c r="D41" s="222"/>
      <c r="E41" s="174" t="s">
        <v>227</v>
      </c>
      <c r="F41" s="174"/>
      <c r="G41" s="175"/>
      <c r="H41" s="104">
        <v>1964140</v>
      </c>
      <c r="I41" s="104">
        <v>2446697</v>
      </c>
      <c r="J41" s="105">
        <f t="shared" si="0"/>
        <v>-482557</v>
      </c>
      <c r="K41" s="123">
        <f t="shared" si="1"/>
        <v>-19.722793627490447</v>
      </c>
      <c r="L41" s="150"/>
      <c r="M41" s="151"/>
      <c r="N41" s="151"/>
      <c r="O41" s="151"/>
      <c r="P41" s="151"/>
      <c r="Q41" s="151"/>
      <c r="R41" s="112"/>
      <c r="S41" s="112"/>
      <c r="T41" s="113"/>
      <c r="U41" s="113"/>
    </row>
    <row r="42" spans="1:20" ht="17.25" customHeight="1">
      <c r="A42" s="180"/>
      <c r="B42" s="238"/>
      <c r="C42" s="214" t="s">
        <v>162</v>
      </c>
      <c r="D42" s="253"/>
      <c r="E42" s="174" t="s">
        <v>196</v>
      </c>
      <c r="F42" s="174"/>
      <c r="G42" s="175"/>
      <c r="H42" s="104">
        <v>15054276</v>
      </c>
      <c r="I42" s="104">
        <v>15427032</v>
      </c>
      <c r="J42" s="105">
        <f t="shared" si="0"/>
        <v>-372756</v>
      </c>
      <c r="K42" s="123">
        <f t="shared" si="1"/>
        <v>-2.4162521993861166</v>
      </c>
      <c r="L42" s="153"/>
      <c r="M42" s="144"/>
      <c r="N42" s="144"/>
      <c r="O42" s="144"/>
      <c r="P42" s="144"/>
      <c r="Q42" s="85"/>
      <c r="R42" s="85"/>
      <c r="S42" s="85"/>
      <c r="T42" s="85"/>
    </row>
    <row r="43" spans="1:20" ht="17.25" customHeight="1">
      <c r="A43" s="180"/>
      <c r="B43" s="238"/>
      <c r="C43" s="217"/>
      <c r="D43" s="254"/>
      <c r="E43" s="175" t="s">
        <v>228</v>
      </c>
      <c r="F43" s="189"/>
      <c r="G43" s="190"/>
      <c r="H43" s="104">
        <v>4360488</v>
      </c>
      <c r="I43" s="104">
        <v>4352843</v>
      </c>
      <c r="J43" s="105">
        <f t="shared" si="0"/>
        <v>7645</v>
      </c>
      <c r="K43" s="123">
        <f t="shared" si="1"/>
        <v>0.17563233959965935</v>
      </c>
      <c r="L43" s="255"/>
      <c r="M43" s="256"/>
      <c r="N43" s="143"/>
      <c r="O43" s="144"/>
      <c r="P43" s="144"/>
      <c r="Q43" s="117"/>
      <c r="R43" s="117"/>
      <c r="S43" s="117"/>
      <c r="T43" s="117"/>
    </row>
    <row r="44" spans="1:20" ht="17.25" customHeight="1" thickBot="1">
      <c r="A44" s="180"/>
      <c r="B44" s="238"/>
      <c r="C44" s="196" t="s">
        <v>170</v>
      </c>
      <c r="D44" s="196"/>
      <c r="E44" s="251"/>
      <c r="F44" s="251"/>
      <c r="G44" s="252"/>
      <c r="H44" s="110">
        <f>SUM(H6:H8,H12:H20,H22:H24,H28:H39,H40:H43)</f>
        <v>315839752</v>
      </c>
      <c r="I44" s="110">
        <v>317980084</v>
      </c>
      <c r="J44" s="114">
        <f t="shared" si="0"/>
        <v>-2140332</v>
      </c>
      <c r="K44" s="125">
        <f>J44/I44*100</f>
        <v>-0.6731025330504662</v>
      </c>
      <c r="L44" s="255"/>
      <c r="M44" s="256"/>
      <c r="N44" s="143"/>
      <c r="O44" s="144"/>
      <c r="P44" s="144"/>
      <c r="Q44" s="117"/>
      <c r="R44" s="117"/>
      <c r="S44" s="117"/>
      <c r="T44" s="117"/>
    </row>
    <row r="45" spans="1:20" ht="17.25" customHeight="1">
      <c r="A45" s="180"/>
      <c r="B45" s="238"/>
      <c r="C45" s="247" t="s">
        <v>171</v>
      </c>
      <c r="D45" s="248"/>
      <c r="E45" s="174" t="s">
        <v>196</v>
      </c>
      <c r="F45" s="174"/>
      <c r="G45" s="175"/>
      <c r="H45" s="155">
        <v>0</v>
      </c>
      <c r="I45" s="104">
        <v>4026967</v>
      </c>
      <c r="J45" s="118">
        <f t="shared" si="0"/>
        <v>-4026967</v>
      </c>
      <c r="K45" s="157" t="s">
        <v>260</v>
      </c>
      <c r="L45" s="243"/>
      <c r="M45" s="243"/>
      <c r="N45" s="243"/>
      <c r="O45" s="243"/>
      <c r="P45" s="243"/>
      <c r="Q45" s="85"/>
      <c r="R45" s="85"/>
      <c r="S45" s="85"/>
      <c r="T45" s="85"/>
    </row>
    <row r="46" spans="1:20" ht="17.25" customHeight="1">
      <c r="A46" s="180"/>
      <c r="B46" s="238"/>
      <c r="C46" s="249"/>
      <c r="D46" s="250"/>
      <c r="E46" s="175" t="s">
        <v>172</v>
      </c>
      <c r="F46" s="189"/>
      <c r="G46" s="190"/>
      <c r="H46" s="156">
        <v>0</v>
      </c>
      <c r="I46" s="106">
        <v>609314</v>
      </c>
      <c r="J46" s="119">
        <f t="shared" si="0"/>
        <v>-609314</v>
      </c>
      <c r="K46" s="158" t="s">
        <v>260</v>
      </c>
      <c r="L46" s="85"/>
      <c r="M46" s="85"/>
      <c r="N46" s="85"/>
      <c r="O46" s="85"/>
      <c r="P46" s="85"/>
      <c r="Q46" s="85"/>
      <c r="R46" s="85"/>
      <c r="S46" s="85"/>
      <c r="T46" s="85"/>
    </row>
    <row r="47" spans="1:20" ht="17.25" customHeight="1" thickBot="1">
      <c r="A47" s="180"/>
      <c r="B47" s="238"/>
      <c r="C47" s="196" t="s">
        <v>170</v>
      </c>
      <c r="D47" s="196"/>
      <c r="E47" s="196"/>
      <c r="F47" s="196"/>
      <c r="G47" s="197"/>
      <c r="H47" s="156">
        <v>0</v>
      </c>
      <c r="I47" s="106">
        <v>4636281</v>
      </c>
      <c r="J47" s="119">
        <f t="shared" si="0"/>
        <v>-4636281</v>
      </c>
      <c r="K47" s="158" t="s">
        <v>260</v>
      </c>
      <c r="L47" s="85"/>
      <c r="M47" s="85"/>
      <c r="N47" s="85"/>
      <c r="O47" s="85"/>
      <c r="P47" s="85"/>
      <c r="Q47" s="85"/>
      <c r="R47" s="85"/>
      <c r="S47" s="85"/>
      <c r="T47" s="85"/>
    </row>
    <row r="48" spans="1:20" ht="17.25" customHeight="1" thickBot="1">
      <c r="A48" s="180"/>
      <c r="B48" s="238"/>
      <c r="C48" s="240" t="s">
        <v>238</v>
      </c>
      <c r="D48" s="241"/>
      <c r="E48" s="241"/>
      <c r="F48" s="241"/>
      <c r="G48" s="242"/>
      <c r="H48" s="120">
        <v>0</v>
      </c>
      <c r="I48" s="128">
        <v>4963069</v>
      </c>
      <c r="J48" s="121">
        <f>H48-I48</f>
        <v>-4963069</v>
      </c>
      <c r="K48" s="159" t="s">
        <v>260</v>
      </c>
      <c r="L48" s="115"/>
      <c r="M48" s="116"/>
      <c r="N48" s="243"/>
      <c r="O48" s="243"/>
      <c r="P48" s="243"/>
      <c r="Q48" s="117"/>
      <c r="R48" s="117"/>
      <c r="S48" s="117"/>
      <c r="T48" s="117"/>
    </row>
    <row r="49" spans="1:20" ht="17.25" customHeight="1" thickBot="1">
      <c r="A49" s="180"/>
      <c r="B49" s="239"/>
      <c r="C49" s="240" t="s">
        <v>265</v>
      </c>
      <c r="D49" s="241"/>
      <c r="E49" s="241"/>
      <c r="F49" s="241"/>
      <c r="G49" s="242"/>
      <c r="H49" s="120">
        <v>9883959</v>
      </c>
      <c r="I49" s="128">
        <v>0</v>
      </c>
      <c r="J49" s="121">
        <f>H49-I49</f>
        <v>9883959</v>
      </c>
      <c r="K49" s="160" t="s">
        <v>261</v>
      </c>
      <c r="L49" s="115"/>
      <c r="M49" s="116"/>
      <c r="N49" s="243"/>
      <c r="O49" s="243"/>
      <c r="P49" s="243"/>
      <c r="Q49" s="117"/>
      <c r="R49" s="117"/>
      <c r="S49" s="117"/>
      <c r="T49" s="117"/>
    </row>
    <row r="50" spans="1:2" ht="18" customHeight="1">
      <c r="A50" s="180"/>
      <c r="B50" s="84" t="s">
        <v>177</v>
      </c>
    </row>
    <row r="51" spans="1:2" ht="18" customHeight="1">
      <c r="A51" s="180"/>
      <c r="B51" s="129" t="s">
        <v>243</v>
      </c>
    </row>
    <row r="52" spans="1:2" ht="18" customHeight="1">
      <c r="A52" s="180"/>
      <c r="B52" s="161" t="s">
        <v>264</v>
      </c>
    </row>
    <row r="53" ht="18" customHeight="1">
      <c r="A53" s="180"/>
    </row>
    <row r="54" ht="18" customHeight="1">
      <c r="A54" s="180"/>
    </row>
    <row r="55" ht="18" customHeight="1">
      <c r="A55" s="180"/>
    </row>
    <row r="56" ht="18" customHeight="1">
      <c r="A56" s="180"/>
    </row>
    <row r="57" ht="18" customHeight="1">
      <c r="A57" s="180"/>
    </row>
  </sheetData>
  <sheetProtection/>
  <mergeCells count="107">
    <mergeCell ref="U28:U29"/>
    <mergeCell ref="T30:T31"/>
    <mergeCell ref="U30:U31"/>
    <mergeCell ref="L27:Q27"/>
    <mergeCell ref="L6:L26"/>
    <mergeCell ref="M26:Q26"/>
    <mergeCell ref="R30:R31"/>
    <mergeCell ref="S30:S31"/>
    <mergeCell ref="R28:R29"/>
    <mergeCell ref="S28:S29"/>
    <mergeCell ref="T28:T29"/>
    <mergeCell ref="C45:D46"/>
    <mergeCell ref="E46:G46"/>
    <mergeCell ref="C48:G48"/>
    <mergeCell ref="N48:P48"/>
    <mergeCell ref="C44:G44"/>
    <mergeCell ref="C42:D43"/>
    <mergeCell ref="L43:L44"/>
    <mergeCell ref="M43:M44"/>
    <mergeCell ref="C30:G30"/>
    <mergeCell ref="B6:B49"/>
    <mergeCell ref="C49:G49"/>
    <mergeCell ref="S10:S11"/>
    <mergeCell ref="E45:G45"/>
    <mergeCell ref="L45:P45"/>
    <mergeCell ref="N49:P49"/>
    <mergeCell ref="M23:Q23"/>
    <mergeCell ref="M22:Q22"/>
    <mergeCell ref="E34:G34"/>
    <mergeCell ref="L28:L31"/>
    <mergeCell ref="T8:T9"/>
    <mergeCell ref="T10:T11"/>
    <mergeCell ref="E43:G43"/>
    <mergeCell ref="C39:G39"/>
    <mergeCell ref="C40:D41"/>
    <mergeCell ref="E40:G40"/>
    <mergeCell ref="E41:G41"/>
    <mergeCell ref="C38:G38"/>
    <mergeCell ref="E42:G42"/>
    <mergeCell ref="E33:G33"/>
    <mergeCell ref="U8:U9"/>
    <mergeCell ref="U10:U11"/>
    <mergeCell ref="S8:S9"/>
    <mergeCell ref="L33:Q33"/>
    <mergeCell ref="C35:G35"/>
    <mergeCell ref="C36:G36"/>
    <mergeCell ref="M24:Q24"/>
    <mergeCell ref="M25:Q25"/>
    <mergeCell ref="C32:G32"/>
    <mergeCell ref="C33:D34"/>
    <mergeCell ref="D23:G23"/>
    <mergeCell ref="D24:G24"/>
    <mergeCell ref="C28:D29"/>
    <mergeCell ref="E28:G28"/>
    <mergeCell ref="E29:G29"/>
    <mergeCell ref="C26:C27"/>
    <mergeCell ref="D27:G27"/>
    <mergeCell ref="D26:G26"/>
    <mergeCell ref="F9:G9"/>
    <mergeCell ref="C6:G6"/>
    <mergeCell ref="D9:E10"/>
    <mergeCell ref="D20:G20"/>
    <mergeCell ref="F12:G12"/>
    <mergeCell ref="F8:G8"/>
    <mergeCell ref="C7:E8"/>
    <mergeCell ref="F7:G7"/>
    <mergeCell ref="F10:G10"/>
    <mergeCell ref="C9:C12"/>
    <mergeCell ref="M6:Q6"/>
    <mergeCell ref="M7:Q7"/>
    <mergeCell ref="O8:Q9"/>
    <mergeCell ref="M12:Q12"/>
    <mergeCell ref="M20:Q20"/>
    <mergeCell ref="M19:Q19"/>
    <mergeCell ref="M16:Q16"/>
    <mergeCell ref="M18:Q18"/>
    <mergeCell ref="M17:Q17"/>
    <mergeCell ref="F11:G11"/>
    <mergeCell ref="E15:G15"/>
    <mergeCell ref="C17:G17"/>
    <mergeCell ref="M13:Q13"/>
    <mergeCell ref="M15:Q15"/>
    <mergeCell ref="M21:Q21"/>
    <mergeCell ref="M14:Q14"/>
    <mergeCell ref="E14:G14"/>
    <mergeCell ref="C14:D15"/>
    <mergeCell ref="C16:G16"/>
    <mergeCell ref="R8:R9"/>
    <mergeCell ref="R10:R11"/>
    <mergeCell ref="C18:C21"/>
    <mergeCell ref="C47:G47"/>
    <mergeCell ref="L32:Q32"/>
    <mergeCell ref="C37:G37"/>
    <mergeCell ref="C13:G13"/>
    <mergeCell ref="D11:E12"/>
    <mergeCell ref="C22:C25"/>
    <mergeCell ref="D18:G18"/>
    <mergeCell ref="C31:G31"/>
    <mergeCell ref="M30:Q31"/>
    <mergeCell ref="M28:Q29"/>
    <mergeCell ref="A3:A57"/>
    <mergeCell ref="O10:Q11"/>
    <mergeCell ref="M8:N11"/>
    <mergeCell ref="D19:G19"/>
    <mergeCell ref="D21:G21"/>
    <mergeCell ref="D22:G22"/>
    <mergeCell ref="D25:G25"/>
  </mergeCells>
  <printOptions verticalCentered="1"/>
  <pageMargins left="0.1968503937007874" right="0.1968503937007874" top="0.4724409448818898" bottom="0.31496062992125984" header="0.1968503937007874" footer="0.1968503937007874"/>
  <pageSetup blackAndWhite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53"/>
  <sheetViews>
    <sheetView tabSelected="1" view="pageBreakPreview" zoomScale="90" zoomScaleSheetLayoutView="90" zoomScalePageLayoutView="0" workbookViewId="0" topLeftCell="A1">
      <pane xSplit="4" ySplit="4" topLeftCell="E5" activePane="bottomRight" state="frozen"/>
      <selection pane="topLeft" activeCell="O14" sqref="O14"/>
      <selection pane="topRight" activeCell="O14" sqref="O14"/>
      <selection pane="bottomLeft" activeCell="O14" sqref="O14"/>
      <selection pane="bottomRight" activeCell="D19" sqref="D19"/>
    </sheetView>
  </sheetViews>
  <sheetFormatPr defaultColWidth="9.00390625" defaultRowHeight="15" customHeight="1"/>
  <cols>
    <col min="1" max="1" width="4.75390625" style="4" bestFit="1" customWidth="1"/>
    <col min="2" max="2" width="6.625" style="4" customWidth="1"/>
    <col min="3" max="3" width="12.875" style="4" customWidth="1"/>
    <col min="4" max="4" width="27.00390625" style="4" customWidth="1"/>
    <col min="5" max="13" width="12.625" style="4" customWidth="1"/>
    <col min="14" max="16" width="10.625" style="4" customWidth="1"/>
    <col min="17" max="19" width="9.00390625" style="4" customWidth="1"/>
    <col min="20" max="20" width="9.625" style="4" bestFit="1" customWidth="1"/>
    <col min="21" max="41" width="9.00390625" style="4" customWidth="1"/>
    <col min="42" max="42" width="9.625" style="4" bestFit="1" customWidth="1"/>
    <col min="43" max="43" width="9.50390625" style="4" bestFit="1" customWidth="1"/>
    <col min="44" max="16384" width="9.00390625" style="4" customWidth="1"/>
  </cols>
  <sheetData>
    <row r="1" spans="3:7" ht="18" customHeight="1">
      <c r="C1" s="7" t="s">
        <v>168</v>
      </c>
      <c r="G1" s="281"/>
    </row>
    <row r="2" spans="7:44" ht="15" customHeight="1">
      <c r="G2" s="282"/>
      <c r="M2" s="14"/>
      <c r="P2" s="14" t="s">
        <v>128</v>
      </c>
      <c r="V2" s="279"/>
      <c r="AR2" s="279"/>
    </row>
    <row r="3" spans="1:44" ht="15" customHeight="1">
      <c r="A3" s="264">
        <v>241</v>
      </c>
      <c r="B3" s="15"/>
      <c r="C3" s="46"/>
      <c r="D3" s="5" t="s">
        <v>116</v>
      </c>
      <c r="E3" s="272" t="s">
        <v>256</v>
      </c>
      <c r="F3" s="273"/>
      <c r="G3" s="274"/>
      <c r="H3" s="272" t="s">
        <v>242</v>
      </c>
      <c r="I3" s="275"/>
      <c r="J3" s="276"/>
      <c r="K3" s="261" t="s">
        <v>70</v>
      </c>
      <c r="L3" s="262"/>
      <c r="M3" s="263"/>
      <c r="N3" s="261" t="s">
        <v>106</v>
      </c>
      <c r="O3" s="262"/>
      <c r="P3" s="263"/>
      <c r="S3" s="280"/>
      <c r="T3" s="280"/>
      <c r="U3" s="280"/>
      <c r="V3" s="279"/>
      <c r="AO3" s="280"/>
      <c r="AP3" s="280"/>
      <c r="AQ3" s="280"/>
      <c r="AR3" s="279"/>
    </row>
    <row r="4" spans="1:44" ht="15" customHeight="1">
      <c r="A4" s="264"/>
      <c r="B4" s="15"/>
      <c r="C4" s="6" t="s">
        <v>115</v>
      </c>
      <c r="D4" s="9"/>
      <c r="E4" s="11" t="s">
        <v>103</v>
      </c>
      <c r="F4" s="11" t="s">
        <v>104</v>
      </c>
      <c r="G4" s="11" t="s">
        <v>105</v>
      </c>
      <c r="H4" s="11" t="s">
        <v>103</v>
      </c>
      <c r="I4" s="11" t="s">
        <v>104</v>
      </c>
      <c r="J4" s="11" t="s">
        <v>105</v>
      </c>
      <c r="K4" s="11" t="s">
        <v>103</v>
      </c>
      <c r="L4" s="11" t="s">
        <v>104</v>
      </c>
      <c r="M4" s="11" t="s">
        <v>105</v>
      </c>
      <c r="N4" s="11" t="s">
        <v>103</v>
      </c>
      <c r="O4" s="11" t="s">
        <v>104</v>
      </c>
      <c r="P4" s="11" t="s">
        <v>105</v>
      </c>
      <c r="S4" s="280"/>
      <c r="T4" s="280"/>
      <c r="U4" s="280"/>
      <c r="V4" s="44"/>
      <c r="AO4" s="280"/>
      <c r="AP4" s="280"/>
      <c r="AQ4" s="280"/>
      <c r="AR4" s="44"/>
    </row>
    <row r="5" spans="1:43" ht="15" customHeight="1">
      <c r="A5" s="264"/>
      <c r="B5" s="16"/>
      <c r="C5" s="265" t="s">
        <v>77</v>
      </c>
      <c r="D5" s="47" t="s">
        <v>79</v>
      </c>
      <c r="E5" s="70">
        <v>1587456</v>
      </c>
      <c r="F5" s="70">
        <v>412469</v>
      </c>
      <c r="G5" s="70">
        <v>1999925</v>
      </c>
      <c r="H5" s="70">
        <v>1600686</v>
      </c>
      <c r="I5" s="70">
        <v>416145</v>
      </c>
      <c r="J5" s="70">
        <v>2016831</v>
      </c>
      <c r="K5" s="32">
        <f>E5-H5</f>
        <v>-13230</v>
      </c>
      <c r="L5" s="32">
        <f>F5-I5</f>
        <v>-3676</v>
      </c>
      <c r="M5" s="70">
        <f>SUM(K5:L5)</f>
        <v>-16906</v>
      </c>
      <c r="N5" s="39">
        <f>ROUND(K5/H5*100,1)</f>
        <v>-0.8</v>
      </c>
      <c r="O5" s="39">
        <f>ROUND(L5/I5*100,1)</f>
        <v>-0.9</v>
      </c>
      <c r="P5" s="39">
        <f>ROUND(M5/J5*100,1)</f>
        <v>-0.8</v>
      </c>
      <c r="S5" s="45"/>
      <c r="U5" s="45"/>
      <c r="AO5" s="45"/>
      <c r="AQ5" s="45"/>
    </row>
    <row r="6" spans="1:43" ht="15" customHeight="1">
      <c r="A6" s="264"/>
      <c r="B6" s="16"/>
      <c r="C6" s="266"/>
      <c r="D6" s="48" t="s">
        <v>80</v>
      </c>
      <c r="E6" s="71">
        <v>3662814</v>
      </c>
      <c r="F6" s="71">
        <v>858640</v>
      </c>
      <c r="G6" s="71">
        <v>4521454</v>
      </c>
      <c r="H6" s="71">
        <v>3745742</v>
      </c>
      <c r="I6" s="71">
        <v>871831</v>
      </c>
      <c r="J6" s="71">
        <v>4617573</v>
      </c>
      <c r="K6" s="33">
        <f aca="true" t="shared" si="0" ref="K6:K51">E6-H6</f>
        <v>-82928</v>
      </c>
      <c r="L6" s="33">
        <f aca="true" t="shared" si="1" ref="L6:L51">F6-I6</f>
        <v>-13191</v>
      </c>
      <c r="M6" s="71">
        <f aca="true" t="shared" si="2" ref="M6:M14">SUM(K6:L6)</f>
        <v>-96119</v>
      </c>
      <c r="N6" s="40">
        <f aca="true" t="shared" si="3" ref="N6:N18">ROUND(K6/H6*100,1)</f>
        <v>-2.2</v>
      </c>
      <c r="O6" s="40">
        <f aca="true" t="shared" si="4" ref="O6:O18">ROUND(L6/I6*100,1)</f>
        <v>-1.5</v>
      </c>
      <c r="P6" s="40">
        <f aca="true" t="shared" si="5" ref="P6:P18">ROUND(M6/J6*100,1)</f>
        <v>-2.1</v>
      </c>
      <c r="S6" s="45"/>
      <c r="U6" s="45"/>
      <c r="AO6" s="45"/>
      <c r="AQ6" s="45"/>
    </row>
    <row r="7" spans="1:43" ht="15" customHeight="1">
      <c r="A7" s="264"/>
      <c r="B7" s="16"/>
      <c r="C7" s="266"/>
      <c r="D7" s="48" t="s">
        <v>163</v>
      </c>
      <c r="E7" s="71">
        <v>50456778</v>
      </c>
      <c r="F7" s="71">
        <v>10527993</v>
      </c>
      <c r="G7" s="71">
        <v>60984771</v>
      </c>
      <c r="H7" s="71">
        <v>34120148</v>
      </c>
      <c r="I7" s="71">
        <v>6379876</v>
      </c>
      <c r="J7" s="71">
        <v>40500024</v>
      </c>
      <c r="K7" s="33">
        <f t="shared" si="0"/>
        <v>16336630</v>
      </c>
      <c r="L7" s="33">
        <f t="shared" si="1"/>
        <v>4148117</v>
      </c>
      <c r="M7" s="71">
        <f t="shared" si="2"/>
        <v>20484747</v>
      </c>
      <c r="N7" s="40">
        <f t="shared" si="3"/>
        <v>47.9</v>
      </c>
      <c r="O7" s="40">
        <f t="shared" si="4"/>
        <v>65</v>
      </c>
      <c r="P7" s="40">
        <f t="shared" si="5"/>
        <v>50.6</v>
      </c>
      <c r="S7" s="45"/>
      <c r="U7" s="45"/>
      <c r="AO7" s="45"/>
      <c r="AQ7" s="45"/>
    </row>
    <row r="8" spans="1:43" ht="15" customHeight="1">
      <c r="A8" s="264"/>
      <c r="B8" s="16"/>
      <c r="C8" s="266"/>
      <c r="D8" s="48" t="s">
        <v>164</v>
      </c>
      <c r="E8" s="71">
        <v>6297726</v>
      </c>
      <c r="F8" s="71">
        <v>1235783</v>
      </c>
      <c r="G8" s="71">
        <v>7533509</v>
      </c>
      <c r="H8" s="71">
        <v>15468674</v>
      </c>
      <c r="I8" s="71">
        <v>3932018</v>
      </c>
      <c r="J8" s="71">
        <v>19400692</v>
      </c>
      <c r="K8" s="33">
        <f t="shared" si="0"/>
        <v>-9170948</v>
      </c>
      <c r="L8" s="33">
        <f t="shared" si="1"/>
        <v>-2696235</v>
      </c>
      <c r="M8" s="71">
        <f t="shared" si="2"/>
        <v>-11867183</v>
      </c>
      <c r="N8" s="40">
        <f t="shared" si="3"/>
        <v>-59.3</v>
      </c>
      <c r="O8" s="40">
        <f t="shared" si="4"/>
        <v>-68.6</v>
      </c>
      <c r="P8" s="40">
        <f t="shared" si="5"/>
        <v>-61.2</v>
      </c>
      <c r="S8" s="45"/>
      <c r="U8" s="45"/>
      <c r="AO8" s="45"/>
      <c r="AQ8" s="45"/>
    </row>
    <row r="9" spans="1:43" ht="15" customHeight="1">
      <c r="A9" s="264"/>
      <c r="B9" s="16"/>
      <c r="C9" s="266"/>
      <c r="D9" s="69" t="s">
        <v>240</v>
      </c>
      <c r="E9" s="71">
        <v>52044234</v>
      </c>
      <c r="F9" s="71">
        <v>10940462</v>
      </c>
      <c r="G9" s="71">
        <v>62984696</v>
      </c>
      <c r="H9" s="71">
        <v>49588822</v>
      </c>
      <c r="I9" s="71">
        <v>10311894</v>
      </c>
      <c r="J9" s="71">
        <v>59900716</v>
      </c>
      <c r="K9" s="33">
        <f t="shared" si="0"/>
        <v>2455412</v>
      </c>
      <c r="L9" s="33">
        <f t="shared" si="1"/>
        <v>628568</v>
      </c>
      <c r="M9" s="71">
        <f t="shared" si="2"/>
        <v>3083980</v>
      </c>
      <c r="N9" s="40">
        <f t="shared" si="3"/>
        <v>5</v>
      </c>
      <c r="O9" s="40">
        <f t="shared" si="4"/>
        <v>6.1</v>
      </c>
      <c r="P9" s="40">
        <f t="shared" si="5"/>
        <v>5.1</v>
      </c>
      <c r="S9" s="45"/>
      <c r="U9" s="45"/>
      <c r="AO9" s="45"/>
      <c r="AQ9" s="45"/>
    </row>
    <row r="10" spans="1:43" ht="15" customHeight="1">
      <c r="A10" s="264"/>
      <c r="B10" s="16"/>
      <c r="C10" s="266"/>
      <c r="D10" s="48" t="s">
        <v>73</v>
      </c>
      <c r="E10" s="71">
        <v>9960540</v>
      </c>
      <c r="F10" s="71">
        <v>2094423</v>
      </c>
      <c r="G10" s="71">
        <v>12054963</v>
      </c>
      <c r="H10" s="71">
        <v>4821644</v>
      </c>
      <c r="I10" s="71">
        <v>605643</v>
      </c>
      <c r="J10" s="71">
        <v>5427287</v>
      </c>
      <c r="K10" s="33">
        <f t="shared" si="0"/>
        <v>5138896</v>
      </c>
      <c r="L10" s="33">
        <f t="shared" si="1"/>
        <v>1488780</v>
      </c>
      <c r="M10" s="71">
        <f t="shared" si="2"/>
        <v>6627676</v>
      </c>
      <c r="N10" s="40">
        <f t="shared" si="3"/>
        <v>106.6</v>
      </c>
      <c r="O10" s="40">
        <f t="shared" si="4"/>
        <v>245.8</v>
      </c>
      <c r="P10" s="40">
        <f t="shared" si="5"/>
        <v>122.1</v>
      </c>
      <c r="S10" s="45"/>
      <c r="U10" s="45"/>
      <c r="AO10" s="45"/>
      <c r="AQ10" s="45"/>
    </row>
    <row r="11" spans="1:43" ht="15" customHeight="1">
      <c r="A11" s="264"/>
      <c r="B11" s="16"/>
      <c r="C11" s="267"/>
      <c r="D11" s="49" t="s">
        <v>71</v>
      </c>
      <c r="E11" s="71">
        <v>62004774</v>
      </c>
      <c r="F11" s="71">
        <v>13034885</v>
      </c>
      <c r="G11" s="71">
        <v>75039659</v>
      </c>
      <c r="H11" s="71">
        <v>59756894</v>
      </c>
      <c r="I11" s="71">
        <v>12205513</v>
      </c>
      <c r="J11" s="71">
        <v>71962407</v>
      </c>
      <c r="K11" s="33">
        <f t="shared" si="0"/>
        <v>2247880</v>
      </c>
      <c r="L11" s="33">
        <f t="shared" si="1"/>
        <v>829372</v>
      </c>
      <c r="M11" s="71">
        <f t="shared" si="2"/>
        <v>3077252</v>
      </c>
      <c r="N11" s="40">
        <f t="shared" si="3"/>
        <v>3.8</v>
      </c>
      <c r="O11" s="40">
        <f t="shared" si="4"/>
        <v>6.8</v>
      </c>
      <c r="P11" s="40">
        <f t="shared" si="5"/>
        <v>4.3</v>
      </c>
      <c r="S11" s="45"/>
      <c r="AO11" s="45"/>
      <c r="AQ11" s="45"/>
    </row>
    <row r="12" spans="1:43" ht="15" customHeight="1">
      <c r="A12" s="264"/>
      <c r="B12" s="16"/>
      <c r="C12" s="265" t="s">
        <v>78</v>
      </c>
      <c r="D12" s="47" t="s">
        <v>74</v>
      </c>
      <c r="E12" s="70">
        <v>20245030</v>
      </c>
      <c r="F12" s="70">
        <v>3944470</v>
      </c>
      <c r="G12" s="70">
        <v>24189500</v>
      </c>
      <c r="H12" s="70">
        <v>23507301</v>
      </c>
      <c r="I12" s="70">
        <v>5128878</v>
      </c>
      <c r="J12" s="70">
        <v>28636179</v>
      </c>
      <c r="K12" s="32">
        <f t="shared" si="0"/>
        <v>-3262271</v>
      </c>
      <c r="L12" s="32">
        <f t="shared" si="1"/>
        <v>-1184408</v>
      </c>
      <c r="M12" s="70">
        <f t="shared" si="2"/>
        <v>-4446679</v>
      </c>
      <c r="N12" s="39">
        <f t="shared" si="3"/>
        <v>-13.9</v>
      </c>
      <c r="O12" s="39">
        <f t="shared" si="4"/>
        <v>-23.1</v>
      </c>
      <c r="P12" s="39">
        <f t="shared" si="5"/>
        <v>-15.5</v>
      </c>
      <c r="S12" s="45"/>
      <c r="U12" s="45"/>
      <c r="AO12" s="45"/>
      <c r="AQ12" s="45"/>
    </row>
    <row r="13" spans="1:43" ht="15" customHeight="1">
      <c r="A13" s="264"/>
      <c r="B13" s="16"/>
      <c r="C13" s="266"/>
      <c r="D13" s="48" t="s">
        <v>75</v>
      </c>
      <c r="E13" s="71">
        <v>22307093</v>
      </c>
      <c r="F13" s="71">
        <v>6641097</v>
      </c>
      <c r="G13" s="71">
        <v>28948190</v>
      </c>
      <c r="H13" s="71">
        <v>31299305</v>
      </c>
      <c r="I13" s="71">
        <v>9359806</v>
      </c>
      <c r="J13" s="71">
        <v>40659111</v>
      </c>
      <c r="K13" s="33">
        <f t="shared" si="0"/>
        <v>-8992212</v>
      </c>
      <c r="L13" s="33">
        <f t="shared" si="1"/>
        <v>-2718709</v>
      </c>
      <c r="M13" s="71">
        <f t="shared" si="2"/>
        <v>-11710921</v>
      </c>
      <c r="N13" s="40">
        <f t="shared" si="3"/>
        <v>-28.7</v>
      </c>
      <c r="O13" s="40">
        <f t="shared" si="4"/>
        <v>-29</v>
      </c>
      <c r="P13" s="40">
        <f t="shared" si="5"/>
        <v>-28.8</v>
      </c>
      <c r="S13" s="45"/>
      <c r="U13" s="45"/>
      <c r="AO13" s="45"/>
      <c r="AQ13" s="45"/>
    </row>
    <row r="14" spans="1:43" ht="15" customHeight="1">
      <c r="A14" s="264"/>
      <c r="B14" s="16"/>
      <c r="C14" s="266"/>
      <c r="D14" s="48" t="s">
        <v>76</v>
      </c>
      <c r="E14" s="71">
        <v>14407641</v>
      </c>
      <c r="F14" s="71">
        <v>11120010</v>
      </c>
      <c r="G14" s="71">
        <v>25527651</v>
      </c>
      <c r="H14" s="71">
        <v>15791857</v>
      </c>
      <c r="I14" s="71">
        <v>11252647</v>
      </c>
      <c r="J14" s="71">
        <v>27044504</v>
      </c>
      <c r="K14" s="33">
        <f t="shared" si="0"/>
        <v>-1384216</v>
      </c>
      <c r="L14" s="33">
        <f t="shared" si="1"/>
        <v>-132637</v>
      </c>
      <c r="M14" s="71">
        <f t="shared" si="2"/>
        <v>-1516853</v>
      </c>
      <c r="N14" s="40">
        <f t="shared" si="3"/>
        <v>-8.8</v>
      </c>
      <c r="O14" s="40">
        <f t="shared" si="4"/>
        <v>-1.2</v>
      </c>
      <c r="P14" s="40">
        <f t="shared" si="5"/>
        <v>-5.6</v>
      </c>
      <c r="S14" s="45"/>
      <c r="U14" s="45"/>
      <c r="AO14" s="45"/>
      <c r="AQ14" s="45"/>
    </row>
    <row r="15" spans="1:41" ht="15" customHeight="1">
      <c r="A15" s="264"/>
      <c r="B15" s="16"/>
      <c r="C15" s="267"/>
      <c r="D15" s="49" t="s">
        <v>71</v>
      </c>
      <c r="E15" s="73">
        <v>56959764</v>
      </c>
      <c r="F15" s="73">
        <v>21705577</v>
      </c>
      <c r="G15" s="73">
        <v>78665341</v>
      </c>
      <c r="H15" s="73">
        <v>70598463</v>
      </c>
      <c r="I15" s="73">
        <v>25741331</v>
      </c>
      <c r="J15" s="73">
        <v>96339794</v>
      </c>
      <c r="K15" s="33">
        <f t="shared" si="0"/>
        <v>-13638699</v>
      </c>
      <c r="L15" s="33">
        <f t="shared" si="1"/>
        <v>-4035754</v>
      </c>
      <c r="M15" s="73">
        <f>SUM(M12:M14)</f>
        <v>-17674453</v>
      </c>
      <c r="N15" s="41">
        <f t="shared" si="3"/>
        <v>-19.3</v>
      </c>
      <c r="O15" s="41">
        <f t="shared" si="4"/>
        <v>-15.7</v>
      </c>
      <c r="P15" s="41">
        <f t="shared" si="5"/>
        <v>-18.3</v>
      </c>
      <c r="S15" s="45"/>
      <c r="AO15" s="45"/>
    </row>
    <row r="16" spans="1:43" ht="15" customHeight="1">
      <c r="A16" s="264"/>
      <c r="B16" s="15"/>
      <c r="C16" s="46" t="s">
        <v>81</v>
      </c>
      <c r="D16" s="5"/>
      <c r="E16" s="35">
        <v>2213518</v>
      </c>
      <c r="F16" s="71">
        <v>701012</v>
      </c>
      <c r="G16" s="32">
        <v>2914530</v>
      </c>
      <c r="H16" s="35">
        <v>2156207</v>
      </c>
      <c r="I16" s="50">
        <v>692877</v>
      </c>
      <c r="J16" s="32">
        <v>2849084</v>
      </c>
      <c r="K16" s="32">
        <f t="shared" si="0"/>
        <v>57311</v>
      </c>
      <c r="L16" s="32">
        <f t="shared" si="1"/>
        <v>8135</v>
      </c>
      <c r="M16" s="32">
        <f>SUM(K16:L16)</f>
        <v>65446</v>
      </c>
      <c r="N16" s="39">
        <f t="shared" si="3"/>
        <v>2.7</v>
      </c>
      <c r="O16" s="39">
        <f t="shared" si="4"/>
        <v>1.2</v>
      </c>
      <c r="P16" s="39">
        <f t="shared" si="5"/>
        <v>2.3</v>
      </c>
      <c r="S16" s="45"/>
      <c r="U16" s="45"/>
      <c r="AO16" s="45"/>
      <c r="AQ16" s="45"/>
    </row>
    <row r="17" spans="1:43" ht="15" customHeight="1">
      <c r="A17" s="264"/>
      <c r="B17" s="15"/>
      <c r="C17" s="2" t="s">
        <v>82</v>
      </c>
      <c r="D17" s="8"/>
      <c r="E17" s="36">
        <v>8501632</v>
      </c>
      <c r="F17" s="71">
        <v>1685615</v>
      </c>
      <c r="G17" s="33">
        <v>10187247</v>
      </c>
      <c r="H17" s="36">
        <v>7034049</v>
      </c>
      <c r="I17" s="51">
        <v>1370237</v>
      </c>
      <c r="J17" s="33">
        <v>8404286</v>
      </c>
      <c r="K17" s="33">
        <f t="shared" si="0"/>
        <v>1467583</v>
      </c>
      <c r="L17" s="33">
        <f t="shared" si="1"/>
        <v>315378</v>
      </c>
      <c r="M17" s="33">
        <f>SUM(K17:L17)</f>
        <v>1782961</v>
      </c>
      <c r="N17" s="40">
        <f t="shared" si="3"/>
        <v>20.9</v>
      </c>
      <c r="O17" s="40">
        <f t="shared" si="4"/>
        <v>23</v>
      </c>
      <c r="P17" s="40">
        <f t="shared" si="5"/>
        <v>21.2</v>
      </c>
      <c r="S17" s="45"/>
      <c r="U17" s="45"/>
      <c r="AO17" s="45"/>
      <c r="AQ17" s="45"/>
    </row>
    <row r="18" spans="1:43" ht="15" customHeight="1">
      <c r="A18" s="264"/>
      <c r="B18" s="15"/>
      <c r="C18" s="2" t="s">
        <v>83</v>
      </c>
      <c r="D18" s="8"/>
      <c r="E18" s="36">
        <v>611</v>
      </c>
      <c r="F18" s="71">
        <v>28</v>
      </c>
      <c r="G18" s="33">
        <v>639</v>
      </c>
      <c r="H18" s="36">
        <v>707</v>
      </c>
      <c r="I18" s="51">
        <v>31</v>
      </c>
      <c r="J18" s="33">
        <v>738</v>
      </c>
      <c r="K18" s="33">
        <f t="shared" si="0"/>
        <v>-96</v>
      </c>
      <c r="L18" s="33">
        <f t="shared" si="1"/>
        <v>-3</v>
      </c>
      <c r="M18" s="33">
        <f aca="true" t="shared" si="6" ref="M18:M34">SUM(K18:L18)</f>
        <v>-99</v>
      </c>
      <c r="N18" s="40">
        <f t="shared" si="3"/>
        <v>-13.6</v>
      </c>
      <c r="O18" s="40">
        <f t="shared" si="4"/>
        <v>-9.7</v>
      </c>
      <c r="P18" s="40">
        <f t="shared" si="5"/>
        <v>-13.4</v>
      </c>
      <c r="S18" s="45"/>
      <c r="U18" s="45"/>
      <c r="AO18" s="45"/>
      <c r="AQ18" s="45"/>
    </row>
    <row r="19" spans="1:43" ht="15" customHeight="1">
      <c r="A19" s="264"/>
      <c r="B19" s="15"/>
      <c r="C19" s="2" t="s">
        <v>84</v>
      </c>
      <c r="D19" s="8"/>
      <c r="E19" s="36">
        <v>3124744</v>
      </c>
      <c r="F19" s="71">
        <v>0</v>
      </c>
      <c r="G19" s="33">
        <v>3124744</v>
      </c>
      <c r="H19" s="36">
        <v>2982343</v>
      </c>
      <c r="I19" s="75">
        <v>0</v>
      </c>
      <c r="J19" s="33">
        <v>2982343</v>
      </c>
      <c r="K19" s="33">
        <f t="shared" si="0"/>
        <v>142401</v>
      </c>
      <c r="L19" s="3">
        <f t="shared" si="1"/>
        <v>0</v>
      </c>
      <c r="M19" s="33">
        <f t="shared" si="6"/>
        <v>142401</v>
      </c>
      <c r="N19" s="40">
        <f>ROUND(K19/H19*100,1)</f>
        <v>4.8</v>
      </c>
      <c r="O19" s="3">
        <v>0</v>
      </c>
      <c r="P19" s="40">
        <f>ROUND(M19/J19*100,1)</f>
        <v>4.8</v>
      </c>
      <c r="S19" s="45"/>
      <c r="U19" s="45"/>
      <c r="AO19" s="45"/>
      <c r="AQ19" s="45"/>
    </row>
    <row r="20" spans="1:43" ht="15" customHeight="1">
      <c r="A20" s="264"/>
      <c r="B20" s="15"/>
      <c r="C20" s="2" t="s">
        <v>85</v>
      </c>
      <c r="D20" s="8"/>
      <c r="E20" s="36">
        <v>113480</v>
      </c>
      <c r="F20" s="71">
        <v>23367</v>
      </c>
      <c r="G20" s="33">
        <v>136847</v>
      </c>
      <c r="H20" s="36">
        <v>174753</v>
      </c>
      <c r="I20" s="51">
        <v>36735</v>
      </c>
      <c r="J20" s="33">
        <v>211488</v>
      </c>
      <c r="K20" s="33">
        <f t="shared" si="0"/>
        <v>-61273</v>
      </c>
      <c r="L20" s="33">
        <f t="shared" si="1"/>
        <v>-13368</v>
      </c>
      <c r="M20" s="33">
        <f t="shared" si="6"/>
        <v>-74641</v>
      </c>
      <c r="N20" s="40">
        <f aca="true" t="shared" si="7" ref="N20:N26">ROUND(K20/H20*100,1)</f>
        <v>-35.1</v>
      </c>
      <c r="O20" s="40">
        <f aca="true" t="shared" si="8" ref="O20:O26">ROUND(L20/I20*100,1)</f>
        <v>-36.4</v>
      </c>
      <c r="P20" s="40">
        <f>ROUND(M20/J20*100,1)</f>
        <v>-35.3</v>
      </c>
      <c r="S20" s="45"/>
      <c r="U20" s="45"/>
      <c r="AO20" s="45"/>
      <c r="AQ20" s="45"/>
    </row>
    <row r="21" spans="1:43" ht="15" customHeight="1">
      <c r="A21" s="264"/>
      <c r="B21" s="15"/>
      <c r="C21" s="2" t="s">
        <v>126</v>
      </c>
      <c r="D21" s="8"/>
      <c r="E21" s="36">
        <v>141210</v>
      </c>
      <c r="F21" s="71">
        <v>29383</v>
      </c>
      <c r="G21" s="33">
        <v>170593</v>
      </c>
      <c r="H21" s="36">
        <v>143819</v>
      </c>
      <c r="I21" s="51">
        <v>30179</v>
      </c>
      <c r="J21" s="33">
        <v>173998</v>
      </c>
      <c r="K21" s="33">
        <f t="shared" si="0"/>
        <v>-2609</v>
      </c>
      <c r="L21" s="33">
        <f t="shared" si="1"/>
        <v>-796</v>
      </c>
      <c r="M21" s="33">
        <f t="shared" si="6"/>
        <v>-3405</v>
      </c>
      <c r="N21" s="42">
        <f t="shared" si="7"/>
        <v>-1.8</v>
      </c>
      <c r="O21" s="42">
        <f t="shared" si="8"/>
        <v>-2.6</v>
      </c>
      <c r="P21" s="42">
        <f aca="true" t="shared" si="9" ref="P21:P26">ROUND(M21/J21*100,1)</f>
        <v>-2</v>
      </c>
      <c r="S21" s="45"/>
      <c r="U21" s="45"/>
      <c r="AO21" s="45"/>
      <c r="AQ21" s="45"/>
    </row>
    <row r="22" spans="1:43" ht="15" customHeight="1">
      <c r="A22" s="264"/>
      <c r="B22" s="15"/>
      <c r="C22" s="2" t="s">
        <v>127</v>
      </c>
      <c r="D22" s="8"/>
      <c r="E22" s="36">
        <v>38564</v>
      </c>
      <c r="F22" s="71">
        <v>7978</v>
      </c>
      <c r="G22" s="33">
        <v>46542</v>
      </c>
      <c r="H22" s="36">
        <v>43384</v>
      </c>
      <c r="I22" s="51">
        <v>9111</v>
      </c>
      <c r="J22" s="33">
        <v>52495</v>
      </c>
      <c r="K22" s="33">
        <f t="shared" si="0"/>
        <v>-4820</v>
      </c>
      <c r="L22" s="33">
        <f t="shared" si="1"/>
        <v>-1133</v>
      </c>
      <c r="M22" s="33">
        <f t="shared" si="6"/>
        <v>-5953</v>
      </c>
      <c r="N22" s="42">
        <f t="shared" si="7"/>
        <v>-11.1</v>
      </c>
      <c r="O22" s="42">
        <f t="shared" si="8"/>
        <v>-12.4</v>
      </c>
      <c r="P22" s="42">
        <f t="shared" si="9"/>
        <v>-11.3</v>
      </c>
      <c r="S22" s="45"/>
      <c r="U22" s="45"/>
      <c r="AO22" s="45"/>
      <c r="AQ22" s="45"/>
    </row>
    <row r="23" spans="1:43" ht="15" customHeight="1">
      <c r="A23" s="264"/>
      <c r="B23" s="15"/>
      <c r="C23" s="2" t="s">
        <v>86</v>
      </c>
      <c r="D23" s="8"/>
      <c r="E23" s="36">
        <v>11756183</v>
      </c>
      <c r="F23" s="71">
        <v>2966753</v>
      </c>
      <c r="G23" s="33">
        <v>14722936</v>
      </c>
      <c r="H23" s="36">
        <v>11454843</v>
      </c>
      <c r="I23" s="51">
        <v>2930057</v>
      </c>
      <c r="J23" s="33">
        <v>14384900</v>
      </c>
      <c r="K23" s="33">
        <f t="shared" si="0"/>
        <v>301340</v>
      </c>
      <c r="L23" s="33">
        <f t="shared" si="1"/>
        <v>36696</v>
      </c>
      <c r="M23" s="33">
        <f t="shared" si="6"/>
        <v>338036</v>
      </c>
      <c r="N23" s="40">
        <f t="shared" si="7"/>
        <v>2.6</v>
      </c>
      <c r="O23" s="40">
        <f t="shared" si="8"/>
        <v>1.3</v>
      </c>
      <c r="P23" s="40">
        <f t="shared" si="9"/>
        <v>2.3</v>
      </c>
      <c r="S23" s="45"/>
      <c r="U23" s="45"/>
      <c r="AO23" s="45"/>
      <c r="AQ23" s="45"/>
    </row>
    <row r="24" spans="1:43" ht="15" customHeight="1">
      <c r="A24" s="264"/>
      <c r="B24" s="15"/>
      <c r="C24" s="2" t="s">
        <v>96</v>
      </c>
      <c r="D24" s="8"/>
      <c r="E24" s="36">
        <v>503089</v>
      </c>
      <c r="F24" s="71">
        <v>370958</v>
      </c>
      <c r="G24" s="33">
        <v>874047</v>
      </c>
      <c r="H24" s="36">
        <v>491919</v>
      </c>
      <c r="I24" s="51">
        <v>375859</v>
      </c>
      <c r="J24" s="33">
        <v>867778</v>
      </c>
      <c r="K24" s="33">
        <f t="shared" si="0"/>
        <v>11170</v>
      </c>
      <c r="L24" s="33">
        <f t="shared" si="1"/>
        <v>-4901</v>
      </c>
      <c r="M24" s="33">
        <f t="shared" si="6"/>
        <v>6269</v>
      </c>
      <c r="N24" s="40">
        <f t="shared" si="7"/>
        <v>2.3</v>
      </c>
      <c r="O24" s="40">
        <f t="shared" si="8"/>
        <v>-1.3</v>
      </c>
      <c r="P24" s="40">
        <f t="shared" si="9"/>
        <v>0.7</v>
      </c>
      <c r="S24" s="45"/>
      <c r="U24" s="45"/>
      <c r="AO24" s="45"/>
      <c r="AQ24" s="45"/>
    </row>
    <row r="25" spans="1:43" ht="15" customHeight="1">
      <c r="A25" s="264"/>
      <c r="B25" s="15"/>
      <c r="C25" s="2" t="s">
        <v>87</v>
      </c>
      <c r="D25" s="8"/>
      <c r="E25" s="36">
        <v>182054</v>
      </c>
      <c r="F25" s="71">
        <v>89558</v>
      </c>
      <c r="G25" s="33">
        <v>271612</v>
      </c>
      <c r="H25" s="36">
        <v>274683</v>
      </c>
      <c r="I25" s="33">
        <v>137879</v>
      </c>
      <c r="J25" s="33">
        <v>412562</v>
      </c>
      <c r="K25" s="33">
        <f t="shared" si="0"/>
        <v>-92629</v>
      </c>
      <c r="L25" s="33">
        <f t="shared" si="1"/>
        <v>-48321</v>
      </c>
      <c r="M25" s="33">
        <f t="shared" si="6"/>
        <v>-140950</v>
      </c>
      <c r="N25" s="40">
        <f t="shared" si="7"/>
        <v>-33.7</v>
      </c>
      <c r="O25" s="40">
        <f t="shared" si="8"/>
        <v>-35</v>
      </c>
      <c r="P25" s="40">
        <f t="shared" si="9"/>
        <v>-34.2</v>
      </c>
      <c r="S25" s="45"/>
      <c r="U25" s="45"/>
      <c r="AO25" s="45"/>
      <c r="AQ25" s="45"/>
    </row>
    <row r="26" spans="1:43" ht="15" customHeight="1">
      <c r="A26" s="264"/>
      <c r="B26" s="15"/>
      <c r="C26" s="2" t="s">
        <v>88</v>
      </c>
      <c r="D26" s="8"/>
      <c r="E26" s="36">
        <v>1215405</v>
      </c>
      <c r="F26" s="71">
        <v>513883</v>
      </c>
      <c r="G26" s="33">
        <v>1729288</v>
      </c>
      <c r="H26" s="36">
        <v>1045013</v>
      </c>
      <c r="I26" s="33">
        <v>453753</v>
      </c>
      <c r="J26" s="33">
        <v>1498766</v>
      </c>
      <c r="K26" s="33">
        <f t="shared" si="0"/>
        <v>170392</v>
      </c>
      <c r="L26" s="33">
        <f t="shared" si="1"/>
        <v>60130</v>
      </c>
      <c r="M26" s="33">
        <f t="shared" si="6"/>
        <v>230522</v>
      </c>
      <c r="N26" s="40">
        <f t="shared" si="7"/>
        <v>16.3</v>
      </c>
      <c r="O26" s="40">
        <f t="shared" si="8"/>
        <v>13.3</v>
      </c>
      <c r="P26" s="40">
        <f t="shared" si="9"/>
        <v>15.4</v>
      </c>
      <c r="S26" s="45"/>
      <c r="U26" s="45"/>
      <c r="AO26" s="45"/>
      <c r="AQ26" s="45"/>
    </row>
    <row r="27" spans="1:43" ht="15" customHeight="1">
      <c r="A27" s="264"/>
      <c r="B27" s="15"/>
      <c r="C27" s="2" t="s">
        <v>90</v>
      </c>
      <c r="D27" s="8"/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f t="shared" si="0"/>
        <v>0</v>
      </c>
      <c r="L27" s="75">
        <f t="shared" si="1"/>
        <v>0</v>
      </c>
      <c r="M27" s="75">
        <f t="shared" si="6"/>
        <v>0</v>
      </c>
      <c r="N27" s="3">
        <v>0</v>
      </c>
      <c r="O27" s="3">
        <v>0</v>
      </c>
      <c r="P27" s="3">
        <v>0</v>
      </c>
      <c r="S27" s="45"/>
      <c r="U27" s="45"/>
      <c r="AO27" s="45"/>
      <c r="AQ27" s="45"/>
    </row>
    <row r="28" spans="1:43" ht="15" customHeight="1">
      <c r="A28" s="264"/>
      <c r="B28" s="15"/>
      <c r="C28" s="2" t="s">
        <v>91</v>
      </c>
      <c r="D28" s="8"/>
      <c r="E28" s="36">
        <v>74773</v>
      </c>
      <c r="F28" s="71">
        <v>0</v>
      </c>
      <c r="G28" s="33">
        <v>74773</v>
      </c>
      <c r="H28" s="36">
        <v>54751</v>
      </c>
      <c r="I28" s="33">
        <v>21861</v>
      </c>
      <c r="J28" s="33">
        <v>76612</v>
      </c>
      <c r="K28" s="33">
        <f t="shared" si="0"/>
        <v>20022</v>
      </c>
      <c r="L28" s="33">
        <f t="shared" si="1"/>
        <v>-21861</v>
      </c>
      <c r="M28" s="33">
        <f t="shared" si="6"/>
        <v>-1839</v>
      </c>
      <c r="N28" s="40">
        <f>ROUND(K28/H28*100,1)</f>
        <v>36.6</v>
      </c>
      <c r="O28" s="40">
        <f>ROUND(L28/I28*100,1)</f>
        <v>-100</v>
      </c>
      <c r="P28" s="40">
        <f>ROUND(M28/J28*100,1)</f>
        <v>-2.4</v>
      </c>
      <c r="S28" s="45"/>
      <c r="U28" s="45"/>
      <c r="AO28" s="45"/>
      <c r="AQ28" s="45"/>
    </row>
    <row r="29" spans="1:43" ht="15" customHeight="1">
      <c r="A29" s="264"/>
      <c r="B29" s="15"/>
      <c r="C29" s="2" t="s">
        <v>92</v>
      </c>
      <c r="D29" s="8"/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S29" s="45"/>
      <c r="U29" s="45"/>
      <c r="AO29" s="45"/>
      <c r="AQ29" s="45"/>
    </row>
    <row r="30" spans="1:43" ht="15" customHeight="1">
      <c r="A30" s="264"/>
      <c r="B30" s="15"/>
      <c r="C30" s="2" t="s">
        <v>229</v>
      </c>
      <c r="D30" s="8"/>
      <c r="E30" s="36">
        <v>2089429</v>
      </c>
      <c r="F30" s="71">
        <v>892968</v>
      </c>
      <c r="G30" s="33">
        <v>2982397</v>
      </c>
      <c r="H30" s="36">
        <v>2079716</v>
      </c>
      <c r="I30" s="36">
        <v>900650</v>
      </c>
      <c r="J30" s="33">
        <v>2980366</v>
      </c>
      <c r="K30" s="33">
        <f t="shared" si="0"/>
        <v>9713</v>
      </c>
      <c r="L30" s="33">
        <f t="shared" si="1"/>
        <v>-7682</v>
      </c>
      <c r="M30" s="33">
        <f>SUM(K30:L30)</f>
        <v>2031</v>
      </c>
      <c r="N30" s="40">
        <f>ROUND(K30/H30*100,1)</f>
        <v>0.5</v>
      </c>
      <c r="O30" s="40">
        <f>ROUND(L30/I30*100,1)</f>
        <v>-0.9</v>
      </c>
      <c r="P30" s="40">
        <f>ROUND(M30/J30*100,1)</f>
        <v>0.1</v>
      </c>
      <c r="S30" s="45"/>
      <c r="U30" s="45"/>
      <c r="AO30" s="45"/>
      <c r="AQ30" s="45"/>
    </row>
    <row r="31" spans="1:43" ht="15" customHeight="1">
      <c r="A31" s="264"/>
      <c r="B31" s="15"/>
      <c r="C31" s="2" t="s">
        <v>93</v>
      </c>
      <c r="D31" s="8"/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f t="shared" si="0"/>
        <v>0</v>
      </c>
      <c r="L31" s="75">
        <f t="shared" si="1"/>
        <v>0</v>
      </c>
      <c r="M31" s="75">
        <f>SUM(K31:L31)</f>
        <v>0</v>
      </c>
      <c r="N31" s="3">
        <v>0</v>
      </c>
      <c r="O31" s="3">
        <v>0</v>
      </c>
      <c r="P31" s="3">
        <v>0</v>
      </c>
      <c r="S31" s="45"/>
      <c r="U31" s="45"/>
      <c r="AO31" s="45"/>
      <c r="AQ31" s="45"/>
    </row>
    <row r="32" spans="1:43" ht="15" customHeight="1">
      <c r="A32" s="264"/>
      <c r="B32" s="15"/>
      <c r="C32" s="2" t="s">
        <v>94</v>
      </c>
      <c r="D32" s="8"/>
      <c r="E32" s="36">
        <v>5116699</v>
      </c>
      <c r="F32" s="71">
        <v>2186829</v>
      </c>
      <c r="G32" s="33">
        <v>7303528</v>
      </c>
      <c r="H32" s="36">
        <v>5288421</v>
      </c>
      <c r="I32" s="33">
        <v>2289879</v>
      </c>
      <c r="J32" s="33">
        <v>7578300</v>
      </c>
      <c r="K32" s="33">
        <f t="shared" si="0"/>
        <v>-171722</v>
      </c>
      <c r="L32" s="33">
        <f t="shared" si="1"/>
        <v>-103050</v>
      </c>
      <c r="M32" s="33">
        <f t="shared" si="6"/>
        <v>-274772</v>
      </c>
      <c r="N32" s="40">
        <f aca="true" t="shared" si="10" ref="N32:P35">ROUND(K32/H32*100,1)</f>
        <v>-3.2</v>
      </c>
      <c r="O32" s="40">
        <f t="shared" si="10"/>
        <v>-4.5</v>
      </c>
      <c r="P32" s="40">
        <f t="shared" si="10"/>
        <v>-3.6</v>
      </c>
      <c r="S32" s="45"/>
      <c r="U32" s="45"/>
      <c r="AO32" s="45"/>
      <c r="AQ32" s="45"/>
    </row>
    <row r="33" spans="1:43" ht="15" customHeight="1">
      <c r="A33" s="264"/>
      <c r="B33" s="15"/>
      <c r="C33" s="2" t="s">
        <v>95</v>
      </c>
      <c r="D33" s="8"/>
      <c r="E33" s="36">
        <v>4754</v>
      </c>
      <c r="F33" s="71">
        <v>5142</v>
      </c>
      <c r="G33" s="33">
        <v>9896</v>
      </c>
      <c r="H33" s="36">
        <v>4358</v>
      </c>
      <c r="I33" s="33">
        <v>4713</v>
      </c>
      <c r="J33" s="33">
        <v>9071</v>
      </c>
      <c r="K33" s="33">
        <f t="shared" si="0"/>
        <v>396</v>
      </c>
      <c r="L33" s="33">
        <f t="shared" si="1"/>
        <v>429</v>
      </c>
      <c r="M33" s="33">
        <f t="shared" si="6"/>
        <v>825</v>
      </c>
      <c r="N33" s="40">
        <f t="shared" si="10"/>
        <v>9.1</v>
      </c>
      <c r="O33" s="40">
        <f t="shared" si="10"/>
        <v>9.1</v>
      </c>
      <c r="P33" s="40">
        <f t="shared" si="10"/>
        <v>9.1</v>
      </c>
      <c r="S33" s="45"/>
      <c r="U33" s="45"/>
      <c r="AO33" s="45"/>
      <c r="AQ33" s="45"/>
    </row>
    <row r="34" spans="1:43" ht="15" customHeight="1">
      <c r="A34" s="264"/>
      <c r="B34" s="15"/>
      <c r="C34" s="2" t="s">
        <v>97</v>
      </c>
      <c r="D34" s="8"/>
      <c r="E34" s="36">
        <v>357665</v>
      </c>
      <c r="F34" s="71">
        <v>63049</v>
      </c>
      <c r="G34" s="33">
        <v>420714</v>
      </c>
      <c r="H34" s="36">
        <v>369628</v>
      </c>
      <c r="I34" s="33">
        <v>66170</v>
      </c>
      <c r="J34" s="33">
        <v>435798</v>
      </c>
      <c r="K34" s="33">
        <f t="shared" si="0"/>
        <v>-11963</v>
      </c>
      <c r="L34" s="33">
        <f t="shared" si="1"/>
        <v>-3121</v>
      </c>
      <c r="M34" s="33">
        <f t="shared" si="6"/>
        <v>-15084</v>
      </c>
      <c r="N34" s="40">
        <f t="shared" si="10"/>
        <v>-3.2</v>
      </c>
      <c r="O34" s="40">
        <f t="shared" si="10"/>
        <v>-4.7</v>
      </c>
      <c r="P34" s="40">
        <f t="shared" si="10"/>
        <v>-3.5</v>
      </c>
      <c r="S34" s="45"/>
      <c r="U34" s="45"/>
      <c r="AO34" s="45"/>
      <c r="AQ34" s="45"/>
    </row>
    <row r="35" spans="1:41" ht="15" customHeight="1">
      <c r="A35" s="264"/>
      <c r="B35" s="15"/>
      <c r="C35" s="6" t="s">
        <v>71</v>
      </c>
      <c r="D35" s="9"/>
      <c r="E35" s="33">
        <v>9040779</v>
      </c>
      <c r="F35" s="71">
        <v>3751429</v>
      </c>
      <c r="G35" s="33">
        <v>12792208</v>
      </c>
      <c r="H35" s="33">
        <v>33598594</v>
      </c>
      <c r="I35" s="33">
        <v>9319991</v>
      </c>
      <c r="J35" s="33">
        <v>42918585</v>
      </c>
      <c r="K35" s="33">
        <f t="shared" si="0"/>
        <v>-24557815</v>
      </c>
      <c r="L35" s="33">
        <f t="shared" si="1"/>
        <v>-5568562</v>
      </c>
      <c r="M35" s="33">
        <f>SUM(K35:L35)</f>
        <v>-30126377</v>
      </c>
      <c r="N35" s="40">
        <f t="shared" si="10"/>
        <v>-73.1</v>
      </c>
      <c r="O35" s="40">
        <f t="shared" si="10"/>
        <v>-59.7</v>
      </c>
      <c r="P35" s="40">
        <f t="shared" si="10"/>
        <v>-70.2</v>
      </c>
      <c r="S35" s="45"/>
      <c r="AO35" s="45"/>
    </row>
    <row r="36" spans="1:41" ht="15" customHeight="1">
      <c r="A36" s="264"/>
      <c r="B36" s="15"/>
      <c r="C36" s="270" t="s">
        <v>257</v>
      </c>
      <c r="D36" s="271"/>
      <c r="E36" s="32">
        <v>2227879</v>
      </c>
      <c r="F36" s="70">
        <v>3207155</v>
      </c>
      <c r="G36" s="32">
        <v>5435034</v>
      </c>
      <c r="H36" s="74">
        <v>0</v>
      </c>
      <c r="I36" s="145">
        <v>0</v>
      </c>
      <c r="J36" s="145">
        <v>0</v>
      </c>
      <c r="K36" s="145">
        <f>E36-H36</f>
        <v>2227879</v>
      </c>
      <c r="L36" s="145">
        <f>F36-I36</f>
        <v>3207155</v>
      </c>
      <c r="M36" s="145">
        <f>SUM(K36:L36)</f>
        <v>5435034</v>
      </c>
      <c r="N36" s="154" t="s">
        <v>259</v>
      </c>
      <c r="O36" s="154" t="s">
        <v>259</v>
      </c>
      <c r="P36" s="154" t="s">
        <v>259</v>
      </c>
      <c r="S36" s="45"/>
      <c r="AO36" s="45"/>
    </row>
    <row r="37" spans="1:41" ht="15" customHeight="1">
      <c r="A37" s="264"/>
      <c r="B37" s="15"/>
      <c r="C37" s="277" t="s">
        <v>89</v>
      </c>
      <c r="D37" s="278"/>
      <c r="E37" s="33"/>
      <c r="F37" s="71"/>
      <c r="G37" s="33"/>
      <c r="H37" s="33"/>
      <c r="I37" s="33"/>
      <c r="J37" s="33"/>
      <c r="K37" s="33"/>
      <c r="L37" s="33"/>
      <c r="M37" s="33"/>
      <c r="N37" s="40"/>
      <c r="O37" s="40"/>
      <c r="P37" s="40"/>
      <c r="S37" s="45"/>
      <c r="AO37" s="45"/>
    </row>
    <row r="38" spans="1:43" ht="15" customHeight="1">
      <c r="A38" s="264"/>
      <c r="B38" s="16"/>
      <c r="C38" s="268" t="s">
        <v>167</v>
      </c>
      <c r="D38" s="269"/>
      <c r="E38" s="162">
        <v>0</v>
      </c>
      <c r="F38" s="162">
        <v>0</v>
      </c>
      <c r="G38" s="162">
        <v>0</v>
      </c>
      <c r="H38" s="33">
        <v>828165</v>
      </c>
      <c r="I38" s="33">
        <v>315776</v>
      </c>
      <c r="J38" s="33">
        <v>1143941</v>
      </c>
      <c r="K38" s="37">
        <f t="shared" si="0"/>
        <v>-828165</v>
      </c>
      <c r="L38" s="37">
        <f t="shared" si="1"/>
        <v>-315776</v>
      </c>
      <c r="M38" s="33">
        <f aca="true" t="shared" si="11" ref="M38:M44">SUM(K38:L38)</f>
        <v>-1143941</v>
      </c>
      <c r="N38" s="42" t="s">
        <v>260</v>
      </c>
      <c r="O38" s="42" t="s">
        <v>260</v>
      </c>
      <c r="P38" s="42" t="s">
        <v>260</v>
      </c>
      <c r="S38" s="45"/>
      <c r="U38" s="45"/>
      <c r="AO38" s="45"/>
      <c r="AQ38" s="45"/>
    </row>
    <row r="39" spans="1:43" ht="15" customHeight="1">
      <c r="A39" s="264"/>
      <c r="B39" s="16"/>
      <c r="C39" s="268" t="s">
        <v>248</v>
      </c>
      <c r="D39" s="269"/>
      <c r="E39" s="33">
        <v>525364</v>
      </c>
      <c r="F39" s="71">
        <v>84400</v>
      </c>
      <c r="G39" s="33">
        <v>609764</v>
      </c>
      <c r="H39" s="33">
        <v>961517</v>
      </c>
      <c r="I39" s="33">
        <v>263082</v>
      </c>
      <c r="J39" s="33">
        <v>1224599</v>
      </c>
      <c r="K39" s="37">
        <f t="shared" si="0"/>
        <v>-436153</v>
      </c>
      <c r="L39" s="37">
        <f t="shared" si="1"/>
        <v>-178682</v>
      </c>
      <c r="M39" s="33">
        <f t="shared" si="11"/>
        <v>-614835</v>
      </c>
      <c r="N39" s="40">
        <f aca="true" t="shared" si="12" ref="N39:P40">ROUND(K39/H39*100,1)</f>
        <v>-45.4</v>
      </c>
      <c r="O39" s="40">
        <f t="shared" si="12"/>
        <v>-67.9</v>
      </c>
      <c r="P39" s="40">
        <f t="shared" si="12"/>
        <v>-50.2</v>
      </c>
      <c r="S39" s="45"/>
      <c r="U39" s="45"/>
      <c r="AO39" s="45"/>
      <c r="AQ39" s="45"/>
    </row>
    <row r="40" spans="1:41" ht="15" customHeight="1">
      <c r="A40" s="264"/>
      <c r="B40" s="16"/>
      <c r="C40" s="52"/>
      <c r="D40" s="9" t="s">
        <v>71</v>
      </c>
      <c r="E40" s="34">
        <v>2753243</v>
      </c>
      <c r="F40" s="73">
        <v>3291555</v>
      </c>
      <c r="G40" s="34">
        <v>6044798</v>
      </c>
      <c r="H40" s="34">
        <v>1789682</v>
      </c>
      <c r="I40" s="34">
        <v>578858</v>
      </c>
      <c r="J40" s="34">
        <v>2368540</v>
      </c>
      <c r="K40" s="34">
        <f t="shared" si="0"/>
        <v>963561</v>
      </c>
      <c r="L40" s="34">
        <f t="shared" si="1"/>
        <v>2712697</v>
      </c>
      <c r="M40" s="34">
        <f t="shared" si="11"/>
        <v>3676258</v>
      </c>
      <c r="N40" s="41">
        <f t="shared" si="12"/>
        <v>53.8</v>
      </c>
      <c r="O40" s="41">
        <f t="shared" si="12"/>
        <v>468.6</v>
      </c>
      <c r="P40" s="41">
        <f t="shared" si="12"/>
        <v>155.2</v>
      </c>
      <c r="S40" s="45"/>
      <c r="AO40" s="45"/>
    </row>
    <row r="41" spans="1:41" ht="15" customHeight="1">
      <c r="A41" s="264"/>
      <c r="B41" s="15"/>
      <c r="C41" s="65" t="s">
        <v>165</v>
      </c>
      <c r="D41" s="8"/>
      <c r="E41" s="74">
        <v>0</v>
      </c>
      <c r="F41" s="74">
        <v>0</v>
      </c>
      <c r="G41" s="74">
        <v>0</v>
      </c>
      <c r="H41" s="74">
        <v>0</v>
      </c>
      <c r="I41" s="74">
        <v>0</v>
      </c>
      <c r="J41" s="75">
        <v>0</v>
      </c>
      <c r="K41" s="74">
        <v>0</v>
      </c>
      <c r="L41" s="74">
        <v>0</v>
      </c>
      <c r="M41" s="74">
        <v>0</v>
      </c>
      <c r="N41" s="74">
        <v>0</v>
      </c>
      <c r="O41" s="74">
        <v>0</v>
      </c>
      <c r="P41" s="74">
        <v>0</v>
      </c>
      <c r="S41" s="45"/>
      <c r="AO41" s="45"/>
    </row>
    <row r="42" spans="1:43" ht="15" customHeight="1">
      <c r="A42" s="264"/>
      <c r="B42" s="15"/>
      <c r="C42" s="1" t="s">
        <v>98</v>
      </c>
      <c r="D42" s="10"/>
      <c r="E42" s="38">
        <v>157151591</v>
      </c>
      <c r="F42" s="72">
        <v>47568540</v>
      </c>
      <c r="G42" s="38">
        <v>204720131</v>
      </c>
      <c r="H42" s="38">
        <v>165743633</v>
      </c>
      <c r="I42" s="38">
        <v>47845693</v>
      </c>
      <c r="J42" s="38">
        <v>213589326</v>
      </c>
      <c r="K42" s="38">
        <f t="shared" si="0"/>
        <v>-8592042</v>
      </c>
      <c r="L42" s="38">
        <f t="shared" si="1"/>
        <v>-277153</v>
      </c>
      <c r="M42" s="38">
        <f t="shared" si="11"/>
        <v>-8869195</v>
      </c>
      <c r="N42" s="43">
        <f aca="true" t="shared" si="13" ref="N42:N51">ROUND(K42/H42*100,1)</f>
        <v>-5.2</v>
      </c>
      <c r="O42" s="43">
        <f aca="true" t="shared" si="14" ref="O42:O51">ROUND(L42/I42*100,1)</f>
        <v>-0.6</v>
      </c>
      <c r="P42" s="43">
        <f aca="true" t="shared" si="15" ref="P42:P51">ROUND(M42/J42*100,1)</f>
        <v>-4.2</v>
      </c>
      <c r="S42" s="45"/>
      <c r="U42" s="45"/>
      <c r="AO42" s="45"/>
      <c r="AQ42" s="45"/>
    </row>
    <row r="43" spans="1:43" ht="15" customHeight="1">
      <c r="A43" s="264"/>
      <c r="B43" s="15"/>
      <c r="C43" s="1" t="s">
        <v>99</v>
      </c>
      <c r="D43" s="10"/>
      <c r="E43" s="72">
        <v>546691</v>
      </c>
      <c r="F43" s="72">
        <v>87848</v>
      </c>
      <c r="G43" s="38">
        <v>634539</v>
      </c>
      <c r="H43" s="72">
        <v>429550</v>
      </c>
      <c r="I43" s="72">
        <v>142286</v>
      </c>
      <c r="J43" s="38">
        <v>571836</v>
      </c>
      <c r="K43" s="38">
        <f t="shared" si="0"/>
        <v>117141</v>
      </c>
      <c r="L43" s="38">
        <f t="shared" si="1"/>
        <v>-54438</v>
      </c>
      <c r="M43" s="38">
        <f t="shared" si="11"/>
        <v>62703</v>
      </c>
      <c r="N43" s="43">
        <f t="shared" si="13"/>
        <v>27.3</v>
      </c>
      <c r="O43" s="43">
        <f t="shared" si="14"/>
        <v>-38.3</v>
      </c>
      <c r="P43" s="43">
        <f t="shared" si="15"/>
        <v>11</v>
      </c>
      <c r="S43" s="45"/>
      <c r="U43" s="45"/>
      <c r="AO43" s="45"/>
      <c r="AQ43" s="45"/>
    </row>
    <row r="44" spans="1:43" ht="15" customHeight="1">
      <c r="A44" s="264"/>
      <c r="B44" s="15"/>
      <c r="C44" s="1" t="s">
        <v>117</v>
      </c>
      <c r="D44" s="10"/>
      <c r="E44" s="38">
        <v>156604900</v>
      </c>
      <c r="F44" s="72">
        <v>47480692</v>
      </c>
      <c r="G44" s="38">
        <v>204085592</v>
      </c>
      <c r="H44" s="38">
        <v>165314083</v>
      </c>
      <c r="I44" s="38">
        <v>47703407</v>
      </c>
      <c r="J44" s="38">
        <v>213017490</v>
      </c>
      <c r="K44" s="38">
        <f t="shared" si="0"/>
        <v>-8709183</v>
      </c>
      <c r="L44" s="38">
        <f t="shared" si="1"/>
        <v>-222715</v>
      </c>
      <c r="M44" s="38">
        <f t="shared" si="11"/>
        <v>-8931898</v>
      </c>
      <c r="N44" s="43">
        <f t="shared" si="13"/>
        <v>-5.3</v>
      </c>
      <c r="O44" s="43">
        <f t="shared" si="14"/>
        <v>-0.5</v>
      </c>
      <c r="P44" s="43">
        <f t="shared" si="15"/>
        <v>-4.2</v>
      </c>
      <c r="S44" s="45"/>
      <c r="AO44" s="45"/>
      <c r="AQ44" s="45"/>
    </row>
    <row r="45" spans="1:43" ht="15" customHeight="1">
      <c r="A45" s="264"/>
      <c r="B45" s="15"/>
      <c r="C45" s="46" t="s">
        <v>100</v>
      </c>
      <c r="D45" s="5"/>
      <c r="E45" s="33">
        <v>-21119</v>
      </c>
      <c r="F45" s="71">
        <v>-15358</v>
      </c>
      <c r="G45" s="33">
        <v>-36477</v>
      </c>
      <c r="H45" s="33">
        <v>-20570</v>
      </c>
      <c r="I45" s="33">
        <v>8174</v>
      </c>
      <c r="J45" s="33">
        <v>-12396</v>
      </c>
      <c r="K45" s="33">
        <f t="shared" si="0"/>
        <v>-549</v>
      </c>
      <c r="L45" s="33">
        <f t="shared" si="1"/>
        <v>-23532</v>
      </c>
      <c r="M45" s="33">
        <f aca="true" t="shared" si="16" ref="M45:M51">SUM(K45:L45)</f>
        <v>-24081</v>
      </c>
      <c r="N45" s="40">
        <f t="shared" si="13"/>
        <v>2.7</v>
      </c>
      <c r="O45" s="40">
        <f t="shared" si="14"/>
        <v>-287.9</v>
      </c>
      <c r="P45" s="39">
        <f t="shared" si="15"/>
        <v>194.3</v>
      </c>
      <c r="S45" s="45"/>
      <c r="U45" s="45"/>
      <c r="AO45" s="45"/>
      <c r="AQ45" s="45"/>
    </row>
    <row r="46" spans="1:43" ht="15" customHeight="1">
      <c r="A46" s="264"/>
      <c r="B46" s="15"/>
      <c r="C46" s="2" t="s">
        <v>133</v>
      </c>
      <c r="D46" s="8"/>
      <c r="E46" s="33">
        <v>156583781</v>
      </c>
      <c r="F46" s="71">
        <v>47465334</v>
      </c>
      <c r="G46" s="33">
        <v>204049115</v>
      </c>
      <c r="H46" s="33">
        <v>165293513</v>
      </c>
      <c r="I46" s="33">
        <v>47711581</v>
      </c>
      <c r="J46" s="33">
        <v>213005094</v>
      </c>
      <c r="K46" s="33">
        <f t="shared" si="0"/>
        <v>-8709732</v>
      </c>
      <c r="L46" s="33">
        <f t="shared" si="1"/>
        <v>-246247</v>
      </c>
      <c r="M46" s="33">
        <f t="shared" si="16"/>
        <v>-8955979</v>
      </c>
      <c r="N46" s="40">
        <f t="shared" si="13"/>
        <v>-5.3</v>
      </c>
      <c r="O46" s="40">
        <f t="shared" si="14"/>
        <v>-0.5</v>
      </c>
      <c r="P46" s="40">
        <f t="shared" si="15"/>
        <v>-4.2</v>
      </c>
      <c r="S46" s="45"/>
      <c r="AO46" s="45"/>
      <c r="AQ46" s="45"/>
    </row>
    <row r="47" spans="1:43" ht="15" customHeight="1">
      <c r="A47" s="264"/>
      <c r="B47" s="15"/>
      <c r="C47" s="2" t="s">
        <v>101</v>
      </c>
      <c r="D47" s="8"/>
      <c r="E47" s="33">
        <v>268130815</v>
      </c>
      <c r="F47" s="71">
        <v>121153999</v>
      </c>
      <c r="G47" s="33">
        <v>389284814</v>
      </c>
      <c r="H47" s="33">
        <v>272692675</v>
      </c>
      <c r="I47" s="33">
        <v>121140251</v>
      </c>
      <c r="J47" s="33">
        <v>393832926</v>
      </c>
      <c r="K47" s="33">
        <f t="shared" si="0"/>
        <v>-4561860</v>
      </c>
      <c r="L47" s="33">
        <f t="shared" si="1"/>
        <v>13748</v>
      </c>
      <c r="M47" s="33">
        <f t="shared" si="16"/>
        <v>-4548112</v>
      </c>
      <c r="N47" s="40">
        <f t="shared" si="13"/>
        <v>-1.7</v>
      </c>
      <c r="O47" s="40">
        <f t="shared" si="14"/>
        <v>0</v>
      </c>
      <c r="P47" s="40">
        <f t="shared" si="15"/>
        <v>-1.2</v>
      </c>
      <c r="S47" s="45"/>
      <c r="U47" s="45"/>
      <c r="AO47" s="45"/>
      <c r="AQ47" s="45"/>
    </row>
    <row r="48" spans="1:43" ht="15" customHeight="1">
      <c r="A48" s="264"/>
      <c r="B48" s="15"/>
      <c r="C48" s="2" t="s">
        <v>102</v>
      </c>
      <c r="D48" s="8"/>
      <c r="E48" s="33">
        <v>-36784</v>
      </c>
      <c r="F48" s="71">
        <v>-3825</v>
      </c>
      <c r="G48" s="33">
        <v>-40609</v>
      </c>
      <c r="H48" s="33">
        <v>-26006</v>
      </c>
      <c r="I48" s="33">
        <v>39611</v>
      </c>
      <c r="J48" s="33">
        <v>13605</v>
      </c>
      <c r="K48" s="33">
        <f t="shared" si="0"/>
        <v>-10778</v>
      </c>
      <c r="L48" s="33">
        <f t="shared" si="1"/>
        <v>-43436</v>
      </c>
      <c r="M48" s="33">
        <f t="shared" si="16"/>
        <v>-54214</v>
      </c>
      <c r="N48" s="40">
        <f t="shared" si="13"/>
        <v>41.4</v>
      </c>
      <c r="O48" s="40">
        <f t="shared" si="14"/>
        <v>-109.7</v>
      </c>
      <c r="P48" s="40">
        <f t="shared" si="15"/>
        <v>-398.5</v>
      </c>
      <c r="S48" s="45"/>
      <c r="U48" s="45"/>
      <c r="AO48" s="45"/>
      <c r="AQ48" s="45"/>
    </row>
    <row r="49" spans="1:43" ht="15" customHeight="1">
      <c r="A49" s="264"/>
      <c r="B49" s="15"/>
      <c r="C49" s="6" t="s">
        <v>134</v>
      </c>
      <c r="D49" s="9"/>
      <c r="E49" s="33">
        <v>268094031</v>
      </c>
      <c r="F49" s="71">
        <v>121150174</v>
      </c>
      <c r="G49" s="33">
        <v>389244205</v>
      </c>
      <c r="H49" s="33">
        <v>272666669</v>
      </c>
      <c r="I49" s="33">
        <v>121179862</v>
      </c>
      <c r="J49" s="33">
        <v>393846531</v>
      </c>
      <c r="K49" s="33">
        <f t="shared" si="0"/>
        <v>-4572638</v>
      </c>
      <c r="L49" s="33">
        <f t="shared" si="1"/>
        <v>-29688</v>
      </c>
      <c r="M49" s="33">
        <f t="shared" si="16"/>
        <v>-4602326</v>
      </c>
      <c r="N49" s="40">
        <f t="shared" si="13"/>
        <v>-1.7</v>
      </c>
      <c r="O49" s="40">
        <f t="shared" si="14"/>
        <v>0</v>
      </c>
      <c r="P49" s="40">
        <f t="shared" si="15"/>
        <v>-1.2</v>
      </c>
      <c r="S49" s="45"/>
      <c r="AO49" s="45"/>
      <c r="AQ49" s="45"/>
    </row>
    <row r="50" spans="3:41" ht="15" customHeight="1">
      <c r="C50" s="12" t="s">
        <v>120</v>
      </c>
      <c r="D50" s="5"/>
      <c r="E50" s="32">
        <v>111525915</v>
      </c>
      <c r="F50" s="70">
        <v>73673307</v>
      </c>
      <c r="G50" s="32">
        <v>185199222</v>
      </c>
      <c r="H50" s="32">
        <v>107378592</v>
      </c>
      <c r="I50" s="32">
        <v>73436844</v>
      </c>
      <c r="J50" s="32">
        <v>180815436</v>
      </c>
      <c r="K50" s="32">
        <f t="shared" si="0"/>
        <v>4147323</v>
      </c>
      <c r="L50" s="32">
        <f t="shared" si="1"/>
        <v>236463</v>
      </c>
      <c r="M50" s="32">
        <f t="shared" si="16"/>
        <v>4383786</v>
      </c>
      <c r="N50" s="39">
        <f t="shared" si="13"/>
        <v>3.9</v>
      </c>
      <c r="O50" s="39">
        <f t="shared" si="14"/>
        <v>0.3</v>
      </c>
      <c r="P50" s="39">
        <f t="shared" si="15"/>
        <v>2.4</v>
      </c>
      <c r="S50" s="45"/>
      <c r="AO50" s="45"/>
    </row>
    <row r="51" spans="3:41" ht="15" customHeight="1">
      <c r="C51" s="13" t="s">
        <v>121</v>
      </c>
      <c r="D51" s="9"/>
      <c r="E51" s="34">
        <v>111510250</v>
      </c>
      <c r="F51" s="73">
        <v>73684840</v>
      </c>
      <c r="G51" s="34">
        <v>185195090</v>
      </c>
      <c r="H51" s="34">
        <v>107373156</v>
      </c>
      <c r="I51" s="34">
        <v>73468281</v>
      </c>
      <c r="J51" s="34">
        <v>180841437</v>
      </c>
      <c r="K51" s="34">
        <f t="shared" si="0"/>
        <v>4137094</v>
      </c>
      <c r="L51" s="34">
        <f t="shared" si="1"/>
        <v>216559</v>
      </c>
      <c r="M51" s="34">
        <f t="shared" si="16"/>
        <v>4353653</v>
      </c>
      <c r="N51" s="41">
        <f t="shared" si="13"/>
        <v>3.9</v>
      </c>
      <c r="O51" s="41">
        <f t="shared" si="14"/>
        <v>0.3</v>
      </c>
      <c r="P51" s="41">
        <f t="shared" si="15"/>
        <v>2.4</v>
      </c>
      <c r="S51" s="45"/>
      <c r="AO51" s="45"/>
    </row>
    <row r="52" spans="3:41" ht="15" customHeight="1">
      <c r="C52" s="4" t="s">
        <v>244</v>
      </c>
      <c r="D52" s="146"/>
      <c r="E52" s="147"/>
      <c r="F52" s="148"/>
      <c r="G52" s="147"/>
      <c r="H52" s="147"/>
      <c r="I52" s="147"/>
      <c r="J52" s="147"/>
      <c r="K52" s="147"/>
      <c r="L52" s="147"/>
      <c r="M52" s="147"/>
      <c r="N52" s="149"/>
      <c r="O52" s="149"/>
      <c r="P52" s="149"/>
      <c r="S52" s="45"/>
      <c r="AO52" s="45"/>
    </row>
    <row r="53" ht="15" customHeight="1">
      <c r="C53" s="4" t="s">
        <v>258</v>
      </c>
    </row>
  </sheetData>
  <sheetProtection/>
  <mergeCells count="20">
    <mergeCell ref="AR2:AR3"/>
    <mergeCell ref="AO3:AO4"/>
    <mergeCell ref="AP3:AP4"/>
    <mergeCell ref="AQ3:AQ4"/>
    <mergeCell ref="G1:G2"/>
    <mergeCell ref="V2:V3"/>
    <mergeCell ref="S3:S4"/>
    <mergeCell ref="T3:T4"/>
    <mergeCell ref="U3:U4"/>
    <mergeCell ref="K3:M3"/>
    <mergeCell ref="N3:P3"/>
    <mergeCell ref="A3:A49"/>
    <mergeCell ref="C5:C11"/>
    <mergeCell ref="C12:C15"/>
    <mergeCell ref="C39:D39"/>
    <mergeCell ref="C36:D36"/>
    <mergeCell ref="C38:D38"/>
    <mergeCell ref="E3:G3"/>
    <mergeCell ref="H3:J3"/>
    <mergeCell ref="C37:D37"/>
  </mergeCells>
  <printOptions/>
  <pageMargins left="0.15748031496062992" right="0.15748031496062992" top="0.7874015748031497" bottom="0.2755905511811024" header="0.1968503937007874" footer="0.1968503937007874"/>
  <pageSetup blackAndWhite="1" horizontalDpi="600" verticalDpi="600" orientation="landscape" paperSize="9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</dc:creator>
  <cp:keywords/>
  <dc:description/>
  <cp:lastModifiedBy>坂下 拓也</cp:lastModifiedBy>
  <cp:lastPrinted>2014-03-07T01:37:17Z</cp:lastPrinted>
  <dcterms:created xsi:type="dcterms:W3CDTF">2001-12-04T01:59:17Z</dcterms:created>
  <dcterms:modified xsi:type="dcterms:W3CDTF">2014-03-30T14:45:52Z</dcterms:modified>
  <cp:category/>
  <cp:version/>
  <cp:contentType/>
  <cp:contentStatus/>
</cp:coreProperties>
</file>