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856" windowHeight="8988" tabRatio="917" activeTab="0"/>
  </bookViews>
  <sheets>
    <sheet name="基本情報を入力" sheetId="1" r:id="rId1"/>
    <sheet name="１号(交付申請)_自動" sheetId="2" r:id="rId2"/>
    <sheet name="2号(事業計画)８号(事業実績)_自動" sheetId="3" r:id="rId3"/>
    <sheet name="3号(収支予算)9号(収支精算)_自動" sheetId="4" r:id="rId4"/>
    <sheet name="別紙１号(所要)別紙2号(精算)_自動" sheetId="5" r:id="rId5"/>
    <sheet name="別添1_赴任経費(入力)" sheetId="6" r:id="rId6"/>
    <sheet name="別添２_住居経費(入力)" sheetId="7" r:id="rId7"/>
    <sheet name="別添３_有料職業紹介(入力）" sheetId="8" r:id="rId8"/>
    <sheet name="別添４_給与格差(入力)" sheetId="9" r:id="rId9"/>
    <sheet name="別添５_一時金(入力）" sheetId="10" r:id="rId10"/>
    <sheet name="別添６_修学支援(入力)" sheetId="11" r:id="rId11"/>
    <sheet name="別添７_生活費(入力）" sheetId="12" r:id="rId12"/>
    <sheet name="別添８（就職相談）" sheetId="13" r:id="rId13"/>
    <sheet name="別添９（医療機関啓発支援）" sheetId="14" r:id="rId14"/>
    <sheet name="別添10（病院見学等受入支援）" sheetId="15" r:id="rId15"/>
    <sheet name="４号(変更承認申請)_一部入力" sheetId="16" r:id="rId16"/>
    <sheet name="６号(実績報告)_自動" sheetId="17" r:id="rId17"/>
    <sheet name="7号(実績報告)_自動" sheetId="18" r:id="rId18"/>
    <sheet name="11号(請求書)_自動 " sheetId="19" r:id="rId19"/>
  </sheets>
  <definedNames>
    <definedName name="_xlnm.Print_Area" localSheetId="18">'11号(請求書)_自動 '!$A$1:$AG$27</definedName>
    <definedName name="_xlnm.Print_Area" localSheetId="1">'１号(交付申請)_自動'!$A$1:$AG$32</definedName>
    <definedName name="_xlnm.Print_Area" localSheetId="2">'2号(事業計画)８号(事業実績)_自動'!$A$1:$D$25</definedName>
    <definedName name="_xlnm.Print_Area" localSheetId="3">'3号(収支予算)9号(収支精算)_自動'!$A$1:$D$30</definedName>
    <definedName name="_xlnm.Print_Area" localSheetId="15">'４号(変更承認申請)_一部入力'!$A$1:$AG$41</definedName>
    <definedName name="_xlnm.Print_Area" localSheetId="16">'６号(実績報告)_自動'!$A$1:$AG$22</definedName>
    <definedName name="_xlnm.Print_Area" localSheetId="17">'7号(実績報告)_自動'!$A$1:$AG$27</definedName>
    <definedName name="_xlnm.Print_Area" localSheetId="4">'別紙１号(所要)別紙2号(精算)_自動'!$B$1:$J$19</definedName>
    <definedName name="_xlnm.Print_Area" localSheetId="5">'別添1_赴任経費(入力)'!$A$1:$H$31</definedName>
    <definedName name="_xlnm.Print_Area" localSheetId="14">'別添10（病院見学等受入支援）'!$A$1:$H$19</definedName>
    <definedName name="_xlnm.Print_Area" localSheetId="6">'別添２_住居経費(入力)'!$A$1:$H$31</definedName>
    <definedName name="_xlnm.Print_Area" localSheetId="7">'別添３_有料職業紹介(入力）'!$A$1:$G$30</definedName>
    <definedName name="_xlnm.Print_Area" localSheetId="8">'別添４_給与格差(入力)'!$A$1:$H$31</definedName>
    <definedName name="_xlnm.Print_Area" localSheetId="9">'別添５_一時金(入力）'!$A$1:$M$35</definedName>
    <definedName name="_xlnm.Print_Area" localSheetId="10">'別添６_修学支援(入力)'!$A$1:$I$28</definedName>
    <definedName name="_xlnm.Print_Area" localSheetId="11">'別添７_生活費(入力）'!$A$1:$I$28</definedName>
    <definedName name="_xlnm.Print_Area" localSheetId="12">'別添８（就職相談）'!$A$1:$H$19</definedName>
    <definedName name="_xlnm.Print_Area" localSheetId="13">'別添９（医療機関啓発支援）'!$A$1:$H$19</definedName>
  </definedNames>
  <calcPr fullCalcOnLoad="1"/>
</workbook>
</file>

<file path=xl/comments6.xml><?xml version="1.0" encoding="utf-8"?>
<comments xmlns="http://schemas.openxmlformats.org/spreadsheetml/2006/main">
  <authors>
    <author>大竹 洋子</author>
    <author>西村 真之</author>
  </authors>
  <commentList>
    <comment ref="G5" authorId="0">
      <text>
        <r>
          <rPr>
            <sz val="9"/>
            <rFont val="ＭＳ Ｐゴシック"/>
            <family val="3"/>
          </rPr>
          <t>県内２９９千円／人
県外３９３千円／人
水色の欄に入力</t>
        </r>
      </text>
    </comment>
    <comment ref="C6" authorId="1">
      <text>
        <r>
          <rPr>
            <sz val="9"/>
            <rFont val="ＭＳ Ｐゴシック"/>
            <family val="3"/>
          </rPr>
          <t xml:space="preserve">
リストから選択</t>
        </r>
      </text>
    </comment>
  </commentList>
</comments>
</file>

<file path=xl/sharedStrings.xml><?xml version="1.0" encoding="utf-8"?>
<sst xmlns="http://schemas.openxmlformats.org/spreadsheetml/2006/main" count="734" uniqueCount="332">
  <si>
    <t>（単位：円）</t>
  </si>
  <si>
    <t>総事業費</t>
  </si>
  <si>
    <t>差引額</t>
  </si>
  <si>
    <t>選定額</t>
  </si>
  <si>
    <t xml:space="preserve">Ｅ </t>
  </si>
  <si>
    <t xml:space="preserve">Ｆ </t>
  </si>
  <si>
    <t xml:space="preserve">Ｇ </t>
  </si>
  <si>
    <t>合　計</t>
  </si>
  <si>
    <t>補助率</t>
  </si>
  <si>
    <t>10/10</t>
  </si>
  <si>
    <t>赴任経費支援</t>
  </si>
  <si>
    <t>住居経費支援</t>
  </si>
  <si>
    <t>有料職業紹介事業者利用</t>
  </si>
  <si>
    <t>給与格差補填</t>
  </si>
  <si>
    <t>一時金支給</t>
  </si>
  <si>
    <t>看護学生修学支援</t>
  </si>
  <si>
    <t>看護学生生活費支援</t>
  </si>
  <si>
    <t>寄附金
その他の
収入額</t>
  </si>
  <si>
    <t>補助金
所要額</t>
  </si>
  <si>
    <t xml:space="preserve">Ａ </t>
  </si>
  <si>
    <t xml:space="preserve">Ｂ </t>
  </si>
  <si>
    <t xml:space="preserve">(Ａ－Ｂ)Ｃ </t>
  </si>
  <si>
    <t xml:space="preserve">Ｄ </t>
  </si>
  <si>
    <t>区分</t>
  </si>
  <si>
    <t>補助基準額</t>
  </si>
  <si>
    <t>※Ｄ～Ｆ欄は、別添１～７から転記すること。</t>
  </si>
  <si>
    <t>※Ｈ欄は、Ｆ欄の金額にＧ欄の補助率を乗じて得た額を記入すること。ただし、千円未満切り捨てとする。</t>
  </si>
  <si>
    <t xml:space="preserve">（Ｆ×Ｇ）Ｈ </t>
  </si>
  <si>
    <t xml:space="preserve"> </t>
  </si>
  <si>
    <t>保健師</t>
  </si>
  <si>
    <t>赴任経費支援（実施計画）</t>
  </si>
  <si>
    <t>助産師</t>
  </si>
  <si>
    <t>看護師</t>
  </si>
  <si>
    <t>（単位：円）</t>
  </si>
  <si>
    <t>准看護師</t>
  </si>
  <si>
    <t>No</t>
  </si>
  <si>
    <t>対象者</t>
  </si>
  <si>
    <t>補助対象経費
の支出予定額</t>
  </si>
  <si>
    <t>補助基準額</t>
  </si>
  <si>
    <t>選定額</t>
  </si>
  <si>
    <t>氏名</t>
  </si>
  <si>
    <t>免許種別</t>
  </si>
  <si>
    <t>雇用開始年月日</t>
  </si>
  <si>
    <t>赴任前の住所又は居所</t>
  </si>
  <si>
    <t>合計</t>
  </si>
  <si>
    <t>※免許種別欄は、複数の免許を有する者は主たる業務の免許を記入すること。</t>
  </si>
  <si>
    <t xml:space="preserve"> （例：助産師と看護師の免許を持ち、主たる業務が看護業務である者の場合は、看護師と記入する。）</t>
  </si>
  <si>
    <t>※赴任前の住所又は居所欄は、市区町村名まで記入すること。</t>
  </si>
  <si>
    <t>※選定額欄は、補助対象経費の支出予定額と基準額とを比較して小さい方の額を記入すること。ただし、千円未満切り捨てとする。</t>
  </si>
  <si>
    <r>
      <t>別紙様式第１号　別添１</t>
    </r>
    <r>
      <rPr>
        <i/>
        <sz val="11"/>
        <color indexed="8"/>
        <rFont val="ＭＳ 明朝"/>
        <family val="1"/>
      </rPr>
      <t>（※記入例）</t>
    </r>
  </si>
  <si>
    <t>病院名：杉妻総合病院</t>
  </si>
  <si>
    <t>新島　八重　</t>
  </si>
  <si>
    <t>京都府京都市上京区</t>
  </si>
  <si>
    <t>新島　襄</t>
  </si>
  <si>
    <t>東京都千代田区</t>
  </si>
  <si>
    <t>中野　竹子</t>
  </si>
  <si>
    <t>福島県会津若松市</t>
  </si>
  <si>
    <t>住居経費支援（実施計画）</t>
  </si>
  <si>
    <r>
      <t>別紙様式第１号　別添２</t>
    </r>
    <r>
      <rPr>
        <i/>
        <sz val="11"/>
        <color indexed="8"/>
        <rFont val="ＭＳ 明朝"/>
        <family val="1"/>
      </rPr>
      <t>（※記入例）</t>
    </r>
  </si>
  <si>
    <t>有料職業紹介事業者利用（実施計画）</t>
  </si>
  <si>
    <r>
      <t>別紙様式第１号　別添３</t>
    </r>
    <r>
      <rPr>
        <i/>
        <sz val="11"/>
        <color indexed="8"/>
        <rFont val="ＭＳ 明朝"/>
        <family val="1"/>
      </rPr>
      <t>（※記入例）</t>
    </r>
  </si>
  <si>
    <t>給与格差補填（実施計画）</t>
  </si>
  <si>
    <r>
      <t>別紙様式第１号　別添４</t>
    </r>
    <r>
      <rPr>
        <i/>
        <sz val="11"/>
        <color indexed="8"/>
        <rFont val="ＭＳ 明朝"/>
        <family val="1"/>
      </rPr>
      <t>（※記入例）</t>
    </r>
  </si>
  <si>
    <t>一時金支給（実施計画）</t>
  </si>
  <si>
    <t>※免許種別欄は、複数の免許を有する者は主たる業務の免許を記入すること。（例：助産師と看護師の免許を持ち、主たる業務が看護業務である者の場合には、看護師と記入する。）</t>
  </si>
  <si>
    <t>※欄が不足する場合には別葉とし、合計欄は最終葉に記入すること。</t>
  </si>
  <si>
    <r>
      <t>別紙様式第１号　別添５</t>
    </r>
    <r>
      <rPr>
        <i/>
        <sz val="11"/>
        <color indexed="8"/>
        <rFont val="ＭＳ 明朝"/>
        <family val="1"/>
      </rPr>
      <t>（※記入例）</t>
    </r>
  </si>
  <si>
    <t>新島　八重</t>
  </si>
  <si>
    <t>保助看（国公立）</t>
  </si>
  <si>
    <t>看護学生修学支援（実施計画）</t>
  </si>
  <si>
    <t>保助看（民間立）</t>
  </si>
  <si>
    <t>准看（国公立）</t>
  </si>
  <si>
    <t>准看（民間立）</t>
  </si>
  <si>
    <t>養成課程</t>
  </si>
  <si>
    <t>学校・養成所名</t>
  </si>
  <si>
    <t>修学期間</t>
  </si>
  <si>
    <t>学年</t>
  </si>
  <si>
    <r>
      <t>別紙様式第１号　別添６</t>
    </r>
    <r>
      <rPr>
        <i/>
        <sz val="11"/>
        <color indexed="8"/>
        <rFont val="ＭＳ 明朝"/>
        <family val="1"/>
      </rPr>
      <t>（※記入例）</t>
    </r>
  </si>
  <si>
    <t>八重桜看護専門学校</t>
  </si>
  <si>
    <t>H25.4.1～H28.3.31</t>
  </si>
  <si>
    <t>１年</t>
  </si>
  <si>
    <t>七五三太准看護師高等専修学校</t>
  </si>
  <si>
    <t>H24.4.1～H26.3.31</t>
  </si>
  <si>
    <t>２年</t>
  </si>
  <si>
    <t>看護学生生活費支援（実施計画）</t>
  </si>
  <si>
    <r>
      <t>別紙様式第１号　別添７</t>
    </r>
    <r>
      <rPr>
        <i/>
        <sz val="11"/>
        <color indexed="8"/>
        <rFont val="ＭＳ 明朝"/>
        <family val="1"/>
      </rPr>
      <t>（※記入例）</t>
    </r>
  </si>
  <si>
    <t>第１号様式（第３条関係）</t>
  </si>
  <si>
    <t>　</t>
  </si>
  <si>
    <t>福島県知事</t>
  </si>
  <si>
    <t>補助事業者名</t>
  </si>
  <si>
    <t>記</t>
  </si>
  <si>
    <t>(3) その他</t>
  </si>
  <si>
    <t>収　支　予　算　書</t>
  </si>
  <si>
    <t>福島県浜通り地方看護体制強化支援事業補助金交付申請書</t>
  </si>
  <si>
    <t>１　補助金交付申請額</t>
  </si>
  <si>
    <t>２　添付書類</t>
  </si>
  <si>
    <t>(1) 事業計画書（第２号様式）</t>
  </si>
  <si>
    <t>(2) 収支予算書（第３号様式）</t>
  </si>
  <si>
    <t>事業名：看護職員ふるさと就職促進等事業　</t>
  </si>
  <si>
    <t>備　考</t>
  </si>
  <si>
    <t>事業費の内訳（※別紙可）</t>
  </si>
  <si>
    <t>金額（単位：円）</t>
  </si>
  <si>
    <r>
      <t>合　計</t>
    </r>
    <r>
      <rPr>
        <sz val="9"/>
        <rFont val="ＭＳ 明朝"/>
        <family val="1"/>
      </rPr>
      <t> </t>
    </r>
  </si>
  <si>
    <r>
      <t> </t>
    </r>
    <r>
      <rPr>
        <sz val="11"/>
        <color indexed="8"/>
        <rFont val="ＭＳ 明朝"/>
        <family val="1"/>
      </rPr>
      <t>事業名は①～⑦のうち該当事業毎に記入①赴任経費支援②住居経費支援③有料職業紹介事業者利用④給与格差補填⑤一時金支給⑥看護学生修学支援⑦看護学生生活費支援</t>
    </r>
  </si>
  <si>
    <t> 上記事業の金額（事業費）の合計を記入</t>
  </si>
  <si>
    <t>１　収入</t>
  </si>
  <si>
    <t>科　目</t>
  </si>
  <si>
    <r>
      <t>福島県浜通り地方看護体制強化支援事業補助金</t>
    </r>
    <r>
      <rPr>
        <sz val="9"/>
        <rFont val="ＭＳ 明朝"/>
        <family val="1"/>
      </rPr>
      <t> </t>
    </r>
    <r>
      <rPr>
        <sz val="11"/>
        <rFont val="ＭＳ 明朝"/>
        <family val="1"/>
      </rPr>
      <t>※</t>
    </r>
  </si>
  <si>
    <t>その他</t>
  </si>
  <si>
    <t>（補助金名：　　　　　　　　　　　　　　　　　　）</t>
  </si>
  <si>
    <t>県・市町村等補助金（※を除く）</t>
  </si>
  <si>
    <t>自己財源</t>
  </si>
  <si>
    <t>（うち借入金）</t>
  </si>
  <si>
    <t>寄付金</t>
  </si>
  <si>
    <t>その他（　　　　　　　　　　　　　　　　　　　　）</t>
  </si>
  <si>
    <t>合　計</t>
  </si>
  <si>
    <t>２　支出</t>
  </si>
  <si>
    <t>項　目</t>
  </si>
  <si>
    <t>事業費のうち補助対象経費</t>
  </si>
  <si>
    <t>事業費のうち補助対象外経費</t>
  </si>
  <si>
    <t>事業名：看護職員ふるさと就職促進等事業　</t>
  </si>
  <si>
    <t>←入力</t>
  </si>
  <si>
    <t>別紙第１号</t>
  </si>
  <si>
    <t>別紙第２号</t>
  </si>
  <si>
    <t>別紙第３号</t>
  </si>
  <si>
    <t>別紙第４号</t>
  </si>
  <si>
    <t>別紙第５号</t>
  </si>
  <si>
    <t>別紙第６号</t>
  </si>
  <si>
    <t>別紙第７号</t>
  </si>
  <si>
    <t>←別添から自動リンク</t>
  </si>
  <si>
    <t>←自動計算</t>
  </si>
  <si>
    <t>←提出日を入力</t>
  </si>
  <si>
    <t>←貴院で文書番号を付する場合に記入</t>
  </si>
  <si>
    <t>←自動リンク(入力不要）</t>
  </si>
  <si>
    <t>第８号様式（第10条関係）</t>
  </si>
  <si>
    <t>←自動リンク</t>
  </si>
  <si>
    <t>福島県浜通り地方看護体制強化支援事業実績報告書</t>
  </si>
  <si>
    <t>１　補助金の交付決定年月日</t>
  </si>
  <si>
    <t>福島県浜通り地方看護体制強化支援事業完了報告書</t>
  </si>
  <si>
    <t>交付決定年月日
及び指令番号</t>
  </si>
  <si>
    <t>交付決定額</t>
  </si>
  <si>
    <t>着手年月日</t>
  </si>
  <si>
    <t>完了年月日</t>
  </si>
  <si>
    <t>←自動リンク(別紙に入力すれば)</t>
  </si>
  <si>
    <t>←自動計算</t>
  </si>
  <si>
    <t>３　添付書類</t>
  </si>
  <si>
    <t>第７号様式（第10条関係）</t>
  </si>
  <si>
    <t>第６号様式（第９条関係）</t>
  </si>
  <si>
    <t>(1) 事業実績書（第８号様式）</t>
  </si>
  <si>
    <t>(2) 収支精算書（第９号様式）</t>
  </si>
  <si>
    <t>第11号様式（第12条関係）</t>
  </si>
  <si>
    <t>福島県浜通り地方看護体制強化支援事業補助金交付請求書</t>
  </si>
  <si>
    <t>１　交付決定額</t>
  </si>
  <si>
    <t>３　今回請求額</t>
  </si>
  <si>
    <t>４　残　　 　　額</t>
  </si>
  <si>
    <t>２　既 受 領 額</t>
  </si>
  <si>
    <t>(１－２－３)</t>
  </si>
  <si>
    <t>様式・番号</t>
  </si>
  <si>
    <r>
      <t>入力項目</t>
    </r>
    <r>
      <rPr>
        <sz val="11"/>
        <color indexed="10"/>
        <rFont val="ＭＳ Ｐゴシック"/>
        <family val="3"/>
      </rPr>
      <t>（黄色いセルの赤字部分に入力・選択）</t>
    </r>
  </si>
  <si>
    <t>←入力不要</t>
  </si>
  <si>
    <t>補助事業名</t>
  </si>
  <si>
    <t>文書交付番号（文書発信番号を付す場合のみ記入）</t>
  </si>
  <si>
    <t>補助事業者名（病院名）</t>
  </si>
  <si>
    <t>補助事業者住所（病院住所）</t>
  </si>
  <si>
    <t>（補助事業者の代表者の）役職及び氏名</t>
  </si>
  <si>
    <t>事業着手年月日（入力は西暦。自動変換)</t>
  </si>
  <si>
    <t>2号</t>
  </si>
  <si>
    <t>U12</t>
  </si>
  <si>
    <t>事業完了年月日（入力は西暦。自動変換)</t>
  </si>
  <si>
    <t>U13</t>
  </si>
  <si>
    <t>2号B</t>
  </si>
  <si>
    <t>円</t>
  </si>
  <si>
    <t>U15</t>
  </si>
  <si>
    <t>補助対象外経費</t>
  </si>
  <si>
    <t>2号B_C</t>
  </si>
  <si>
    <t>U16</t>
  </si>
  <si>
    <t>総事業費</t>
  </si>
  <si>
    <t>2号A、3号1A</t>
  </si>
  <si>
    <t>U14</t>
  </si>
  <si>
    <t>←入力不要（自動計算)</t>
  </si>
  <si>
    <t>補助金額</t>
  </si>
  <si>
    <t>1号2､2号H､3号2補助</t>
  </si>
  <si>
    <t>U11</t>
  </si>
  <si>
    <t>←入力不要（自動計算)</t>
  </si>
  <si>
    <t>対象経費の実支出額</t>
  </si>
  <si>
    <t>2号D、3号1A</t>
  </si>
  <si>
    <t>U17</t>
  </si>
  <si>
    <t>補助基準額</t>
  </si>
  <si>
    <t>2号E、3号1B</t>
  </si>
  <si>
    <t>U18</t>
  </si>
  <si>
    <t>選定額</t>
  </si>
  <si>
    <t>2号F、3号1B</t>
  </si>
  <si>
    <t>U19</t>
  </si>
  <si>
    <t>交付決定年月日・番号</t>
  </si>
  <si>
    <t>交付決定額</t>
  </si>
  <si>
    <t>←上記指令書の交付決定額を入力してください。</t>
  </si>
  <si>
    <t>補助金受入済額</t>
  </si>
  <si>
    <t>申請年度</t>
  </si>
  <si>
    <t>福島県浜通り地方看護体制強化支援事業</t>
  </si>
  <si>
    <t>提出書類</t>
  </si>
  <si>
    <t>←</t>
  </si>
  <si>
    <t>交付申請</t>
  </si>
  <si>
    <t>実績報告</t>
  </si>
  <si>
    <t>病院名</t>
  </si>
  <si>
    <t>第２号様式（第３条関係）</t>
  </si>
  <si>
    <t>事　業　計　画　書</t>
  </si>
  <si>
    <t>事　業　実　績　書</t>
  </si>
  <si>
    <t>第３号様式（第３条関係）</t>
  </si>
  <si>
    <t>第９号様式（第10条関係）</t>
  </si>
  <si>
    <t>収　支　精　算　書</t>
  </si>
  <si>
    <t>←該当があれば記入</t>
  </si>
  <si>
    <t>国庫補助金</t>
  </si>
  <si>
    <t>寄付金</t>
  </si>
  <si>
    <t>県・市町村等補助金（本事業以外）</t>
  </si>
  <si>
    <t>別紙様式第１号</t>
  </si>
  <si>
    <t>別紙様式第２号</t>
  </si>
  <si>
    <t>看護職員ふるさと就職促進等事業 所要額調書</t>
  </si>
  <si>
    <t>看護職員ふるさと就職促進等事業 精算額調書</t>
  </si>
  <si>
    <t>補助対象
経費の
支出予定額</t>
  </si>
  <si>
    <t>補助対象
経費の
実支出額</t>
  </si>
  <si>
    <t>補助対象経費
の支出予定額</t>
  </si>
  <si>
    <t>補助対象経費
の実支出額</t>
  </si>
  <si>
    <t>別紙様式第１号　別添１</t>
  </si>
  <si>
    <t>別紙様式第２号　別添１</t>
  </si>
  <si>
    <t>赴任経費支援（実施計画）</t>
  </si>
  <si>
    <t>赴任経費支援（実績報告）</t>
  </si>
  <si>
    <t>住居経費支援（実施計画）</t>
  </si>
  <si>
    <t>住居経費支援（実績報告）</t>
  </si>
  <si>
    <t>別紙様式第１号　別添２</t>
  </si>
  <si>
    <t>別紙様式第２号　別添２</t>
  </si>
  <si>
    <t>別紙様式第１号　別添３</t>
  </si>
  <si>
    <t>別紙様式第２号　別添３</t>
  </si>
  <si>
    <t>有料職業紹介事業者利用（実施計画）</t>
  </si>
  <si>
    <t>有料職業紹介事業者利用（実績報告）</t>
  </si>
  <si>
    <t>別紙様式第１号　別添４</t>
  </si>
  <si>
    <t>別紙様式第２号　別添４</t>
  </si>
  <si>
    <t>給与格差補填（実施計画）</t>
  </si>
  <si>
    <t>給与格差補填（実績報告）</t>
  </si>
  <si>
    <t>別紙様式第１号　別添５</t>
  </si>
  <si>
    <t>別紙様式第２号　別添５</t>
  </si>
  <si>
    <t>一時金支給（実施計画）</t>
  </si>
  <si>
    <t>一時金支給（実績報告）</t>
  </si>
  <si>
    <t>別紙様式第１号　別添６</t>
  </si>
  <si>
    <t>別紙様式第２号　別添６</t>
  </si>
  <si>
    <t>看護学生修学支援（実施計画）</t>
  </si>
  <si>
    <t>看護学生修学支援（実績報告）</t>
  </si>
  <si>
    <t>看護学生生活費支援（実施計画）</t>
  </si>
  <si>
    <t>看護学生生活費支援（実績報告）</t>
  </si>
  <si>
    <t>別紙様式第１号　別添７</t>
  </si>
  <si>
    <t>別紙様式第２号　別添７</t>
  </si>
  <si>
    <t>２　補助金交付決定額</t>
  </si>
  <si>
    <t>第４号様式（第６条関係）</t>
  </si>
  <si>
    <t>　</t>
  </si>
  <si>
    <r>
      <t>変更後の事業費（</t>
    </r>
    <r>
      <rPr>
        <b/>
        <sz val="11"/>
        <rFont val="ＭＳ Ｐゴシック"/>
        <family val="3"/>
      </rPr>
      <t>補助</t>
    </r>
    <r>
      <rPr>
        <sz val="11"/>
        <rFont val="ＭＳ Ｐゴシック"/>
        <family val="3"/>
      </rPr>
      <t>）予定額：</t>
    </r>
  </si>
  <si>
    <t>(</t>
  </si>
  <si>
    <t>)</t>
  </si>
  <si>
    <r>
      <t>変更前の事業費（</t>
    </r>
    <r>
      <rPr>
        <b/>
        <sz val="11"/>
        <rFont val="ＭＳ Ｐゴシック"/>
        <family val="3"/>
      </rPr>
      <t>補助</t>
    </r>
    <r>
      <rPr>
        <sz val="11"/>
        <rFont val="ＭＳ Ｐゴシック"/>
        <family val="3"/>
      </rPr>
      <t>）予定額：</t>
    </r>
  </si>
  <si>
    <r>
      <t>事業費（</t>
    </r>
    <r>
      <rPr>
        <b/>
        <sz val="11"/>
        <rFont val="ＭＳ Ｐゴシック"/>
        <family val="3"/>
      </rPr>
      <t>補助</t>
    </r>
    <r>
      <rPr>
        <sz val="11"/>
        <rFont val="ＭＳ Ｐゴシック"/>
        <family val="3"/>
      </rPr>
      <t>）の増減予定額：</t>
    </r>
  </si>
  <si>
    <t>↑増は、20%以内でも変更申請必須。減は20%(-20％)超え(-20.1％～-100%)のみ変更申請が必要。</t>
  </si>
  <si>
    <r>
      <t>福島県浜通り地方看護体制強化支援事業変更</t>
    </r>
    <r>
      <rPr>
        <strike/>
        <sz val="14"/>
        <rFont val="ＭＳ Ｐゴシック"/>
        <family val="3"/>
      </rPr>
      <t>（中止・廃止）</t>
    </r>
    <r>
      <rPr>
        <sz val="14"/>
        <rFont val="ＭＳ Ｐゴシック"/>
        <family val="3"/>
      </rPr>
      <t>承認申請書</t>
    </r>
  </si>
  <si>
    <t>１　補助金の交付決定年月日及び番号</t>
  </si>
  <si>
    <r>
      <t>２　事業の変更</t>
    </r>
    <r>
      <rPr>
        <strike/>
        <sz val="14"/>
        <rFont val="ＭＳ Ｐゴシック"/>
        <family val="3"/>
      </rPr>
      <t>（中止・廃止）</t>
    </r>
    <r>
      <rPr>
        <sz val="14"/>
        <rFont val="ＭＳ Ｐゴシック"/>
        <family val="3"/>
      </rPr>
      <t>の理由</t>
    </r>
  </si>
  <si>
    <r>
      <t>３　事業の変更</t>
    </r>
    <r>
      <rPr>
        <strike/>
        <sz val="14"/>
        <rFont val="ＭＳ Ｐゴシック"/>
        <family val="3"/>
      </rPr>
      <t>（中止・廃止）</t>
    </r>
    <r>
      <rPr>
        <sz val="14"/>
        <rFont val="ＭＳ Ｐゴシック"/>
        <family val="3"/>
      </rPr>
      <t>の内容</t>
    </r>
  </si>
  <si>
    <t>○○支援に係る経費が、当初計画から減額（増額）となることが見込まれるため。</t>
  </si>
  <si>
    <t>○○支援に係る経費の減額（増額）</t>
  </si>
  <si>
    <t>（1）事業計画書（第２号様式）</t>
  </si>
  <si>
    <t>（2）収支予算書（第３号様式）</t>
  </si>
  <si>
    <t>４　添付書類（※変更の場合のみ）</t>
  </si>
  <si>
    <t>←これ以前に変更申請がある場合、全て記入</t>
  </si>
  <si>
    <t>文書作成日</t>
  </si>
  <si>
    <t>福島県知事　様</t>
  </si>
  <si>
    <t>文書</t>
  </si>
  <si>
    <t>別紙様式第１号　別添８</t>
  </si>
  <si>
    <t xml:space="preserve"> </t>
  </si>
  <si>
    <t>就職相談支援（実施計画）</t>
  </si>
  <si>
    <t>No</t>
  </si>
  <si>
    <t>対象事業</t>
  </si>
  <si>
    <t>日程</t>
  </si>
  <si>
    <t>名称</t>
  </si>
  <si>
    <t>※選定額欄は、補助対象経費の支出予定額と基準額とを比較して小さい方の額を記入すること。ただし、千円未満切り捨てとする。</t>
  </si>
  <si>
    <t>福島就職セミナー</t>
  </si>
  <si>
    <t>別紙様式第１号　別添９</t>
  </si>
  <si>
    <t>医療機関啓発支援（実施計画）</t>
  </si>
  <si>
    <t>実施時期</t>
  </si>
  <si>
    <t>事業内容</t>
  </si>
  <si>
    <t>※選定額欄は、補助対象経費の支出予定額合計と基準額とを比較して小さい方の額を記入すること。ただし、千円未満切り捨てとする。</t>
  </si>
  <si>
    <t>自院採用ホームページの作成</t>
  </si>
  <si>
    <t>就職情報サイトへの登録</t>
  </si>
  <si>
    <t>県外看護学校等への自院広報活動</t>
  </si>
  <si>
    <t>就職相談支援（実績報告）</t>
  </si>
  <si>
    <t>医療機関啓発支援（実施計画）</t>
  </si>
  <si>
    <t>医療機関啓発支援（実績報告）</t>
  </si>
  <si>
    <t>別紙様式第１号　別添９</t>
  </si>
  <si>
    <t>別紙様式第２号　別添９</t>
  </si>
  <si>
    <t>別紙様式第１号　別添８</t>
  </si>
  <si>
    <t>別紙様式第２号　別添８</t>
  </si>
  <si>
    <t>交付決定年月日・番号(変更)</t>
  </si>
  <si>
    <t>交付決定額（変更）</t>
  </si>
  <si>
    <t>就職相談支援（実施計画）</t>
  </si>
  <si>
    <t>就職相談支援</t>
  </si>
  <si>
    <t>就職相談支援</t>
  </si>
  <si>
    <t>医療機関啓発支援</t>
  </si>
  <si>
    <t>10/10</t>
  </si>
  <si>
    <t>円</t>
  </si>
  <si>
    <t>別紙第８号</t>
  </si>
  <si>
    <t>別紙第９号</t>
  </si>
  <si>
    <t>病院名：</t>
  </si>
  <si>
    <t>10/10</t>
  </si>
  <si>
    <t>病院見学等受入支援</t>
  </si>
  <si>
    <t>別紙第10号</t>
  </si>
  <si>
    <t>別紙様式第２号　別添１０</t>
  </si>
  <si>
    <t>別紙様式第１号　別添１０</t>
  </si>
  <si>
    <t>病院見学等受入支援（実施計画）</t>
  </si>
  <si>
    <t>病院見学等受入支援（実績報告）</t>
  </si>
  <si>
    <t>病院見学等受入支援（実施計画）</t>
  </si>
  <si>
    <t>別紙様式第２号　別添１０</t>
  </si>
  <si>
    <t>病院見学　参加者３名</t>
  </si>
  <si>
    <t>インターンシップ　参加者２名</t>
  </si>
  <si>
    <t>←</t>
  </si>
  <si>
    <t>文書作成日を記入</t>
  </si>
  <si>
    <t>３　本件責任者及び担当者</t>
  </si>
  <si>
    <t>(1) 責任者氏名（部署名・職位・氏名）</t>
  </si>
  <si>
    <t>(2) 担当者氏名（部署名・職位・氏名）</t>
  </si>
  <si>
    <t>(3) 連絡先</t>
  </si>
  <si>
    <t>責任者氏名（部署名・職位・氏名）</t>
  </si>
  <si>
    <t>担当者氏名（部署名・職位・氏名）</t>
  </si>
  <si>
    <t>連絡先</t>
  </si>
  <si>
    <t>総務部・総務課・○○✕✕</t>
  </si>
  <si>
    <t>０２４－○○○－✕✕✕</t>
  </si>
  <si>
    <t>令和４年　月　日</t>
  </si>
  <si>
    <t>令和５年</t>
  </si>
  <si>
    <t>のどちらかを選択（所要額調査時は"交付申請"を選んでください）。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</si>
</sst>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quot;円&quot;"/>
    <numFmt numFmtId="179" formatCode="#,##0_&amp;&quot;円&quot;\ "/>
    <numFmt numFmtId="180" formatCode="#,##0_ "/>
    <numFmt numFmtId="181" formatCode="&quot;金&quot;&quot;＆&quot;#,##0_&amp;&quot;円&quot;\ "/>
    <numFmt numFmtId="182" formatCode="&quot;’(&quot;General&quot;')&quot;"/>
    <numFmt numFmtId="183" formatCode="0_);[Red]\(0\)"/>
    <numFmt numFmtId="184" formatCode="m/d;@"/>
  </numFmts>
  <fonts count="98">
    <font>
      <sz val="11"/>
      <name val="ＭＳ Ｐゴシック"/>
      <family val="3"/>
    </font>
    <font>
      <sz val="11"/>
      <color indexed="8"/>
      <name val="ＭＳ Ｐゴシック"/>
      <family val="3"/>
    </font>
    <font>
      <sz val="6"/>
      <name val="ＭＳ Ｐゴシック"/>
      <family val="3"/>
    </font>
    <font>
      <sz val="11"/>
      <name val="ＭＳ 明朝"/>
      <family val="1"/>
    </font>
    <font>
      <sz val="6"/>
      <name val="ＭＳ Ｐ明朝"/>
      <family val="1"/>
    </font>
    <font>
      <sz val="12"/>
      <name val="ＭＳ 明朝"/>
      <family val="1"/>
    </font>
    <font>
      <u val="single"/>
      <sz val="11"/>
      <name val="ＭＳ 明朝"/>
      <family val="1"/>
    </font>
    <font>
      <i/>
      <sz val="11"/>
      <color indexed="8"/>
      <name val="ＭＳ 明朝"/>
      <family val="1"/>
    </font>
    <font>
      <sz val="11"/>
      <color indexed="8"/>
      <name val="ＭＳ 明朝"/>
      <family val="1"/>
    </font>
    <font>
      <u val="single"/>
      <sz val="11"/>
      <color indexed="8"/>
      <name val="ＭＳ 明朝"/>
      <family val="1"/>
    </font>
    <font>
      <sz val="12"/>
      <color indexed="8"/>
      <name val="ＭＳ 明朝"/>
      <family val="1"/>
    </font>
    <font>
      <sz val="11"/>
      <name val="ＭＳ Ｐ明朝"/>
      <family val="1"/>
    </font>
    <font>
      <sz val="11"/>
      <name val="ＭＳ ゴシック"/>
      <family val="3"/>
    </font>
    <font>
      <sz val="11"/>
      <color indexed="10"/>
      <name val="ＭＳ ゴシック"/>
      <family val="3"/>
    </font>
    <font>
      <sz val="14"/>
      <name val="ＭＳ Ｐ明朝"/>
      <family val="1"/>
    </font>
    <font>
      <sz val="12"/>
      <name val="ＭＳ Ｐ明朝"/>
      <family val="1"/>
    </font>
    <font>
      <b/>
      <sz val="14"/>
      <name val="ＭＳ Ｐ明朝"/>
      <family val="1"/>
    </font>
    <font>
      <sz val="8"/>
      <color indexed="10"/>
      <name val="ＭＳ Ｐ明朝"/>
      <family val="1"/>
    </font>
    <font>
      <sz val="13"/>
      <name val="ＭＳ Ｐ明朝"/>
      <family val="1"/>
    </font>
    <font>
      <sz val="14"/>
      <name val="ＭＳ 明朝"/>
      <family val="1"/>
    </font>
    <font>
      <sz val="9"/>
      <name val="ＭＳ 明朝"/>
      <family val="1"/>
    </font>
    <font>
      <sz val="9"/>
      <color indexed="8"/>
      <name val="ＭＳ 明朝"/>
      <family val="1"/>
    </font>
    <font>
      <b/>
      <sz val="11"/>
      <color indexed="10"/>
      <name val="ＭＳ ゴシック"/>
      <family val="3"/>
    </font>
    <font>
      <b/>
      <sz val="10.5"/>
      <name val="ＭＳ 明朝"/>
      <family val="1"/>
    </font>
    <font>
      <sz val="18"/>
      <name val="ＭＳ Ｐ明朝"/>
      <family val="1"/>
    </font>
    <font>
      <sz val="16"/>
      <name val="ＭＳ Ｐ明朝"/>
      <family val="1"/>
    </font>
    <font>
      <sz val="16"/>
      <name val="ＭＳ Ｐゴシック"/>
      <family val="3"/>
    </font>
    <font>
      <u val="single"/>
      <sz val="11"/>
      <name val="ＭＳ Ｐ明朝"/>
      <family val="1"/>
    </font>
    <font>
      <u val="single"/>
      <sz val="10"/>
      <name val="ＭＳ 明朝"/>
      <family val="1"/>
    </font>
    <font>
      <b/>
      <sz val="11"/>
      <name val="ＭＳ 明朝"/>
      <family val="1"/>
    </font>
    <font>
      <b/>
      <sz val="14"/>
      <color indexed="10"/>
      <name val="ＭＳ Ｐ明朝"/>
      <family val="1"/>
    </font>
    <font>
      <sz val="14"/>
      <color indexed="10"/>
      <name val="ＭＳ Ｐ明朝"/>
      <family val="1"/>
    </font>
    <font>
      <sz val="9"/>
      <name val="ＭＳ ゴシック"/>
      <family val="3"/>
    </font>
    <font>
      <sz val="11"/>
      <color indexed="10"/>
      <name val="ＭＳ 明朝"/>
      <family val="1"/>
    </font>
    <font>
      <sz val="9"/>
      <name val="ＭＳ Ｐゴシック"/>
      <family val="3"/>
    </font>
    <font>
      <b/>
      <sz val="11"/>
      <color indexed="10"/>
      <name val="ＭＳ Ｐ明朝"/>
      <family val="1"/>
    </font>
    <font>
      <sz val="9"/>
      <color indexed="56"/>
      <name val="ＭＳ ゴシック"/>
      <family val="3"/>
    </font>
    <font>
      <sz val="11"/>
      <color indexed="10"/>
      <name val="ＭＳ Ｐゴシック"/>
      <family val="3"/>
    </font>
    <font>
      <sz val="11"/>
      <color indexed="56"/>
      <name val="ＭＳ Ｐゴシック"/>
      <family val="3"/>
    </font>
    <font>
      <sz val="9"/>
      <color indexed="10"/>
      <name val="ＭＳ 明朝"/>
      <family val="1"/>
    </font>
    <font>
      <b/>
      <sz val="14"/>
      <color indexed="56"/>
      <name val="ＭＳ Ｐ明朝"/>
      <family val="1"/>
    </font>
    <font>
      <sz val="14"/>
      <color indexed="56"/>
      <name val="ＭＳ Ｐ明朝"/>
      <family val="1"/>
    </font>
    <font>
      <b/>
      <sz val="11"/>
      <color indexed="8"/>
      <name val="ＭＳ 明朝"/>
      <family val="1"/>
    </font>
    <font>
      <b/>
      <sz val="11"/>
      <name val="ＭＳ Ｐ明朝"/>
      <family val="1"/>
    </font>
    <font>
      <sz val="8"/>
      <name val="ＭＳ Ｐゴシック"/>
      <family val="3"/>
    </font>
    <font>
      <sz val="8"/>
      <name val="ＭＳ Ｐ明朝"/>
      <family val="1"/>
    </font>
    <font>
      <b/>
      <sz val="8"/>
      <name val="ＭＳ Ｐ明朝"/>
      <family val="1"/>
    </font>
    <font>
      <sz val="14"/>
      <name val="ＭＳ Ｐゴシック"/>
      <family val="3"/>
    </font>
    <font>
      <b/>
      <sz val="14"/>
      <name val="ＭＳ Ｐゴシック"/>
      <family val="3"/>
    </font>
    <font>
      <strike/>
      <sz val="14"/>
      <name val="ＭＳ Ｐゴシック"/>
      <family val="3"/>
    </font>
    <font>
      <sz val="12"/>
      <name val="ＭＳ Ｐゴシック"/>
      <family val="3"/>
    </font>
    <font>
      <sz val="12"/>
      <color indexed="10"/>
      <name val="ＭＳ Ｐゴシック"/>
      <family val="3"/>
    </font>
    <font>
      <b/>
      <sz val="11"/>
      <name val="ＭＳ Ｐゴシック"/>
      <family val="3"/>
    </font>
    <font>
      <b/>
      <sz val="16"/>
      <name val="ＭＳ Ｐゴシック"/>
      <family val="3"/>
    </font>
    <font>
      <sz val="16"/>
      <color indexed="10"/>
      <name val="ＭＳ Ｐゴシック"/>
      <family val="3"/>
    </font>
    <font>
      <b/>
      <sz val="16"/>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u val="single"/>
      <sz val="11"/>
      <color theme="1"/>
      <name val="ＭＳ 明朝"/>
      <family val="1"/>
    </font>
    <font>
      <i/>
      <sz val="11"/>
      <color theme="1"/>
      <name val="ＭＳ 明朝"/>
      <family val="1"/>
    </font>
    <font>
      <b/>
      <sz val="11"/>
      <color rgb="FFFF0000"/>
      <name val="ＭＳ Ｐ明朝"/>
      <family val="1"/>
    </font>
    <font>
      <sz val="12"/>
      <color theme="1"/>
      <name val="ＭＳ 明朝"/>
      <family val="1"/>
    </font>
    <font>
      <b/>
      <sz val="8"/>
      <name val="ＭＳ Ｐゴシック"/>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
      <patternFill patternType="solid">
        <fgColor indexed="13"/>
        <bgColor indexed="64"/>
      </patternFill>
    </fill>
    <fill>
      <patternFill patternType="solid">
        <fgColor rgb="FFFFFF00"/>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top/>
      <bottom/>
    </border>
    <border>
      <left/>
      <right/>
      <top/>
      <bottom style="thin"/>
    </border>
    <border>
      <left style="thin"/>
      <right style="thin"/>
      <top style="thin"/>
      <bottom/>
    </border>
    <border>
      <left style="thin"/>
      <right style="thin"/>
      <top style="thin"/>
      <bottom style="thin"/>
    </border>
    <border>
      <left style="thin"/>
      <right style="thin"/>
      <top style="double"/>
      <bottom style="thin"/>
    </border>
    <border>
      <left/>
      <right style="thin"/>
      <top style="double"/>
      <bottom style="thin"/>
    </border>
    <border diagonalUp="1">
      <left style="thin"/>
      <right style="thin"/>
      <top style="double"/>
      <bottom style="thin"/>
      <diagonal style="thin"/>
    </border>
    <border diagonalUp="1">
      <left style="thin"/>
      <right style="thin"/>
      <top style="thin"/>
      <bottom/>
      <diagonal style="thin"/>
    </border>
    <border diagonalUp="1">
      <left style="thin"/>
      <right style="thin"/>
      <top style="thin"/>
      <bottom style="thin"/>
      <diagonal style="thin"/>
    </border>
    <border>
      <left style="thin"/>
      <right style="thin"/>
      <top/>
      <bottom/>
    </border>
    <border>
      <left/>
      <right/>
      <top style="thin"/>
      <bottom/>
    </border>
    <border>
      <left style="thin">
        <color indexed="55"/>
      </left>
      <right style="thin">
        <color indexed="55"/>
      </right>
      <top style="thin">
        <color indexed="55"/>
      </top>
      <bottom style="thin">
        <color indexed="55"/>
      </bottom>
    </border>
    <border>
      <left style="thick">
        <color indexed="8"/>
      </left>
      <right/>
      <top/>
      <bottom/>
    </border>
    <border>
      <left/>
      <right style="thick">
        <color indexed="8"/>
      </right>
      <top style="thick">
        <color indexed="8"/>
      </top>
      <bottom/>
    </border>
    <border>
      <left/>
      <right style="medium">
        <color indexed="8"/>
      </right>
      <top style="thick">
        <color indexed="8"/>
      </top>
      <bottom/>
    </border>
    <border>
      <left style="medium">
        <color indexed="8"/>
      </left>
      <right style="thick">
        <color indexed="8"/>
      </right>
      <top/>
      <bottom/>
    </border>
    <border>
      <left style="medium">
        <color indexed="8"/>
      </left>
      <right style="thick">
        <color indexed="8"/>
      </right>
      <top style="thin">
        <color indexed="8"/>
      </top>
      <bottom style="thin">
        <color indexed="8"/>
      </bottom>
    </border>
    <border>
      <left style="medium">
        <color indexed="8"/>
      </left>
      <right style="thick">
        <color indexed="8"/>
      </right>
      <top style="medium">
        <color indexed="8"/>
      </top>
      <bottom style="thin">
        <color indexed="8"/>
      </bottom>
    </border>
    <border>
      <left style="medium">
        <color indexed="8"/>
      </left>
      <right style="thick">
        <color indexed="8"/>
      </right>
      <top style="thin"/>
      <bottom style="thin"/>
    </border>
    <border>
      <left style="medium">
        <color indexed="8"/>
      </left>
      <right style="medium">
        <color indexed="8"/>
      </right>
      <top/>
      <bottom/>
    </border>
    <border>
      <left style="thin"/>
      <right style="medium">
        <color indexed="8"/>
      </right>
      <top style="thin"/>
      <bottom/>
    </border>
    <border>
      <left style="thin"/>
      <right style="medium">
        <color indexed="8"/>
      </right>
      <top/>
      <bottom style="thin">
        <color indexed="8"/>
      </bottom>
    </border>
    <border>
      <left style="thin"/>
      <right style="medium">
        <color indexed="8"/>
      </right>
      <top style="thin">
        <color indexed="8"/>
      </top>
      <bottom/>
    </border>
    <border>
      <left style="thin"/>
      <right style="medium">
        <color indexed="8"/>
      </right>
      <top/>
      <bottom/>
    </border>
    <border>
      <left style="thin"/>
      <right style="medium">
        <color indexed="8"/>
      </right>
      <top style="thin"/>
      <bottom style="thin"/>
    </border>
    <border>
      <left style="thin"/>
      <right style="medium">
        <color indexed="8"/>
      </right>
      <top/>
      <bottom style="double">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bottom style="medium">
        <color indexed="8"/>
      </bottom>
    </border>
    <border>
      <left style="medium">
        <color indexed="8"/>
      </left>
      <right style="thick">
        <color indexed="8"/>
      </right>
      <top style="thick">
        <color indexed="8"/>
      </top>
      <bottom/>
    </border>
    <border>
      <left style="medium">
        <color indexed="8"/>
      </left>
      <right style="medium">
        <color indexed="8"/>
      </right>
      <top style="thick">
        <color indexed="8"/>
      </top>
      <bottom/>
    </border>
    <border>
      <left/>
      <right style="thin"/>
      <top style="thin"/>
      <bottom style="thin"/>
    </border>
    <border>
      <left/>
      <right/>
      <top style="thin"/>
      <bottom style="thin"/>
    </border>
    <border>
      <left style="thin"/>
      <right/>
      <top style="thin"/>
      <bottom style="thin"/>
    </border>
    <border>
      <left style="medium">
        <color indexed="8"/>
      </left>
      <right style="medium">
        <color indexed="8"/>
      </right>
      <top style="thick">
        <color indexed="8"/>
      </top>
      <bottom style="thin"/>
    </border>
    <border>
      <left style="medium">
        <color indexed="8"/>
      </left>
      <right style="thick">
        <color indexed="8"/>
      </right>
      <top style="thin"/>
      <bottom style="medium">
        <color indexed="8"/>
      </bottom>
    </border>
    <border>
      <left style="medium">
        <color indexed="8"/>
      </left>
      <right style="medium">
        <color indexed="8"/>
      </right>
      <top style="thin"/>
      <bottom style="double">
        <color indexed="8"/>
      </bottom>
    </border>
    <border>
      <left/>
      <right/>
      <top/>
      <bottom style="hair"/>
    </border>
    <border>
      <left style="medium">
        <color indexed="8"/>
      </left>
      <right style="thick">
        <color indexed="8"/>
      </right>
      <top/>
      <bottom style="thin"/>
    </border>
    <border>
      <left/>
      <right style="thin"/>
      <top/>
      <bottom/>
    </border>
    <border>
      <left style="medium">
        <color indexed="8"/>
      </left>
      <right style="thick">
        <color indexed="8"/>
      </right>
      <top style="thin">
        <color indexed="8"/>
      </top>
      <bottom style="thin"/>
    </border>
    <border>
      <left>
        <color indexed="63"/>
      </left>
      <right style="thin"/>
      <top>
        <color indexed="63"/>
      </top>
      <bottom style="thin"/>
    </border>
    <border diagonalUp="1">
      <left style="thin"/>
      <right style="thin"/>
      <top style="thin"/>
      <bottom style="double"/>
      <diagonal style="thin"/>
    </border>
    <border diagonalUp="1">
      <left/>
      <right style="thin"/>
      <top style="thin"/>
      <bottom style="double"/>
      <diagonal style="thin"/>
    </border>
    <border>
      <left/>
      <right style="medium">
        <color indexed="8"/>
      </right>
      <top style="thin">
        <color indexed="8"/>
      </top>
      <bottom style="thin">
        <color indexed="8"/>
      </bottom>
    </border>
    <border>
      <left>
        <color indexed="63"/>
      </left>
      <right style="medium">
        <color indexed="8"/>
      </right>
      <top style="thin">
        <color indexed="8"/>
      </top>
      <bottom style="thin"/>
    </border>
    <border>
      <left/>
      <right style="medium">
        <color indexed="8"/>
      </right>
      <top/>
      <bottom style="thin"/>
    </border>
    <border>
      <left/>
      <right style="medium">
        <color indexed="8"/>
      </right>
      <top style="thin"/>
      <bottom style="thin"/>
    </border>
    <border>
      <left/>
      <right style="medium">
        <color indexed="8"/>
      </right>
      <top/>
      <bottom/>
    </border>
    <border>
      <left style="thin"/>
      <right style="medium"/>
      <top style="thin"/>
      <bottom style="thin">
        <color indexed="8"/>
      </bottom>
    </border>
    <border>
      <left style="thin"/>
      <right style="medium"/>
      <top style="thin">
        <color indexed="8"/>
      </top>
      <bottom style="thin">
        <color indexed="8"/>
      </bottom>
    </border>
    <border>
      <left style="thin"/>
      <right style="medium"/>
      <top style="thin">
        <color indexed="8"/>
      </top>
      <bottom style="thin"/>
    </border>
    <border>
      <left style="thin"/>
      <right style="medium"/>
      <top/>
      <bottom style="thin"/>
    </border>
    <border>
      <left style="thin"/>
      <right style="medium"/>
      <top style="thin"/>
      <bottom style="thin"/>
    </border>
    <border>
      <left style="thin"/>
      <right style="medium"/>
      <top/>
      <bottom style="double"/>
    </border>
    <border>
      <left style="medium"/>
      <right/>
      <top style="thin"/>
      <bottom/>
    </border>
    <border>
      <left style="medium"/>
      <right/>
      <top/>
      <bottom/>
    </border>
    <border>
      <left style="medium"/>
      <right/>
      <top/>
      <bottom style="double"/>
    </border>
    <border>
      <left/>
      <right style="medium"/>
      <top/>
      <bottom/>
    </border>
    <border>
      <left style="medium"/>
      <right/>
      <top/>
      <bottom style="medium"/>
    </border>
    <border>
      <left/>
      <right style="medium"/>
      <top/>
      <bottom style="medium"/>
    </border>
    <border>
      <left/>
      <right style="medium">
        <color indexed="8"/>
      </right>
      <top style="double">
        <color indexed="8"/>
      </top>
      <bottom/>
    </border>
    <border>
      <left/>
      <right style="medium">
        <color indexed="8"/>
      </right>
      <top/>
      <bottom style="thick">
        <color indexed="8"/>
      </bottom>
    </border>
    <border>
      <left style="medium">
        <color indexed="8"/>
      </left>
      <right style="thick">
        <color indexed="8"/>
      </right>
      <top style="double">
        <color indexed="8"/>
      </top>
      <bottom/>
    </border>
    <border>
      <left style="medium">
        <color indexed="8"/>
      </left>
      <right style="thick">
        <color indexed="8"/>
      </right>
      <top/>
      <bottom style="thick">
        <color indexed="8"/>
      </bottom>
    </border>
    <border>
      <left style="medium"/>
      <right/>
      <top style="medium"/>
      <bottom/>
    </border>
    <border>
      <left/>
      <right style="medium"/>
      <top style="medium"/>
      <bottom/>
    </border>
    <border>
      <left style="thick">
        <color indexed="8"/>
      </left>
      <right/>
      <top style="thick">
        <color indexed="8"/>
      </top>
      <bottom/>
    </border>
    <border>
      <left style="thick">
        <color indexed="8"/>
      </left>
      <right/>
      <top style="thin"/>
      <bottom/>
    </border>
    <border>
      <left/>
      <right style="medium">
        <color indexed="8"/>
      </right>
      <top style="thin"/>
      <bottom/>
    </border>
    <border>
      <left style="medium">
        <color indexed="8"/>
      </left>
      <right style="medium">
        <color indexed="8"/>
      </right>
      <top style="thin"/>
      <bottom/>
    </border>
    <border>
      <left style="medium">
        <color indexed="8"/>
      </left>
      <right style="medium">
        <color indexed="8"/>
      </right>
      <top/>
      <bottom style="thin"/>
    </border>
    <border>
      <left style="medium">
        <color indexed="8"/>
      </left>
      <right style="thick">
        <color indexed="8"/>
      </right>
      <top style="thin">
        <color indexed="8"/>
      </top>
      <bottom/>
    </border>
    <border>
      <left style="thick">
        <color indexed="8"/>
      </left>
      <right/>
      <top style="thick">
        <color indexed="8"/>
      </top>
      <bottom style="thick">
        <color indexed="8"/>
      </bottom>
    </border>
    <border>
      <left/>
      <right style="medium">
        <color indexed="8"/>
      </right>
      <top style="thick">
        <color indexed="8"/>
      </top>
      <bottom style="thick">
        <color indexed="8"/>
      </bottom>
    </border>
    <border>
      <left style="thick">
        <color indexed="8"/>
      </left>
      <right/>
      <top/>
      <bottom style="thin"/>
    </border>
    <border>
      <left style="medium">
        <color indexed="8"/>
      </left>
      <right style="thick">
        <color indexed="8"/>
      </right>
      <top style="thin"/>
      <bottom/>
    </border>
    <border>
      <left style="medium">
        <color indexed="8"/>
      </left>
      <right style="thick">
        <color indexed="8"/>
      </right>
      <top/>
      <bottom style="thin">
        <color indexed="8"/>
      </bottom>
    </border>
    <border>
      <left style="thick">
        <color indexed="8"/>
      </left>
      <right/>
      <top style="double">
        <color indexed="8"/>
      </top>
      <bottom/>
    </border>
    <border>
      <left style="thick">
        <color indexed="8"/>
      </left>
      <right/>
      <top/>
      <bottom style="thick">
        <color indexed="8"/>
      </bottom>
    </border>
    <border>
      <left style="medium">
        <color indexed="8"/>
      </left>
      <right style="medium">
        <color indexed="8"/>
      </right>
      <top style="double">
        <color indexed="8"/>
      </top>
      <bottom/>
    </border>
    <border>
      <left style="medium">
        <color indexed="8"/>
      </left>
      <right style="medium">
        <color indexed="8"/>
      </right>
      <top/>
      <bottom style="thick">
        <color indexed="8"/>
      </bottom>
    </border>
    <border>
      <left style="thick">
        <color indexed="8"/>
      </left>
      <right/>
      <top style="thick">
        <color indexed="8"/>
      </top>
      <bottom style="medium">
        <color indexed="8"/>
      </bottom>
    </border>
    <border>
      <left/>
      <right style="medium">
        <color indexed="8"/>
      </right>
      <top style="thick">
        <color indexed="8"/>
      </top>
      <bottom style="medium">
        <color indexed="8"/>
      </bottom>
    </border>
    <border>
      <left style="thick">
        <color indexed="8"/>
      </left>
      <right/>
      <top style="medium">
        <color indexed="8"/>
      </top>
      <bottom style="thin">
        <color indexed="8"/>
      </bottom>
    </border>
    <border>
      <left/>
      <right style="medium">
        <color indexed="8"/>
      </right>
      <top style="medium">
        <color indexed="8"/>
      </top>
      <bottom style="thin">
        <color indexed="8"/>
      </bottom>
    </border>
    <border>
      <left style="thin"/>
      <right/>
      <top style="double"/>
      <bottom style="thin"/>
    </border>
    <border>
      <left/>
      <right/>
      <top style="double"/>
      <bottom style="thin"/>
    </border>
    <border diagonalUp="1">
      <left style="thin"/>
      <right style="thin"/>
      <top>
        <color indexed="63"/>
      </top>
      <bottom>
        <color indexed="63"/>
      </bottom>
      <diagonal style="thin"/>
    </border>
    <border diagonalUp="1">
      <left style="thin"/>
      <right style="thin"/>
      <top>
        <color indexed="63"/>
      </top>
      <bottom style="double"/>
      <diagonal style="thin"/>
    </border>
    <border>
      <left/>
      <right style="thin">
        <color indexed="55"/>
      </right>
      <top/>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0"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5" fillId="0" borderId="0" applyNumberFormat="0" applyFill="0" applyBorder="0" applyAlignment="0" applyProtection="0"/>
    <xf numFmtId="0" fontId="76" fillId="25" borderId="1" applyNumberFormat="0" applyAlignment="0" applyProtection="0"/>
    <xf numFmtId="0" fontId="77" fillId="26" borderId="0" applyNumberFormat="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0" fillId="27" borderId="2" applyNumberFormat="0" applyFont="0" applyAlignment="0" applyProtection="0"/>
    <xf numFmtId="0" fontId="79" fillId="0" borderId="3" applyNumberFormat="0" applyFill="0" applyAlignment="0" applyProtection="0"/>
    <xf numFmtId="0" fontId="80" fillId="28" borderId="0" applyNumberFormat="0" applyBorder="0" applyAlignment="0" applyProtection="0"/>
    <xf numFmtId="0" fontId="81" fillId="29"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29"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0" borderId="4" applyNumberFormat="0" applyAlignment="0" applyProtection="0"/>
    <xf numFmtId="0" fontId="73" fillId="0" borderId="0">
      <alignment vertical="center"/>
      <protection/>
    </xf>
    <xf numFmtId="0" fontId="11" fillId="0" borderId="0">
      <alignment/>
      <protection/>
    </xf>
    <xf numFmtId="0" fontId="0" fillId="0" borderId="0">
      <alignment vertical="center"/>
      <protection/>
    </xf>
    <xf numFmtId="0" fontId="90" fillId="0" borderId="0" applyNumberFormat="0" applyFill="0" applyBorder="0" applyAlignment="0" applyProtection="0"/>
    <xf numFmtId="0" fontId="91" fillId="31" borderId="0" applyNumberFormat="0" applyBorder="0" applyAlignment="0" applyProtection="0"/>
  </cellStyleXfs>
  <cellXfs count="481">
    <xf numFmtId="0" fontId="0" fillId="0" borderId="0" xfId="0" applyAlignment="1">
      <alignment vertical="center"/>
    </xf>
    <xf numFmtId="0" fontId="3" fillId="0" borderId="0" xfId="0" applyFont="1" applyAlignment="1">
      <alignment vertical="center"/>
    </xf>
    <xf numFmtId="0" fontId="3" fillId="0" borderId="0" xfId="0" applyFont="1" applyAlignment="1">
      <alignment/>
    </xf>
    <xf numFmtId="0" fontId="3" fillId="0" borderId="0" xfId="0" applyFont="1" applyAlignment="1">
      <alignment horizontal="centerContinuous"/>
    </xf>
    <xf numFmtId="0" fontId="3" fillId="0" borderId="0" xfId="0" applyFont="1" applyFill="1" applyAlignment="1" applyProtection="1">
      <alignment horizontal="center" vertical="top" shrinkToFit="1"/>
      <protection locked="0"/>
    </xf>
    <xf numFmtId="0" fontId="3" fillId="0" borderId="0" xfId="0" applyFont="1" applyFill="1" applyBorder="1" applyAlignment="1" applyProtection="1">
      <alignment horizontal="center" vertical="top" shrinkToFit="1"/>
      <protection locked="0"/>
    </xf>
    <xf numFmtId="0" fontId="3" fillId="0" borderId="10" xfId="0" applyFont="1" applyBorder="1" applyAlignment="1">
      <alignment vertical="center"/>
    </xf>
    <xf numFmtId="0" fontId="3" fillId="0" borderId="10" xfId="0" applyFont="1" applyBorder="1" applyAlignment="1">
      <alignment horizontal="right" vertical="center"/>
    </xf>
    <xf numFmtId="0" fontId="3" fillId="0" borderId="11" xfId="0" applyFont="1" applyBorder="1" applyAlignment="1">
      <alignment vertical="center"/>
    </xf>
    <xf numFmtId="0" fontId="3" fillId="0" borderId="12" xfId="0" applyFont="1" applyFill="1" applyBorder="1" applyAlignment="1" applyProtection="1">
      <alignment horizontal="center" shrinkToFit="1"/>
      <protection locked="0"/>
    </xf>
    <xf numFmtId="0" fontId="3" fillId="0" borderId="13" xfId="0" applyFont="1" applyBorder="1" applyAlignment="1">
      <alignment vertical="center" wrapText="1"/>
    </xf>
    <xf numFmtId="0" fontId="3" fillId="0" borderId="14" xfId="0" applyFont="1" applyBorder="1" applyAlignment="1">
      <alignment vertical="center" wrapText="1"/>
    </xf>
    <xf numFmtId="38" fontId="3" fillId="0" borderId="13" xfId="49" applyFont="1" applyBorder="1" applyAlignment="1" quotePrefix="1">
      <alignment horizontal="center" vertical="center" wrapText="1"/>
    </xf>
    <xf numFmtId="0" fontId="3" fillId="0" borderId="0" xfId="0" applyFont="1" applyBorder="1" applyAlignment="1">
      <alignment/>
    </xf>
    <xf numFmtId="0" fontId="6" fillId="0" borderId="0" xfId="0" applyFont="1" applyBorder="1" applyAlignment="1">
      <alignment horizontal="right"/>
    </xf>
    <xf numFmtId="176" fontId="3" fillId="0" borderId="14" xfId="49" applyNumberFormat="1" applyFont="1" applyBorder="1" applyAlignment="1">
      <alignment horizontal="right" vertical="center"/>
    </xf>
    <xf numFmtId="176" fontId="3" fillId="0" borderId="14" xfId="49" applyNumberFormat="1" applyFont="1" applyFill="1" applyBorder="1" applyAlignment="1" applyProtection="1">
      <alignment vertical="center"/>
      <protection locked="0"/>
    </xf>
    <xf numFmtId="0" fontId="3" fillId="0" borderId="15" xfId="0" applyFont="1" applyBorder="1" applyAlignment="1">
      <alignment horizontal="center" vertical="center"/>
    </xf>
    <xf numFmtId="176" fontId="3" fillId="0" borderId="16" xfId="49" applyNumberFormat="1" applyFont="1" applyFill="1" applyBorder="1" applyAlignment="1" applyProtection="1">
      <alignment vertical="center"/>
      <protection locked="0"/>
    </xf>
    <xf numFmtId="38" fontId="3" fillId="32" borderId="17" xfId="49" applyFont="1" applyFill="1" applyBorder="1" applyAlignment="1">
      <alignment vertical="center"/>
    </xf>
    <xf numFmtId="0" fontId="3" fillId="0" borderId="0" xfId="0" applyFont="1" applyAlignment="1">
      <alignment vertical="top"/>
    </xf>
    <xf numFmtId="176" fontId="3" fillId="0" borderId="18" xfId="49" applyNumberFormat="1" applyFont="1" applyBorder="1" applyAlignment="1">
      <alignment horizontal="right" vertical="center" wrapText="1"/>
    </xf>
    <xf numFmtId="176" fontId="3" fillId="0" borderId="19" xfId="49" applyNumberFormat="1" applyFont="1" applyBorder="1" applyAlignment="1">
      <alignment horizontal="right" vertical="center"/>
    </xf>
    <xf numFmtId="0" fontId="8" fillId="0" borderId="0" xfId="62" applyFont="1" applyAlignment="1">
      <alignment vertical="top"/>
      <protection/>
    </xf>
    <xf numFmtId="0" fontId="8" fillId="0" borderId="0" xfId="62" applyFont="1" applyAlignment="1">
      <alignment horizontal="center" vertical="top"/>
      <protection/>
    </xf>
    <xf numFmtId="0" fontId="8" fillId="0" borderId="0" xfId="62" applyFont="1" applyAlignment="1">
      <alignment horizontal="left" vertical="center"/>
      <protection/>
    </xf>
    <xf numFmtId="0" fontId="8" fillId="0" borderId="0" xfId="62" applyFont="1">
      <alignment vertical="center"/>
      <protection/>
    </xf>
    <xf numFmtId="0" fontId="8" fillId="0" borderId="0" xfId="62" applyFont="1" applyAlignment="1">
      <alignment horizontal="center" vertical="center"/>
      <protection/>
    </xf>
    <xf numFmtId="0" fontId="8" fillId="0" borderId="0" xfId="62" applyFont="1" applyAlignment="1">
      <alignment vertical="center"/>
      <protection/>
    </xf>
    <xf numFmtId="0" fontId="9" fillId="0" borderId="0" xfId="62" applyFont="1" applyAlignment="1">
      <alignment horizontal="right" vertical="center"/>
      <protection/>
    </xf>
    <xf numFmtId="0" fontId="8" fillId="0" borderId="0" xfId="62" applyFont="1" applyAlignment="1">
      <alignment horizontal="right" vertical="center"/>
      <protection/>
    </xf>
    <xf numFmtId="0" fontId="8" fillId="0" borderId="0" xfId="62" applyFont="1" applyAlignment="1">
      <alignment horizontal="left" vertical="center" wrapText="1"/>
      <protection/>
    </xf>
    <xf numFmtId="0" fontId="8" fillId="0" borderId="14" xfId="62" applyFont="1" applyBorder="1" applyAlignment="1">
      <alignment horizontal="center" vertical="center"/>
      <protection/>
    </xf>
    <xf numFmtId="0" fontId="8" fillId="0" borderId="14" xfId="62" applyFont="1" applyBorder="1" applyAlignment="1">
      <alignment horizontal="center" vertical="center" wrapText="1"/>
      <protection/>
    </xf>
    <xf numFmtId="0" fontId="8" fillId="0" borderId="14" xfId="62" applyFont="1" applyBorder="1">
      <alignment vertical="center"/>
      <protection/>
    </xf>
    <xf numFmtId="0" fontId="8" fillId="0" borderId="14" xfId="62" applyFont="1" applyBorder="1" applyAlignment="1">
      <alignment vertical="center" wrapText="1"/>
      <protection/>
    </xf>
    <xf numFmtId="177" fontId="8" fillId="0" borderId="14" xfId="62" applyNumberFormat="1" applyFont="1" applyBorder="1" applyAlignment="1">
      <alignment horizontal="left" vertical="center"/>
      <protection/>
    </xf>
    <xf numFmtId="176" fontId="8" fillId="0" borderId="14" xfId="62" applyNumberFormat="1" applyFont="1" applyBorder="1" applyAlignment="1">
      <alignment horizontal="right" vertical="center"/>
      <protection/>
    </xf>
    <xf numFmtId="0" fontId="8" fillId="0" borderId="13" xfId="62" applyFont="1" applyBorder="1" applyAlignment="1">
      <alignment horizontal="center" vertical="center"/>
      <protection/>
    </xf>
    <xf numFmtId="0" fontId="8" fillId="0" borderId="13" xfId="62" applyFont="1" applyBorder="1">
      <alignment vertical="center"/>
      <protection/>
    </xf>
    <xf numFmtId="177" fontId="8" fillId="0" borderId="13" xfId="62" applyNumberFormat="1" applyFont="1" applyBorder="1" applyAlignment="1">
      <alignment horizontal="left" vertical="center"/>
      <protection/>
    </xf>
    <xf numFmtId="0" fontId="8" fillId="0" borderId="13" xfId="62" applyFont="1" applyBorder="1" applyAlignment="1">
      <alignment vertical="center" wrapText="1"/>
      <protection/>
    </xf>
    <xf numFmtId="176" fontId="8" fillId="0" borderId="15" xfId="62" applyNumberFormat="1" applyFont="1" applyBorder="1">
      <alignment vertical="center"/>
      <protection/>
    </xf>
    <xf numFmtId="0" fontId="8" fillId="0" borderId="0" xfId="62" applyFont="1" applyAlignment="1">
      <alignment/>
      <protection/>
    </xf>
    <xf numFmtId="0" fontId="8" fillId="0" borderId="0" xfId="62" applyFont="1" applyBorder="1" applyAlignment="1">
      <alignment horizontal="center" vertical="center"/>
      <protection/>
    </xf>
    <xf numFmtId="176" fontId="8" fillId="0" borderId="0" xfId="62" applyNumberFormat="1" applyFont="1" applyBorder="1">
      <alignment vertical="center"/>
      <protection/>
    </xf>
    <xf numFmtId="0" fontId="7" fillId="0" borderId="14" xfId="62" applyFont="1" applyBorder="1">
      <alignment vertical="center"/>
      <protection/>
    </xf>
    <xf numFmtId="0" fontId="7" fillId="0" borderId="14" xfId="62" applyFont="1" applyBorder="1" applyAlignment="1">
      <alignment vertical="center" wrapText="1"/>
      <protection/>
    </xf>
    <xf numFmtId="177" fontId="7" fillId="0" borderId="14" xfId="62" applyNumberFormat="1" applyFont="1" applyBorder="1" applyAlignment="1">
      <alignment horizontal="left" vertical="center"/>
      <protection/>
    </xf>
    <xf numFmtId="176" fontId="7" fillId="0" borderId="14" xfId="62" applyNumberFormat="1" applyFont="1" applyBorder="1">
      <alignment vertical="center"/>
      <protection/>
    </xf>
    <xf numFmtId="176" fontId="7" fillId="0" borderId="14" xfId="62" applyNumberFormat="1" applyFont="1" applyBorder="1" applyAlignment="1">
      <alignment horizontal="right" vertical="center"/>
      <protection/>
    </xf>
    <xf numFmtId="176" fontId="7" fillId="0" borderId="13" xfId="62" applyNumberFormat="1" applyFont="1" applyBorder="1">
      <alignment vertical="center"/>
      <protection/>
    </xf>
    <xf numFmtId="176" fontId="7" fillId="0" borderId="15" xfId="62" applyNumberFormat="1" applyFont="1" applyBorder="1">
      <alignment vertical="center"/>
      <protection/>
    </xf>
    <xf numFmtId="0" fontId="9" fillId="0" borderId="0" xfId="62" applyFont="1" applyAlignment="1">
      <alignment horizontal="right" vertical="top"/>
      <protection/>
    </xf>
    <xf numFmtId="0" fontId="8" fillId="0" borderId="20" xfId="62" applyFont="1" applyBorder="1" applyAlignment="1">
      <alignment horizontal="center" vertical="center" wrapText="1"/>
      <protection/>
    </xf>
    <xf numFmtId="176" fontId="8" fillId="0" borderId="20" xfId="62" applyNumberFormat="1" applyFont="1" applyBorder="1">
      <alignment vertical="center"/>
      <protection/>
    </xf>
    <xf numFmtId="0" fontId="8" fillId="0" borderId="21" xfId="62" applyFont="1" applyBorder="1" applyAlignment="1">
      <alignment horizontal="center" vertical="center"/>
      <protection/>
    </xf>
    <xf numFmtId="0" fontId="8" fillId="0" borderId="21" xfId="62" applyFont="1" applyBorder="1">
      <alignment vertical="center"/>
      <protection/>
    </xf>
    <xf numFmtId="0" fontId="8" fillId="0" borderId="21" xfId="62" applyFont="1" applyBorder="1" applyAlignment="1">
      <alignment vertical="center" wrapText="1"/>
      <protection/>
    </xf>
    <xf numFmtId="176" fontId="8" fillId="0" borderId="21" xfId="62" applyNumberFormat="1" applyFont="1" applyBorder="1">
      <alignment vertical="center"/>
      <protection/>
    </xf>
    <xf numFmtId="176" fontId="8" fillId="0" borderId="21" xfId="62" applyNumberFormat="1" applyFont="1" applyBorder="1" applyAlignment="1">
      <alignment horizontal="right" vertical="center"/>
      <protection/>
    </xf>
    <xf numFmtId="0" fontId="8" fillId="0" borderId="0" xfId="62" applyFont="1" applyBorder="1" applyAlignment="1">
      <alignment/>
      <protection/>
    </xf>
    <xf numFmtId="0" fontId="8" fillId="0" borderId="0" xfId="62" applyFont="1" applyBorder="1">
      <alignment vertical="center"/>
      <protection/>
    </xf>
    <xf numFmtId="0" fontId="8" fillId="0" borderId="0" xfId="62" applyFont="1" applyBorder="1" applyAlignment="1">
      <alignment vertical="center" wrapText="1"/>
      <protection/>
    </xf>
    <xf numFmtId="176" fontId="8" fillId="0" borderId="0" xfId="62" applyNumberFormat="1" applyFont="1" applyBorder="1" applyAlignment="1">
      <alignment horizontal="right" vertical="center"/>
      <protection/>
    </xf>
    <xf numFmtId="0" fontId="8" fillId="0" borderId="0" xfId="62" applyFont="1" applyBorder="1" applyAlignment="1">
      <alignment horizontal="center" vertical="center" wrapText="1"/>
      <protection/>
    </xf>
    <xf numFmtId="0" fontId="8" fillId="0" borderId="0" xfId="62" applyFont="1" applyAlignment="1">
      <alignment horizontal="right" vertical="top"/>
      <protection/>
    </xf>
    <xf numFmtId="0" fontId="7" fillId="0" borderId="14" xfId="62" applyFont="1" applyBorder="1" applyAlignment="1">
      <alignment horizontal="center" vertical="center"/>
      <protection/>
    </xf>
    <xf numFmtId="0" fontId="12" fillId="0" borderId="0" xfId="63" applyFont="1">
      <alignment/>
      <protection/>
    </xf>
    <xf numFmtId="0" fontId="13" fillId="0" borderId="0" xfId="63" applyFont="1">
      <alignment/>
      <protection/>
    </xf>
    <xf numFmtId="0" fontId="11" fillId="0" borderId="0" xfId="63" applyFont="1">
      <alignment/>
      <protection/>
    </xf>
    <xf numFmtId="0" fontId="14" fillId="0" borderId="0" xfId="63" applyFont="1">
      <alignment/>
      <protection/>
    </xf>
    <xf numFmtId="0" fontId="16" fillId="0" borderId="0" xfId="63" applyFont="1">
      <alignment/>
      <protection/>
    </xf>
    <xf numFmtId="0" fontId="15" fillId="0" borderId="0" xfId="63" applyFont="1">
      <alignment/>
      <protection/>
    </xf>
    <xf numFmtId="0" fontId="17" fillId="0" borderId="22" xfId="63" applyFont="1" applyBorder="1" applyAlignment="1">
      <alignment horizontal="center" vertical="center"/>
      <protection/>
    </xf>
    <xf numFmtId="0" fontId="14" fillId="0" borderId="0" xfId="63" applyFont="1" applyAlignment="1">
      <alignment/>
      <protection/>
    </xf>
    <xf numFmtId="0" fontId="3" fillId="0" borderId="0" xfId="0" applyFont="1" applyAlignment="1">
      <alignment vertical="center"/>
    </xf>
    <xf numFmtId="0" fontId="6" fillId="0" borderId="0" xfId="0" applyFont="1" applyAlignment="1">
      <alignment vertical="center"/>
    </xf>
    <xf numFmtId="0" fontId="3" fillId="0" borderId="23" xfId="0" applyFont="1" applyBorder="1" applyAlignment="1">
      <alignment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21" fillId="0" borderId="0" xfId="0" applyFont="1" applyAlignment="1">
      <alignment vertical="center"/>
    </xf>
    <xf numFmtId="0" fontId="3" fillId="0" borderId="26" xfId="0" applyFont="1" applyBorder="1" applyAlignment="1">
      <alignment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3" fillId="0" borderId="29" xfId="0" applyFont="1" applyBorder="1" applyAlignment="1">
      <alignment vertical="center" wrapText="1"/>
    </xf>
    <xf numFmtId="179" fontId="19" fillId="0" borderId="30" xfId="0" applyNumberFormat="1" applyFont="1" applyBorder="1" applyAlignment="1">
      <alignment horizontal="right" vertical="center" wrapText="1"/>
    </xf>
    <xf numFmtId="0" fontId="22" fillId="0" borderId="0" xfId="63" applyFont="1">
      <alignment/>
      <protection/>
    </xf>
    <xf numFmtId="0" fontId="20" fillId="0" borderId="0" xfId="0" applyFont="1" applyAlignment="1">
      <alignment horizontal="right" vertical="top"/>
    </xf>
    <xf numFmtId="0" fontId="20" fillId="0" borderId="0" xfId="0" applyFont="1" applyAlignment="1">
      <alignment horizontal="right"/>
    </xf>
    <xf numFmtId="0" fontId="20" fillId="0" borderId="0" xfId="0" applyFont="1" applyAlignment="1">
      <alignment horizontal="right" vertical="center"/>
    </xf>
    <xf numFmtId="0" fontId="23" fillId="0" borderId="11" xfId="0" applyFont="1" applyFill="1" applyBorder="1" applyAlignment="1" applyProtection="1">
      <alignment vertical="center"/>
      <protection locked="0"/>
    </xf>
    <xf numFmtId="0" fontId="0" fillId="0" borderId="23" xfId="0" applyBorder="1" applyAlignment="1">
      <alignment vertical="top" wrapText="1"/>
    </xf>
    <xf numFmtId="0" fontId="3" fillId="0" borderId="31" xfId="0" applyFont="1" applyBorder="1" applyAlignment="1">
      <alignment vertical="center" wrapText="1"/>
    </xf>
    <xf numFmtId="0" fontId="3" fillId="0" borderId="32" xfId="0" applyFont="1" applyBorder="1" applyAlignment="1">
      <alignment vertical="center" wrapText="1"/>
    </xf>
    <xf numFmtId="0" fontId="3" fillId="0" borderId="33"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179" fontId="19" fillId="0" borderId="37" xfId="0" applyNumberFormat="1" applyFont="1" applyBorder="1" applyAlignment="1">
      <alignment horizontal="right" vertical="center" wrapText="1"/>
    </xf>
    <xf numFmtId="0" fontId="27" fillId="0" borderId="0" xfId="0" applyFont="1" applyAlignment="1">
      <alignment horizontal="right" vertical="center"/>
    </xf>
    <xf numFmtId="0" fontId="28" fillId="0" borderId="0" xfId="0" applyFont="1" applyAlignment="1">
      <alignment horizontal="right" vertical="center"/>
    </xf>
    <xf numFmtId="176" fontId="29" fillId="0" borderId="14" xfId="49" applyNumberFormat="1" applyFont="1" applyFill="1" applyBorder="1" applyAlignment="1" applyProtection="1">
      <alignment vertical="center"/>
      <protection locked="0"/>
    </xf>
    <xf numFmtId="176" fontId="29" fillId="0" borderId="15" xfId="49" applyNumberFormat="1" applyFont="1" applyFill="1" applyBorder="1" applyAlignment="1" applyProtection="1">
      <alignment vertical="center"/>
      <protection locked="0"/>
    </xf>
    <xf numFmtId="0" fontId="30" fillId="0" borderId="0" xfId="63" applyFont="1">
      <alignment/>
      <protection/>
    </xf>
    <xf numFmtId="0" fontId="31" fillId="0" borderId="0" xfId="63" applyFont="1">
      <alignment/>
      <protection/>
    </xf>
    <xf numFmtId="0" fontId="14" fillId="0" borderId="0" xfId="63" applyFont="1" applyAlignment="1">
      <alignment horizontal="center"/>
      <protection/>
    </xf>
    <xf numFmtId="0" fontId="15" fillId="0" borderId="0" xfId="63" applyFont="1" applyAlignment="1">
      <alignment horizontal="center"/>
      <protection/>
    </xf>
    <xf numFmtId="0" fontId="15" fillId="0" borderId="0" xfId="63" applyFont="1" applyAlignment="1">
      <alignment horizontal="center" vertical="center"/>
      <protection/>
    </xf>
    <xf numFmtId="0" fontId="14" fillId="0" borderId="0" xfId="63" applyFont="1" applyAlignment="1">
      <alignment vertical="center"/>
      <protection/>
    </xf>
    <xf numFmtId="0" fontId="32" fillId="0" borderId="0" xfId="63" applyFont="1" applyAlignment="1">
      <alignment vertical="top" wrapText="1"/>
      <protection/>
    </xf>
    <xf numFmtId="0" fontId="32" fillId="0" borderId="23" xfId="63" applyFont="1" applyBorder="1" applyAlignment="1">
      <alignment vertical="center" wrapText="1"/>
      <protection/>
    </xf>
    <xf numFmtId="0" fontId="22" fillId="0" borderId="0" xfId="63" applyFont="1" applyAlignment="1">
      <alignment vertical="top"/>
      <protection/>
    </xf>
    <xf numFmtId="0" fontId="13" fillId="0" borderId="0" xfId="63" applyFont="1" applyAlignment="1">
      <alignment vertical="top"/>
      <protection/>
    </xf>
    <xf numFmtId="0" fontId="22" fillId="0" borderId="0" xfId="63" applyFont="1" applyAlignment="1">
      <alignment vertical="center"/>
      <protection/>
    </xf>
    <xf numFmtId="0" fontId="35" fillId="0" borderId="0" xfId="63" applyFont="1">
      <alignment/>
      <protection/>
    </xf>
    <xf numFmtId="0" fontId="33" fillId="0" borderId="11" xfId="0" applyFont="1" applyBorder="1" applyAlignment="1">
      <alignment wrapText="1"/>
    </xf>
    <xf numFmtId="0" fontId="39" fillId="0" borderId="0" xfId="0" applyFont="1" applyAlignment="1">
      <alignment vertical="center"/>
    </xf>
    <xf numFmtId="0" fontId="40" fillId="0" borderId="0" xfId="63" applyFont="1">
      <alignment/>
      <protection/>
    </xf>
    <xf numFmtId="0" fontId="41" fillId="0" borderId="0" xfId="63" applyFont="1">
      <alignment/>
      <protection/>
    </xf>
    <xf numFmtId="0" fontId="41" fillId="0" borderId="0" xfId="63" applyFont="1" applyAlignment="1">
      <alignment vertical="center"/>
      <protection/>
    </xf>
    <xf numFmtId="0" fontId="40" fillId="0" borderId="0" xfId="63" applyFont="1" applyAlignment="1">
      <alignment horizontal="left" vertical="center"/>
      <protection/>
    </xf>
    <xf numFmtId="0" fontId="16" fillId="0" borderId="0" xfId="63" applyFont="1" applyAlignment="1">
      <alignment vertical="center"/>
      <protection/>
    </xf>
    <xf numFmtId="179" fontId="15" fillId="0" borderId="0" xfId="63" applyNumberFormat="1" applyFont="1" applyAlignment="1">
      <alignment vertical="top"/>
      <protection/>
    </xf>
    <xf numFmtId="0" fontId="14" fillId="0" borderId="0" xfId="63" applyFont="1" applyAlignment="1">
      <alignment vertical="top"/>
      <protection/>
    </xf>
    <xf numFmtId="0" fontId="42" fillId="0" borderId="0" xfId="62" applyFont="1" applyAlignment="1">
      <alignment vertical="top"/>
      <protection/>
    </xf>
    <xf numFmtId="0" fontId="42" fillId="0" borderId="0" xfId="62" applyFont="1" applyAlignment="1">
      <alignment vertical="center"/>
      <protection/>
    </xf>
    <xf numFmtId="58" fontId="5" fillId="0" borderId="38" xfId="0" applyNumberFormat="1" applyFont="1" applyBorder="1" applyAlignment="1">
      <alignment horizontal="center" vertical="center" wrapText="1"/>
    </xf>
    <xf numFmtId="0" fontId="3" fillId="0" borderId="39" xfId="0" applyFont="1" applyBorder="1" applyAlignment="1">
      <alignment vertical="center" wrapText="1"/>
    </xf>
    <xf numFmtId="0" fontId="3" fillId="0" borderId="40" xfId="0" applyFont="1" applyBorder="1" applyAlignment="1">
      <alignment vertical="center" wrapText="1"/>
    </xf>
    <xf numFmtId="0" fontId="3" fillId="0" borderId="39" xfId="0" applyFont="1" applyBorder="1" applyAlignment="1">
      <alignment horizontal="center" vertical="center" wrapText="1"/>
    </xf>
    <xf numFmtId="0" fontId="36" fillId="0" borderId="0" xfId="63" applyFont="1" applyAlignment="1">
      <alignment horizontal="left" vertical="top" wrapText="1"/>
      <protection/>
    </xf>
    <xf numFmtId="0" fontId="3" fillId="0" borderId="13" xfId="62" applyFont="1" applyBorder="1" applyAlignment="1">
      <alignment horizontal="center" vertical="center"/>
      <protection/>
    </xf>
    <xf numFmtId="0" fontId="43" fillId="0" borderId="0" xfId="63" applyFont="1">
      <alignment/>
      <protection/>
    </xf>
    <xf numFmtId="0" fontId="11" fillId="0" borderId="0" xfId="63">
      <alignment/>
      <protection/>
    </xf>
    <xf numFmtId="0" fontId="44" fillId="0" borderId="14" xfId="63" applyFont="1" applyBorder="1" applyAlignment="1">
      <alignment horizontal="center"/>
      <protection/>
    </xf>
    <xf numFmtId="0" fontId="0" fillId="0" borderId="0" xfId="63" applyFont="1">
      <alignment/>
      <protection/>
    </xf>
    <xf numFmtId="0" fontId="11" fillId="0" borderId="14" xfId="63" applyBorder="1">
      <alignment/>
      <protection/>
    </xf>
    <xf numFmtId="0" fontId="45" fillId="0" borderId="41" xfId="63" applyFont="1" applyBorder="1" applyAlignment="1">
      <alignment horizontal="left"/>
      <protection/>
    </xf>
    <xf numFmtId="0" fontId="11" fillId="0" borderId="14" xfId="63" applyFill="1" applyBorder="1">
      <alignment/>
      <protection/>
    </xf>
    <xf numFmtId="0" fontId="45" fillId="0" borderId="14" xfId="63" applyFont="1" applyBorder="1">
      <alignment/>
      <protection/>
    </xf>
    <xf numFmtId="0" fontId="45" fillId="0" borderId="21" xfId="63" applyFont="1" applyBorder="1" applyAlignment="1">
      <alignment horizontal="left"/>
      <protection/>
    </xf>
    <xf numFmtId="0" fontId="45" fillId="0" borderId="42" xfId="63" applyFont="1" applyBorder="1" applyAlignment="1">
      <alignment horizontal="left"/>
      <protection/>
    </xf>
    <xf numFmtId="0" fontId="45" fillId="0" borderId="14" xfId="63" applyFont="1" applyBorder="1" applyAlignment="1">
      <alignment horizontal="left"/>
      <protection/>
    </xf>
    <xf numFmtId="0" fontId="11" fillId="0" borderId="43" xfId="63" applyBorder="1" applyAlignment="1">
      <alignment horizontal="left"/>
      <protection/>
    </xf>
    <xf numFmtId="0" fontId="11" fillId="0" borderId="42" xfId="63" applyBorder="1" applyAlignment="1">
      <alignment horizontal="left"/>
      <protection/>
    </xf>
    <xf numFmtId="0" fontId="11" fillId="0" borderId="41" xfId="63" applyBorder="1" applyAlignment="1">
      <alignment horizontal="left"/>
      <protection/>
    </xf>
    <xf numFmtId="0" fontId="46" fillId="0" borderId="0" xfId="63" applyFont="1">
      <alignment/>
      <protection/>
    </xf>
    <xf numFmtId="0" fontId="45" fillId="0" borderId="0" xfId="63" applyFont="1">
      <alignment/>
      <protection/>
    </xf>
    <xf numFmtId="58" fontId="15" fillId="0" borderId="0" xfId="63" applyNumberFormat="1" applyFont="1" applyAlignment="1">
      <alignment/>
      <protection/>
    </xf>
    <xf numFmtId="0" fontId="0" fillId="0" borderId="0" xfId="0" applyFont="1" applyAlignment="1">
      <alignment vertical="center"/>
    </xf>
    <xf numFmtId="0" fontId="15" fillId="0" borderId="0" xfId="63" applyFont="1" applyAlignment="1">
      <alignment/>
      <protection/>
    </xf>
    <xf numFmtId="0" fontId="32" fillId="0" borderId="23" xfId="63" applyFont="1" applyBorder="1" applyAlignment="1">
      <alignment vertical="top" wrapText="1"/>
      <protection/>
    </xf>
    <xf numFmtId="58" fontId="5" fillId="0" borderId="44" xfId="0" applyNumberFormat="1" applyFont="1" applyBorder="1" applyAlignment="1">
      <alignment horizontal="center" vertical="center" wrapText="1"/>
    </xf>
    <xf numFmtId="0" fontId="3" fillId="0" borderId="45" xfId="0" applyFont="1" applyBorder="1" applyAlignment="1">
      <alignment vertical="center" wrapText="1"/>
    </xf>
    <xf numFmtId="0" fontId="32" fillId="0" borderId="0" xfId="63" applyFont="1" applyAlignment="1">
      <alignment vertical="center" wrapText="1"/>
      <protection/>
    </xf>
    <xf numFmtId="0" fontId="32" fillId="0" borderId="0" xfId="63" applyFont="1" applyAlignment="1">
      <alignment horizontal="left" vertical="center" wrapText="1"/>
      <protection/>
    </xf>
    <xf numFmtId="0" fontId="0" fillId="0" borderId="0" xfId="0" applyFont="1" applyAlignment="1">
      <alignment vertical="center"/>
    </xf>
    <xf numFmtId="0" fontId="12" fillId="0" borderId="0" xfId="63" applyFont="1" applyAlignment="1">
      <alignment vertical="center"/>
      <protection/>
    </xf>
    <xf numFmtId="0" fontId="22" fillId="0" borderId="0" xfId="63" applyFont="1" applyAlignment="1">
      <alignment/>
      <protection/>
    </xf>
    <xf numFmtId="179" fontId="19" fillId="0" borderId="30" xfId="0" applyNumberFormat="1" applyFont="1" applyFill="1" applyBorder="1" applyAlignment="1">
      <alignment horizontal="right" vertical="center" wrapText="1"/>
    </xf>
    <xf numFmtId="179" fontId="19" fillId="0" borderId="46" xfId="0" applyNumberFormat="1" applyFont="1" applyFill="1" applyBorder="1" applyAlignment="1">
      <alignment horizontal="right" vertical="center" wrapText="1"/>
    </xf>
    <xf numFmtId="0" fontId="3" fillId="0" borderId="0" xfId="0" applyFont="1" applyAlignment="1">
      <alignment wrapText="1"/>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3" fillId="0" borderId="14" xfId="62" applyFont="1" applyBorder="1" applyAlignment="1">
      <alignment horizontal="center" vertical="center"/>
      <protection/>
    </xf>
    <xf numFmtId="0" fontId="3" fillId="0" borderId="14" xfId="62" applyFont="1" applyBorder="1" applyAlignment="1">
      <alignment horizontal="center" vertical="center" wrapText="1"/>
      <protection/>
    </xf>
    <xf numFmtId="0" fontId="3" fillId="0" borderId="0" xfId="62" applyFont="1" applyAlignment="1">
      <alignment vertical="top"/>
      <protection/>
    </xf>
    <xf numFmtId="0" fontId="3" fillId="0" borderId="0" xfId="62" applyFont="1" applyAlignment="1">
      <alignment horizontal="center" vertical="top"/>
      <protection/>
    </xf>
    <xf numFmtId="0" fontId="3" fillId="0" borderId="0" xfId="62" applyFont="1">
      <alignment vertical="center"/>
      <protection/>
    </xf>
    <xf numFmtId="0" fontId="3" fillId="0" borderId="0" xfId="62" applyFont="1" applyAlignment="1">
      <alignment horizontal="center" vertical="center"/>
      <protection/>
    </xf>
    <xf numFmtId="0" fontId="3" fillId="0" borderId="0" xfId="62" applyFont="1" applyAlignment="1">
      <alignment vertical="center"/>
      <protection/>
    </xf>
    <xf numFmtId="0" fontId="6" fillId="0" borderId="0" xfId="62" applyFont="1" applyAlignment="1">
      <alignment horizontal="right" vertical="center"/>
      <protection/>
    </xf>
    <xf numFmtId="0" fontId="3" fillId="0" borderId="0" xfId="62" applyFont="1" applyAlignment="1">
      <alignment horizontal="right" vertical="center"/>
      <protection/>
    </xf>
    <xf numFmtId="0" fontId="3" fillId="2" borderId="14" xfId="62" applyFont="1" applyFill="1" applyBorder="1">
      <alignment vertical="center"/>
      <protection/>
    </xf>
    <xf numFmtId="0" fontId="3" fillId="2" borderId="14" xfId="62" applyFont="1" applyFill="1" applyBorder="1" applyAlignment="1">
      <alignment vertical="center" wrapText="1"/>
      <protection/>
    </xf>
    <xf numFmtId="177" fontId="3" fillId="2" borderId="14" xfId="62" applyNumberFormat="1" applyFont="1" applyFill="1" applyBorder="1" applyAlignment="1">
      <alignment horizontal="left" vertical="center"/>
      <protection/>
    </xf>
    <xf numFmtId="176" fontId="3" fillId="2" borderId="14" xfId="62" applyNumberFormat="1" applyFont="1" applyFill="1" applyBorder="1">
      <alignment vertical="center"/>
      <protection/>
    </xf>
    <xf numFmtId="176" fontId="3" fillId="2" borderId="14" xfId="62" applyNumberFormat="1" applyFont="1" applyFill="1" applyBorder="1" applyAlignment="1">
      <alignment horizontal="right" vertical="center"/>
      <protection/>
    </xf>
    <xf numFmtId="176" fontId="3" fillId="0" borderId="14" xfId="62" applyNumberFormat="1" applyFont="1" applyBorder="1">
      <alignment vertical="center"/>
      <protection/>
    </xf>
    <xf numFmtId="0" fontId="3" fillId="2" borderId="13" xfId="62" applyFont="1" applyFill="1" applyBorder="1">
      <alignment vertical="center"/>
      <protection/>
    </xf>
    <xf numFmtId="177" fontId="3" fillId="2" borderId="13" xfId="62" applyNumberFormat="1" applyFont="1" applyFill="1" applyBorder="1" applyAlignment="1">
      <alignment horizontal="left" vertical="center"/>
      <protection/>
    </xf>
    <xf numFmtId="0" fontId="3" fillId="2" borderId="13" xfId="62" applyFont="1" applyFill="1" applyBorder="1" applyAlignment="1">
      <alignment vertical="center" wrapText="1"/>
      <protection/>
    </xf>
    <xf numFmtId="176" fontId="3" fillId="2" borderId="13" xfId="62" applyNumberFormat="1" applyFont="1" applyFill="1" applyBorder="1">
      <alignment vertical="center"/>
      <protection/>
    </xf>
    <xf numFmtId="0" fontId="3" fillId="2" borderId="14" xfId="62" applyFont="1" applyFill="1" applyBorder="1" applyAlignment="1">
      <alignment horizontal="left" vertical="center" wrapText="1"/>
      <protection/>
    </xf>
    <xf numFmtId="176" fontId="3" fillId="0" borderId="14" xfId="62" applyNumberFormat="1" applyFont="1" applyBorder="1" applyAlignment="1">
      <alignment horizontal="right" vertical="center"/>
      <protection/>
    </xf>
    <xf numFmtId="0" fontId="3" fillId="0" borderId="0" xfId="62" applyFont="1" applyBorder="1" applyAlignment="1">
      <alignment horizontal="right" vertical="center"/>
      <protection/>
    </xf>
    <xf numFmtId="0" fontId="6" fillId="0" borderId="0" xfId="62" applyFont="1" applyBorder="1" applyAlignment="1">
      <alignment horizontal="right" vertical="center"/>
      <protection/>
    </xf>
    <xf numFmtId="0" fontId="3" fillId="0" borderId="0" xfId="62" applyFont="1" applyBorder="1" applyAlignment="1">
      <alignment vertical="center"/>
      <protection/>
    </xf>
    <xf numFmtId="0" fontId="3" fillId="0" borderId="12" xfId="62" applyFont="1" applyBorder="1" applyAlignment="1">
      <alignment vertical="center"/>
      <protection/>
    </xf>
    <xf numFmtId="0" fontId="3" fillId="0" borderId="20" xfId="62" applyFont="1" applyBorder="1" applyAlignment="1">
      <alignment horizontal="center" vertical="center" wrapText="1"/>
      <protection/>
    </xf>
    <xf numFmtId="176" fontId="3" fillId="0" borderId="20" xfId="62" applyNumberFormat="1" applyFont="1" applyBorder="1">
      <alignment vertical="center"/>
      <protection/>
    </xf>
    <xf numFmtId="0" fontId="3" fillId="2" borderId="14" xfId="62" applyFont="1" applyFill="1" applyBorder="1" applyAlignment="1">
      <alignment horizontal="center" vertical="center"/>
      <protection/>
    </xf>
    <xf numFmtId="176" fontId="3" fillId="0" borderId="14" xfId="62" applyNumberFormat="1" applyFont="1" applyFill="1" applyBorder="1" applyAlignment="1">
      <alignment horizontal="right" vertical="center"/>
      <protection/>
    </xf>
    <xf numFmtId="0" fontId="3" fillId="2" borderId="13" xfId="62" applyFont="1" applyFill="1" applyBorder="1" applyAlignment="1">
      <alignment horizontal="center" vertical="center"/>
      <protection/>
    </xf>
    <xf numFmtId="176" fontId="3" fillId="0" borderId="15" xfId="62" applyNumberFormat="1" applyFont="1" applyBorder="1">
      <alignment vertical="center"/>
      <protection/>
    </xf>
    <xf numFmtId="0" fontId="3" fillId="0" borderId="0" xfId="62" applyFont="1" applyAlignment="1">
      <alignment/>
      <protection/>
    </xf>
    <xf numFmtId="0" fontId="47" fillId="0" borderId="0" xfId="63" applyFont="1">
      <alignment/>
      <protection/>
    </xf>
    <xf numFmtId="0" fontId="48" fillId="0" borderId="0" xfId="63" applyFont="1">
      <alignment/>
      <protection/>
    </xf>
    <xf numFmtId="0" fontId="47" fillId="0" borderId="0" xfId="63" applyFont="1">
      <alignment/>
      <protection/>
    </xf>
    <xf numFmtId="0" fontId="47" fillId="0" borderId="0" xfId="63" applyFont="1" applyAlignment="1">
      <alignment/>
      <protection/>
    </xf>
    <xf numFmtId="0" fontId="50" fillId="0" borderId="0" xfId="63" applyFont="1">
      <alignment/>
      <protection/>
    </xf>
    <xf numFmtId="0" fontId="0" fillId="0" borderId="0" xfId="63" applyFont="1" applyBorder="1">
      <alignment/>
      <protection/>
    </xf>
    <xf numFmtId="0" fontId="0" fillId="0" borderId="0" xfId="63" applyFont="1" applyBorder="1" applyAlignment="1">
      <alignment horizontal="right"/>
      <protection/>
    </xf>
    <xf numFmtId="0" fontId="47" fillId="0" borderId="0" xfId="63" applyFont="1" applyBorder="1">
      <alignment/>
      <protection/>
    </xf>
    <xf numFmtId="0" fontId="47" fillId="0" borderId="47" xfId="63" applyFont="1" applyBorder="1">
      <alignment/>
      <protection/>
    </xf>
    <xf numFmtId="0" fontId="0" fillId="0" borderId="47" xfId="63" applyFont="1" applyBorder="1" applyAlignment="1">
      <alignment horizontal="right"/>
      <protection/>
    </xf>
    <xf numFmtId="179" fontId="54" fillId="0" borderId="47" xfId="64" applyNumberFormat="1" applyFont="1" applyBorder="1" applyAlignment="1">
      <alignment/>
      <protection/>
    </xf>
    <xf numFmtId="179" fontId="26" fillId="0" borderId="0" xfId="63" applyNumberFormat="1" applyFont="1" applyBorder="1" applyAlignment="1">
      <alignment/>
      <protection/>
    </xf>
    <xf numFmtId="179" fontId="26" fillId="0" borderId="0" xfId="64" applyNumberFormat="1" applyFont="1" applyBorder="1" applyAlignment="1">
      <alignment/>
      <protection/>
    </xf>
    <xf numFmtId="0" fontId="30" fillId="0" borderId="0" xfId="63" applyFont="1" applyAlignment="1">
      <alignment vertical="top" wrapText="1"/>
      <protection/>
    </xf>
    <xf numFmtId="0" fontId="11" fillId="0" borderId="0" xfId="63" applyAlignment="1">
      <alignment shrinkToFit="1"/>
      <protection/>
    </xf>
    <xf numFmtId="0" fontId="3" fillId="0" borderId="48" xfId="0" applyFont="1" applyBorder="1" applyAlignment="1">
      <alignment vertical="center" wrapText="1"/>
    </xf>
    <xf numFmtId="0" fontId="92" fillId="0" borderId="0" xfId="62" applyFont="1" applyAlignment="1">
      <alignment vertical="top"/>
      <protection/>
    </xf>
    <xf numFmtId="0" fontId="92" fillId="0" borderId="0" xfId="62" applyFont="1" applyAlignment="1">
      <alignment horizontal="center" vertical="top"/>
      <protection/>
    </xf>
    <xf numFmtId="0" fontId="92" fillId="0" borderId="0" xfId="62" applyFont="1" applyAlignment="1">
      <alignment horizontal="left" vertical="center"/>
      <protection/>
    </xf>
    <xf numFmtId="0" fontId="92" fillId="0" borderId="0" xfId="62" applyFont="1">
      <alignment vertical="center"/>
      <protection/>
    </xf>
    <xf numFmtId="0" fontId="92" fillId="0" borderId="0" xfId="62" applyFont="1" applyAlignment="1">
      <alignment horizontal="center" vertical="center"/>
      <protection/>
    </xf>
    <xf numFmtId="0" fontId="92" fillId="0" borderId="0" xfId="62" applyFont="1" applyAlignment="1">
      <alignment vertical="center"/>
      <protection/>
    </xf>
    <xf numFmtId="0" fontId="92" fillId="0" borderId="0" xfId="62" applyFont="1" applyAlignment="1">
      <alignment horizontal="right" vertical="center"/>
      <protection/>
    </xf>
    <xf numFmtId="0" fontId="92" fillId="0" borderId="0" xfId="62" applyFont="1" applyAlignment="1">
      <alignment horizontal="left" vertical="center" wrapText="1"/>
      <protection/>
    </xf>
    <xf numFmtId="0" fontId="92" fillId="0" borderId="14" xfId="62" applyFont="1" applyBorder="1" applyAlignment="1">
      <alignment horizontal="center" vertical="center"/>
      <protection/>
    </xf>
    <xf numFmtId="176" fontId="92" fillId="0" borderId="14" xfId="62" applyNumberFormat="1" applyFont="1" applyBorder="1">
      <alignment vertical="center"/>
      <protection/>
    </xf>
    <xf numFmtId="176" fontId="92" fillId="0" borderId="14" xfId="62" applyNumberFormat="1" applyFont="1" applyBorder="1" applyAlignment="1">
      <alignment horizontal="right" vertical="center"/>
      <protection/>
    </xf>
    <xf numFmtId="176" fontId="92" fillId="33" borderId="14" xfId="62" applyNumberFormat="1" applyFont="1" applyFill="1" applyBorder="1">
      <alignment vertical="center"/>
      <protection/>
    </xf>
    <xf numFmtId="176" fontId="92" fillId="0" borderId="13" xfId="62" applyNumberFormat="1" applyFont="1" applyBorder="1">
      <alignment vertical="center"/>
      <protection/>
    </xf>
    <xf numFmtId="176" fontId="92" fillId="33" borderId="15" xfId="62" applyNumberFormat="1" applyFont="1" applyFill="1" applyBorder="1">
      <alignment vertical="center"/>
      <protection/>
    </xf>
    <xf numFmtId="0" fontId="92" fillId="0" borderId="0" xfId="62" applyFont="1" applyAlignment="1">
      <alignment/>
      <protection/>
    </xf>
    <xf numFmtId="0" fontId="92" fillId="0" borderId="0" xfId="62" applyFont="1" applyBorder="1" applyAlignment="1">
      <alignment horizontal="center" vertical="center"/>
      <protection/>
    </xf>
    <xf numFmtId="176" fontId="92" fillId="0" borderId="0" xfId="62" applyNumberFormat="1" applyFont="1" applyBorder="1">
      <alignment vertical="center"/>
      <protection/>
    </xf>
    <xf numFmtId="0" fontId="93" fillId="0" borderId="0" xfId="62" applyFont="1" applyAlignment="1">
      <alignment horizontal="right" vertical="center"/>
      <protection/>
    </xf>
    <xf numFmtId="176" fontId="94" fillId="0" borderId="14" xfId="62" applyNumberFormat="1" applyFont="1" applyBorder="1">
      <alignment vertical="center"/>
      <protection/>
    </xf>
    <xf numFmtId="176" fontId="94" fillId="0" borderId="14" xfId="62" applyNumberFormat="1" applyFont="1" applyBorder="1" applyAlignment="1">
      <alignment horizontal="right" vertical="center"/>
      <protection/>
    </xf>
    <xf numFmtId="176" fontId="94" fillId="0" borderId="15" xfId="62" applyNumberFormat="1" applyFont="1" applyBorder="1">
      <alignment vertical="center"/>
      <protection/>
    </xf>
    <xf numFmtId="0" fontId="92" fillId="0" borderId="0" xfId="62" applyFont="1" applyBorder="1">
      <alignment vertical="center"/>
      <protection/>
    </xf>
    <xf numFmtId="0" fontId="92" fillId="0" borderId="0" xfId="62" applyFont="1" applyBorder="1" applyAlignment="1">
      <alignment vertical="center" wrapText="1"/>
      <protection/>
    </xf>
    <xf numFmtId="177" fontId="92" fillId="0" borderId="0" xfId="62" applyNumberFormat="1" applyFont="1" applyBorder="1" applyAlignment="1">
      <alignment horizontal="left" vertical="center"/>
      <protection/>
    </xf>
    <xf numFmtId="176" fontId="94" fillId="0" borderId="0" xfId="62" applyNumberFormat="1" applyFont="1" applyBorder="1">
      <alignment vertical="center"/>
      <protection/>
    </xf>
    <xf numFmtId="176" fontId="94" fillId="0" borderId="0" xfId="62" applyNumberFormat="1" applyFont="1" applyBorder="1" applyAlignment="1">
      <alignment horizontal="right" vertical="center"/>
      <protection/>
    </xf>
    <xf numFmtId="0" fontId="92" fillId="0" borderId="0" xfId="62" applyFont="1" applyBorder="1" applyAlignment="1">
      <alignment/>
      <protection/>
    </xf>
    <xf numFmtId="178" fontId="95" fillId="34" borderId="42" xfId="63" applyNumberFormat="1" applyFont="1" applyFill="1" applyBorder="1" applyAlignment="1" applyProtection="1">
      <alignment shrinkToFit="1"/>
      <protection locked="0"/>
    </xf>
    <xf numFmtId="178" fontId="95" fillId="34" borderId="41" xfId="63" applyNumberFormat="1" applyFont="1" applyFill="1" applyBorder="1" applyAlignment="1" applyProtection="1">
      <alignment shrinkToFit="1"/>
      <protection locked="0"/>
    </xf>
    <xf numFmtId="178" fontId="35" fillId="34" borderId="42" xfId="63" applyNumberFormat="1" applyFont="1" applyFill="1" applyBorder="1" applyAlignment="1" applyProtection="1">
      <alignment shrinkToFit="1"/>
      <protection locked="0"/>
    </xf>
    <xf numFmtId="178" fontId="35" fillId="34" borderId="41" xfId="63" applyNumberFormat="1" applyFont="1" applyFill="1" applyBorder="1" applyAlignment="1" applyProtection="1">
      <alignment shrinkToFit="1"/>
      <protection locked="0"/>
    </xf>
    <xf numFmtId="0" fontId="32" fillId="0" borderId="0" xfId="63" applyFont="1" applyBorder="1" applyAlignment="1">
      <alignment vertical="center" wrapText="1"/>
      <protection/>
    </xf>
    <xf numFmtId="0" fontId="3" fillId="0" borderId="20" xfId="0" applyFont="1" applyBorder="1" applyAlignment="1">
      <alignment vertical="center" wrapText="1"/>
    </xf>
    <xf numFmtId="176" fontId="3" fillId="0" borderId="49" xfId="49" applyNumberFormat="1" applyFont="1" applyFill="1" applyBorder="1" applyAlignment="1" applyProtection="1">
      <alignment vertical="center"/>
      <protection locked="0"/>
    </xf>
    <xf numFmtId="0" fontId="3" fillId="0" borderId="50" xfId="0" applyFont="1" applyBorder="1" applyAlignment="1">
      <alignment vertical="center" wrapText="1"/>
    </xf>
    <xf numFmtId="176" fontId="3" fillId="0" borderId="19" xfId="49" applyNumberFormat="1" applyFont="1" applyBorder="1" applyAlignment="1">
      <alignment horizontal="right" vertical="center" wrapText="1"/>
    </xf>
    <xf numFmtId="38" fontId="3" fillId="0" borderId="14" xfId="49" applyFont="1" applyBorder="1" applyAlignment="1" quotePrefix="1">
      <alignment horizontal="center" vertical="center" wrapText="1"/>
    </xf>
    <xf numFmtId="176" fontId="3" fillId="0" borderId="41" xfId="49" applyNumberFormat="1" applyFont="1" applyFill="1" applyBorder="1" applyAlignment="1" applyProtection="1">
      <alignment vertical="center"/>
      <protection locked="0"/>
    </xf>
    <xf numFmtId="38" fontId="95" fillId="35" borderId="42" xfId="49" applyFont="1" applyFill="1" applyBorder="1" applyAlignment="1">
      <alignment shrinkToFit="1"/>
    </xf>
    <xf numFmtId="38" fontId="95" fillId="35" borderId="41" xfId="49" applyFont="1" applyFill="1" applyBorder="1" applyAlignment="1">
      <alignment shrinkToFit="1"/>
    </xf>
    <xf numFmtId="0" fontId="3" fillId="32" borderId="14" xfId="62" applyFont="1" applyFill="1" applyBorder="1">
      <alignment vertical="center"/>
      <protection/>
    </xf>
    <xf numFmtId="0" fontId="3" fillId="32" borderId="14" xfId="62" applyFont="1" applyFill="1" applyBorder="1" applyAlignment="1">
      <alignment vertical="center" wrapText="1"/>
      <protection/>
    </xf>
    <xf numFmtId="176" fontId="8" fillId="0" borderId="14" xfId="62" applyNumberFormat="1" applyFont="1" applyBorder="1">
      <alignment vertical="center"/>
      <protection/>
    </xf>
    <xf numFmtId="0" fontId="8" fillId="0" borderId="14" xfId="62" applyFont="1" applyFill="1" applyBorder="1">
      <alignment vertical="center"/>
      <protection/>
    </xf>
    <xf numFmtId="176" fontId="8" fillId="0" borderId="14" xfId="62" applyNumberFormat="1" applyFont="1" applyFill="1" applyBorder="1">
      <alignment vertical="center"/>
      <protection/>
    </xf>
    <xf numFmtId="0" fontId="3" fillId="0" borderId="14" xfId="62" applyFont="1" applyFill="1" applyBorder="1">
      <alignment vertical="center"/>
      <protection/>
    </xf>
    <xf numFmtId="0" fontId="3" fillId="0" borderId="14" xfId="62" applyFont="1" applyFill="1" applyBorder="1" applyAlignment="1">
      <alignment vertical="center" wrapText="1"/>
      <protection/>
    </xf>
    <xf numFmtId="176" fontId="3" fillId="0" borderId="14" xfId="62" applyNumberFormat="1" applyFont="1" applyFill="1" applyBorder="1">
      <alignment vertical="center"/>
      <protection/>
    </xf>
    <xf numFmtId="0" fontId="3" fillId="0" borderId="14" xfId="62" applyFont="1" applyFill="1" applyBorder="1" applyAlignment="1">
      <alignment horizontal="center" vertical="center"/>
      <protection/>
    </xf>
    <xf numFmtId="0" fontId="3" fillId="0" borderId="13" xfId="62" applyFont="1" applyFill="1" applyBorder="1">
      <alignment vertical="center"/>
      <protection/>
    </xf>
    <xf numFmtId="0" fontId="3" fillId="0" borderId="13" xfId="62" applyFont="1" applyFill="1" applyBorder="1" applyAlignment="1">
      <alignment vertical="center" wrapText="1"/>
      <protection/>
    </xf>
    <xf numFmtId="0" fontId="3" fillId="0" borderId="13" xfId="62" applyFont="1" applyFill="1" applyBorder="1" applyAlignment="1">
      <alignment horizontal="center" vertical="center"/>
      <protection/>
    </xf>
    <xf numFmtId="176" fontId="3" fillId="0" borderId="13" xfId="62" applyNumberFormat="1" applyFont="1" applyFill="1" applyBorder="1">
      <alignment vertical="center"/>
      <protection/>
    </xf>
    <xf numFmtId="0" fontId="92" fillId="0" borderId="14" xfId="62" applyFont="1" applyBorder="1">
      <alignment vertical="center"/>
      <protection/>
    </xf>
    <xf numFmtId="0" fontId="3" fillId="0" borderId="14" xfId="62" applyFont="1" applyFill="1" applyBorder="1" applyAlignment="1">
      <alignment horizontal="left" vertical="center" wrapText="1"/>
      <protection/>
    </xf>
    <xf numFmtId="177" fontId="3" fillId="0" borderId="14" xfId="62" applyNumberFormat="1" applyFont="1" applyFill="1" applyBorder="1" applyAlignment="1">
      <alignment horizontal="left" vertical="center"/>
      <protection/>
    </xf>
    <xf numFmtId="177" fontId="3" fillId="0" borderId="13" xfId="62" applyNumberFormat="1" applyFont="1" applyFill="1" applyBorder="1" applyAlignment="1">
      <alignment horizontal="left" vertical="center"/>
      <protection/>
    </xf>
    <xf numFmtId="176" fontId="92" fillId="33" borderId="15" xfId="62" applyNumberFormat="1" applyFont="1" applyFill="1" applyBorder="1" applyAlignment="1">
      <alignment horizontal="right" vertical="center"/>
      <protection/>
    </xf>
    <xf numFmtId="176" fontId="3" fillId="0" borderId="49" xfId="49" applyNumberFormat="1" applyFont="1" applyFill="1" applyBorder="1" applyAlignment="1" applyProtection="1">
      <alignment horizontal="right" vertical="center"/>
      <protection locked="0"/>
    </xf>
    <xf numFmtId="0" fontId="92" fillId="0" borderId="0" xfId="62" applyFont="1" applyBorder="1" applyAlignment="1">
      <alignment horizontal="center" vertical="center"/>
      <protection/>
    </xf>
    <xf numFmtId="0" fontId="92" fillId="0" borderId="14" xfId="62" applyFont="1" applyBorder="1" applyAlignment="1">
      <alignment horizontal="center" vertical="center"/>
      <protection/>
    </xf>
    <xf numFmtId="176" fontId="3" fillId="0" borderId="51" xfId="49" applyNumberFormat="1" applyFont="1" applyBorder="1" applyAlignment="1">
      <alignment horizontal="right" vertical="center"/>
    </xf>
    <xf numFmtId="176" fontId="29" fillId="0" borderId="10" xfId="49" applyNumberFormat="1" applyFont="1" applyFill="1" applyBorder="1" applyAlignment="1" applyProtection="1">
      <alignment vertical="center"/>
      <protection locked="0"/>
    </xf>
    <xf numFmtId="176" fontId="3" fillId="0" borderId="41" xfId="49" applyNumberFormat="1" applyFont="1" applyFill="1" applyBorder="1" applyAlignment="1" applyProtection="1">
      <alignment horizontal="right" vertical="center"/>
      <protection locked="0"/>
    </xf>
    <xf numFmtId="176" fontId="3" fillId="0" borderId="52" xfId="49" applyNumberFormat="1" applyFont="1" applyBorder="1" applyAlignment="1">
      <alignment horizontal="right" vertical="center"/>
    </xf>
    <xf numFmtId="176" fontId="3" fillId="0" borderId="53" xfId="49" applyNumberFormat="1" applyFont="1" applyBorder="1" applyAlignment="1">
      <alignment horizontal="right" vertical="center" wrapText="1"/>
    </xf>
    <xf numFmtId="178" fontId="19" fillId="0" borderId="54" xfId="0" applyNumberFormat="1" applyFont="1" applyBorder="1" applyAlignment="1">
      <alignment horizontal="right" vertical="center" wrapText="1"/>
    </xf>
    <xf numFmtId="178" fontId="19" fillId="0" borderId="55" xfId="0" applyNumberFormat="1" applyFont="1" applyBorder="1" applyAlignment="1">
      <alignment horizontal="right" vertical="center" wrapText="1"/>
    </xf>
    <xf numFmtId="178" fontId="19" fillId="0" borderId="56" xfId="0" applyNumberFormat="1" applyFont="1" applyBorder="1" applyAlignment="1">
      <alignment horizontal="right" vertical="center" wrapText="1"/>
    </xf>
    <xf numFmtId="178" fontId="19" fillId="0" borderId="57" xfId="0" applyNumberFormat="1" applyFont="1" applyBorder="1" applyAlignment="1">
      <alignment horizontal="right" vertical="center" wrapText="1"/>
    </xf>
    <xf numFmtId="178" fontId="19" fillId="0" borderId="58" xfId="0" applyNumberFormat="1" applyFont="1" applyBorder="1" applyAlignment="1">
      <alignment horizontal="right" vertical="center" wrapText="1"/>
    </xf>
    <xf numFmtId="0" fontId="3" fillId="0" borderId="59" xfId="0" applyFont="1" applyBorder="1" applyAlignment="1">
      <alignment vertical="center" wrapText="1"/>
    </xf>
    <xf numFmtId="0" fontId="3" fillId="0" borderId="60" xfId="0" applyFont="1" applyBorder="1" applyAlignment="1">
      <alignment vertical="center" wrapText="1"/>
    </xf>
    <xf numFmtId="0" fontId="3" fillId="0" borderId="61" xfId="0" applyFont="1" applyBorder="1" applyAlignment="1">
      <alignment vertical="center" wrapText="1"/>
    </xf>
    <xf numFmtId="0" fontId="3" fillId="0" borderId="62" xfId="0" applyFont="1" applyBorder="1" applyAlignment="1">
      <alignment vertical="center" wrapText="1"/>
    </xf>
    <xf numFmtId="0" fontId="3" fillId="0" borderId="63" xfId="0" applyFont="1" applyBorder="1" applyAlignment="1">
      <alignment vertical="center" wrapText="1"/>
    </xf>
    <xf numFmtId="0" fontId="3" fillId="0" borderId="64" xfId="0" applyFont="1" applyBorder="1" applyAlignment="1">
      <alignment vertical="center" wrapText="1"/>
    </xf>
    <xf numFmtId="0" fontId="17" fillId="0" borderId="0" xfId="63" applyFont="1" applyBorder="1" applyAlignment="1">
      <alignment horizontal="center" vertical="center"/>
      <protection/>
    </xf>
    <xf numFmtId="0" fontId="11" fillId="0" borderId="0" xfId="63" applyFont="1" applyAlignment="1">
      <alignment vertical="center"/>
      <protection/>
    </xf>
    <xf numFmtId="0" fontId="0" fillId="0" borderId="0" xfId="63" applyFont="1">
      <alignment/>
      <protection/>
    </xf>
    <xf numFmtId="0" fontId="47" fillId="0" borderId="0" xfId="63" applyFont="1" applyAlignment="1">
      <alignment vertical="center"/>
      <protection/>
    </xf>
    <xf numFmtId="0" fontId="0" fillId="0" borderId="0" xfId="63" applyFont="1" applyAlignment="1">
      <alignment vertical="center"/>
      <protection/>
    </xf>
    <xf numFmtId="0" fontId="50" fillId="0" borderId="0" xfId="63" applyFont="1" applyAlignment="1">
      <alignment vertical="center"/>
      <protection/>
    </xf>
    <xf numFmtId="0" fontId="11" fillId="0" borderId="43" xfId="63" applyFill="1" applyBorder="1" applyAlignment="1">
      <alignment horizontal="left"/>
      <protection/>
    </xf>
    <xf numFmtId="0" fontId="11" fillId="0" borderId="42" xfId="63" applyFill="1" applyBorder="1" applyAlignment="1">
      <alignment horizontal="left"/>
      <protection/>
    </xf>
    <xf numFmtId="0" fontId="11" fillId="0" borderId="41" xfId="63" applyFill="1" applyBorder="1" applyAlignment="1">
      <alignment horizontal="left"/>
      <protection/>
    </xf>
    <xf numFmtId="0" fontId="95" fillId="34" borderId="43" xfId="0" applyFont="1" applyFill="1" applyBorder="1" applyAlignment="1" applyProtection="1">
      <alignment horizontal="left" shrinkToFit="1"/>
      <protection locked="0"/>
    </xf>
    <xf numFmtId="0" fontId="95" fillId="34" borderId="42" xfId="0" applyFont="1" applyFill="1" applyBorder="1" applyAlignment="1" applyProtection="1">
      <alignment horizontal="left" shrinkToFit="1"/>
      <protection locked="0"/>
    </xf>
    <xf numFmtId="0" fontId="95" fillId="34" borderId="41" xfId="0" applyFont="1" applyFill="1" applyBorder="1" applyAlignment="1" applyProtection="1">
      <alignment horizontal="left" shrinkToFit="1"/>
      <protection locked="0"/>
    </xf>
    <xf numFmtId="58" fontId="95" fillId="34" borderId="14" xfId="63" applyNumberFormat="1" applyFont="1" applyFill="1" applyBorder="1" applyAlignment="1" applyProtection="1">
      <alignment horizontal="left" shrinkToFit="1"/>
      <protection locked="0"/>
    </xf>
    <xf numFmtId="0" fontId="95" fillId="34" borderId="14" xfId="63" applyFont="1" applyFill="1" applyBorder="1" applyAlignment="1" applyProtection="1">
      <alignment horizontal="left" shrinkToFit="1"/>
      <protection locked="0"/>
    </xf>
    <xf numFmtId="0" fontId="0" fillId="34" borderId="14" xfId="63" applyFont="1" applyFill="1" applyBorder="1" applyAlignment="1">
      <alignment horizontal="center" shrinkToFit="1"/>
      <protection/>
    </xf>
    <xf numFmtId="0" fontId="11" fillId="0" borderId="43" xfId="63" applyBorder="1" applyAlignment="1">
      <alignment horizontal="left"/>
      <protection/>
    </xf>
    <xf numFmtId="0" fontId="11" fillId="0" borderId="42" xfId="63" applyBorder="1" applyAlignment="1">
      <alignment horizontal="left"/>
      <protection/>
    </xf>
    <xf numFmtId="0" fontId="11" fillId="0" borderId="41" xfId="63" applyBorder="1" applyAlignment="1">
      <alignment horizontal="left"/>
      <protection/>
    </xf>
    <xf numFmtId="0" fontId="11" fillId="0" borderId="14" xfId="63" applyFont="1" applyFill="1" applyBorder="1" applyAlignment="1">
      <alignment horizontal="left" shrinkToFit="1"/>
      <protection/>
    </xf>
    <xf numFmtId="0" fontId="35" fillId="34" borderId="14" xfId="63" applyFont="1" applyFill="1" applyBorder="1" applyAlignment="1" applyProtection="1">
      <alignment horizontal="left" shrinkToFit="1"/>
      <protection locked="0"/>
    </xf>
    <xf numFmtId="0" fontId="95" fillId="34" borderId="43" xfId="63" applyFont="1" applyFill="1" applyBorder="1" applyAlignment="1" applyProtection="1">
      <alignment horizontal="left" shrinkToFit="1"/>
      <protection locked="0"/>
    </xf>
    <xf numFmtId="0" fontId="95" fillId="34" borderId="42" xfId="63" applyFont="1" applyFill="1" applyBorder="1" applyAlignment="1" applyProtection="1">
      <alignment horizontal="left" shrinkToFit="1"/>
      <protection locked="0"/>
    </xf>
    <xf numFmtId="0" fontId="95" fillId="34" borderId="41" xfId="63" applyFont="1" applyFill="1" applyBorder="1" applyAlignment="1" applyProtection="1">
      <alignment horizontal="left" shrinkToFit="1"/>
      <protection locked="0"/>
    </xf>
    <xf numFmtId="58" fontId="95" fillId="34" borderId="43" xfId="63" applyNumberFormat="1" applyFont="1" applyFill="1" applyBorder="1" applyAlignment="1" applyProtection="1">
      <alignment horizontal="left" shrinkToFit="1"/>
      <protection locked="0"/>
    </xf>
    <xf numFmtId="58" fontId="95" fillId="34" borderId="42" xfId="63" applyNumberFormat="1" applyFont="1" applyFill="1" applyBorder="1" applyAlignment="1" applyProtection="1">
      <alignment horizontal="left" shrinkToFit="1"/>
      <protection locked="0"/>
    </xf>
    <xf numFmtId="58" fontId="95" fillId="34" borderId="41" xfId="63" applyNumberFormat="1" applyFont="1" applyFill="1" applyBorder="1" applyAlignment="1" applyProtection="1">
      <alignment horizontal="left" shrinkToFit="1"/>
      <protection locked="0"/>
    </xf>
    <xf numFmtId="176" fontId="95" fillId="34" borderId="43" xfId="63" applyNumberFormat="1" applyFont="1" applyFill="1" applyBorder="1" applyAlignment="1" applyProtection="1">
      <alignment shrinkToFit="1"/>
      <protection locked="0"/>
    </xf>
    <xf numFmtId="176" fontId="95" fillId="34" borderId="42" xfId="63" applyNumberFormat="1" applyFont="1" applyFill="1" applyBorder="1" applyAlignment="1" applyProtection="1">
      <alignment shrinkToFit="1"/>
      <protection locked="0"/>
    </xf>
    <xf numFmtId="178" fontId="11" fillId="0" borderId="43" xfId="63" applyNumberFormat="1" applyFont="1" applyFill="1" applyBorder="1" applyAlignment="1">
      <alignment horizontal="left" shrinkToFit="1"/>
      <protection/>
    </xf>
    <xf numFmtId="178" fontId="11" fillId="0" borderId="42" xfId="63" applyNumberFormat="1" applyFont="1" applyFill="1" applyBorder="1" applyAlignment="1">
      <alignment horizontal="left" shrinkToFit="1"/>
      <protection/>
    </xf>
    <xf numFmtId="178" fontId="11" fillId="0" borderId="41" xfId="63" applyNumberFormat="1" applyFont="1" applyFill="1" applyBorder="1" applyAlignment="1">
      <alignment horizontal="left" shrinkToFit="1"/>
      <protection/>
    </xf>
    <xf numFmtId="180" fontId="35" fillId="34" borderId="43" xfId="63" applyNumberFormat="1" applyFont="1" applyFill="1" applyBorder="1" applyAlignment="1" applyProtection="1">
      <alignment horizontal="left" shrinkToFit="1"/>
      <protection locked="0"/>
    </xf>
    <xf numFmtId="180" fontId="35" fillId="34" borderId="42" xfId="63" applyNumberFormat="1" applyFont="1" applyFill="1" applyBorder="1" applyAlignment="1" applyProtection="1">
      <alignment horizontal="left" shrinkToFit="1"/>
      <protection locked="0"/>
    </xf>
    <xf numFmtId="180" fontId="35" fillId="34" borderId="41" xfId="63" applyNumberFormat="1" applyFont="1" applyFill="1" applyBorder="1" applyAlignment="1" applyProtection="1">
      <alignment horizontal="left" shrinkToFit="1"/>
      <protection locked="0"/>
    </xf>
    <xf numFmtId="176" fontId="35" fillId="34" borderId="43" xfId="63" applyNumberFormat="1" applyFont="1" applyFill="1" applyBorder="1" applyAlignment="1" applyProtection="1">
      <alignment shrinkToFit="1"/>
      <protection locked="0"/>
    </xf>
    <xf numFmtId="176" fontId="35" fillId="34" borderId="42" xfId="63" applyNumberFormat="1" applyFont="1" applyFill="1" applyBorder="1" applyAlignment="1" applyProtection="1">
      <alignment shrinkToFit="1"/>
      <protection locked="0"/>
    </xf>
    <xf numFmtId="49" fontId="95" fillId="35" borderId="14" xfId="63" applyNumberFormat="1" applyFont="1" applyFill="1" applyBorder="1" applyAlignment="1">
      <alignment horizontal="center" shrinkToFit="1"/>
      <protection/>
    </xf>
    <xf numFmtId="38" fontId="95" fillId="35" borderId="43" xfId="49" applyFont="1" applyFill="1" applyBorder="1" applyAlignment="1">
      <alignment horizontal="right" shrinkToFit="1"/>
    </xf>
    <xf numFmtId="38" fontId="95" fillId="35" borderId="42" xfId="49" applyFont="1" applyFill="1" applyBorder="1" applyAlignment="1">
      <alignment horizontal="right" shrinkToFit="1"/>
    </xf>
    <xf numFmtId="179" fontId="25" fillId="0" borderId="0" xfId="63" applyNumberFormat="1" applyFont="1" applyAlignment="1">
      <alignment/>
      <protection/>
    </xf>
    <xf numFmtId="179" fontId="26" fillId="0" borderId="0" xfId="0" applyNumberFormat="1" applyFont="1" applyAlignment="1">
      <alignment/>
    </xf>
    <xf numFmtId="0" fontId="15" fillId="0" borderId="0" xfId="63" applyFont="1" applyAlignment="1">
      <alignment horizontal="left" vertical="top" wrapText="1" shrinkToFit="1"/>
      <protection/>
    </xf>
    <xf numFmtId="0" fontId="14" fillId="0" borderId="0" xfId="63" applyFont="1" applyAlignment="1">
      <alignment horizontal="center"/>
      <protection/>
    </xf>
    <xf numFmtId="0" fontId="15" fillId="0" borderId="0" xfId="63" applyFont="1" applyAlignment="1">
      <alignment horizontal="left"/>
      <protection/>
    </xf>
    <xf numFmtId="0" fontId="14" fillId="0" borderId="0" xfId="63" applyFont="1" applyAlignment="1">
      <alignment horizontal="distributed" shrinkToFit="1"/>
      <protection/>
    </xf>
    <xf numFmtId="58" fontId="15" fillId="0" borderId="0" xfId="63" applyNumberFormat="1" applyFont="1" applyAlignment="1">
      <alignment horizontal="distributed"/>
      <protection/>
    </xf>
    <xf numFmtId="0" fontId="18" fillId="0" borderId="0" xfId="63" applyNumberFormat="1" applyFont="1" applyAlignment="1">
      <alignment horizontal="left" vertical="center" wrapText="1"/>
      <protection/>
    </xf>
    <xf numFmtId="0" fontId="3" fillId="0" borderId="65"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39" xfId="0" applyFont="1" applyBorder="1" applyAlignment="1">
      <alignment vertical="center" wrapText="1"/>
    </xf>
    <xf numFmtId="0" fontId="3" fillId="0" borderId="26" xfId="0" applyFont="1" applyBorder="1" applyAlignment="1">
      <alignment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178" fontId="19" fillId="0" borderId="71" xfId="0" applyNumberFormat="1" applyFont="1" applyBorder="1" applyAlignment="1">
      <alignment horizontal="right" vertical="center" wrapText="1"/>
    </xf>
    <xf numFmtId="0" fontId="19" fillId="0" borderId="72" xfId="0" applyFont="1" applyBorder="1" applyAlignment="1">
      <alignment horizontal="right" vertical="center" wrapText="1"/>
    </xf>
    <xf numFmtId="0" fontId="3" fillId="0" borderId="73" xfId="0" applyFont="1" applyBorder="1" applyAlignment="1">
      <alignment vertical="center" wrapText="1"/>
    </xf>
    <xf numFmtId="0" fontId="3" fillId="0" borderId="74" xfId="0" applyFont="1" applyBorder="1" applyAlignment="1">
      <alignment vertical="center" wrapText="1"/>
    </xf>
    <xf numFmtId="0" fontId="19" fillId="0" borderId="0" xfId="0" applyFont="1" applyAlignment="1">
      <alignment horizontal="center" vertical="center"/>
    </xf>
    <xf numFmtId="0" fontId="0" fillId="0" borderId="0" xfId="0" applyFont="1" applyAlignment="1">
      <alignment horizontal="center" vertical="center"/>
    </xf>
    <xf numFmtId="0" fontId="3" fillId="0" borderId="75" xfId="0" applyFont="1" applyBorder="1" applyAlignment="1">
      <alignment vertical="center" wrapText="1"/>
    </xf>
    <xf numFmtId="0" fontId="3" fillId="0" borderId="76" xfId="0" applyFont="1" applyBorder="1" applyAlignment="1">
      <alignment vertical="center" wrapText="1"/>
    </xf>
    <xf numFmtId="0" fontId="3" fillId="0" borderId="66" xfId="0" applyFont="1" applyBorder="1" applyAlignment="1">
      <alignment vertical="center" wrapText="1"/>
    </xf>
    <xf numFmtId="0" fontId="3" fillId="0" borderId="68" xfId="0" applyFont="1" applyBorder="1" applyAlignment="1">
      <alignment vertical="center" wrapText="1"/>
    </xf>
    <xf numFmtId="0" fontId="3" fillId="0" borderId="25"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77" xfId="0" applyFont="1" applyBorder="1" applyAlignment="1">
      <alignment vertical="center" wrapText="1"/>
    </xf>
    <xf numFmtId="0" fontId="3" fillId="0" borderId="25" xfId="0" applyFont="1" applyBorder="1" applyAlignment="1">
      <alignment vertical="center" wrapText="1"/>
    </xf>
    <xf numFmtId="0" fontId="3" fillId="0" borderId="77"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179" fontId="19" fillId="0" borderId="80" xfId="0" applyNumberFormat="1" applyFont="1" applyFill="1" applyBorder="1" applyAlignment="1">
      <alignment horizontal="right" vertical="center" wrapText="1"/>
    </xf>
    <xf numFmtId="179" fontId="19" fillId="0" borderId="81" xfId="0" applyNumberFormat="1" applyFont="1" applyFill="1" applyBorder="1" applyAlignment="1">
      <alignment horizontal="right" vertical="center" wrapText="1"/>
    </xf>
    <xf numFmtId="0" fontId="3" fillId="0" borderId="82" xfId="0" applyFont="1" applyBorder="1" applyAlignment="1">
      <alignment vertical="center" wrapText="1"/>
    </xf>
    <xf numFmtId="0" fontId="3" fillId="0" borderId="83"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vertical="center" wrapText="1"/>
    </xf>
    <xf numFmtId="0" fontId="3" fillId="0" borderId="56" xfId="0" applyFont="1" applyBorder="1" applyAlignment="1">
      <alignment vertical="center" wrapText="1"/>
    </xf>
    <xf numFmtId="179" fontId="19" fillId="0" borderId="40" xfId="0" applyNumberFormat="1" applyFont="1" applyBorder="1" applyAlignment="1">
      <alignment horizontal="right" vertical="center" wrapText="1"/>
    </xf>
    <xf numFmtId="179" fontId="19" fillId="0" borderId="81" xfId="0" applyNumberFormat="1" applyFont="1" applyBorder="1" applyAlignment="1">
      <alignment horizontal="right" vertical="center" wrapText="1"/>
    </xf>
    <xf numFmtId="0" fontId="3" fillId="0" borderId="48" xfId="0" applyFont="1" applyBorder="1" applyAlignment="1">
      <alignment vertical="center" wrapText="1"/>
    </xf>
    <xf numFmtId="0" fontId="3" fillId="0" borderId="78" xfId="0" applyFont="1" applyBorder="1" applyAlignment="1">
      <alignment vertical="center" wrapText="1"/>
    </xf>
    <xf numFmtId="0" fontId="3" fillId="0" borderId="79" xfId="0" applyFont="1" applyBorder="1" applyAlignment="1">
      <alignment vertical="center" wrapText="1"/>
    </xf>
    <xf numFmtId="179" fontId="19" fillId="0" borderId="30" xfId="0" applyNumberFormat="1" applyFont="1" applyBorder="1" applyAlignment="1">
      <alignment horizontal="right" vertical="center" wrapText="1"/>
    </xf>
    <xf numFmtId="0" fontId="3" fillId="0" borderId="86" xfId="0" applyFont="1" applyBorder="1" applyAlignment="1">
      <alignment vertical="center" wrapText="1"/>
    </xf>
    <xf numFmtId="0" fontId="32" fillId="0" borderId="0" xfId="63" applyFont="1" applyAlignment="1">
      <alignment horizontal="left" vertical="top" wrapText="1"/>
      <protection/>
    </xf>
    <xf numFmtId="0" fontId="0" fillId="0" borderId="0" xfId="0" applyFont="1" applyAlignment="1">
      <alignment horizontal="center" vertical="center"/>
    </xf>
    <xf numFmtId="0" fontId="3" fillId="0" borderId="87" xfId="0" applyFont="1" applyBorder="1" applyAlignment="1">
      <alignment vertical="center" wrapText="1"/>
    </xf>
    <xf numFmtId="0" fontId="22" fillId="0" borderId="23" xfId="63" applyFont="1" applyBorder="1" applyAlignment="1">
      <alignment horizontal="left" vertical="center"/>
      <protection/>
    </xf>
    <xf numFmtId="0" fontId="3" fillId="0" borderId="23" xfId="0" applyFont="1" applyBorder="1" applyAlignment="1">
      <alignment vertical="center" wrapText="1"/>
    </xf>
    <xf numFmtId="0" fontId="0" fillId="0" borderId="58" xfId="0" applyBorder="1" applyAlignment="1">
      <alignment vertical="center" wrapText="1"/>
    </xf>
    <xf numFmtId="0" fontId="3" fillId="0" borderId="88" xfId="0" applyFont="1" applyBorder="1" applyAlignment="1">
      <alignment horizontal="center" vertical="center" wrapText="1"/>
    </xf>
    <xf numFmtId="0" fontId="0" fillId="0" borderId="71" xfId="0" applyBorder="1" applyAlignment="1">
      <alignment horizontal="center" vertical="center" wrapText="1"/>
    </xf>
    <xf numFmtId="0" fontId="3" fillId="0" borderId="89" xfId="0" applyFont="1" applyBorder="1" applyAlignment="1">
      <alignment horizontal="center" vertical="center" wrapText="1"/>
    </xf>
    <xf numFmtId="0" fontId="0" fillId="0" borderId="72" xfId="0" applyBorder="1" applyAlignment="1">
      <alignment horizontal="center" vertical="center" wrapText="1"/>
    </xf>
    <xf numFmtId="0" fontId="3" fillId="0" borderId="71" xfId="0" applyFont="1" applyBorder="1" applyAlignment="1">
      <alignment horizontal="center" vertical="center" wrapText="1"/>
    </xf>
    <xf numFmtId="0" fontId="3" fillId="0" borderId="72" xfId="0" applyFont="1" applyBorder="1" applyAlignment="1">
      <alignment horizontal="center" vertical="center" wrapText="1"/>
    </xf>
    <xf numFmtId="179" fontId="19" fillId="0" borderId="90" xfId="0" applyNumberFormat="1" applyFont="1" applyFill="1" applyBorder="1" applyAlignment="1">
      <alignment horizontal="right" vertical="center" wrapText="1"/>
    </xf>
    <xf numFmtId="179" fontId="19" fillId="0" borderId="91" xfId="0" applyNumberFormat="1" applyFont="1" applyFill="1" applyBorder="1" applyAlignment="1">
      <alignment horizontal="right" vertical="center" wrapText="1"/>
    </xf>
    <xf numFmtId="0" fontId="3" fillId="0" borderId="92"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94" xfId="0" applyFont="1" applyBorder="1" applyAlignment="1">
      <alignment vertical="center" wrapText="1"/>
    </xf>
    <xf numFmtId="0" fontId="0" fillId="0" borderId="95" xfId="0" applyBorder="1" applyAlignment="1">
      <alignment vertical="center" wrapText="1"/>
    </xf>
    <xf numFmtId="0" fontId="22" fillId="0" borderId="23" xfId="63" applyFont="1" applyBorder="1" applyAlignment="1">
      <alignment horizontal="left"/>
      <protection/>
    </xf>
    <xf numFmtId="179" fontId="19" fillId="0" borderId="90" xfId="0" applyNumberFormat="1" applyFont="1" applyBorder="1" applyAlignment="1">
      <alignment horizontal="right" vertical="center" wrapText="1"/>
    </xf>
    <xf numFmtId="179" fontId="19" fillId="0" borderId="91" xfId="0" applyNumberFormat="1" applyFont="1" applyBorder="1" applyAlignment="1">
      <alignment horizontal="right" vertical="center" wrapText="1"/>
    </xf>
    <xf numFmtId="0" fontId="5" fillId="0" borderId="0" xfId="0" applyFont="1" applyAlignment="1">
      <alignment horizontal="center" vertical="center"/>
    </xf>
    <xf numFmtId="0" fontId="36" fillId="0" borderId="0" xfId="63" applyFont="1" applyAlignment="1">
      <alignment horizontal="left" vertical="top" wrapText="1"/>
      <protection/>
    </xf>
    <xf numFmtId="0" fontId="8" fillId="0" borderId="13" xfId="62" applyFont="1" applyBorder="1" applyAlignment="1">
      <alignment horizontal="center" vertical="center" wrapText="1"/>
      <protection/>
    </xf>
    <xf numFmtId="0" fontId="8" fillId="0" borderId="10" xfId="62" applyFont="1" applyBorder="1" applyAlignment="1">
      <alignment horizontal="center" vertical="center" wrapText="1"/>
      <protection/>
    </xf>
    <xf numFmtId="0" fontId="10" fillId="0" borderId="0" xfId="62" applyFont="1" applyAlignment="1">
      <alignment horizontal="center" vertical="center"/>
      <protection/>
    </xf>
    <xf numFmtId="0" fontId="8" fillId="0" borderId="13" xfId="62" applyFont="1" applyBorder="1" applyAlignment="1">
      <alignment horizontal="center" vertical="center"/>
      <protection/>
    </xf>
    <xf numFmtId="0" fontId="8" fillId="0" borderId="10" xfId="62" applyFont="1" applyBorder="1" applyAlignment="1">
      <alignment horizontal="center" vertical="center"/>
      <protection/>
    </xf>
    <xf numFmtId="0" fontId="3" fillId="0" borderId="43" xfId="62" applyFont="1" applyBorder="1" applyAlignment="1">
      <alignment horizontal="center" vertical="center"/>
      <protection/>
    </xf>
    <xf numFmtId="0" fontId="3" fillId="0" borderId="42" xfId="62" applyFont="1" applyBorder="1" applyAlignment="1">
      <alignment horizontal="center" vertical="center"/>
      <protection/>
    </xf>
    <xf numFmtId="0" fontId="3" fillId="0" borderId="13" xfId="62" applyFont="1" applyBorder="1" applyAlignment="1">
      <alignment horizontal="center" vertical="center" wrapText="1"/>
      <protection/>
    </xf>
    <xf numFmtId="0" fontId="3" fillId="0" borderId="10" xfId="62" applyFont="1" applyBorder="1" applyAlignment="1">
      <alignment horizontal="center" vertical="center" wrapText="1"/>
      <protection/>
    </xf>
    <xf numFmtId="0" fontId="3" fillId="0" borderId="13" xfId="62" applyFont="1" applyBorder="1" applyAlignment="1">
      <alignment horizontal="center" vertical="center"/>
      <protection/>
    </xf>
    <xf numFmtId="0" fontId="3" fillId="0" borderId="10" xfId="62" applyFont="1" applyBorder="1" applyAlignment="1">
      <alignment horizontal="center" vertical="center"/>
      <protection/>
    </xf>
    <xf numFmtId="0" fontId="8" fillId="0" borderId="96" xfId="62" applyFont="1" applyBorder="1" applyAlignment="1">
      <alignment horizontal="center" vertical="center"/>
      <protection/>
    </xf>
    <xf numFmtId="0" fontId="8" fillId="0" borderId="97" xfId="62" applyFont="1" applyBorder="1" applyAlignment="1">
      <alignment horizontal="center" vertical="center"/>
      <protection/>
    </xf>
    <xf numFmtId="0" fontId="10" fillId="0" borderId="0" xfId="62" applyFont="1" applyAlignment="1">
      <alignment horizontal="center" vertical="top"/>
      <protection/>
    </xf>
    <xf numFmtId="0" fontId="8" fillId="0" borderId="43" xfId="62" applyFont="1" applyBorder="1" applyAlignment="1">
      <alignment horizontal="center" vertical="center"/>
      <protection/>
    </xf>
    <xf numFmtId="0" fontId="8" fillId="0" borderId="42" xfId="62" applyFont="1" applyBorder="1" applyAlignment="1">
      <alignment horizontal="center" vertical="center"/>
      <protection/>
    </xf>
    <xf numFmtId="0" fontId="5" fillId="0" borderId="0" xfId="62" applyFont="1" applyAlignment="1">
      <alignment horizontal="center" vertical="center"/>
      <protection/>
    </xf>
    <xf numFmtId="0" fontId="36" fillId="0" borderId="11" xfId="63" applyFont="1" applyBorder="1" applyAlignment="1">
      <alignment horizontal="left" vertical="top" wrapText="1"/>
      <protection/>
    </xf>
    <xf numFmtId="0" fontId="8" fillId="0" borderId="13" xfId="62" applyFont="1" applyBorder="1" applyAlignment="1">
      <alignment horizontal="center" vertical="center" wrapText="1" shrinkToFit="1"/>
      <protection/>
    </xf>
    <xf numFmtId="0" fontId="8" fillId="0" borderId="10" xfId="62" applyFont="1" applyBorder="1" applyAlignment="1">
      <alignment horizontal="center" vertical="center" shrinkToFit="1"/>
      <protection/>
    </xf>
    <xf numFmtId="0" fontId="8" fillId="0" borderId="16" xfId="62" applyFont="1" applyBorder="1" applyAlignment="1">
      <alignment horizontal="center" vertical="center"/>
      <protection/>
    </xf>
    <xf numFmtId="0" fontId="73" fillId="0" borderId="0" xfId="62" applyAlignment="1">
      <alignment horizontal="center" vertical="center"/>
      <protection/>
    </xf>
    <xf numFmtId="0" fontId="0" fillId="0" borderId="0" xfId="62" applyFont="1" applyAlignment="1">
      <alignment horizontal="center" vertical="center"/>
      <protection/>
    </xf>
    <xf numFmtId="0" fontId="3" fillId="0" borderId="13" xfId="62" applyFont="1" applyBorder="1" applyAlignment="1">
      <alignment horizontal="center" vertical="center" wrapText="1" shrinkToFit="1"/>
      <protection/>
    </xf>
    <xf numFmtId="0" fontId="3" fillId="0" borderId="10" xfId="62" applyFont="1" applyBorder="1" applyAlignment="1">
      <alignment horizontal="center" vertical="center" shrinkToFit="1"/>
      <protection/>
    </xf>
    <xf numFmtId="0" fontId="0" fillId="0" borderId="42" xfId="62" applyFont="1" applyBorder="1">
      <alignment vertical="center"/>
      <protection/>
    </xf>
    <xf numFmtId="0" fontId="0" fillId="0" borderId="41" xfId="62" applyFont="1" applyBorder="1">
      <alignment vertical="center"/>
      <protection/>
    </xf>
    <xf numFmtId="0" fontId="8" fillId="0" borderId="41" xfId="62" applyFont="1" applyBorder="1" applyAlignment="1">
      <alignment horizontal="center" vertical="center"/>
      <protection/>
    </xf>
    <xf numFmtId="0" fontId="3" fillId="0" borderId="96" xfId="62" applyFont="1" applyBorder="1" applyAlignment="1">
      <alignment horizontal="center" vertical="center"/>
      <protection/>
    </xf>
    <xf numFmtId="0" fontId="3" fillId="0" borderId="97" xfId="62" applyFont="1" applyBorder="1" applyAlignment="1">
      <alignment horizontal="center" vertical="center"/>
      <protection/>
    </xf>
    <xf numFmtId="0" fontId="3" fillId="0" borderId="16" xfId="62" applyFont="1" applyBorder="1" applyAlignment="1">
      <alignment horizontal="center" vertical="center"/>
      <protection/>
    </xf>
    <xf numFmtId="0" fontId="96" fillId="0" borderId="0" xfId="62" applyFont="1" applyAlignment="1">
      <alignment horizontal="center" vertical="center"/>
      <protection/>
    </xf>
    <xf numFmtId="0" fontId="93" fillId="33" borderId="12" xfId="62" applyFont="1" applyFill="1" applyBorder="1" applyAlignment="1">
      <alignment horizontal="left" vertical="center"/>
      <protection/>
    </xf>
    <xf numFmtId="0" fontId="92" fillId="0" borderId="13" xfId="62" applyFont="1" applyBorder="1" applyAlignment="1">
      <alignment horizontal="center" vertical="center"/>
      <protection/>
    </xf>
    <xf numFmtId="0" fontId="92" fillId="0" borderId="10" xfId="62" applyFont="1" applyBorder="1" applyAlignment="1">
      <alignment horizontal="center" vertical="center"/>
      <protection/>
    </xf>
    <xf numFmtId="0" fontId="92" fillId="0" borderId="43" xfId="62" applyFont="1" applyBorder="1" applyAlignment="1">
      <alignment horizontal="center" vertical="center"/>
      <protection/>
    </xf>
    <xf numFmtId="0" fontId="92" fillId="0" borderId="42" xfId="62" applyFont="1" applyBorder="1" applyAlignment="1">
      <alignment horizontal="center" vertical="center"/>
      <protection/>
    </xf>
    <xf numFmtId="0" fontId="92" fillId="0" borderId="13" xfId="62" applyFont="1" applyBorder="1" applyAlignment="1">
      <alignment horizontal="center" vertical="center" wrapText="1"/>
      <protection/>
    </xf>
    <xf numFmtId="0" fontId="92" fillId="0" borderId="10" xfId="62" applyFont="1" applyBorder="1" applyAlignment="1">
      <alignment horizontal="center" vertical="center" wrapText="1"/>
      <protection/>
    </xf>
    <xf numFmtId="0" fontId="92" fillId="0" borderId="41" xfId="62" applyFont="1" applyBorder="1" applyAlignment="1">
      <alignment horizontal="center" vertical="center"/>
      <protection/>
    </xf>
    <xf numFmtId="0" fontId="92" fillId="0" borderId="96" xfId="62" applyFont="1" applyBorder="1" applyAlignment="1">
      <alignment horizontal="center" vertical="center"/>
      <protection/>
    </xf>
    <xf numFmtId="0" fontId="92" fillId="0" borderId="97" xfId="62" applyFont="1" applyBorder="1" applyAlignment="1">
      <alignment horizontal="center" vertical="center"/>
      <protection/>
    </xf>
    <xf numFmtId="57" fontId="94" fillId="0" borderId="43" xfId="62" applyNumberFormat="1" applyFont="1" applyBorder="1" applyAlignment="1">
      <alignment horizontal="center" vertical="center"/>
      <protection/>
    </xf>
    <xf numFmtId="0" fontId="94" fillId="0" borderId="41" xfId="62" applyFont="1" applyBorder="1" applyAlignment="1">
      <alignment horizontal="center" vertical="center"/>
      <protection/>
    </xf>
    <xf numFmtId="0" fontId="94" fillId="0" borderId="43" xfId="62" applyFont="1" applyBorder="1" applyAlignment="1">
      <alignment horizontal="center" vertical="center"/>
      <protection/>
    </xf>
    <xf numFmtId="0" fontId="92" fillId="0" borderId="0" xfId="62" applyFont="1" applyBorder="1" applyAlignment="1">
      <alignment horizontal="center" vertical="center"/>
      <protection/>
    </xf>
    <xf numFmtId="57" fontId="8" fillId="0" borderId="43" xfId="62" applyNumberFormat="1" applyFont="1" applyBorder="1" applyAlignment="1">
      <alignment horizontal="center" vertical="center"/>
      <protection/>
    </xf>
    <xf numFmtId="57" fontId="8" fillId="0" borderId="41" xfId="62" applyNumberFormat="1" applyFont="1" applyBorder="1" applyAlignment="1">
      <alignment horizontal="center" vertical="center"/>
      <protection/>
    </xf>
    <xf numFmtId="176" fontId="92" fillId="0" borderId="18" xfId="62" applyNumberFormat="1" applyFont="1" applyBorder="1" applyAlignment="1">
      <alignment horizontal="center" vertical="center"/>
      <protection/>
    </xf>
    <xf numFmtId="176" fontId="92" fillId="0" borderId="98" xfId="62" applyNumberFormat="1" applyFont="1" applyBorder="1" applyAlignment="1">
      <alignment horizontal="center" vertical="center"/>
      <protection/>
    </xf>
    <xf numFmtId="176" fontId="92" fillId="0" borderId="99" xfId="62" applyNumberFormat="1" applyFont="1" applyBorder="1" applyAlignment="1">
      <alignment horizontal="center" vertical="center"/>
      <protection/>
    </xf>
    <xf numFmtId="0" fontId="92" fillId="0" borderId="14" xfId="62" applyFont="1" applyBorder="1" applyAlignment="1">
      <alignment horizontal="center" vertical="center"/>
      <protection/>
    </xf>
    <xf numFmtId="57" fontId="94" fillId="0" borderId="41" xfId="62" applyNumberFormat="1" applyFont="1" applyBorder="1" applyAlignment="1">
      <alignment horizontal="center" vertical="center"/>
      <protection/>
    </xf>
    <xf numFmtId="0" fontId="92" fillId="0" borderId="0" xfId="62" applyFont="1" applyAlignment="1">
      <alignment horizontal="left" vertical="top"/>
      <protection/>
    </xf>
    <xf numFmtId="0" fontId="92" fillId="0" borderId="21" xfId="62" applyFont="1" applyBorder="1" applyAlignment="1">
      <alignment horizontal="left" wrapText="1"/>
      <protection/>
    </xf>
    <xf numFmtId="0" fontId="92" fillId="0" borderId="0" xfId="62" applyFont="1" applyAlignment="1">
      <alignment horizontal="left" wrapText="1"/>
      <protection/>
    </xf>
    <xf numFmtId="0" fontId="30" fillId="0" borderId="0" xfId="63" applyFont="1" applyAlignment="1">
      <alignment horizontal="left" wrapText="1"/>
      <protection/>
    </xf>
    <xf numFmtId="179" fontId="54" fillId="0" borderId="47" xfId="63" applyNumberFormat="1" applyFont="1" applyBorder="1" applyAlignment="1">
      <alignment horizontal="right" shrinkToFit="1"/>
      <protection/>
    </xf>
    <xf numFmtId="179" fontId="55" fillId="0" borderId="47" xfId="63" applyNumberFormat="1" applyFont="1" applyBorder="1" applyAlignment="1">
      <alignment horizontal="right" shrinkToFit="1"/>
      <protection/>
    </xf>
    <xf numFmtId="0" fontId="51" fillId="0" borderId="0" xfId="63" applyFont="1" applyAlignment="1">
      <alignment shrinkToFit="1"/>
      <protection/>
    </xf>
    <xf numFmtId="179" fontId="53" fillId="0" borderId="0" xfId="63" applyNumberFormat="1" applyFont="1" applyBorder="1" applyAlignment="1">
      <alignment horizontal="right" shrinkToFit="1"/>
      <protection/>
    </xf>
    <xf numFmtId="179" fontId="26" fillId="0" borderId="0" xfId="63" applyNumberFormat="1" applyFont="1" applyBorder="1" applyAlignment="1">
      <alignment horizontal="right" shrinkToFit="1"/>
      <protection/>
    </xf>
    <xf numFmtId="10" fontId="30" fillId="0" borderId="0" xfId="63" applyNumberFormat="1" applyFont="1" applyAlignment="1">
      <alignment horizontal="left"/>
      <protection/>
    </xf>
    <xf numFmtId="0" fontId="15" fillId="0" borderId="0" xfId="63" applyFont="1" applyAlignment="1">
      <alignment horizontal="distributed"/>
      <protection/>
    </xf>
    <xf numFmtId="0" fontId="15" fillId="0" borderId="0" xfId="63" applyFont="1" applyBorder="1" applyAlignment="1">
      <alignment horizontal="left"/>
      <protection/>
    </xf>
    <xf numFmtId="0" fontId="40" fillId="0" borderId="0" xfId="63" applyFont="1" applyAlignment="1">
      <alignment vertical="center" wrapText="1"/>
      <protection/>
    </xf>
    <xf numFmtId="0" fontId="38" fillId="0" borderId="0" xfId="0" applyFont="1" applyAlignment="1">
      <alignment vertical="center" wrapText="1"/>
    </xf>
    <xf numFmtId="0" fontId="15" fillId="0" borderId="0" xfId="63" applyFont="1" applyAlignment="1">
      <alignment horizontal="left" vertical="center" wrapText="1" shrinkToFit="1"/>
      <protection/>
    </xf>
    <xf numFmtId="0" fontId="47" fillId="0" borderId="0" xfId="63" applyFont="1" applyAlignment="1">
      <alignment horizontal="center"/>
      <protection/>
    </xf>
    <xf numFmtId="0" fontId="47" fillId="0" borderId="0" xfId="63" applyFont="1" applyAlignment="1">
      <alignment horizontal="left" vertical="center" wrapText="1"/>
      <protection/>
    </xf>
    <xf numFmtId="0" fontId="15" fillId="0" borderId="100" xfId="63" applyFont="1" applyBorder="1" applyAlignment="1">
      <alignment horizontal="left"/>
      <protection/>
    </xf>
    <xf numFmtId="0" fontId="15" fillId="0" borderId="43" xfId="63" applyFont="1" applyBorder="1" applyAlignment="1">
      <alignment horizontal="center" vertical="center" wrapText="1"/>
      <protection/>
    </xf>
    <xf numFmtId="0" fontId="0" fillId="0" borderId="42" xfId="0" applyFont="1" applyBorder="1" applyAlignment="1">
      <alignment horizontal="center" vertical="center" wrapText="1"/>
    </xf>
    <xf numFmtId="0" fontId="0" fillId="0" borderId="41" xfId="0" applyFont="1" applyBorder="1" applyAlignment="1">
      <alignment horizontal="center" vertical="center" wrapText="1"/>
    </xf>
    <xf numFmtId="58" fontId="25" fillId="0" borderId="14" xfId="63" applyNumberFormat="1" applyFont="1" applyBorder="1" applyAlignment="1">
      <alignment horizontal="center" vertical="center"/>
      <protection/>
    </xf>
    <xf numFmtId="0" fontId="25" fillId="0" borderId="14" xfId="63" applyFont="1" applyBorder="1" applyAlignment="1">
      <alignment horizontal="center" vertical="center"/>
      <protection/>
    </xf>
    <xf numFmtId="179" fontId="24" fillId="0" borderId="14" xfId="63" applyNumberFormat="1" applyFont="1" applyBorder="1" applyAlignment="1">
      <alignment horizontal="center" vertical="center"/>
      <protection/>
    </xf>
    <xf numFmtId="0" fontId="18" fillId="0" borderId="0" xfId="63" applyFont="1" applyAlignment="1">
      <alignment horizontal="left" vertical="center" wrapText="1"/>
      <protection/>
    </xf>
    <xf numFmtId="0" fontId="15" fillId="0" borderId="0" xfId="63" applyFont="1" applyAlignment="1">
      <alignment horizontal="center"/>
      <protection/>
    </xf>
    <xf numFmtId="0" fontId="15" fillId="0" borderId="42" xfId="63" applyFont="1" applyBorder="1" applyAlignment="1">
      <alignment horizontal="center" vertical="center" wrapText="1"/>
      <protection/>
    </xf>
    <xf numFmtId="0" fontId="15" fillId="0" borderId="41" xfId="63" applyFont="1" applyBorder="1" applyAlignment="1">
      <alignment horizontal="center" vertical="center" wrapText="1"/>
      <protection/>
    </xf>
    <xf numFmtId="179" fontId="15" fillId="0" borderId="0" xfId="63" applyNumberFormat="1" applyFont="1" applyAlignment="1">
      <alignment horizontal="left" vertical="top"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6</xdr:row>
      <xdr:rowOff>409575</xdr:rowOff>
    </xdr:from>
    <xdr:ext cx="285750" cy="276225"/>
    <xdr:sp fLocksText="0">
      <xdr:nvSpPr>
        <xdr:cNvPr id="1" name="テキスト ボックス 1"/>
        <xdr:cNvSpPr txBox="1">
          <a:spLocks noChangeArrowheads="1"/>
        </xdr:cNvSpPr>
      </xdr:nvSpPr>
      <xdr:spPr>
        <a:xfrm>
          <a:off x="13382625" y="2295525"/>
          <a:ext cx="285750"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24997000396251678"/>
    <pageSetUpPr fitToPage="1"/>
  </sheetPr>
  <dimension ref="A1:AO30"/>
  <sheetViews>
    <sheetView tabSelected="1" zoomScalePageLayoutView="0" workbookViewId="0" topLeftCell="A1">
      <selection activeCell="AO4" sqref="AO4"/>
    </sheetView>
  </sheetViews>
  <sheetFormatPr defaultColWidth="9.00390625" defaultRowHeight="13.5"/>
  <cols>
    <col min="1" max="1" width="2.625" style="134" customWidth="1"/>
    <col min="2" max="2" width="4.00390625" style="134" customWidth="1"/>
    <col min="3" max="17" width="2.625" style="134" customWidth="1"/>
    <col min="18" max="18" width="5.00390625" style="134" customWidth="1"/>
    <col min="19" max="19" width="14.875" style="148" hidden="1" customWidth="1"/>
    <col min="20" max="34" width="2.625" style="211" customWidth="1"/>
    <col min="35" max="35" width="0.5" style="211" customWidth="1"/>
    <col min="36" max="36" width="7.00390625" style="211" customWidth="1"/>
    <col min="37" max="37" width="8.00390625" style="134" hidden="1" customWidth="1"/>
    <col min="38" max="38" width="2.625" style="134" customWidth="1"/>
    <col min="39" max="40" width="9.00390625" style="134" bestFit="1" customWidth="1"/>
    <col min="41" max="51" width="2.625" style="134" customWidth="1"/>
    <col min="52" max="16384" width="9.00390625" style="134" customWidth="1"/>
  </cols>
  <sheetData>
    <row r="1" spans="1:36" ht="12.75">
      <c r="A1" s="133"/>
      <c r="S1" s="135" t="s">
        <v>157</v>
      </c>
      <c r="T1" s="304" t="s">
        <v>158</v>
      </c>
      <c r="U1" s="304"/>
      <c r="V1" s="304"/>
      <c r="W1" s="304"/>
      <c r="X1" s="304"/>
      <c r="Y1" s="304"/>
      <c r="Z1" s="304"/>
      <c r="AA1" s="304"/>
      <c r="AB1" s="304"/>
      <c r="AC1" s="304"/>
      <c r="AD1" s="304"/>
      <c r="AE1" s="304"/>
      <c r="AF1" s="304"/>
      <c r="AG1" s="304"/>
      <c r="AH1" s="304"/>
      <c r="AI1" s="304"/>
      <c r="AJ1" s="304"/>
    </row>
    <row r="2" spans="1:38" ht="12.75">
      <c r="A2" s="136"/>
      <c r="B2" s="137">
        <v>1</v>
      </c>
      <c r="C2" s="305" t="s">
        <v>160</v>
      </c>
      <c r="D2" s="306"/>
      <c r="E2" s="306"/>
      <c r="F2" s="306"/>
      <c r="G2" s="306"/>
      <c r="H2" s="306"/>
      <c r="I2" s="306"/>
      <c r="J2" s="306"/>
      <c r="K2" s="306"/>
      <c r="L2" s="306"/>
      <c r="M2" s="306"/>
      <c r="N2" s="306"/>
      <c r="O2" s="306"/>
      <c r="P2" s="306"/>
      <c r="Q2" s="306"/>
      <c r="R2" s="307"/>
      <c r="S2" s="138"/>
      <c r="T2" s="308" t="s">
        <v>198</v>
      </c>
      <c r="U2" s="308"/>
      <c r="V2" s="308"/>
      <c r="W2" s="308"/>
      <c r="X2" s="308"/>
      <c r="Y2" s="308"/>
      <c r="Z2" s="308"/>
      <c r="AA2" s="308"/>
      <c r="AB2" s="308"/>
      <c r="AC2" s="308"/>
      <c r="AD2" s="308"/>
      <c r="AE2" s="308"/>
      <c r="AF2" s="308"/>
      <c r="AG2" s="308"/>
      <c r="AH2" s="308"/>
      <c r="AI2" s="308"/>
      <c r="AJ2" s="308"/>
      <c r="AL2" s="134" t="s">
        <v>159</v>
      </c>
    </row>
    <row r="3" spans="2:36" ht="12.75">
      <c r="B3" s="137">
        <v>2</v>
      </c>
      <c r="C3" s="296" t="s">
        <v>197</v>
      </c>
      <c r="D3" s="297"/>
      <c r="E3" s="297"/>
      <c r="F3" s="297"/>
      <c r="G3" s="297"/>
      <c r="H3" s="297"/>
      <c r="I3" s="297"/>
      <c r="J3" s="297"/>
      <c r="K3" s="297"/>
      <c r="L3" s="297"/>
      <c r="M3" s="297"/>
      <c r="N3" s="297"/>
      <c r="O3" s="297"/>
      <c r="P3" s="297"/>
      <c r="Q3" s="297"/>
      <c r="R3" s="298"/>
      <c r="S3" s="138"/>
      <c r="T3" s="309" t="s">
        <v>330</v>
      </c>
      <c r="U3" s="309"/>
      <c r="V3" s="309"/>
      <c r="W3" s="309"/>
      <c r="X3" s="309"/>
      <c r="Y3" s="309"/>
      <c r="Z3" s="309"/>
      <c r="AA3" s="309"/>
      <c r="AB3" s="309"/>
      <c r="AC3" s="309"/>
      <c r="AD3" s="309"/>
      <c r="AE3" s="309"/>
      <c r="AF3" s="309"/>
      <c r="AG3" s="309"/>
      <c r="AH3" s="309"/>
      <c r="AI3" s="309"/>
      <c r="AJ3" s="309"/>
    </row>
    <row r="4" spans="2:41" ht="12.75">
      <c r="B4" s="137">
        <v>3</v>
      </c>
      <c r="C4" s="296" t="s">
        <v>199</v>
      </c>
      <c r="D4" s="297"/>
      <c r="E4" s="297"/>
      <c r="F4" s="297"/>
      <c r="G4" s="297"/>
      <c r="H4" s="297"/>
      <c r="I4" s="297"/>
      <c r="J4" s="297"/>
      <c r="K4" s="297"/>
      <c r="L4" s="297"/>
      <c r="M4" s="297"/>
      <c r="N4" s="297"/>
      <c r="O4" s="297"/>
      <c r="P4" s="297"/>
      <c r="Q4" s="297"/>
      <c r="R4" s="298"/>
      <c r="S4" s="138"/>
      <c r="T4" s="303" t="s">
        <v>201</v>
      </c>
      <c r="U4" s="303"/>
      <c r="V4" s="303"/>
      <c r="W4" s="303"/>
      <c r="X4" s="303"/>
      <c r="Y4" s="303"/>
      <c r="Z4" s="303"/>
      <c r="AA4" s="303"/>
      <c r="AB4" s="303"/>
      <c r="AC4" s="303"/>
      <c r="AD4" s="303"/>
      <c r="AE4" s="303"/>
      <c r="AF4" s="303"/>
      <c r="AG4" s="303"/>
      <c r="AH4" s="303"/>
      <c r="AI4" s="303"/>
      <c r="AJ4" s="303"/>
      <c r="AL4" s="134" t="s">
        <v>200</v>
      </c>
      <c r="AM4" s="134" t="s">
        <v>201</v>
      </c>
      <c r="AN4" s="134" t="s">
        <v>202</v>
      </c>
      <c r="AO4" s="134" t="s">
        <v>331</v>
      </c>
    </row>
    <row r="5" spans="2:36" ht="12.75">
      <c r="B5" s="137">
        <v>4</v>
      </c>
      <c r="C5" s="139" t="s">
        <v>161</v>
      </c>
      <c r="D5" s="139"/>
      <c r="E5" s="139"/>
      <c r="F5" s="139"/>
      <c r="G5" s="139"/>
      <c r="H5" s="139"/>
      <c r="I5" s="139"/>
      <c r="J5" s="139"/>
      <c r="K5" s="139"/>
      <c r="L5" s="139"/>
      <c r="M5" s="139"/>
      <c r="N5" s="139"/>
      <c r="O5" s="139"/>
      <c r="P5" s="139"/>
      <c r="Q5" s="139"/>
      <c r="R5" s="139"/>
      <c r="S5" s="140"/>
      <c r="T5" s="303" t="s">
        <v>271</v>
      </c>
      <c r="U5" s="303"/>
      <c r="V5" s="303"/>
      <c r="W5" s="303"/>
      <c r="X5" s="303"/>
      <c r="Y5" s="303"/>
      <c r="Z5" s="303"/>
      <c r="AA5" s="303"/>
      <c r="AB5" s="303"/>
      <c r="AC5" s="303"/>
      <c r="AD5" s="303"/>
      <c r="AE5" s="303"/>
      <c r="AF5" s="303"/>
      <c r="AG5" s="303"/>
      <c r="AH5" s="303"/>
      <c r="AI5" s="303"/>
      <c r="AJ5" s="303"/>
    </row>
    <row r="6" spans="2:39" ht="12.75">
      <c r="B6" s="137">
        <v>5</v>
      </c>
      <c r="C6" s="296" t="s">
        <v>269</v>
      </c>
      <c r="D6" s="297"/>
      <c r="E6" s="297"/>
      <c r="F6" s="297"/>
      <c r="G6" s="297"/>
      <c r="H6" s="297"/>
      <c r="I6" s="297"/>
      <c r="J6" s="297"/>
      <c r="K6" s="297"/>
      <c r="L6" s="297"/>
      <c r="M6" s="297"/>
      <c r="N6" s="297"/>
      <c r="O6" s="297"/>
      <c r="P6" s="297"/>
      <c r="Q6" s="297"/>
      <c r="R6" s="298"/>
      <c r="S6" s="138"/>
      <c r="T6" s="302" t="s">
        <v>329</v>
      </c>
      <c r="U6" s="303"/>
      <c r="V6" s="303"/>
      <c r="W6" s="303"/>
      <c r="X6" s="303"/>
      <c r="Y6" s="303"/>
      <c r="Z6" s="303"/>
      <c r="AA6" s="303"/>
      <c r="AB6" s="303"/>
      <c r="AC6" s="303"/>
      <c r="AD6" s="303"/>
      <c r="AE6" s="303"/>
      <c r="AF6" s="303"/>
      <c r="AG6" s="303"/>
      <c r="AH6" s="303"/>
      <c r="AI6" s="303"/>
      <c r="AJ6" s="303"/>
      <c r="AL6" s="134" t="s">
        <v>318</v>
      </c>
      <c r="AM6" s="134" t="s">
        <v>319</v>
      </c>
    </row>
    <row r="7" spans="2:36" ht="12.75">
      <c r="B7" s="137">
        <v>6</v>
      </c>
      <c r="C7" s="296" t="s">
        <v>162</v>
      </c>
      <c r="D7" s="297"/>
      <c r="E7" s="297"/>
      <c r="F7" s="297"/>
      <c r="G7" s="297"/>
      <c r="H7" s="297"/>
      <c r="I7" s="297"/>
      <c r="J7" s="297"/>
      <c r="K7" s="297"/>
      <c r="L7" s="297"/>
      <c r="M7" s="297"/>
      <c r="N7" s="297"/>
      <c r="O7" s="297"/>
      <c r="P7" s="297"/>
      <c r="Q7" s="297"/>
      <c r="R7" s="298"/>
      <c r="S7" s="138"/>
      <c r="T7" s="303"/>
      <c r="U7" s="303"/>
      <c r="V7" s="303"/>
      <c r="W7" s="303"/>
      <c r="X7" s="303"/>
      <c r="Y7" s="303"/>
      <c r="Z7" s="303"/>
      <c r="AA7" s="303"/>
      <c r="AB7" s="303"/>
      <c r="AC7" s="303"/>
      <c r="AD7" s="303"/>
      <c r="AE7" s="303"/>
      <c r="AF7" s="303"/>
      <c r="AG7" s="303"/>
      <c r="AH7" s="303"/>
      <c r="AI7" s="303"/>
      <c r="AJ7" s="303"/>
    </row>
    <row r="8" spans="2:36" ht="12.75">
      <c r="B8" s="137">
        <v>7</v>
      </c>
      <c r="C8" s="296" t="s">
        <v>203</v>
      </c>
      <c r="D8" s="297"/>
      <c r="E8" s="297"/>
      <c r="F8" s="297"/>
      <c r="G8" s="297"/>
      <c r="H8" s="297"/>
      <c r="I8" s="297"/>
      <c r="J8" s="297"/>
      <c r="K8" s="297"/>
      <c r="L8" s="297"/>
      <c r="M8" s="297"/>
      <c r="N8" s="297"/>
      <c r="O8" s="297"/>
      <c r="P8" s="297"/>
      <c r="Q8" s="297"/>
      <c r="R8" s="298"/>
      <c r="S8" s="138"/>
      <c r="T8" s="310"/>
      <c r="U8" s="311"/>
      <c r="V8" s="311"/>
      <c r="W8" s="311"/>
      <c r="X8" s="311"/>
      <c r="Y8" s="311"/>
      <c r="Z8" s="311"/>
      <c r="AA8" s="311"/>
      <c r="AB8" s="311"/>
      <c r="AC8" s="311"/>
      <c r="AD8" s="311"/>
      <c r="AE8" s="311"/>
      <c r="AF8" s="311"/>
      <c r="AG8" s="311"/>
      <c r="AH8" s="311"/>
      <c r="AI8" s="311"/>
      <c r="AJ8" s="312"/>
    </row>
    <row r="9" spans="2:36" ht="12.75">
      <c r="B9" s="137">
        <v>8</v>
      </c>
      <c r="C9" s="296" t="s">
        <v>163</v>
      </c>
      <c r="D9" s="297"/>
      <c r="E9" s="297"/>
      <c r="F9" s="297"/>
      <c r="G9" s="297"/>
      <c r="H9" s="297"/>
      <c r="I9" s="297"/>
      <c r="J9" s="297"/>
      <c r="K9" s="297"/>
      <c r="L9" s="297"/>
      <c r="M9" s="297"/>
      <c r="N9" s="297"/>
      <c r="O9" s="297"/>
      <c r="P9" s="297"/>
      <c r="Q9" s="297"/>
      <c r="R9" s="298"/>
      <c r="S9" s="138"/>
      <c r="T9" s="299"/>
      <c r="U9" s="300"/>
      <c r="V9" s="300"/>
      <c r="W9" s="300"/>
      <c r="X9" s="300"/>
      <c r="Y9" s="300"/>
      <c r="Z9" s="300"/>
      <c r="AA9" s="300"/>
      <c r="AB9" s="300"/>
      <c r="AC9" s="300"/>
      <c r="AD9" s="300"/>
      <c r="AE9" s="300"/>
      <c r="AF9" s="300"/>
      <c r="AG9" s="300"/>
      <c r="AH9" s="300"/>
      <c r="AI9" s="300"/>
      <c r="AJ9" s="301"/>
    </row>
    <row r="10" spans="2:36" ht="12.75">
      <c r="B10" s="137">
        <v>9</v>
      </c>
      <c r="C10" s="296" t="s">
        <v>164</v>
      </c>
      <c r="D10" s="297"/>
      <c r="E10" s="297"/>
      <c r="F10" s="297"/>
      <c r="G10" s="297"/>
      <c r="H10" s="297"/>
      <c r="I10" s="297"/>
      <c r="J10" s="297"/>
      <c r="K10" s="297"/>
      <c r="L10" s="297"/>
      <c r="M10" s="297"/>
      <c r="N10" s="297"/>
      <c r="O10" s="297"/>
      <c r="P10" s="297"/>
      <c r="Q10" s="297"/>
      <c r="R10" s="298"/>
      <c r="S10" s="138"/>
      <c r="T10" s="299"/>
      <c r="U10" s="300"/>
      <c r="V10" s="300"/>
      <c r="W10" s="300"/>
      <c r="X10" s="300"/>
      <c r="Y10" s="300"/>
      <c r="Z10" s="300"/>
      <c r="AA10" s="300"/>
      <c r="AB10" s="300"/>
      <c r="AC10" s="300"/>
      <c r="AD10" s="300"/>
      <c r="AE10" s="300"/>
      <c r="AF10" s="300"/>
      <c r="AG10" s="300"/>
      <c r="AH10" s="300"/>
      <c r="AI10" s="300"/>
      <c r="AJ10" s="301"/>
    </row>
    <row r="11" spans="2:36" ht="12.75">
      <c r="B11" s="137">
        <v>10</v>
      </c>
      <c r="C11" s="296" t="s">
        <v>324</v>
      </c>
      <c r="D11" s="297"/>
      <c r="E11" s="297"/>
      <c r="F11" s="297"/>
      <c r="G11" s="297"/>
      <c r="H11" s="297"/>
      <c r="I11" s="297"/>
      <c r="J11" s="297"/>
      <c r="K11" s="297"/>
      <c r="L11" s="297"/>
      <c r="M11" s="297"/>
      <c r="N11" s="297"/>
      <c r="O11" s="297"/>
      <c r="P11" s="297"/>
      <c r="Q11" s="297"/>
      <c r="R11" s="298"/>
      <c r="S11" s="141"/>
      <c r="T11" s="299" t="s">
        <v>327</v>
      </c>
      <c r="U11" s="300"/>
      <c r="V11" s="300"/>
      <c r="W11" s="300"/>
      <c r="X11" s="300"/>
      <c r="Y11" s="300"/>
      <c r="Z11" s="300"/>
      <c r="AA11" s="300"/>
      <c r="AB11" s="300"/>
      <c r="AC11" s="300"/>
      <c r="AD11" s="300"/>
      <c r="AE11" s="300"/>
      <c r="AF11" s="300"/>
      <c r="AG11" s="300"/>
      <c r="AH11" s="300"/>
      <c r="AI11" s="300"/>
      <c r="AJ11" s="301"/>
    </row>
    <row r="12" spans="2:36" ht="12.75">
      <c r="B12" s="137">
        <v>11</v>
      </c>
      <c r="C12" s="296" t="s">
        <v>325</v>
      </c>
      <c r="D12" s="297"/>
      <c r="E12" s="297"/>
      <c r="F12" s="297"/>
      <c r="G12" s="297"/>
      <c r="H12" s="297"/>
      <c r="I12" s="297"/>
      <c r="J12" s="297"/>
      <c r="K12" s="297"/>
      <c r="L12" s="297"/>
      <c r="M12" s="297"/>
      <c r="N12" s="297"/>
      <c r="O12" s="297"/>
      <c r="P12" s="297"/>
      <c r="Q12" s="297"/>
      <c r="R12" s="298"/>
      <c r="S12" s="141"/>
      <c r="T12" s="299" t="s">
        <v>327</v>
      </c>
      <c r="U12" s="300"/>
      <c r="V12" s="300"/>
      <c r="W12" s="300"/>
      <c r="X12" s="300"/>
      <c r="Y12" s="300"/>
      <c r="Z12" s="300"/>
      <c r="AA12" s="300"/>
      <c r="AB12" s="300"/>
      <c r="AC12" s="300"/>
      <c r="AD12" s="300"/>
      <c r="AE12" s="300"/>
      <c r="AF12" s="300"/>
      <c r="AG12" s="300"/>
      <c r="AH12" s="300"/>
      <c r="AI12" s="300"/>
      <c r="AJ12" s="301"/>
    </row>
    <row r="13" spans="2:36" ht="12.75">
      <c r="B13" s="137">
        <v>12</v>
      </c>
      <c r="C13" s="296" t="s">
        <v>326</v>
      </c>
      <c r="D13" s="297"/>
      <c r="E13" s="297"/>
      <c r="F13" s="297"/>
      <c r="G13" s="297"/>
      <c r="H13" s="297"/>
      <c r="I13" s="297"/>
      <c r="J13" s="297"/>
      <c r="K13" s="297"/>
      <c r="L13" s="297"/>
      <c r="M13" s="297"/>
      <c r="N13" s="297"/>
      <c r="O13" s="297"/>
      <c r="P13" s="297"/>
      <c r="Q13" s="297"/>
      <c r="R13" s="298"/>
      <c r="S13" s="141"/>
      <c r="T13" s="299" t="s">
        <v>328</v>
      </c>
      <c r="U13" s="300"/>
      <c r="V13" s="300"/>
      <c r="W13" s="300"/>
      <c r="X13" s="300"/>
      <c r="Y13" s="300"/>
      <c r="Z13" s="300"/>
      <c r="AA13" s="300"/>
      <c r="AB13" s="300"/>
      <c r="AC13" s="300"/>
      <c r="AD13" s="300"/>
      <c r="AE13" s="300"/>
      <c r="AF13" s="300"/>
      <c r="AG13" s="300"/>
      <c r="AH13" s="300"/>
      <c r="AI13" s="300"/>
      <c r="AJ13" s="301"/>
    </row>
    <row r="14" spans="2:37" ht="12.75">
      <c r="B14" s="137">
        <v>13</v>
      </c>
      <c r="C14" s="296" t="s">
        <v>165</v>
      </c>
      <c r="D14" s="297"/>
      <c r="E14" s="297"/>
      <c r="F14" s="297"/>
      <c r="G14" s="297"/>
      <c r="H14" s="297"/>
      <c r="I14" s="297"/>
      <c r="J14" s="297"/>
      <c r="K14" s="297"/>
      <c r="L14" s="297"/>
      <c r="M14" s="297"/>
      <c r="N14" s="297"/>
      <c r="O14" s="297"/>
      <c r="P14" s="297"/>
      <c r="Q14" s="297"/>
      <c r="R14" s="298"/>
      <c r="S14" s="141" t="s">
        <v>166</v>
      </c>
      <c r="T14" s="313">
        <v>45017</v>
      </c>
      <c r="U14" s="314"/>
      <c r="V14" s="314"/>
      <c r="W14" s="314"/>
      <c r="X14" s="314"/>
      <c r="Y14" s="314"/>
      <c r="Z14" s="314"/>
      <c r="AA14" s="314"/>
      <c r="AB14" s="314"/>
      <c r="AC14" s="314"/>
      <c r="AD14" s="314"/>
      <c r="AE14" s="314"/>
      <c r="AF14" s="314"/>
      <c r="AG14" s="314"/>
      <c r="AH14" s="314"/>
      <c r="AI14" s="314"/>
      <c r="AJ14" s="315"/>
      <c r="AK14" s="134" t="s">
        <v>167</v>
      </c>
    </row>
    <row r="15" spans="2:37" ht="12.75">
      <c r="B15" s="137">
        <v>14</v>
      </c>
      <c r="C15" s="296" t="s">
        <v>168</v>
      </c>
      <c r="D15" s="297"/>
      <c r="E15" s="297"/>
      <c r="F15" s="297"/>
      <c r="G15" s="297"/>
      <c r="H15" s="297"/>
      <c r="I15" s="297"/>
      <c r="J15" s="297"/>
      <c r="K15" s="297"/>
      <c r="L15" s="297"/>
      <c r="M15" s="297"/>
      <c r="N15" s="297"/>
      <c r="O15" s="297"/>
      <c r="P15" s="297"/>
      <c r="Q15" s="297"/>
      <c r="R15" s="298"/>
      <c r="S15" s="141" t="s">
        <v>166</v>
      </c>
      <c r="T15" s="313">
        <v>45382</v>
      </c>
      <c r="U15" s="314"/>
      <c r="V15" s="314"/>
      <c r="W15" s="314"/>
      <c r="X15" s="314"/>
      <c r="Y15" s="314"/>
      <c r="Z15" s="314"/>
      <c r="AA15" s="314"/>
      <c r="AB15" s="314"/>
      <c r="AC15" s="314"/>
      <c r="AD15" s="314"/>
      <c r="AE15" s="314"/>
      <c r="AF15" s="314"/>
      <c r="AG15" s="314"/>
      <c r="AH15" s="314"/>
      <c r="AI15" s="314"/>
      <c r="AJ15" s="315"/>
      <c r="AK15" s="134" t="s">
        <v>169</v>
      </c>
    </row>
    <row r="16" spans="2:36" ht="12.75">
      <c r="B16" s="137">
        <v>15</v>
      </c>
      <c r="C16" s="296" t="s">
        <v>211</v>
      </c>
      <c r="D16" s="297"/>
      <c r="E16" s="297"/>
      <c r="F16" s="297"/>
      <c r="G16" s="297"/>
      <c r="H16" s="297"/>
      <c r="I16" s="297"/>
      <c r="J16" s="297"/>
      <c r="K16" s="297"/>
      <c r="L16" s="297"/>
      <c r="M16" s="297"/>
      <c r="N16" s="297"/>
      <c r="O16" s="297"/>
      <c r="P16" s="297"/>
      <c r="Q16" s="297"/>
      <c r="R16" s="298"/>
      <c r="S16" s="141"/>
      <c r="T16" s="316">
        <v>0</v>
      </c>
      <c r="U16" s="317"/>
      <c r="V16" s="317"/>
      <c r="W16" s="317"/>
      <c r="X16" s="317"/>
      <c r="Y16" s="317"/>
      <c r="Z16" s="317"/>
      <c r="AA16" s="317"/>
      <c r="AB16" s="317"/>
      <c r="AC16" s="317"/>
      <c r="AD16" s="317"/>
      <c r="AE16" s="240" t="s">
        <v>171</v>
      </c>
      <c r="AF16" s="240"/>
      <c r="AG16" s="240"/>
      <c r="AH16" s="240"/>
      <c r="AI16" s="240"/>
      <c r="AJ16" s="241"/>
    </row>
    <row r="17" spans="2:36" ht="12.75">
      <c r="B17" s="137">
        <v>16</v>
      </c>
      <c r="C17" s="296" t="s">
        <v>213</v>
      </c>
      <c r="D17" s="297"/>
      <c r="E17" s="297"/>
      <c r="F17" s="297"/>
      <c r="G17" s="297"/>
      <c r="H17" s="297"/>
      <c r="I17" s="297"/>
      <c r="J17" s="297"/>
      <c r="K17" s="297"/>
      <c r="L17" s="297"/>
      <c r="M17" s="297"/>
      <c r="N17" s="297"/>
      <c r="O17" s="297"/>
      <c r="P17" s="297"/>
      <c r="Q17" s="297"/>
      <c r="R17" s="298"/>
      <c r="S17" s="141"/>
      <c r="T17" s="316">
        <v>0</v>
      </c>
      <c r="U17" s="317"/>
      <c r="V17" s="317"/>
      <c r="W17" s="317"/>
      <c r="X17" s="317"/>
      <c r="Y17" s="317"/>
      <c r="Z17" s="317"/>
      <c r="AA17" s="317"/>
      <c r="AB17" s="317"/>
      <c r="AC17" s="317"/>
      <c r="AD17" s="317"/>
      <c r="AE17" s="240" t="s">
        <v>171</v>
      </c>
      <c r="AF17" s="240"/>
      <c r="AG17" s="240"/>
      <c r="AH17" s="240"/>
      <c r="AI17" s="240"/>
      <c r="AJ17" s="241"/>
    </row>
    <row r="18" spans="2:37" ht="12.75">
      <c r="B18" s="137">
        <v>17</v>
      </c>
      <c r="C18" s="305" t="s">
        <v>212</v>
      </c>
      <c r="D18" s="306"/>
      <c r="E18" s="306"/>
      <c r="F18" s="306"/>
      <c r="G18" s="306"/>
      <c r="H18" s="306"/>
      <c r="I18" s="306"/>
      <c r="J18" s="306"/>
      <c r="K18" s="306"/>
      <c r="L18" s="306"/>
      <c r="M18" s="306"/>
      <c r="N18" s="306"/>
      <c r="O18" s="306"/>
      <c r="P18" s="306"/>
      <c r="Q18" s="306"/>
      <c r="R18" s="307"/>
      <c r="S18" s="141" t="s">
        <v>170</v>
      </c>
      <c r="T18" s="316">
        <v>0</v>
      </c>
      <c r="U18" s="317"/>
      <c r="V18" s="317"/>
      <c r="W18" s="317"/>
      <c r="X18" s="317"/>
      <c r="Y18" s="317"/>
      <c r="Z18" s="317"/>
      <c r="AA18" s="317"/>
      <c r="AB18" s="317"/>
      <c r="AC18" s="317"/>
      <c r="AD18" s="317"/>
      <c r="AE18" s="240" t="s">
        <v>171</v>
      </c>
      <c r="AF18" s="240"/>
      <c r="AG18" s="240"/>
      <c r="AH18" s="240"/>
      <c r="AI18" s="240"/>
      <c r="AJ18" s="241"/>
      <c r="AK18" s="134" t="s">
        <v>172</v>
      </c>
    </row>
    <row r="19" spans="2:37" ht="12.75">
      <c r="B19" s="137">
        <v>18</v>
      </c>
      <c r="C19" s="305" t="s">
        <v>173</v>
      </c>
      <c r="D19" s="306"/>
      <c r="E19" s="306"/>
      <c r="F19" s="306"/>
      <c r="G19" s="306"/>
      <c r="H19" s="306"/>
      <c r="I19" s="306"/>
      <c r="J19" s="306"/>
      <c r="K19" s="306"/>
      <c r="L19" s="306"/>
      <c r="M19" s="306"/>
      <c r="N19" s="306"/>
      <c r="O19" s="306"/>
      <c r="P19" s="306"/>
      <c r="Q19" s="306"/>
      <c r="R19" s="307"/>
      <c r="S19" s="141" t="s">
        <v>174</v>
      </c>
      <c r="T19" s="316">
        <v>0</v>
      </c>
      <c r="U19" s="317"/>
      <c r="V19" s="317"/>
      <c r="W19" s="317"/>
      <c r="X19" s="317"/>
      <c r="Y19" s="317"/>
      <c r="Z19" s="317"/>
      <c r="AA19" s="317"/>
      <c r="AB19" s="317"/>
      <c r="AC19" s="317"/>
      <c r="AD19" s="317"/>
      <c r="AE19" s="240" t="s">
        <v>171</v>
      </c>
      <c r="AF19" s="240"/>
      <c r="AG19" s="240"/>
      <c r="AH19" s="240"/>
      <c r="AI19" s="240"/>
      <c r="AJ19" s="241"/>
      <c r="AK19" s="134" t="s">
        <v>175</v>
      </c>
    </row>
    <row r="20" spans="2:38" ht="12.75">
      <c r="B20" s="137">
        <v>19</v>
      </c>
      <c r="C20" s="305" t="s">
        <v>176</v>
      </c>
      <c r="D20" s="306"/>
      <c r="E20" s="306"/>
      <c r="F20" s="306"/>
      <c r="G20" s="306"/>
      <c r="H20" s="306"/>
      <c r="I20" s="306"/>
      <c r="J20" s="306"/>
      <c r="K20" s="306"/>
      <c r="L20" s="306"/>
      <c r="M20" s="306"/>
      <c r="N20" s="306"/>
      <c r="O20" s="306"/>
      <c r="P20" s="306"/>
      <c r="Q20" s="306"/>
      <c r="R20" s="307"/>
      <c r="S20" s="142" t="s">
        <v>177</v>
      </c>
      <c r="T20" s="318">
        <f>'別紙１号(所要)別紙2号(精算)_自動'!C17</f>
        <v>0</v>
      </c>
      <c r="U20" s="319"/>
      <c r="V20" s="319"/>
      <c r="W20" s="319"/>
      <c r="X20" s="319"/>
      <c r="Y20" s="319"/>
      <c r="Z20" s="319"/>
      <c r="AA20" s="319"/>
      <c r="AB20" s="319"/>
      <c r="AC20" s="319"/>
      <c r="AD20" s="319"/>
      <c r="AE20" s="319"/>
      <c r="AF20" s="319"/>
      <c r="AG20" s="319"/>
      <c r="AH20" s="319"/>
      <c r="AI20" s="319"/>
      <c r="AJ20" s="320"/>
      <c r="AK20" s="134" t="s">
        <v>178</v>
      </c>
      <c r="AL20" s="134" t="s">
        <v>179</v>
      </c>
    </row>
    <row r="21" spans="2:38" ht="12.75">
      <c r="B21" s="137">
        <v>20</v>
      </c>
      <c r="C21" s="296" t="s">
        <v>180</v>
      </c>
      <c r="D21" s="297"/>
      <c r="E21" s="297"/>
      <c r="F21" s="297"/>
      <c r="G21" s="297"/>
      <c r="H21" s="297"/>
      <c r="I21" s="297"/>
      <c r="J21" s="297"/>
      <c r="K21" s="297"/>
      <c r="L21" s="297"/>
      <c r="M21" s="297"/>
      <c r="N21" s="297"/>
      <c r="O21" s="297"/>
      <c r="P21" s="297"/>
      <c r="Q21" s="297"/>
      <c r="R21" s="298"/>
      <c r="S21" s="142" t="s">
        <v>181</v>
      </c>
      <c r="T21" s="318">
        <f>'別紙１号(所要)別紙2号(精算)_自動'!J17</f>
        <v>0</v>
      </c>
      <c r="U21" s="319"/>
      <c r="V21" s="319"/>
      <c r="W21" s="319"/>
      <c r="X21" s="319"/>
      <c r="Y21" s="319"/>
      <c r="Z21" s="319"/>
      <c r="AA21" s="319"/>
      <c r="AB21" s="319"/>
      <c r="AC21" s="319"/>
      <c r="AD21" s="319"/>
      <c r="AE21" s="319"/>
      <c r="AF21" s="319"/>
      <c r="AG21" s="319"/>
      <c r="AH21" s="319"/>
      <c r="AI21" s="319"/>
      <c r="AJ21" s="320"/>
      <c r="AK21" s="134" t="s">
        <v>182</v>
      </c>
      <c r="AL21" s="134" t="s">
        <v>183</v>
      </c>
    </row>
    <row r="22" spans="2:38" ht="12.75">
      <c r="B22" s="137">
        <v>21</v>
      </c>
      <c r="C22" s="305" t="s">
        <v>184</v>
      </c>
      <c r="D22" s="306"/>
      <c r="E22" s="306"/>
      <c r="F22" s="306"/>
      <c r="G22" s="306"/>
      <c r="H22" s="306"/>
      <c r="I22" s="306"/>
      <c r="J22" s="306"/>
      <c r="K22" s="306"/>
      <c r="L22" s="306"/>
      <c r="M22" s="306"/>
      <c r="N22" s="306"/>
      <c r="O22" s="306"/>
      <c r="P22" s="306"/>
      <c r="Q22" s="306"/>
      <c r="R22" s="307"/>
      <c r="S22" s="141" t="s">
        <v>185</v>
      </c>
      <c r="T22" s="318">
        <f>'別紙１号(所要)別紙2号(精算)_自動'!F17</f>
        <v>0</v>
      </c>
      <c r="U22" s="319"/>
      <c r="V22" s="319"/>
      <c r="W22" s="319"/>
      <c r="X22" s="319"/>
      <c r="Y22" s="319"/>
      <c r="Z22" s="319"/>
      <c r="AA22" s="319"/>
      <c r="AB22" s="319"/>
      <c r="AC22" s="319"/>
      <c r="AD22" s="319"/>
      <c r="AE22" s="319"/>
      <c r="AF22" s="319"/>
      <c r="AG22" s="319"/>
      <c r="AH22" s="319"/>
      <c r="AI22" s="319"/>
      <c r="AJ22" s="320"/>
      <c r="AK22" s="134" t="s">
        <v>186</v>
      </c>
      <c r="AL22" s="134" t="s">
        <v>183</v>
      </c>
    </row>
    <row r="23" spans="2:38" ht="12.75">
      <c r="B23" s="137">
        <v>22</v>
      </c>
      <c r="C23" s="305" t="s">
        <v>187</v>
      </c>
      <c r="D23" s="306"/>
      <c r="E23" s="306"/>
      <c r="F23" s="306"/>
      <c r="G23" s="306"/>
      <c r="H23" s="306"/>
      <c r="I23" s="306"/>
      <c r="J23" s="306"/>
      <c r="K23" s="306"/>
      <c r="L23" s="306"/>
      <c r="M23" s="306"/>
      <c r="N23" s="306"/>
      <c r="O23" s="306"/>
      <c r="P23" s="306"/>
      <c r="Q23" s="306"/>
      <c r="R23" s="307"/>
      <c r="S23" s="142" t="s">
        <v>188</v>
      </c>
      <c r="T23" s="318">
        <f>'別紙１号(所要)別紙2号(精算)_自動'!G17</f>
        <v>0</v>
      </c>
      <c r="U23" s="319"/>
      <c r="V23" s="319"/>
      <c r="W23" s="319"/>
      <c r="X23" s="319"/>
      <c r="Y23" s="319"/>
      <c r="Z23" s="319"/>
      <c r="AA23" s="319"/>
      <c r="AB23" s="319"/>
      <c r="AC23" s="319"/>
      <c r="AD23" s="319"/>
      <c r="AE23" s="319"/>
      <c r="AF23" s="319"/>
      <c r="AG23" s="319"/>
      <c r="AH23" s="319"/>
      <c r="AI23" s="319"/>
      <c r="AJ23" s="320"/>
      <c r="AK23" s="134" t="s">
        <v>189</v>
      </c>
      <c r="AL23" s="134" t="s">
        <v>183</v>
      </c>
    </row>
    <row r="24" spans="2:38" ht="12.75">
      <c r="B24" s="137">
        <v>23</v>
      </c>
      <c r="C24" s="305" t="s">
        <v>190</v>
      </c>
      <c r="D24" s="306"/>
      <c r="E24" s="306"/>
      <c r="F24" s="306"/>
      <c r="G24" s="306"/>
      <c r="H24" s="306"/>
      <c r="I24" s="306"/>
      <c r="J24" s="306"/>
      <c r="K24" s="306"/>
      <c r="L24" s="306"/>
      <c r="M24" s="306"/>
      <c r="N24" s="306"/>
      <c r="O24" s="306"/>
      <c r="P24" s="306"/>
      <c r="Q24" s="306"/>
      <c r="R24" s="307"/>
      <c r="S24" s="143" t="s">
        <v>191</v>
      </c>
      <c r="T24" s="318">
        <f>'別紙１号(所要)別紙2号(精算)_自動'!H17</f>
        <v>0</v>
      </c>
      <c r="U24" s="319"/>
      <c r="V24" s="319"/>
      <c r="W24" s="319"/>
      <c r="X24" s="319"/>
      <c r="Y24" s="319"/>
      <c r="Z24" s="319"/>
      <c r="AA24" s="319"/>
      <c r="AB24" s="319"/>
      <c r="AC24" s="319"/>
      <c r="AD24" s="319"/>
      <c r="AE24" s="319"/>
      <c r="AF24" s="319"/>
      <c r="AG24" s="319"/>
      <c r="AH24" s="319"/>
      <c r="AI24" s="319"/>
      <c r="AJ24" s="320"/>
      <c r="AK24" s="134" t="s">
        <v>192</v>
      </c>
      <c r="AL24" s="134" t="s">
        <v>183</v>
      </c>
    </row>
    <row r="25" spans="2:36" ht="12.75">
      <c r="B25" s="137">
        <v>24</v>
      </c>
      <c r="C25" s="144" t="s">
        <v>193</v>
      </c>
      <c r="D25" s="145"/>
      <c r="E25" s="145"/>
      <c r="F25" s="145"/>
      <c r="G25" s="145"/>
      <c r="H25" s="145"/>
      <c r="I25" s="145"/>
      <c r="J25" s="145"/>
      <c r="K25" s="145"/>
      <c r="L25" s="145"/>
      <c r="M25" s="145"/>
      <c r="N25" s="145"/>
      <c r="O25" s="145"/>
      <c r="P25" s="145"/>
      <c r="Q25" s="145"/>
      <c r="R25" s="146"/>
      <c r="S25" s="142"/>
      <c r="T25" s="321"/>
      <c r="U25" s="322"/>
      <c r="V25" s="322"/>
      <c r="W25" s="322"/>
      <c r="X25" s="322"/>
      <c r="Y25" s="322"/>
      <c r="Z25" s="322"/>
      <c r="AA25" s="322"/>
      <c r="AB25" s="322"/>
      <c r="AC25" s="322"/>
      <c r="AD25" s="322"/>
      <c r="AE25" s="322"/>
      <c r="AF25" s="322"/>
      <c r="AG25" s="322"/>
      <c r="AH25" s="322"/>
      <c r="AI25" s="322"/>
      <c r="AJ25" s="323"/>
    </row>
    <row r="26" spans="2:38" ht="12.75">
      <c r="B26" s="137">
        <v>25</v>
      </c>
      <c r="C26" s="144" t="s">
        <v>194</v>
      </c>
      <c r="D26" s="145"/>
      <c r="E26" s="145"/>
      <c r="F26" s="145"/>
      <c r="G26" s="145"/>
      <c r="H26" s="145"/>
      <c r="I26" s="145"/>
      <c r="J26" s="145"/>
      <c r="K26" s="145"/>
      <c r="L26" s="145"/>
      <c r="M26" s="145"/>
      <c r="N26" s="145"/>
      <c r="O26" s="145"/>
      <c r="P26" s="145"/>
      <c r="Q26" s="145"/>
      <c r="R26" s="146"/>
      <c r="S26" s="142"/>
      <c r="T26" s="316"/>
      <c r="U26" s="317"/>
      <c r="V26" s="317"/>
      <c r="W26" s="317"/>
      <c r="X26" s="317"/>
      <c r="Y26" s="317"/>
      <c r="Z26" s="317"/>
      <c r="AA26" s="317"/>
      <c r="AB26" s="317"/>
      <c r="AC26" s="317"/>
      <c r="AD26" s="317"/>
      <c r="AE26" s="240" t="s">
        <v>171</v>
      </c>
      <c r="AF26" s="240"/>
      <c r="AG26" s="240"/>
      <c r="AH26" s="240"/>
      <c r="AI26" s="240"/>
      <c r="AJ26" s="241"/>
      <c r="AL26" s="134" t="s">
        <v>195</v>
      </c>
    </row>
    <row r="27" spans="1:41" ht="12.75">
      <c r="A27" s="133"/>
      <c r="B27" s="137">
        <v>26</v>
      </c>
      <c r="C27" s="144" t="s">
        <v>296</v>
      </c>
      <c r="D27" s="145"/>
      <c r="E27" s="145"/>
      <c r="F27" s="145"/>
      <c r="G27" s="145"/>
      <c r="H27" s="145"/>
      <c r="I27" s="145"/>
      <c r="J27" s="145"/>
      <c r="K27" s="145"/>
      <c r="L27" s="145"/>
      <c r="M27" s="145"/>
      <c r="N27" s="145"/>
      <c r="O27" s="145"/>
      <c r="P27" s="145"/>
      <c r="Q27" s="145"/>
      <c r="R27" s="146"/>
      <c r="S27" s="147"/>
      <c r="T27" s="326"/>
      <c r="U27" s="326"/>
      <c r="V27" s="326"/>
      <c r="W27" s="326"/>
      <c r="X27" s="326"/>
      <c r="Y27" s="326"/>
      <c r="Z27" s="326"/>
      <c r="AA27" s="326"/>
      <c r="AB27" s="326"/>
      <c r="AC27" s="326"/>
      <c r="AD27" s="326"/>
      <c r="AE27" s="326"/>
      <c r="AF27" s="326"/>
      <c r="AG27" s="326"/>
      <c r="AH27" s="326"/>
      <c r="AI27" s="326"/>
      <c r="AJ27" s="326"/>
      <c r="AK27" s="133"/>
      <c r="AL27" s="133"/>
      <c r="AM27" s="133"/>
      <c r="AN27" s="133"/>
      <c r="AO27" s="133"/>
    </row>
    <row r="28" spans="1:36" ht="12.75">
      <c r="A28" s="133"/>
      <c r="B28" s="137">
        <v>27</v>
      </c>
      <c r="C28" s="144" t="s">
        <v>297</v>
      </c>
      <c r="D28" s="145"/>
      <c r="E28" s="145"/>
      <c r="F28" s="145"/>
      <c r="G28" s="145"/>
      <c r="H28" s="145"/>
      <c r="I28" s="145"/>
      <c r="J28" s="145"/>
      <c r="K28" s="145"/>
      <c r="L28" s="145"/>
      <c r="M28" s="145"/>
      <c r="N28" s="145"/>
      <c r="O28" s="145"/>
      <c r="P28" s="145"/>
      <c r="Q28" s="145"/>
      <c r="R28" s="146"/>
      <c r="T28" s="327"/>
      <c r="U28" s="328"/>
      <c r="V28" s="328"/>
      <c r="W28" s="328"/>
      <c r="X28" s="328"/>
      <c r="Y28" s="328"/>
      <c r="Z28" s="328"/>
      <c r="AA28" s="328"/>
      <c r="AB28" s="328"/>
      <c r="AC28" s="328"/>
      <c r="AD28" s="328"/>
      <c r="AE28" s="251" t="s">
        <v>303</v>
      </c>
      <c r="AF28" s="251"/>
      <c r="AG28" s="251"/>
      <c r="AH28" s="251"/>
      <c r="AI28" s="251"/>
      <c r="AJ28" s="252"/>
    </row>
    <row r="29" spans="2:36" ht="12.75">
      <c r="B29" s="137">
        <v>28</v>
      </c>
      <c r="C29" s="144" t="s">
        <v>196</v>
      </c>
      <c r="D29" s="145"/>
      <c r="E29" s="145"/>
      <c r="F29" s="145"/>
      <c r="G29" s="145"/>
      <c r="H29" s="145"/>
      <c r="I29" s="145"/>
      <c r="J29" s="145"/>
      <c r="K29" s="145"/>
      <c r="L29" s="145"/>
      <c r="M29" s="145"/>
      <c r="N29" s="145"/>
      <c r="O29" s="145"/>
      <c r="P29" s="145"/>
      <c r="Q29" s="145"/>
      <c r="R29" s="146"/>
      <c r="S29" s="142"/>
      <c r="T29" s="324"/>
      <c r="U29" s="325"/>
      <c r="V29" s="325"/>
      <c r="W29" s="325"/>
      <c r="X29" s="325"/>
      <c r="Y29" s="325"/>
      <c r="Z29" s="325"/>
      <c r="AA29" s="325"/>
      <c r="AB29" s="325"/>
      <c r="AC29" s="325"/>
      <c r="AD29" s="325"/>
      <c r="AE29" s="242" t="s">
        <v>171</v>
      </c>
      <c r="AF29" s="242"/>
      <c r="AG29" s="242"/>
      <c r="AH29" s="242"/>
      <c r="AI29" s="242"/>
      <c r="AJ29" s="243"/>
    </row>
    <row r="30" ht="12.75">
      <c r="S30" s="134"/>
    </row>
  </sheetData>
  <sheetProtection/>
  <mergeCells count="51">
    <mergeCell ref="T29:AD29"/>
    <mergeCell ref="C22:R22"/>
    <mergeCell ref="T22:AJ22"/>
    <mergeCell ref="C23:R23"/>
    <mergeCell ref="T23:AJ23"/>
    <mergeCell ref="C24:R24"/>
    <mergeCell ref="T24:AJ24"/>
    <mergeCell ref="T27:AJ27"/>
    <mergeCell ref="T28:AD28"/>
    <mergeCell ref="C19:R19"/>
    <mergeCell ref="T19:AD19"/>
    <mergeCell ref="C20:R20"/>
    <mergeCell ref="T20:AJ20"/>
    <mergeCell ref="T25:AJ25"/>
    <mergeCell ref="T26:AD26"/>
    <mergeCell ref="C21:R21"/>
    <mergeCell ref="T21:AJ21"/>
    <mergeCell ref="C14:R14"/>
    <mergeCell ref="T14:AJ14"/>
    <mergeCell ref="C15:R15"/>
    <mergeCell ref="T15:AJ15"/>
    <mergeCell ref="C18:R18"/>
    <mergeCell ref="T18:AD18"/>
    <mergeCell ref="C16:R16"/>
    <mergeCell ref="C17:R17"/>
    <mergeCell ref="T16:AD16"/>
    <mergeCell ref="T17:AD17"/>
    <mergeCell ref="C7:R7"/>
    <mergeCell ref="T7:AJ7"/>
    <mergeCell ref="C9:R9"/>
    <mergeCell ref="T9:AJ9"/>
    <mergeCell ref="C10:R10"/>
    <mergeCell ref="T10:AJ10"/>
    <mergeCell ref="C8:R8"/>
    <mergeCell ref="T8:AJ8"/>
    <mergeCell ref="C6:R6"/>
    <mergeCell ref="T6:AJ6"/>
    <mergeCell ref="T1:AJ1"/>
    <mergeCell ref="C2:R2"/>
    <mergeCell ref="T2:AJ2"/>
    <mergeCell ref="T5:AJ5"/>
    <mergeCell ref="C4:R4"/>
    <mergeCell ref="T4:AJ4"/>
    <mergeCell ref="C3:R3"/>
    <mergeCell ref="T3:AJ3"/>
    <mergeCell ref="C11:R11"/>
    <mergeCell ref="C12:R12"/>
    <mergeCell ref="C13:R13"/>
    <mergeCell ref="T11:AJ11"/>
    <mergeCell ref="T12:AJ12"/>
    <mergeCell ref="T13:AJ13"/>
  </mergeCells>
  <dataValidations count="1">
    <dataValidation type="list" allowBlank="1" showInputMessage="1" showErrorMessage="1" sqref="T4:AJ4">
      <formula1>$AM$4:$AN$4</formula1>
    </dataValidation>
  </dataValidations>
  <printOptions/>
  <pageMargins left="0.25" right="0.25" top="0.75" bottom="0.75" header="0.3" footer="0.3"/>
  <pageSetup fitToHeight="0"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theme="8" tint="-0.24997000396251678"/>
  </sheetPr>
  <dimension ref="A1:P70"/>
  <sheetViews>
    <sheetView view="pageBreakPreview" zoomScale="80" zoomScaleNormal="70" zoomScaleSheetLayoutView="80" zoomScalePageLayoutView="0" workbookViewId="0" topLeftCell="A4">
      <selection activeCell="L8" sqref="L8"/>
    </sheetView>
  </sheetViews>
  <sheetFormatPr defaultColWidth="9.00390625" defaultRowHeight="19.5" customHeight="1"/>
  <cols>
    <col min="1" max="1" width="4.625" style="26" customWidth="1"/>
    <col min="2" max="2" width="17.625" style="26" customWidth="1"/>
    <col min="3" max="3" width="12.625" style="26" customWidth="1"/>
    <col min="4" max="6" width="15.625" style="26" customWidth="1"/>
    <col min="7" max="7" width="3.625" style="26" customWidth="1"/>
    <col min="8" max="8" width="4.625" style="26" customWidth="1"/>
    <col min="9" max="9" width="17.625" style="26" customWidth="1"/>
    <col min="10" max="10" width="12.625" style="26" customWidth="1"/>
    <col min="11" max="14" width="15.625" style="26" customWidth="1"/>
    <col min="15" max="15" width="20.625" style="25" customWidth="1"/>
    <col min="16" max="16" width="9.00390625" style="25" customWidth="1"/>
    <col min="17" max="16384" width="9.00390625" style="26" customWidth="1"/>
  </cols>
  <sheetData>
    <row r="1" spans="1:16" s="23" customFormat="1" ht="19.5" customHeight="1">
      <c r="A1" s="167" t="str">
        <f>IF('基本情報を入力'!T4="交付申請",O6,O7)</f>
        <v>別紙様式第１号　別添５</v>
      </c>
      <c r="B1" s="167"/>
      <c r="C1" s="167"/>
      <c r="D1" s="167"/>
      <c r="E1" s="167"/>
      <c r="F1" s="167"/>
      <c r="G1" s="167"/>
      <c r="H1" s="167"/>
      <c r="I1" s="167"/>
      <c r="J1" s="167"/>
      <c r="K1" s="167"/>
      <c r="L1" s="167"/>
      <c r="M1" s="167"/>
      <c r="N1" s="398"/>
      <c r="O1" s="25" t="s">
        <v>29</v>
      </c>
      <c r="P1" s="25"/>
    </row>
    <row r="2" spans="1:16" s="28" customFormat="1" ht="19.5" customHeight="1">
      <c r="A2" s="415" t="str">
        <f>IF('基本情報を入力'!T4="交付申請",O8,O9)</f>
        <v>一時金支給（実施計画）</v>
      </c>
      <c r="B2" s="415"/>
      <c r="C2" s="415"/>
      <c r="D2" s="415"/>
      <c r="E2" s="415"/>
      <c r="F2" s="415"/>
      <c r="G2" s="421"/>
      <c r="H2" s="421"/>
      <c r="I2" s="421"/>
      <c r="J2" s="421"/>
      <c r="K2" s="421"/>
      <c r="L2" s="421"/>
      <c r="M2" s="421"/>
      <c r="N2" s="398"/>
      <c r="O2" s="25" t="s">
        <v>31</v>
      </c>
      <c r="P2" s="25"/>
    </row>
    <row r="3" spans="1:16" s="28" customFormat="1" ht="19.5" customHeight="1">
      <c r="A3" s="171"/>
      <c r="B3" s="171"/>
      <c r="C3" s="171"/>
      <c r="D3" s="171"/>
      <c r="E3" s="171"/>
      <c r="F3" s="173"/>
      <c r="G3" s="173"/>
      <c r="H3" s="173"/>
      <c r="I3" s="173"/>
      <c r="J3" s="173"/>
      <c r="K3" s="173"/>
      <c r="L3" s="186"/>
      <c r="M3" s="187" t="str">
        <f>"病院名： "&amp;'基本情報を入力'!T8</f>
        <v>病院名： </v>
      </c>
      <c r="N3" s="376"/>
      <c r="O3" s="25" t="s">
        <v>32</v>
      </c>
      <c r="P3" s="25"/>
    </row>
    <row r="4" spans="1:16" s="28" customFormat="1" ht="19.5" customHeight="1">
      <c r="A4" s="171"/>
      <c r="B4" s="188"/>
      <c r="C4" s="188"/>
      <c r="D4" s="188"/>
      <c r="E4" s="189"/>
      <c r="F4" s="173"/>
      <c r="G4" s="173"/>
      <c r="H4" s="173"/>
      <c r="I4" s="173"/>
      <c r="J4" s="173"/>
      <c r="K4" s="173"/>
      <c r="L4" s="173"/>
      <c r="M4" s="173" t="s">
        <v>33</v>
      </c>
      <c r="N4" s="376"/>
      <c r="O4" s="25" t="s">
        <v>34</v>
      </c>
      <c r="P4" s="25"/>
    </row>
    <row r="5" spans="1:16" s="27" customFormat="1" ht="19.5" customHeight="1">
      <c r="A5" s="408" t="s">
        <v>35</v>
      </c>
      <c r="B5" s="404" t="s">
        <v>36</v>
      </c>
      <c r="C5" s="405"/>
      <c r="D5" s="422" t="str">
        <f>IF('基本情報を入力'!T4="交付申請",O11,O13)</f>
        <v>補助対象経費
の支出予定額</v>
      </c>
      <c r="E5" s="408" t="s">
        <v>38</v>
      </c>
      <c r="F5" s="406" t="s">
        <v>39</v>
      </c>
      <c r="G5" s="190"/>
      <c r="H5" s="408" t="s">
        <v>35</v>
      </c>
      <c r="I5" s="404" t="s">
        <v>36</v>
      </c>
      <c r="J5" s="405"/>
      <c r="K5" s="422" t="str">
        <f>IF('基本情報を入力'!T4="交付申請",O11,O13)</f>
        <v>補助対象経費
の支出予定額</v>
      </c>
      <c r="L5" s="408" t="s">
        <v>38</v>
      </c>
      <c r="M5" s="406" t="s">
        <v>39</v>
      </c>
      <c r="N5" s="398"/>
      <c r="P5" s="25"/>
    </row>
    <row r="6" spans="1:16" s="27" customFormat="1" ht="19.5" customHeight="1">
      <c r="A6" s="409"/>
      <c r="B6" s="165" t="s">
        <v>40</v>
      </c>
      <c r="C6" s="165" t="s">
        <v>41</v>
      </c>
      <c r="D6" s="423"/>
      <c r="E6" s="409"/>
      <c r="F6" s="407"/>
      <c r="G6" s="190"/>
      <c r="H6" s="409"/>
      <c r="I6" s="165" t="s">
        <v>40</v>
      </c>
      <c r="J6" s="165" t="s">
        <v>41</v>
      </c>
      <c r="K6" s="423"/>
      <c r="L6" s="409"/>
      <c r="M6" s="407"/>
      <c r="N6" s="398"/>
      <c r="O6" s="26" t="s">
        <v>238</v>
      </c>
      <c r="P6" s="25"/>
    </row>
    <row r="7" spans="1:15" ht="19.5" customHeight="1">
      <c r="A7" s="32">
        <v>1</v>
      </c>
      <c r="B7" s="253"/>
      <c r="C7" s="254"/>
      <c r="D7" s="255"/>
      <c r="E7" s="185">
        <f aca="true" t="shared" si="0" ref="E7:E31">IF(D7=0,"",133000)</f>
      </c>
      <c r="F7" s="179">
        <f>IF(D7=0,"",ROUNDDOWN(MIN(D7:E7),-3))</f>
      </c>
      <c r="G7" s="191"/>
      <c r="H7" s="165">
        <v>26</v>
      </c>
      <c r="I7" s="253"/>
      <c r="J7" s="254"/>
      <c r="K7" s="255"/>
      <c r="L7" s="185">
        <f aca="true" t="shared" si="1" ref="L7:L23">IF(K7=0,"",133000)</f>
      </c>
      <c r="M7" s="179">
        <f>IF(K7=0,"",ROUNDDOWN(MIN(K7:L7),-3))</f>
      </c>
      <c r="O7" s="26" t="s">
        <v>239</v>
      </c>
    </row>
    <row r="8" spans="1:15" ht="19.5" customHeight="1">
      <c r="A8" s="32">
        <v>2</v>
      </c>
      <c r="B8" s="253"/>
      <c r="C8" s="254"/>
      <c r="D8" s="255"/>
      <c r="E8" s="185">
        <f t="shared" si="0"/>
      </c>
      <c r="F8" s="179">
        <f aca="true" t="shared" si="2" ref="F8:F31">IF(D8=0,"",ROUNDDOWN(MIN(D8:E8),-3))</f>
      </c>
      <c r="G8" s="191"/>
      <c r="H8" s="165">
        <v>27</v>
      </c>
      <c r="I8" s="253"/>
      <c r="J8" s="254"/>
      <c r="K8" s="255"/>
      <c r="L8" s="185">
        <f t="shared" si="1"/>
      </c>
      <c r="M8" s="179">
        <f aca="true" t="shared" si="3" ref="M8:M31">IF(K8=0,"",ROUNDDOWN(MIN(K8:L8),-3))</f>
      </c>
      <c r="O8" s="26" t="s">
        <v>240</v>
      </c>
    </row>
    <row r="9" spans="1:15" ht="19.5" customHeight="1">
      <c r="A9" s="32">
        <v>3</v>
      </c>
      <c r="B9" s="253"/>
      <c r="C9" s="254"/>
      <c r="D9" s="255"/>
      <c r="E9" s="185">
        <f t="shared" si="0"/>
      </c>
      <c r="F9" s="179">
        <f t="shared" si="2"/>
      </c>
      <c r="G9" s="191"/>
      <c r="H9" s="165">
        <v>28</v>
      </c>
      <c r="I9" s="253"/>
      <c r="J9" s="254"/>
      <c r="K9" s="255"/>
      <c r="L9" s="185">
        <f t="shared" si="1"/>
      </c>
      <c r="M9" s="179">
        <f t="shared" si="3"/>
      </c>
      <c r="O9" s="26" t="s">
        <v>241</v>
      </c>
    </row>
    <row r="10" spans="1:15" ht="19.5" customHeight="1">
      <c r="A10" s="32">
        <v>4</v>
      </c>
      <c r="B10" s="253"/>
      <c r="C10" s="254"/>
      <c r="D10" s="255"/>
      <c r="E10" s="185">
        <f t="shared" si="0"/>
      </c>
      <c r="F10" s="179">
        <f t="shared" si="2"/>
      </c>
      <c r="G10" s="191"/>
      <c r="H10" s="165">
        <v>29</v>
      </c>
      <c r="I10" s="253"/>
      <c r="J10" s="254"/>
      <c r="K10" s="255"/>
      <c r="L10" s="185">
        <f t="shared" si="1"/>
      </c>
      <c r="M10" s="179">
        <f t="shared" si="3"/>
      </c>
      <c r="O10" s="26"/>
    </row>
    <row r="11" spans="1:15" ht="19.5" customHeight="1">
      <c r="A11" s="32">
        <v>5</v>
      </c>
      <c r="B11" s="253"/>
      <c r="C11" s="254"/>
      <c r="D11" s="255"/>
      <c r="E11" s="185">
        <f t="shared" si="0"/>
      </c>
      <c r="F11" s="179">
        <f t="shared" si="2"/>
      </c>
      <c r="G11" s="191"/>
      <c r="H11" s="165">
        <v>30</v>
      </c>
      <c r="I11" s="253"/>
      <c r="J11" s="254"/>
      <c r="K11" s="255"/>
      <c r="L11" s="185">
        <f t="shared" si="1"/>
      </c>
      <c r="M11" s="179">
        <f t="shared" si="3"/>
      </c>
      <c r="O11" s="31" t="s">
        <v>220</v>
      </c>
    </row>
    <row r="12" spans="1:15" ht="19.5" customHeight="1">
      <c r="A12" s="32">
        <v>6</v>
      </c>
      <c r="B12" s="253"/>
      <c r="C12" s="254"/>
      <c r="D12" s="255"/>
      <c r="E12" s="185">
        <f t="shared" si="0"/>
      </c>
      <c r="F12" s="179">
        <f t="shared" si="2"/>
      </c>
      <c r="G12" s="191"/>
      <c r="H12" s="165">
        <v>31</v>
      </c>
      <c r="I12" s="253"/>
      <c r="J12" s="254"/>
      <c r="K12" s="255"/>
      <c r="L12" s="185">
        <f t="shared" si="1"/>
      </c>
      <c r="M12" s="179">
        <f t="shared" si="3"/>
      </c>
      <c r="O12" s="31"/>
    </row>
    <row r="13" spans="1:15" ht="19.5" customHeight="1">
      <c r="A13" s="32">
        <v>7</v>
      </c>
      <c r="B13" s="253"/>
      <c r="C13" s="254"/>
      <c r="D13" s="255"/>
      <c r="E13" s="185">
        <f t="shared" si="0"/>
      </c>
      <c r="F13" s="179">
        <f t="shared" si="2"/>
      </c>
      <c r="G13" s="191"/>
      <c r="H13" s="165">
        <v>32</v>
      </c>
      <c r="I13" s="253"/>
      <c r="J13" s="254"/>
      <c r="K13" s="255"/>
      <c r="L13" s="185">
        <f t="shared" si="1"/>
      </c>
      <c r="M13" s="179">
        <f t="shared" si="3"/>
      </c>
      <c r="O13" s="31" t="s">
        <v>221</v>
      </c>
    </row>
    <row r="14" spans="1:13" ht="19.5" customHeight="1">
      <c r="A14" s="32">
        <v>8</v>
      </c>
      <c r="B14" s="253"/>
      <c r="C14" s="254"/>
      <c r="D14" s="255"/>
      <c r="E14" s="185">
        <f t="shared" si="0"/>
      </c>
      <c r="F14" s="179">
        <f t="shared" si="2"/>
      </c>
      <c r="G14" s="191"/>
      <c r="H14" s="165">
        <v>33</v>
      </c>
      <c r="I14" s="253"/>
      <c r="J14" s="254"/>
      <c r="K14" s="255"/>
      <c r="L14" s="185">
        <f t="shared" si="1"/>
      </c>
      <c r="M14" s="179">
        <f t="shared" si="3"/>
      </c>
    </row>
    <row r="15" spans="1:13" ht="19.5" customHeight="1">
      <c r="A15" s="32">
        <v>9</v>
      </c>
      <c r="B15" s="253"/>
      <c r="C15" s="254"/>
      <c r="D15" s="255"/>
      <c r="E15" s="185">
        <f t="shared" si="0"/>
      </c>
      <c r="F15" s="179">
        <f t="shared" si="2"/>
      </c>
      <c r="G15" s="191"/>
      <c r="H15" s="165">
        <v>34</v>
      </c>
      <c r="I15" s="253"/>
      <c r="J15" s="254"/>
      <c r="K15" s="255"/>
      <c r="L15" s="185">
        <f t="shared" si="1"/>
      </c>
      <c r="M15" s="179">
        <f t="shared" si="3"/>
      </c>
    </row>
    <row r="16" spans="1:13" ht="19.5" customHeight="1">
      <c r="A16" s="32">
        <v>10</v>
      </c>
      <c r="B16" s="253"/>
      <c r="C16" s="254"/>
      <c r="D16" s="255"/>
      <c r="E16" s="185">
        <f t="shared" si="0"/>
      </c>
      <c r="F16" s="179">
        <f t="shared" si="2"/>
      </c>
      <c r="G16" s="191"/>
      <c r="H16" s="165">
        <v>35</v>
      </c>
      <c r="I16" s="253"/>
      <c r="J16" s="254"/>
      <c r="K16" s="255"/>
      <c r="L16" s="185">
        <f t="shared" si="1"/>
      </c>
      <c r="M16" s="179">
        <f t="shared" si="3"/>
      </c>
    </row>
    <row r="17" spans="1:13" ht="19.5" customHeight="1">
      <c r="A17" s="32">
        <v>11</v>
      </c>
      <c r="B17" s="253"/>
      <c r="C17" s="254"/>
      <c r="D17" s="255"/>
      <c r="E17" s="185">
        <f t="shared" si="0"/>
      </c>
      <c r="F17" s="179">
        <f t="shared" si="2"/>
      </c>
      <c r="G17" s="191"/>
      <c r="H17" s="165">
        <v>36</v>
      </c>
      <c r="I17" s="253"/>
      <c r="J17" s="254"/>
      <c r="K17" s="255"/>
      <c r="L17" s="185">
        <f t="shared" si="1"/>
      </c>
      <c r="M17" s="179">
        <f t="shared" si="3"/>
      </c>
    </row>
    <row r="18" spans="1:13" ht="19.5" customHeight="1">
      <c r="A18" s="32">
        <v>12</v>
      </c>
      <c r="B18" s="253"/>
      <c r="C18" s="254"/>
      <c r="D18" s="255"/>
      <c r="E18" s="185">
        <f t="shared" si="0"/>
      </c>
      <c r="F18" s="179">
        <f t="shared" si="2"/>
      </c>
      <c r="G18" s="191"/>
      <c r="H18" s="165">
        <v>37</v>
      </c>
      <c r="I18" s="253"/>
      <c r="J18" s="254"/>
      <c r="K18" s="255"/>
      <c r="L18" s="185">
        <f t="shared" si="1"/>
      </c>
      <c r="M18" s="179">
        <f t="shared" si="3"/>
      </c>
    </row>
    <row r="19" spans="1:13" ht="19.5" customHeight="1">
      <c r="A19" s="32">
        <v>13</v>
      </c>
      <c r="B19" s="253"/>
      <c r="C19" s="254"/>
      <c r="D19" s="255"/>
      <c r="E19" s="185">
        <f t="shared" si="0"/>
      </c>
      <c r="F19" s="179">
        <f t="shared" si="2"/>
      </c>
      <c r="G19" s="191"/>
      <c r="H19" s="165">
        <v>38</v>
      </c>
      <c r="I19" s="253"/>
      <c r="J19" s="254"/>
      <c r="K19" s="255"/>
      <c r="L19" s="185">
        <f t="shared" si="1"/>
      </c>
      <c r="M19" s="179">
        <f t="shared" si="3"/>
      </c>
    </row>
    <row r="20" spans="1:13" ht="19.5" customHeight="1">
      <c r="A20" s="32">
        <v>14</v>
      </c>
      <c r="B20" s="253"/>
      <c r="C20" s="254"/>
      <c r="D20" s="255"/>
      <c r="E20" s="185">
        <f t="shared" si="0"/>
      </c>
      <c r="F20" s="179">
        <f t="shared" si="2"/>
      </c>
      <c r="G20" s="191"/>
      <c r="H20" s="165">
        <v>39</v>
      </c>
      <c r="I20" s="253"/>
      <c r="J20" s="254"/>
      <c r="K20" s="255"/>
      <c r="L20" s="185">
        <f t="shared" si="1"/>
      </c>
      <c r="M20" s="179">
        <f t="shared" si="3"/>
      </c>
    </row>
    <row r="21" spans="1:13" ht="19.5" customHeight="1">
      <c r="A21" s="32">
        <v>15</v>
      </c>
      <c r="B21" s="253"/>
      <c r="C21" s="254"/>
      <c r="D21" s="255"/>
      <c r="E21" s="185">
        <f t="shared" si="0"/>
      </c>
      <c r="F21" s="179">
        <f t="shared" si="2"/>
      </c>
      <c r="G21" s="191"/>
      <c r="H21" s="165">
        <v>40</v>
      </c>
      <c r="I21" s="253"/>
      <c r="J21" s="254"/>
      <c r="K21" s="255"/>
      <c r="L21" s="185">
        <f t="shared" si="1"/>
      </c>
      <c r="M21" s="179">
        <f t="shared" si="3"/>
      </c>
    </row>
    <row r="22" spans="1:13" ht="19.5" customHeight="1">
      <c r="A22" s="32">
        <v>16</v>
      </c>
      <c r="B22" s="253"/>
      <c r="C22" s="254"/>
      <c r="D22" s="255"/>
      <c r="E22" s="185">
        <f t="shared" si="0"/>
      </c>
      <c r="F22" s="179">
        <f t="shared" si="2"/>
      </c>
      <c r="G22" s="191"/>
      <c r="H22" s="165">
        <v>41</v>
      </c>
      <c r="I22" s="34"/>
      <c r="J22" s="254"/>
      <c r="K22" s="255"/>
      <c r="L22" s="185">
        <f t="shared" si="1"/>
      </c>
      <c r="M22" s="179">
        <f t="shared" si="3"/>
      </c>
    </row>
    <row r="23" spans="1:13" ht="19.5" customHeight="1">
      <c r="A23" s="32">
        <v>17</v>
      </c>
      <c r="B23" s="253"/>
      <c r="C23" s="254"/>
      <c r="D23" s="255"/>
      <c r="E23" s="185">
        <f t="shared" si="0"/>
      </c>
      <c r="F23" s="179">
        <f t="shared" si="2"/>
      </c>
      <c r="G23" s="191"/>
      <c r="H23" s="165">
        <v>42</v>
      </c>
      <c r="I23" s="34"/>
      <c r="J23" s="254"/>
      <c r="K23" s="255"/>
      <c r="L23" s="185">
        <f t="shared" si="1"/>
      </c>
      <c r="M23" s="179">
        <f t="shared" si="3"/>
      </c>
    </row>
    <row r="24" spans="1:13" ht="19.5" customHeight="1">
      <c r="A24" s="32">
        <v>18</v>
      </c>
      <c r="B24" s="253"/>
      <c r="C24" s="254"/>
      <c r="D24" s="255"/>
      <c r="E24" s="185">
        <f t="shared" si="0"/>
      </c>
      <c r="F24" s="179">
        <f t="shared" si="2"/>
      </c>
      <c r="G24" s="191"/>
      <c r="H24" s="165">
        <v>43</v>
      </c>
      <c r="J24" s="35"/>
      <c r="K24" s="255"/>
      <c r="L24" s="185"/>
      <c r="M24" s="179">
        <f t="shared" si="3"/>
      </c>
    </row>
    <row r="25" spans="1:13" ht="19.5" customHeight="1">
      <c r="A25" s="32">
        <v>19</v>
      </c>
      <c r="B25" s="253"/>
      <c r="C25" s="254"/>
      <c r="D25" s="255"/>
      <c r="E25" s="185">
        <f t="shared" si="0"/>
      </c>
      <c r="F25" s="179">
        <f t="shared" si="2"/>
      </c>
      <c r="G25" s="191"/>
      <c r="H25" s="165">
        <v>44</v>
      </c>
      <c r="I25" s="256"/>
      <c r="J25" s="256"/>
      <c r="K25" s="257"/>
      <c r="L25" s="185"/>
      <c r="M25" s="179">
        <f t="shared" si="3"/>
      </c>
    </row>
    <row r="26" spans="1:13" ht="19.5" customHeight="1">
      <c r="A26" s="32">
        <v>20</v>
      </c>
      <c r="B26" s="253"/>
      <c r="C26" s="254"/>
      <c r="D26" s="255"/>
      <c r="E26" s="185">
        <f t="shared" si="0"/>
      </c>
      <c r="F26" s="179">
        <f t="shared" si="2"/>
      </c>
      <c r="G26" s="191"/>
      <c r="H26" s="165">
        <v>45</v>
      </c>
      <c r="I26" s="258"/>
      <c r="J26" s="259"/>
      <c r="K26" s="260"/>
      <c r="L26" s="185">
        <f aca="true" t="shared" si="4" ref="L26:L31">IF(K26=0,"",133000)</f>
      </c>
      <c r="M26" s="179">
        <f t="shared" si="3"/>
      </c>
    </row>
    <row r="27" spans="1:13" ht="19.5" customHeight="1">
      <c r="A27" s="32">
        <v>21</v>
      </c>
      <c r="B27" s="253"/>
      <c r="C27" s="254"/>
      <c r="D27" s="255"/>
      <c r="E27" s="185">
        <f t="shared" si="0"/>
      </c>
      <c r="F27" s="179">
        <f t="shared" si="2"/>
      </c>
      <c r="G27" s="191"/>
      <c r="H27" s="165">
        <v>46</v>
      </c>
      <c r="I27" s="258"/>
      <c r="J27" s="259"/>
      <c r="K27" s="260"/>
      <c r="L27" s="185">
        <f t="shared" si="4"/>
      </c>
      <c r="M27" s="179">
        <f t="shared" si="3"/>
      </c>
    </row>
    <row r="28" spans="1:13" ht="19.5" customHeight="1">
      <c r="A28" s="32">
        <v>22</v>
      </c>
      <c r="B28" s="253"/>
      <c r="C28" s="254"/>
      <c r="D28" s="255"/>
      <c r="E28" s="185">
        <f t="shared" si="0"/>
      </c>
      <c r="F28" s="179">
        <f t="shared" si="2"/>
      </c>
      <c r="G28" s="191"/>
      <c r="H28" s="165">
        <v>47</v>
      </c>
      <c r="I28" s="258"/>
      <c r="J28" s="259"/>
      <c r="K28" s="260"/>
      <c r="L28" s="185">
        <f t="shared" si="4"/>
      </c>
      <c r="M28" s="179">
        <f t="shared" si="3"/>
      </c>
    </row>
    <row r="29" spans="1:13" ht="19.5" customHeight="1">
      <c r="A29" s="32">
        <v>23</v>
      </c>
      <c r="B29" s="253"/>
      <c r="C29" s="254"/>
      <c r="D29" s="255"/>
      <c r="E29" s="185">
        <f t="shared" si="0"/>
      </c>
      <c r="F29" s="179">
        <f t="shared" si="2"/>
      </c>
      <c r="G29" s="191"/>
      <c r="H29" s="165">
        <v>48</v>
      </c>
      <c r="I29" s="258"/>
      <c r="J29" s="259"/>
      <c r="K29" s="260"/>
      <c r="L29" s="185">
        <f t="shared" si="4"/>
      </c>
      <c r="M29" s="179">
        <f t="shared" si="3"/>
      </c>
    </row>
    <row r="30" spans="1:13" ht="19.5" customHeight="1">
      <c r="A30" s="32">
        <v>24</v>
      </c>
      <c r="B30" s="253"/>
      <c r="C30" s="254"/>
      <c r="D30" s="255"/>
      <c r="E30" s="185">
        <f t="shared" si="0"/>
      </c>
      <c r="F30" s="179">
        <f t="shared" si="2"/>
      </c>
      <c r="G30" s="191"/>
      <c r="H30" s="165">
        <v>49</v>
      </c>
      <c r="I30" s="258"/>
      <c r="J30" s="259"/>
      <c r="K30" s="260"/>
      <c r="L30" s="185">
        <f t="shared" si="4"/>
      </c>
      <c r="M30" s="179">
        <f t="shared" si="3"/>
      </c>
    </row>
    <row r="31" spans="1:13" ht="19.5" customHeight="1" thickBot="1">
      <c r="A31" s="32">
        <v>25</v>
      </c>
      <c r="B31" s="253"/>
      <c r="C31" s="254"/>
      <c r="D31" s="255"/>
      <c r="E31" s="185">
        <f t="shared" si="0"/>
      </c>
      <c r="F31" s="179">
        <f t="shared" si="2"/>
      </c>
      <c r="G31" s="191"/>
      <c r="H31" s="165">
        <v>50</v>
      </c>
      <c r="I31" s="258"/>
      <c r="J31" s="259"/>
      <c r="K31" s="260"/>
      <c r="L31" s="185">
        <f t="shared" si="4"/>
      </c>
      <c r="M31" s="179">
        <f t="shared" si="3"/>
      </c>
    </row>
    <row r="32" spans="1:14" ht="19.5" customHeight="1" thickTop="1">
      <c r="A32" s="56"/>
      <c r="B32" s="57"/>
      <c r="C32" s="58"/>
      <c r="D32" s="59"/>
      <c r="E32" s="60"/>
      <c r="F32" s="59"/>
      <c r="G32" s="45"/>
      <c r="H32" s="410" t="s">
        <v>44</v>
      </c>
      <c r="I32" s="411"/>
      <c r="J32" s="419"/>
      <c r="K32" s="42">
        <f>SUM(D7:D31,K7:K31)</f>
        <v>0</v>
      </c>
      <c r="L32" s="42">
        <f>SUM(E7:E31,L7:L31)</f>
        <v>0</v>
      </c>
      <c r="M32" s="42">
        <f>SUM(F7:F31,M7:M31)</f>
        <v>0</v>
      </c>
      <c r="N32" s="91"/>
    </row>
    <row r="33" spans="1:7" ht="19.5" customHeight="1">
      <c r="A33" s="61" t="s">
        <v>64</v>
      </c>
      <c r="B33" s="62"/>
      <c r="C33" s="63"/>
      <c r="D33" s="45"/>
      <c r="E33" s="64"/>
      <c r="F33" s="45"/>
      <c r="G33" s="45"/>
    </row>
    <row r="34" spans="1:13" ht="19.5" customHeight="1">
      <c r="A34" s="43" t="str">
        <f>"※選定額欄は、"&amp;D5&amp;"と基準額とを比較して小さい方の額を記入すること。ただし、千円未満切り捨てとする。"</f>
        <v>※選定額欄は、補助対象経費
の支出予定額と基準額とを比較して小さい方の額を記入すること。ただし、千円未満切り捨てとする。</v>
      </c>
      <c r="H34" s="65"/>
      <c r="I34" s="65"/>
      <c r="J34" s="65"/>
      <c r="K34" s="65"/>
      <c r="L34" s="65"/>
      <c r="M34" s="65"/>
    </row>
    <row r="35" spans="1:13" ht="19.5" customHeight="1">
      <c r="A35" s="43" t="s">
        <v>65</v>
      </c>
      <c r="H35" s="65"/>
      <c r="I35" s="65"/>
      <c r="J35" s="65"/>
      <c r="K35" s="65"/>
      <c r="L35" s="65"/>
      <c r="M35" s="65"/>
    </row>
    <row r="36" spans="1:16" s="23" customFormat="1" ht="19.5" customHeight="1">
      <c r="A36" s="23" t="s">
        <v>66</v>
      </c>
      <c r="H36" s="45"/>
      <c r="I36" s="45"/>
      <c r="J36" s="45"/>
      <c r="K36" s="45"/>
      <c r="L36" s="45"/>
      <c r="M36" s="45"/>
      <c r="O36" s="25"/>
      <c r="P36" s="25"/>
    </row>
    <row r="37" spans="1:16" s="23" customFormat="1" ht="19.5" customHeight="1">
      <c r="A37" s="401" t="s">
        <v>63</v>
      </c>
      <c r="B37" s="401"/>
      <c r="C37" s="401"/>
      <c r="D37" s="401"/>
      <c r="E37" s="401"/>
      <c r="F37" s="401"/>
      <c r="G37" s="420"/>
      <c r="H37" s="420"/>
      <c r="I37" s="420"/>
      <c r="J37" s="420"/>
      <c r="K37" s="420"/>
      <c r="L37" s="420"/>
      <c r="M37" s="420"/>
      <c r="O37" s="25"/>
      <c r="P37" s="25"/>
    </row>
    <row r="38" spans="5:13" ht="19.5" customHeight="1">
      <c r="E38" s="28"/>
      <c r="F38" s="66"/>
      <c r="G38" s="66"/>
      <c r="H38" s="66"/>
      <c r="I38" s="66"/>
      <c r="J38" s="66"/>
      <c r="K38" s="66"/>
      <c r="L38" s="66"/>
      <c r="M38" s="53" t="s">
        <v>50</v>
      </c>
    </row>
    <row r="39" spans="5:13" ht="19.5" customHeight="1">
      <c r="E39" s="28"/>
      <c r="F39" s="66"/>
      <c r="G39" s="66"/>
      <c r="H39" s="66"/>
      <c r="I39" s="66"/>
      <c r="J39" s="66"/>
      <c r="K39" s="66"/>
      <c r="L39" s="66"/>
      <c r="M39" s="30" t="s">
        <v>33</v>
      </c>
    </row>
    <row r="40" spans="1:16" s="27" customFormat="1" ht="19.5" customHeight="1">
      <c r="A40" s="402" t="s">
        <v>35</v>
      </c>
      <c r="B40" s="413" t="s">
        <v>36</v>
      </c>
      <c r="C40" s="414"/>
      <c r="D40" s="417" t="s">
        <v>37</v>
      </c>
      <c r="E40" s="402" t="s">
        <v>38</v>
      </c>
      <c r="F40" s="399" t="s">
        <v>39</v>
      </c>
      <c r="G40" s="54"/>
      <c r="H40" s="402" t="s">
        <v>35</v>
      </c>
      <c r="I40" s="413" t="s">
        <v>36</v>
      </c>
      <c r="J40" s="414"/>
      <c r="K40" s="417" t="s">
        <v>37</v>
      </c>
      <c r="L40" s="402" t="s">
        <v>38</v>
      </c>
      <c r="M40" s="399" t="s">
        <v>39</v>
      </c>
      <c r="O40" s="31"/>
      <c r="P40" s="25"/>
    </row>
    <row r="41" spans="1:16" s="27" customFormat="1" ht="19.5" customHeight="1">
      <c r="A41" s="403"/>
      <c r="B41" s="32" t="s">
        <v>40</v>
      </c>
      <c r="C41" s="32" t="s">
        <v>41</v>
      </c>
      <c r="D41" s="418"/>
      <c r="E41" s="403"/>
      <c r="F41" s="400"/>
      <c r="G41" s="54"/>
      <c r="H41" s="403"/>
      <c r="I41" s="32" t="s">
        <v>40</v>
      </c>
      <c r="J41" s="32" t="s">
        <v>41</v>
      </c>
      <c r="K41" s="418"/>
      <c r="L41" s="403"/>
      <c r="M41" s="400"/>
      <c r="O41" s="31"/>
      <c r="P41" s="25"/>
    </row>
    <row r="42" spans="1:15" ht="19.5" customHeight="1">
      <c r="A42" s="32">
        <v>1</v>
      </c>
      <c r="B42" s="46" t="s">
        <v>67</v>
      </c>
      <c r="C42" s="47" t="s">
        <v>32</v>
      </c>
      <c r="D42" s="49">
        <v>700000</v>
      </c>
      <c r="E42" s="50">
        <f aca="true" t="shared" si="5" ref="E42:E66">IF(D42&gt;0,133000,"")</f>
        <v>133000</v>
      </c>
      <c r="F42" s="49">
        <f aca="true" t="shared" si="6" ref="F42:F66">ROUNDDOWN(MIN(D42:E42),-3)</f>
        <v>133000</v>
      </c>
      <c r="G42" s="55"/>
      <c r="H42" s="32">
        <v>26</v>
      </c>
      <c r="I42" s="46"/>
      <c r="J42" s="47"/>
      <c r="K42" s="49"/>
      <c r="L42" s="37">
        <f aca="true" t="shared" si="7" ref="L42:L66">IF(K42&gt;0,133000,"")</f>
      </c>
      <c r="M42" s="49">
        <f aca="true" t="shared" si="8" ref="M42:M66">ROUNDDOWN(MIN(K42:L42),-3)</f>
        <v>0</v>
      </c>
      <c r="O42" s="31"/>
    </row>
    <row r="43" spans="1:13" ht="19.5" customHeight="1">
      <c r="A43" s="32">
        <v>2</v>
      </c>
      <c r="B43" s="46" t="s">
        <v>53</v>
      </c>
      <c r="C43" s="47" t="s">
        <v>34</v>
      </c>
      <c r="D43" s="49">
        <v>200000</v>
      </c>
      <c r="E43" s="50">
        <f t="shared" si="5"/>
        <v>133000</v>
      </c>
      <c r="F43" s="49">
        <f t="shared" si="6"/>
        <v>133000</v>
      </c>
      <c r="G43" s="55"/>
      <c r="H43" s="32">
        <v>27</v>
      </c>
      <c r="I43" s="46"/>
      <c r="J43" s="47"/>
      <c r="K43" s="49"/>
      <c r="L43" s="37">
        <f t="shared" si="7"/>
      </c>
      <c r="M43" s="49">
        <f t="shared" si="8"/>
        <v>0</v>
      </c>
    </row>
    <row r="44" spans="1:13" ht="19.5" customHeight="1">
      <c r="A44" s="32">
        <v>3</v>
      </c>
      <c r="B44" s="46" t="s">
        <v>55</v>
      </c>
      <c r="C44" s="47" t="s">
        <v>31</v>
      </c>
      <c r="D44" s="49">
        <v>800000</v>
      </c>
      <c r="E44" s="50">
        <f t="shared" si="5"/>
        <v>133000</v>
      </c>
      <c r="F44" s="49">
        <f t="shared" si="6"/>
        <v>133000</v>
      </c>
      <c r="G44" s="55"/>
      <c r="H44" s="32">
        <v>28</v>
      </c>
      <c r="I44" s="46"/>
      <c r="J44" s="47"/>
      <c r="K44" s="49"/>
      <c r="L44" s="37">
        <f t="shared" si="7"/>
      </c>
      <c r="M44" s="49">
        <f t="shared" si="8"/>
        <v>0</v>
      </c>
    </row>
    <row r="45" spans="1:13" ht="19.5" customHeight="1">
      <c r="A45" s="32">
        <v>4</v>
      </c>
      <c r="B45" s="46"/>
      <c r="C45" s="47"/>
      <c r="D45" s="49"/>
      <c r="E45" s="50">
        <f t="shared" si="5"/>
      </c>
      <c r="F45" s="49">
        <f t="shared" si="6"/>
        <v>0</v>
      </c>
      <c r="G45" s="55"/>
      <c r="H45" s="32">
        <v>29</v>
      </c>
      <c r="I45" s="46"/>
      <c r="J45" s="47"/>
      <c r="K45" s="49"/>
      <c r="L45" s="37">
        <f t="shared" si="7"/>
      </c>
      <c r="M45" s="49">
        <f t="shared" si="8"/>
        <v>0</v>
      </c>
    </row>
    <row r="46" spans="1:13" ht="19.5" customHeight="1">
      <c r="A46" s="32">
        <v>5</v>
      </c>
      <c r="B46" s="46"/>
      <c r="C46" s="47"/>
      <c r="D46" s="49"/>
      <c r="E46" s="50">
        <f t="shared" si="5"/>
      </c>
      <c r="F46" s="49">
        <f t="shared" si="6"/>
        <v>0</v>
      </c>
      <c r="G46" s="55"/>
      <c r="H46" s="32">
        <v>30</v>
      </c>
      <c r="I46" s="46"/>
      <c r="J46" s="47"/>
      <c r="K46" s="49"/>
      <c r="L46" s="37">
        <f t="shared" si="7"/>
      </c>
      <c r="M46" s="49">
        <f t="shared" si="8"/>
        <v>0</v>
      </c>
    </row>
    <row r="47" spans="1:13" ht="19.5" customHeight="1">
      <c r="A47" s="32">
        <v>6</v>
      </c>
      <c r="B47" s="46"/>
      <c r="C47" s="47"/>
      <c r="D47" s="49"/>
      <c r="E47" s="50">
        <f t="shared" si="5"/>
      </c>
      <c r="F47" s="49">
        <f t="shared" si="6"/>
        <v>0</v>
      </c>
      <c r="G47" s="55"/>
      <c r="H47" s="32">
        <v>31</v>
      </c>
      <c r="I47" s="46"/>
      <c r="J47" s="47"/>
      <c r="K47" s="49"/>
      <c r="L47" s="37">
        <f t="shared" si="7"/>
      </c>
      <c r="M47" s="49">
        <f t="shared" si="8"/>
        <v>0</v>
      </c>
    </row>
    <row r="48" spans="1:13" ht="19.5" customHeight="1">
      <c r="A48" s="32">
        <v>7</v>
      </c>
      <c r="B48" s="46"/>
      <c r="C48" s="47"/>
      <c r="D48" s="49"/>
      <c r="E48" s="50">
        <f t="shared" si="5"/>
      </c>
      <c r="F48" s="49">
        <f t="shared" si="6"/>
        <v>0</v>
      </c>
      <c r="G48" s="55"/>
      <c r="H48" s="32">
        <v>32</v>
      </c>
      <c r="I48" s="46"/>
      <c r="J48" s="47"/>
      <c r="K48" s="49"/>
      <c r="L48" s="37">
        <f t="shared" si="7"/>
      </c>
      <c r="M48" s="49">
        <f t="shared" si="8"/>
        <v>0</v>
      </c>
    </row>
    <row r="49" spans="1:13" ht="19.5" customHeight="1">
      <c r="A49" s="32">
        <v>8</v>
      </c>
      <c r="B49" s="46"/>
      <c r="C49" s="47"/>
      <c r="D49" s="49"/>
      <c r="E49" s="50">
        <f t="shared" si="5"/>
      </c>
      <c r="F49" s="49">
        <f t="shared" si="6"/>
        <v>0</v>
      </c>
      <c r="G49" s="55"/>
      <c r="H49" s="32">
        <v>33</v>
      </c>
      <c r="I49" s="46"/>
      <c r="J49" s="47"/>
      <c r="K49" s="49"/>
      <c r="L49" s="37">
        <f t="shared" si="7"/>
      </c>
      <c r="M49" s="49">
        <f t="shared" si="8"/>
        <v>0</v>
      </c>
    </row>
    <row r="50" spans="1:13" ht="19.5" customHeight="1">
      <c r="A50" s="32">
        <v>9</v>
      </c>
      <c r="B50" s="46"/>
      <c r="C50" s="47"/>
      <c r="D50" s="49"/>
      <c r="E50" s="50">
        <f t="shared" si="5"/>
      </c>
      <c r="F50" s="49">
        <f t="shared" si="6"/>
        <v>0</v>
      </c>
      <c r="G50" s="55"/>
      <c r="H50" s="32">
        <v>34</v>
      </c>
      <c r="I50" s="46"/>
      <c r="J50" s="47"/>
      <c r="K50" s="49"/>
      <c r="L50" s="37">
        <f t="shared" si="7"/>
      </c>
      <c r="M50" s="49">
        <f t="shared" si="8"/>
        <v>0</v>
      </c>
    </row>
    <row r="51" spans="1:13" ht="19.5" customHeight="1">
      <c r="A51" s="32">
        <v>10</v>
      </c>
      <c r="B51" s="46"/>
      <c r="C51" s="47"/>
      <c r="D51" s="49"/>
      <c r="E51" s="50">
        <f t="shared" si="5"/>
      </c>
      <c r="F51" s="49">
        <f t="shared" si="6"/>
        <v>0</v>
      </c>
      <c r="G51" s="55"/>
      <c r="H51" s="32">
        <v>35</v>
      </c>
      <c r="I51" s="46"/>
      <c r="J51" s="47"/>
      <c r="K51" s="49"/>
      <c r="L51" s="37">
        <f t="shared" si="7"/>
      </c>
      <c r="M51" s="49">
        <f t="shared" si="8"/>
        <v>0</v>
      </c>
    </row>
    <row r="52" spans="1:13" ht="19.5" customHeight="1">
      <c r="A52" s="32">
        <v>11</v>
      </c>
      <c r="B52" s="46"/>
      <c r="C52" s="47"/>
      <c r="D52" s="49"/>
      <c r="E52" s="50">
        <f t="shared" si="5"/>
      </c>
      <c r="F52" s="49">
        <f t="shared" si="6"/>
        <v>0</v>
      </c>
      <c r="G52" s="55"/>
      <c r="H52" s="32">
        <v>36</v>
      </c>
      <c r="I52" s="46"/>
      <c r="J52" s="47"/>
      <c r="K52" s="49"/>
      <c r="L52" s="37">
        <f t="shared" si="7"/>
      </c>
      <c r="M52" s="49">
        <f t="shared" si="8"/>
        <v>0</v>
      </c>
    </row>
    <row r="53" spans="1:13" ht="19.5" customHeight="1">
      <c r="A53" s="32">
        <v>12</v>
      </c>
      <c r="B53" s="46"/>
      <c r="C53" s="47"/>
      <c r="D53" s="49"/>
      <c r="E53" s="50">
        <f t="shared" si="5"/>
      </c>
      <c r="F53" s="49">
        <f t="shared" si="6"/>
        <v>0</v>
      </c>
      <c r="G53" s="55"/>
      <c r="H53" s="32">
        <v>37</v>
      </c>
      <c r="I53" s="46"/>
      <c r="J53" s="47"/>
      <c r="K53" s="49"/>
      <c r="L53" s="37">
        <f t="shared" si="7"/>
      </c>
      <c r="M53" s="49">
        <f t="shared" si="8"/>
        <v>0</v>
      </c>
    </row>
    <row r="54" spans="1:13" ht="19.5" customHeight="1">
      <c r="A54" s="32">
        <v>13</v>
      </c>
      <c r="B54" s="46"/>
      <c r="C54" s="47"/>
      <c r="D54" s="49"/>
      <c r="E54" s="50">
        <f t="shared" si="5"/>
      </c>
      <c r="F54" s="49">
        <f t="shared" si="6"/>
        <v>0</v>
      </c>
      <c r="G54" s="55"/>
      <c r="H54" s="32">
        <v>38</v>
      </c>
      <c r="I54" s="46"/>
      <c r="J54" s="47"/>
      <c r="K54" s="49"/>
      <c r="L54" s="37">
        <f t="shared" si="7"/>
      </c>
      <c r="M54" s="49">
        <f t="shared" si="8"/>
        <v>0</v>
      </c>
    </row>
    <row r="55" spans="1:13" ht="19.5" customHeight="1">
      <c r="A55" s="32">
        <v>14</v>
      </c>
      <c r="B55" s="46"/>
      <c r="C55" s="47"/>
      <c r="D55" s="49"/>
      <c r="E55" s="50">
        <f t="shared" si="5"/>
      </c>
      <c r="F55" s="49">
        <f t="shared" si="6"/>
        <v>0</v>
      </c>
      <c r="G55" s="55"/>
      <c r="H55" s="32">
        <v>39</v>
      </c>
      <c r="I55" s="46"/>
      <c r="J55" s="47"/>
      <c r="K55" s="49"/>
      <c r="L55" s="37">
        <f t="shared" si="7"/>
      </c>
      <c r="M55" s="49">
        <f t="shared" si="8"/>
        <v>0</v>
      </c>
    </row>
    <row r="56" spans="1:13" ht="19.5" customHeight="1">
      <c r="A56" s="32">
        <v>15</v>
      </c>
      <c r="B56" s="46"/>
      <c r="C56" s="47"/>
      <c r="D56" s="49"/>
      <c r="E56" s="50">
        <f t="shared" si="5"/>
      </c>
      <c r="F56" s="49">
        <f t="shared" si="6"/>
        <v>0</v>
      </c>
      <c r="G56" s="55"/>
      <c r="H56" s="32">
        <v>40</v>
      </c>
      <c r="I56" s="46"/>
      <c r="J56" s="47"/>
      <c r="K56" s="49"/>
      <c r="L56" s="37">
        <f t="shared" si="7"/>
      </c>
      <c r="M56" s="49">
        <f t="shared" si="8"/>
        <v>0</v>
      </c>
    </row>
    <row r="57" spans="1:13" ht="19.5" customHeight="1">
      <c r="A57" s="32">
        <v>16</v>
      </c>
      <c r="B57" s="46"/>
      <c r="C57" s="47"/>
      <c r="D57" s="49"/>
      <c r="E57" s="50">
        <f t="shared" si="5"/>
      </c>
      <c r="F57" s="49">
        <f t="shared" si="6"/>
        <v>0</v>
      </c>
      <c r="G57" s="55"/>
      <c r="H57" s="32">
        <v>41</v>
      </c>
      <c r="I57" s="46"/>
      <c r="J57" s="47"/>
      <c r="K57" s="49"/>
      <c r="L57" s="37">
        <f t="shared" si="7"/>
      </c>
      <c r="M57" s="49">
        <f t="shared" si="8"/>
        <v>0</v>
      </c>
    </row>
    <row r="58" spans="1:13" ht="19.5" customHeight="1">
      <c r="A58" s="32">
        <v>17</v>
      </c>
      <c r="B58" s="46"/>
      <c r="C58" s="47"/>
      <c r="D58" s="49"/>
      <c r="E58" s="50">
        <f t="shared" si="5"/>
      </c>
      <c r="F58" s="49">
        <f t="shared" si="6"/>
        <v>0</v>
      </c>
      <c r="G58" s="55"/>
      <c r="H58" s="32">
        <v>42</v>
      </c>
      <c r="I58" s="46"/>
      <c r="J58" s="47"/>
      <c r="K58" s="49"/>
      <c r="L58" s="37">
        <f t="shared" si="7"/>
      </c>
      <c r="M58" s="49">
        <f t="shared" si="8"/>
        <v>0</v>
      </c>
    </row>
    <row r="59" spans="1:13" ht="19.5" customHeight="1">
      <c r="A59" s="32">
        <v>18</v>
      </c>
      <c r="B59" s="46"/>
      <c r="C59" s="47"/>
      <c r="D59" s="49"/>
      <c r="E59" s="50">
        <f t="shared" si="5"/>
      </c>
      <c r="F59" s="49">
        <f t="shared" si="6"/>
        <v>0</v>
      </c>
      <c r="G59" s="55"/>
      <c r="H59" s="32">
        <v>43</v>
      </c>
      <c r="I59" s="46"/>
      <c r="J59" s="47"/>
      <c r="K59" s="49"/>
      <c r="L59" s="37">
        <f t="shared" si="7"/>
      </c>
      <c r="M59" s="49">
        <f t="shared" si="8"/>
        <v>0</v>
      </c>
    </row>
    <row r="60" spans="1:13" ht="19.5" customHeight="1">
      <c r="A60" s="32">
        <v>19</v>
      </c>
      <c r="B60" s="46"/>
      <c r="C60" s="47"/>
      <c r="D60" s="49"/>
      <c r="E60" s="50">
        <f t="shared" si="5"/>
      </c>
      <c r="F60" s="49">
        <f t="shared" si="6"/>
        <v>0</v>
      </c>
      <c r="G60" s="55"/>
      <c r="H60" s="32">
        <v>44</v>
      </c>
      <c r="I60" s="46"/>
      <c r="J60" s="47"/>
      <c r="K60" s="49"/>
      <c r="L60" s="37">
        <f t="shared" si="7"/>
      </c>
      <c r="M60" s="49">
        <f t="shared" si="8"/>
        <v>0</v>
      </c>
    </row>
    <row r="61" spans="1:13" ht="19.5" customHeight="1">
      <c r="A61" s="32">
        <v>20</v>
      </c>
      <c r="B61" s="46"/>
      <c r="C61" s="47"/>
      <c r="D61" s="49"/>
      <c r="E61" s="50">
        <f t="shared" si="5"/>
      </c>
      <c r="F61" s="49">
        <f t="shared" si="6"/>
        <v>0</v>
      </c>
      <c r="G61" s="55"/>
      <c r="H61" s="32">
        <v>45</v>
      </c>
      <c r="I61" s="46"/>
      <c r="J61" s="47"/>
      <c r="K61" s="49"/>
      <c r="L61" s="37">
        <f t="shared" si="7"/>
      </c>
      <c r="M61" s="49">
        <f t="shared" si="8"/>
        <v>0</v>
      </c>
    </row>
    <row r="62" spans="1:13" ht="19.5" customHeight="1">
      <c r="A62" s="32">
        <v>21</v>
      </c>
      <c r="B62" s="46"/>
      <c r="C62" s="47"/>
      <c r="D62" s="49"/>
      <c r="E62" s="50">
        <f t="shared" si="5"/>
      </c>
      <c r="F62" s="49">
        <f t="shared" si="6"/>
        <v>0</v>
      </c>
      <c r="G62" s="55"/>
      <c r="H62" s="32">
        <v>46</v>
      </c>
      <c r="I62" s="46"/>
      <c r="J62" s="47"/>
      <c r="K62" s="49"/>
      <c r="L62" s="37">
        <f t="shared" si="7"/>
      </c>
      <c r="M62" s="49">
        <f t="shared" si="8"/>
        <v>0</v>
      </c>
    </row>
    <row r="63" spans="1:13" ht="19.5" customHeight="1">
      <c r="A63" s="32">
        <v>22</v>
      </c>
      <c r="B63" s="46"/>
      <c r="C63" s="47"/>
      <c r="D63" s="49"/>
      <c r="E63" s="50">
        <f t="shared" si="5"/>
      </c>
      <c r="F63" s="49">
        <f t="shared" si="6"/>
        <v>0</v>
      </c>
      <c r="G63" s="55"/>
      <c r="H63" s="32">
        <v>47</v>
      </c>
      <c r="I63" s="46"/>
      <c r="J63" s="47"/>
      <c r="K63" s="49"/>
      <c r="L63" s="37">
        <f t="shared" si="7"/>
      </c>
      <c r="M63" s="49">
        <f t="shared" si="8"/>
        <v>0</v>
      </c>
    </row>
    <row r="64" spans="1:13" ht="19.5" customHeight="1">
      <c r="A64" s="32">
        <v>23</v>
      </c>
      <c r="B64" s="46"/>
      <c r="C64" s="47"/>
      <c r="D64" s="49"/>
      <c r="E64" s="50">
        <f t="shared" si="5"/>
      </c>
      <c r="F64" s="49">
        <f t="shared" si="6"/>
        <v>0</v>
      </c>
      <c r="G64" s="55"/>
      <c r="H64" s="32">
        <v>48</v>
      </c>
      <c r="I64" s="46"/>
      <c r="J64" s="47"/>
      <c r="K64" s="49"/>
      <c r="L64" s="37">
        <f t="shared" si="7"/>
      </c>
      <c r="M64" s="49">
        <f t="shared" si="8"/>
        <v>0</v>
      </c>
    </row>
    <row r="65" spans="1:13" ht="19.5" customHeight="1">
      <c r="A65" s="32">
        <v>24</v>
      </c>
      <c r="B65" s="46"/>
      <c r="C65" s="47"/>
      <c r="D65" s="49"/>
      <c r="E65" s="50">
        <f t="shared" si="5"/>
      </c>
      <c r="F65" s="49">
        <f t="shared" si="6"/>
        <v>0</v>
      </c>
      <c r="G65" s="55"/>
      <c r="H65" s="32">
        <v>49</v>
      </c>
      <c r="I65" s="46"/>
      <c r="J65" s="47"/>
      <c r="K65" s="49"/>
      <c r="L65" s="37">
        <f t="shared" si="7"/>
      </c>
      <c r="M65" s="49">
        <f t="shared" si="8"/>
        <v>0</v>
      </c>
    </row>
    <row r="66" spans="1:13" ht="19.5" customHeight="1" thickBot="1">
      <c r="A66" s="32">
        <v>25</v>
      </c>
      <c r="B66" s="46"/>
      <c r="C66" s="47"/>
      <c r="D66" s="49"/>
      <c r="E66" s="50">
        <f t="shared" si="5"/>
      </c>
      <c r="F66" s="49">
        <f t="shared" si="6"/>
        <v>0</v>
      </c>
      <c r="G66" s="55"/>
      <c r="H66" s="32">
        <v>50</v>
      </c>
      <c r="I66" s="46"/>
      <c r="J66" s="47"/>
      <c r="K66" s="49"/>
      <c r="L66" s="37">
        <f t="shared" si="7"/>
      </c>
      <c r="M66" s="49">
        <f t="shared" si="8"/>
        <v>0</v>
      </c>
    </row>
    <row r="67" spans="1:13" ht="19.5" customHeight="1" thickTop="1">
      <c r="A67" s="56"/>
      <c r="B67" s="57"/>
      <c r="C67" s="58"/>
      <c r="D67" s="59"/>
      <c r="E67" s="60"/>
      <c r="F67" s="59"/>
      <c r="G67" s="45"/>
      <c r="H67" s="410" t="s">
        <v>44</v>
      </c>
      <c r="I67" s="411"/>
      <c r="J67" s="419"/>
      <c r="K67" s="52">
        <f>SUM(D42:D66,K42:K66)</f>
        <v>1700000</v>
      </c>
      <c r="L67" s="52">
        <f>SUM(E42:E66,L42:L66)</f>
        <v>399000</v>
      </c>
      <c r="M67" s="52">
        <f>SUM(F42:F66,M42:M66)</f>
        <v>399000</v>
      </c>
    </row>
    <row r="68" spans="1:7" ht="19.5" customHeight="1">
      <c r="A68" s="61" t="s">
        <v>64</v>
      </c>
      <c r="B68" s="62"/>
      <c r="C68" s="63"/>
      <c r="D68" s="45"/>
      <c r="E68" s="64"/>
      <c r="F68" s="45"/>
      <c r="G68" s="45"/>
    </row>
    <row r="69" spans="1:13" ht="15" customHeight="1">
      <c r="A69" s="43" t="s">
        <v>48</v>
      </c>
      <c r="H69" s="65"/>
      <c r="I69" s="65"/>
      <c r="J69" s="65"/>
      <c r="K69" s="65"/>
      <c r="L69" s="65"/>
      <c r="M69" s="65"/>
    </row>
    <row r="70" spans="1:13" ht="15" customHeight="1">
      <c r="A70" s="43" t="s">
        <v>65</v>
      </c>
      <c r="H70" s="65"/>
      <c r="I70" s="65"/>
      <c r="J70" s="65"/>
      <c r="K70" s="65"/>
      <c r="L70" s="65"/>
      <c r="M70" s="65"/>
    </row>
  </sheetData>
  <sheetProtection/>
  <mergeCells count="27">
    <mergeCell ref="A2:M2"/>
    <mergeCell ref="A5:A6"/>
    <mergeCell ref="B5:C5"/>
    <mergeCell ref="D5:D6"/>
    <mergeCell ref="E5:E6"/>
    <mergeCell ref="F5:F6"/>
    <mergeCell ref="H5:H6"/>
    <mergeCell ref="K5:K6"/>
    <mergeCell ref="N1:N2"/>
    <mergeCell ref="N3:N4"/>
    <mergeCell ref="H67:J67"/>
    <mergeCell ref="M5:M6"/>
    <mergeCell ref="H32:J32"/>
    <mergeCell ref="A37:M37"/>
    <mergeCell ref="A40:A41"/>
    <mergeCell ref="I5:J5"/>
    <mergeCell ref="B40:C40"/>
    <mergeCell ref="H40:H41"/>
    <mergeCell ref="N5:N6"/>
    <mergeCell ref="F40:F41"/>
    <mergeCell ref="D40:D41"/>
    <mergeCell ref="E40:E41"/>
    <mergeCell ref="M40:M41"/>
    <mergeCell ref="L40:L41"/>
    <mergeCell ref="I40:J40"/>
    <mergeCell ref="L5:L6"/>
    <mergeCell ref="K40:K41"/>
  </mergeCells>
  <dataValidations count="1">
    <dataValidation type="list" allowBlank="1" showInputMessage="1" showErrorMessage="1" sqref="C42:C68 C7:C33 J42:J66 J7:J24 J26:J31">
      <formula1>$O$1:$O$4</formula1>
    </dataValidation>
  </dataValidations>
  <printOptions horizontalCentered="1"/>
  <pageMargins left="0.3937007874015748" right="0.3937007874015748" top="0.7874015748031497" bottom="0.1968503937007874" header="0.31496062992125984" footer="0"/>
  <pageSetup horizontalDpi="600" verticalDpi="600" orientation="landscape" paperSize="9" scale="80" r:id="rId1"/>
  <colBreaks count="1" manualBreakCount="1">
    <brk id="13" max="65535" man="1"/>
  </colBreaks>
</worksheet>
</file>

<file path=xl/worksheets/sheet11.xml><?xml version="1.0" encoding="utf-8"?>
<worksheet xmlns="http://schemas.openxmlformats.org/spreadsheetml/2006/main" xmlns:r="http://schemas.openxmlformats.org/officeDocument/2006/relationships">
  <sheetPr>
    <tabColor theme="8" tint="-0.24997000396251678"/>
  </sheetPr>
  <dimension ref="A1:L56"/>
  <sheetViews>
    <sheetView view="pageBreakPreview" zoomScale="80" zoomScaleNormal="80" zoomScaleSheetLayoutView="80" zoomScalePageLayoutView="0" workbookViewId="0" topLeftCell="A1">
      <selection activeCell="L6" sqref="L6"/>
    </sheetView>
  </sheetViews>
  <sheetFormatPr defaultColWidth="9.00390625" defaultRowHeight="19.5" customHeight="1"/>
  <cols>
    <col min="1" max="1" width="4.625" style="26" customWidth="1"/>
    <col min="2" max="2" width="20.625" style="26" customWidth="1"/>
    <col min="3" max="3" width="17.625" style="26" customWidth="1"/>
    <col min="4" max="4" width="40.625" style="26" customWidth="1"/>
    <col min="5" max="5" width="18.625" style="26" customWidth="1"/>
    <col min="6" max="6" width="6.625" style="27" customWidth="1"/>
    <col min="7" max="9" width="13.625" style="26" customWidth="1"/>
    <col min="10" max="10" width="20.875" style="26" customWidth="1"/>
    <col min="11" max="11" width="20.625" style="25" customWidth="1"/>
    <col min="12" max="12" width="9.00390625" style="25" customWidth="1"/>
    <col min="13" max="16384" width="9.00390625" style="26" customWidth="1"/>
  </cols>
  <sheetData>
    <row r="1" spans="1:12" s="28" customFormat="1" ht="19.5" customHeight="1">
      <c r="A1" s="167" t="str">
        <f>IF('基本情報を入力'!T4="交付申請",K6,K7)</f>
        <v>別紙様式第１号　別添６</v>
      </c>
      <c r="B1" s="167"/>
      <c r="C1" s="167"/>
      <c r="D1" s="167"/>
      <c r="E1" s="167"/>
      <c r="F1" s="168"/>
      <c r="G1" s="167"/>
      <c r="H1" s="167"/>
      <c r="I1" s="167"/>
      <c r="J1" s="398"/>
      <c r="K1" s="25" t="s">
        <v>68</v>
      </c>
      <c r="L1" s="25">
        <v>468000</v>
      </c>
    </row>
    <row r="2" spans="1:12" s="28" customFormat="1" ht="19.5" customHeight="1">
      <c r="A2" s="415" t="str">
        <f>IF('基本情報を入力'!T4="交付申請",K8,K9)</f>
        <v>看護学生修学支援（実施計画）</v>
      </c>
      <c r="B2" s="415"/>
      <c r="C2" s="415"/>
      <c r="D2" s="415"/>
      <c r="E2" s="415"/>
      <c r="F2" s="415"/>
      <c r="G2" s="415"/>
      <c r="H2" s="415"/>
      <c r="I2" s="415"/>
      <c r="J2" s="398"/>
      <c r="K2" s="25" t="s">
        <v>70</v>
      </c>
      <c r="L2" s="25">
        <v>672000</v>
      </c>
    </row>
    <row r="3" spans="1:12" s="28" customFormat="1" ht="19.5" customHeight="1">
      <c r="A3" s="171"/>
      <c r="B3" s="171"/>
      <c r="C3" s="171"/>
      <c r="D3" s="171"/>
      <c r="E3" s="171"/>
      <c r="F3" s="170"/>
      <c r="G3" s="171"/>
      <c r="H3" s="171"/>
      <c r="I3" s="172" t="str">
        <f>"病院名： "&amp;'基本情報を入力'!T8</f>
        <v>病院名： </v>
      </c>
      <c r="K3" s="25" t="s">
        <v>71</v>
      </c>
      <c r="L3" s="25">
        <v>228000</v>
      </c>
    </row>
    <row r="4" spans="1:12" s="27" customFormat="1" ht="19.5" customHeight="1">
      <c r="A4" s="171"/>
      <c r="B4" s="171"/>
      <c r="C4" s="171"/>
      <c r="D4" s="171"/>
      <c r="E4" s="171"/>
      <c r="F4" s="170"/>
      <c r="G4" s="171"/>
      <c r="H4" s="171"/>
      <c r="I4" s="173" t="s">
        <v>33</v>
      </c>
      <c r="K4" s="25" t="s">
        <v>72</v>
      </c>
      <c r="L4" s="25">
        <v>384000</v>
      </c>
    </row>
    <row r="5" spans="1:12" s="27" customFormat="1" ht="19.5" customHeight="1">
      <c r="A5" s="408" t="s">
        <v>35</v>
      </c>
      <c r="B5" s="404" t="s">
        <v>36</v>
      </c>
      <c r="C5" s="424"/>
      <c r="D5" s="424"/>
      <c r="E5" s="424"/>
      <c r="F5" s="425"/>
      <c r="G5" s="422" t="str">
        <f>IF('基本情報を入力'!T4="交付申請",K11,K13)</f>
        <v>補助対象経費
の支出予定額</v>
      </c>
      <c r="H5" s="408" t="s">
        <v>38</v>
      </c>
      <c r="I5" s="406" t="s">
        <v>39</v>
      </c>
      <c r="J5" s="398"/>
      <c r="L5" s="25"/>
    </row>
    <row r="6" spans="1:11" ht="19.5" customHeight="1">
      <c r="A6" s="409"/>
      <c r="B6" s="165" t="s">
        <v>40</v>
      </c>
      <c r="C6" s="165" t="s">
        <v>73</v>
      </c>
      <c r="D6" s="165" t="s">
        <v>74</v>
      </c>
      <c r="E6" s="165" t="s">
        <v>75</v>
      </c>
      <c r="F6" s="165" t="s">
        <v>76</v>
      </c>
      <c r="G6" s="423"/>
      <c r="H6" s="409"/>
      <c r="I6" s="407"/>
      <c r="J6" s="398"/>
      <c r="K6" s="26" t="s">
        <v>242</v>
      </c>
    </row>
    <row r="7" spans="1:11" ht="19.5" customHeight="1">
      <c r="A7" s="32">
        <v>1</v>
      </c>
      <c r="B7" s="258"/>
      <c r="C7" s="259"/>
      <c r="D7" s="259"/>
      <c r="E7" s="259"/>
      <c r="F7" s="261"/>
      <c r="G7" s="260"/>
      <c r="H7" s="193">
        <f>IF(C7=$K$1,$L$1,IF(C7=$K$2,$L$2,IF(C7=$K$3,$L$3,IF(C7=$K$4,$L$4,""))))</f>
      </c>
      <c r="I7" s="179">
        <f>IF(G7=0,"",ROUNDDOWN(MIN(G7:H7),-3))</f>
      </c>
      <c r="K7" s="26" t="s">
        <v>243</v>
      </c>
    </row>
    <row r="8" spans="1:11" ht="19.5" customHeight="1">
      <c r="A8" s="32">
        <v>2</v>
      </c>
      <c r="B8" s="258"/>
      <c r="C8" s="259"/>
      <c r="D8" s="259"/>
      <c r="E8" s="259"/>
      <c r="F8" s="261"/>
      <c r="G8" s="260"/>
      <c r="H8" s="193">
        <f aca="true" t="shared" si="0" ref="H8:H26">IF(C8=$K$1,$L$1,IF(C8=$K$2,$L$2,IF(C8=$K$3,$L$3,IF(C8=$K$4,$L$4,""))))</f>
      </c>
      <c r="I8" s="179">
        <f aca="true" t="shared" si="1" ref="I8:I26">IF(G8=0,"",ROUNDDOWN(MIN(G8:H8),-3))</f>
      </c>
      <c r="K8" s="26" t="s">
        <v>244</v>
      </c>
    </row>
    <row r="9" spans="1:11" ht="19.5" customHeight="1">
      <c r="A9" s="32">
        <v>3</v>
      </c>
      <c r="B9" s="258"/>
      <c r="C9" s="259"/>
      <c r="D9" s="259"/>
      <c r="E9" s="259"/>
      <c r="F9" s="261"/>
      <c r="G9" s="260"/>
      <c r="H9" s="193">
        <f t="shared" si="0"/>
      </c>
      <c r="I9" s="179">
        <f t="shared" si="1"/>
      </c>
      <c r="K9" s="26" t="s">
        <v>245</v>
      </c>
    </row>
    <row r="10" spans="1:11" ht="19.5" customHeight="1">
      <c r="A10" s="32">
        <v>4</v>
      </c>
      <c r="B10" s="258"/>
      <c r="C10" s="259"/>
      <c r="D10" s="259"/>
      <c r="E10" s="259"/>
      <c r="F10" s="261"/>
      <c r="G10" s="260"/>
      <c r="H10" s="193">
        <f t="shared" si="0"/>
      </c>
      <c r="I10" s="179">
        <f t="shared" si="1"/>
      </c>
      <c r="K10" s="26"/>
    </row>
    <row r="11" spans="1:11" ht="19.5" customHeight="1">
      <c r="A11" s="32">
        <v>5</v>
      </c>
      <c r="B11" s="258"/>
      <c r="C11" s="259"/>
      <c r="D11" s="259"/>
      <c r="E11" s="259"/>
      <c r="F11" s="261"/>
      <c r="G11" s="260"/>
      <c r="H11" s="193">
        <f t="shared" si="0"/>
      </c>
      <c r="I11" s="179">
        <f t="shared" si="1"/>
      </c>
      <c r="K11" s="31" t="s">
        <v>220</v>
      </c>
    </row>
    <row r="12" spans="1:11" ht="19.5" customHeight="1">
      <c r="A12" s="32">
        <v>6</v>
      </c>
      <c r="B12" s="258"/>
      <c r="C12" s="259"/>
      <c r="D12" s="259"/>
      <c r="E12" s="259"/>
      <c r="F12" s="261"/>
      <c r="G12" s="260"/>
      <c r="H12" s="193">
        <f t="shared" si="0"/>
      </c>
      <c r="I12" s="179">
        <f t="shared" si="1"/>
      </c>
      <c r="K12" s="31"/>
    </row>
    <row r="13" spans="1:11" ht="19.5" customHeight="1">
      <c r="A13" s="32">
        <v>7</v>
      </c>
      <c r="B13" s="258"/>
      <c r="C13" s="259"/>
      <c r="D13" s="259"/>
      <c r="E13" s="259"/>
      <c r="F13" s="261"/>
      <c r="G13" s="260"/>
      <c r="H13" s="193">
        <f t="shared" si="0"/>
      </c>
      <c r="I13" s="179">
        <f t="shared" si="1"/>
      </c>
      <c r="K13" s="31" t="s">
        <v>221</v>
      </c>
    </row>
    <row r="14" spans="1:9" ht="19.5" customHeight="1">
      <c r="A14" s="32">
        <v>8</v>
      </c>
      <c r="B14" s="258"/>
      <c r="C14" s="259"/>
      <c r="D14" s="259"/>
      <c r="E14" s="259"/>
      <c r="F14" s="261"/>
      <c r="G14" s="260"/>
      <c r="H14" s="193">
        <f t="shared" si="0"/>
      </c>
      <c r="I14" s="179">
        <f t="shared" si="1"/>
      </c>
    </row>
    <row r="15" spans="1:9" ht="19.5" customHeight="1">
      <c r="A15" s="32">
        <v>9</v>
      </c>
      <c r="B15" s="258"/>
      <c r="C15" s="259"/>
      <c r="D15" s="259"/>
      <c r="E15" s="259"/>
      <c r="F15" s="261"/>
      <c r="G15" s="260"/>
      <c r="H15" s="193">
        <f t="shared" si="0"/>
      </c>
      <c r="I15" s="179">
        <f t="shared" si="1"/>
      </c>
    </row>
    <row r="16" spans="1:9" ht="19.5" customHeight="1">
      <c r="A16" s="32">
        <v>10</v>
      </c>
      <c r="B16" s="258"/>
      <c r="C16" s="259"/>
      <c r="D16" s="259"/>
      <c r="E16" s="259"/>
      <c r="F16" s="261"/>
      <c r="G16" s="260"/>
      <c r="H16" s="193">
        <f t="shared" si="0"/>
      </c>
      <c r="I16" s="179">
        <f t="shared" si="1"/>
      </c>
    </row>
    <row r="17" spans="1:9" ht="19.5" customHeight="1">
      <c r="A17" s="32">
        <v>11</v>
      </c>
      <c r="B17" s="258"/>
      <c r="C17" s="259"/>
      <c r="D17" s="259"/>
      <c r="E17" s="259"/>
      <c r="F17" s="261"/>
      <c r="G17" s="260"/>
      <c r="H17" s="193">
        <f t="shared" si="0"/>
      </c>
      <c r="I17" s="179">
        <f t="shared" si="1"/>
      </c>
    </row>
    <row r="18" spans="1:9" ht="19.5" customHeight="1">
      <c r="A18" s="32">
        <v>12</v>
      </c>
      <c r="B18" s="258"/>
      <c r="C18" s="259"/>
      <c r="D18" s="259"/>
      <c r="E18" s="259"/>
      <c r="F18" s="261"/>
      <c r="G18" s="260"/>
      <c r="H18" s="193">
        <f t="shared" si="0"/>
      </c>
      <c r="I18" s="179">
        <f t="shared" si="1"/>
      </c>
    </row>
    <row r="19" spans="1:9" ht="19.5" customHeight="1">
      <c r="A19" s="32">
        <v>13</v>
      </c>
      <c r="B19" s="258"/>
      <c r="C19" s="259"/>
      <c r="D19" s="259"/>
      <c r="E19" s="259"/>
      <c r="F19" s="261"/>
      <c r="G19" s="260"/>
      <c r="H19" s="193">
        <f t="shared" si="0"/>
      </c>
      <c r="I19" s="179">
        <f t="shared" si="1"/>
      </c>
    </row>
    <row r="20" spans="1:9" ht="19.5" customHeight="1">
      <c r="A20" s="32">
        <v>14</v>
      </c>
      <c r="B20" s="258"/>
      <c r="C20" s="259"/>
      <c r="D20" s="259"/>
      <c r="E20" s="259"/>
      <c r="F20" s="261"/>
      <c r="G20" s="260"/>
      <c r="H20" s="193">
        <f t="shared" si="0"/>
      </c>
      <c r="I20" s="179">
        <f t="shared" si="1"/>
      </c>
    </row>
    <row r="21" spans="1:9" ht="19.5" customHeight="1">
      <c r="A21" s="32">
        <v>15</v>
      </c>
      <c r="B21" s="258"/>
      <c r="C21" s="259"/>
      <c r="D21" s="259"/>
      <c r="E21" s="259"/>
      <c r="F21" s="261"/>
      <c r="G21" s="260"/>
      <c r="H21" s="193">
        <f t="shared" si="0"/>
      </c>
      <c r="I21" s="179">
        <f t="shared" si="1"/>
      </c>
    </row>
    <row r="22" spans="1:9" ht="19.5" customHeight="1">
      <c r="A22" s="32">
        <v>16</v>
      </c>
      <c r="B22" s="258"/>
      <c r="C22" s="259"/>
      <c r="D22" s="259"/>
      <c r="E22" s="259"/>
      <c r="F22" s="261"/>
      <c r="G22" s="260"/>
      <c r="H22" s="193">
        <f t="shared" si="0"/>
      </c>
      <c r="I22" s="179">
        <f t="shared" si="1"/>
      </c>
    </row>
    <row r="23" spans="1:9" ht="19.5" customHeight="1">
      <c r="A23" s="32">
        <v>17</v>
      </c>
      <c r="B23" s="258"/>
      <c r="C23" s="259"/>
      <c r="D23" s="259"/>
      <c r="E23" s="259"/>
      <c r="F23" s="261"/>
      <c r="G23" s="260"/>
      <c r="H23" s="193">
        <f t="shared" si="0"/>
      </c>
      <c r="I23" s="179">
        <f t="shared" si="1"/>
      </c>
    </row>
    <row r="24" spans="1:9" ht="19.5" customHeight="1">
      <c r="A24" s="32">
        <v>18</v>
      </c>
      <c r="B24" s="258"/>
      <c r="C24" s="259"/>
      <c r="D24" s="259"/>
      <c r="E24" s="259"/>
      <c r="F24" s="261"/>
      <c r="G24" s="260"/>
      <c r="H24" s="193">
        <f t="shared" si="0"/>
      </c>
      <c r="I24" s="179">
        <f t="shared" si="1"/>
      </c>
    </row>
    <row r="25" spans="1:9" ht="19.5" customHeight="1">
      <c r="A25" s="32">
        <v>19</v>
      </c>
      <c r="B25" s="258"/>
      <c r="C25" s="259"/>
      <c r="D25" s="259"/>
      <c r="E25" s="259"/>
      <c r="F25" s="261"/>
      <c r="G25" s="260"/>
      <c r="H25" s="193">
        <f t="shared" si="0"/>
      </c>
      <c r="I25" s="179">
        <f t="shared" si="1"/>
      </c>
    </row>
    <row r="26" spans="1:10" ht="19.5" customHeight="1" thickBot="1">
      <c r="A26" s="38">
        <v>20</v>
      </c>
      <c r="B26" s="262"/>
      <c r="C26" s="259"/>
      <c r="D26" s="263"/>
      <c r="E26" s="263"/>
      <c r="F26" s="264"/>
      <c r="G26" s="265"/>
      <c r="H26" s="193">
        <f t="shared" si="0"/>
      </c>
      <c r="I26" s="179">
        <f t="shared" si="1"/>
      </c>
      <c r="J26" s="91"/>
    </row>
    <row r="27" spans="1:9" ht="19.5" customHeight="1" thickTop="1">
      <c r="A27" s="410" t="s">
        <v>44</v>
      </c>
      <c r="B27" s="411"/>
      <c r="C27" s="411"/>
      <c r="D27" s="411"/>
      <c r="E27" s="411"/>
      <c r="F27" s="419"/>
      <c r="G27" s="42">
        <f>SUM(G7:G26)</f>
        <v>0</v>
      </c>
      <c r="H27" s="42">
        <f>SUM(H7:H26)</f>
        <v>0</v>
      </c>
      <c r="I27" s="42">
        <f>SUM(I7:I26)</f>
        <v>0</v>
      </c>
    </row>
    <row r="28" spans="1:12" s="23" customFormat="1" ht="19.5" customHeight="1">
      <c r="A28" s="43" t="str">
        <f>"※選定額欄は、"&amp;G5&amp;"と基準額とを比較して小さい方の額を記入すること。ただし、千円未満切り捨てとする。"</f>
        <v>※選定額欄は、補助対象経費
の支出予定額と基準額とを比較して小さい方の額を記入すること。ただし、千円未満切り捨てとする。</v>
      </c>
      <c r="B28" s="26"/>
      <c r="C28" s="26"/>
      <c r="D28" s="26"/>
      <c r="E28" s="26"/>
      <c r="F28" s="27"/>
      <c r="G28" s="26"/>
      <c r="H28" s="26"/>
      <c r="I28" s="26"/>
      <c r="K28" s="25"/>
      <c r="L28" s="25"/>
    </row>
    <row r="29" spans="1:12" s="28" customFormat="1" ht="19.5" customHeight="1">
      <c r="A29" s="23" t="s">
        <v>77</v>
      </c>
      <c r="B29" s="23"/>
      <c r="C29" s="23"/>
      <c r="D29" s="23"/>
      <c r="E29" s="23"/>
      <c r="F29" s="24"/>
      <c r="G29" s="23"/>
      <c r="H29" s="23"/>
      <c r="I29" s="23"/>
      <c r="K29" s="25"/>
      <c r="L29" s="25"/>
    </row>
    <row r="30" spans="1:12" s="28" customFormat="1" ht="19.5" customHeight="1">
      <c r="A30" s="401" t="s">
        <v>69</v>
      </c>
      <c r="B30" s="401"/>
      <c r="C30" s="401"/>
      <c r="D30" s="401"/>
      <c r="E30" s="401"/>
      <c r="F30" s="401"/>
      <c r="G30" s="401"/>
      <c r="H30" s="401"/>
      <c r="I30" s="401"/>
      <c r="K30" s="25"/>
      <c r="L30" s="25"/>
    </row>
    <row r="31" spans="6:12" s="28" customFormat="1" ht="19.5" customHeight="1">
      <c r="F31" s="27"/>
      <c r="I31" s="29" t="s">
        <v>50</v>
      </c>
      <c r="K31" s="25"/>
      <c r="L31" s="25"/>
    </row>
    <row r="32" spans="1:12" s="27" customFormat="1" ht="19.5" customHeight="1">
      <c r="A32" s="28"/>
      <c r="B32" s="28"/>
      <c r="C32" s="28"/>
      <c r="D32" s="28"/>
      <c r="E32" s="28"/>
      <c r="G32" s="28"/>
      <c r="H32" s="28"/>
      <c r="I32" s="30" t="s">
        <v>33</v>
      </c>
      <c r="K32" s="31"/>
      <c r="L32" s="25"/>
    </row>
    <row r="33" spans="1:12" s="27" customFormat="1" ht="19.5" customHeight="1">
      <c r="A33" s="402" t="s">
        <v>35</v>
      </c>
      <c r="B33" s="413" t="s">
        <v>36</v>
      </c>
      <c r="C33" s="414"/>
      <c r="D33" s="414"/>
      <c r="E33" s="414"/>
      <c r="F33" s="426"/>
      <c r="G33" s="417" t="s">
        <v>37</v>
      </c>
      <c r="H33" s="402" t="s">
        <v>38</v>
      </c>
      <c r="I33" s="399" t="s">
        <v>39</v>
      </c>
      <c r="K33" s="31"/>
      <c r="L33" s="25"/>
    </row>
    <row r="34" spans="1:11" ht="19.5" customHeight="1">
      <c r="A34" s="403"/>
      <c r="B34" s="32" t="s">
        <v>40</v>
      </c>
      <c r="C34" s="32" t="s">
        <v>73</v>
      </c>
      <c r="D34" s="32" t="s">
        <v>74</v>
      </c>
      <c r="E34" s="32" t="s">
        <v>75</v>
      </c>
      <c r="F34" s="32" t="s">
        <v>76</v>
      </c>
      <c r="G34" s="418"/>
      <c r="H34" s="403"/>
      <c r="I34" s="400"/>
      <c r="K34" s="31"/>
    </row>
    <row r="35" spans="1:9" ht="19.5" customHeight="1">
      <c r="A35" s="32">
        <v>1</v>
      </c>
      <c r="B35" s="46" t="s">
        <v>51</v>
      </c>
      <c r="C35" s="47" t="s">
        <v>70</v>
      </c>
      <c r="D35" s="47" t="s">
        <v>78</v>
      </c>
      <c r="E35" s="47" t="s">
        <v>79</v>
      </c>
      <c r="F35" s="67" t="s">
        <v>80</v>
      </c>
      <c r="G35" s="49">
        <v>720000</v>
      </c>
      <c r="H35" s="50">
        <v>672000</v>
      </c>
      <c r="I35" s="49">
        <f aca="true" t="shared" si="2" ref="I35:I54">ROUNDDOWN(MIN(G35:H35),-3)</f>
        <v>672000</v>
      </c>
    </row>
    <row r="36" spans="1:9" ht="19.5" customHeight="1">
      <c r="A36" s="32">
        <v>2</v>
      </c>
      <c r="B36" s="46" t="s">
        <v>53</v>
      </c>
      <c r="C36" s="47" t="s">
        <v>72</v>
      </c>
      <c r="D36" s="47" t="s">
        <v>81</v>
      </c>
      <c r="E36" s="47" t="s">
        <v>82</v>
      </c>
      <c r="F36" s="67" t="s">
        <v>83</v>
      </c>
      <c r="G36" s="49">
        <v>300000</v>
      </c>
      <c r="H36" s="50">
        <v>384000</v>
      </c>
      <c r="I36" s="49">
        <f t="shared" si="2"/>
        <v>300000</v>
      </c>
    </row>
    <row r="37" spans="1:9" ht="19.5" customHeight="1">
      <c r="A37" s="32">
        <v>3</v>
      </c>
      <c r="B37" s="34"/>
      <c r="C37" s="35"/>
      <c r="D37" s="35"/>
      <c r="E37" s="35"/>
      <c r="F37" s="32"/>
      <c r="G37" s="49"/>
      <c r="H37" s="50"/>
      <c r="I37" s="49">
        <f t="shared" si="2"/>
        <v>0</v>
      </c>
    </row>
    <row r="38" spans="1:9" ht="19.5" customHeight="1">
      <c r="A38" s="32">
        <v>4</v>
      </c>
      <c r="B38" s="34"/>
      <c r="C38" s="35"/>
      <c r="D38" s="35"/>
      <c r="E38" s="35"/>
      <c r="F38" s="32"/>
      <c r="G38" s="49"/>
      <c r="H38" s="50"/>
      <c r="I38" s="49">
        <f t="shared" si="2"/>
        <v>0</v>
      </c>
    </row>
    <row r="39" spans="1:9" ht="19.5" customHeight="1">
      <c r="A39" s="32">
        <v>5</v>
      </c>
      <c r="B39" s="34"/>
      <c r="C39" s="35"/>
      <c r="D39" s="35"/>
      <c r="E39" s="35"/>
      <c r="F39" s="32"/>
      <c r="G39" s="49"/>
      <c r="H39" s="50"/>
      <c r="I39" s="49">
        <f t="shared" si="2"/>
        <v>0</v>
      </c>
    </row>
    <row r="40" spans="1:9" ht="19.5" customHeight="1">
      <c r="A40" s="32">
        <v>6</v>
      </c>
      <c r="B40" s="34"/>
      <c r="C40" s="35"/>
      <c r="D40" s="35"/>
      <c r="E40" s="35"/>
      <c r="F40" s="32"/>
      <c r="G40" s="49"/>
      <c r="H40" s="50"/>
      <c r="I40" s="49">
        <f t="shared" si="2"/>
        <v>0</v>
      </c>
    </row>
    <row r="41" spans="1:9" ht="19.5" customHeight="1">
      <c r="A41" s="32">
        <v>7</v>
      </c>
      <c r="B41" s="34"/>
      <c r="C41" s="35"/>
      <c r="D41" s="35"/>
      <c r="E41" s="35"/>
      <c r="F41" s="32"/>
      <c r="G41" s="49"/>
      <c r="H41" s="50"/>
      <c r="I41" s="49">
        <f t="shared" si="2"/>
        <v>0</v>
      </c>
    </row>
    <row r="42" spans="1:9" ht="19.5" customHeight="1">
      <c r="A42" s="32">
        <v>8</v>
      </c>
      <c r="B42" s="34"/>
      <c r="C42" s="35"/>
      <c r="D42" s="35"/>
      <c r="E42" s="35"/>
      <c r="F42" s="32"/>
      <c r="G42" s="49"/>
      <c r="H42" s="50"/>
      <c r="I42" s="49">
        <f t="shared" si="2"/>
        <v>0</v>
      </c>
    </row>
    <row r="43" spans="1:9" ht="19.5" customHeight="1">
      <c r="A43" s="32">
        <v>9</v>
      </c>
      <c r="B43" s="34"/>
      <c r="C43" s="35"/>
      <c r="D43" s="35"/>
      <c r="E43" s="35"/>
      <c r="F43" s="32"/>
      <c r="G43" s="49"/>
      <c r="H43" s="50"/>
      <c r="I43" s="49">
        <f t="shared" si="2"/>
        <v>0</v>
      </c>
    </row>
    <row r="44" spans="1:9" ht="19.5" customHeight="1">
      <c r="A44" s="32">
        <v>10</v>
      </c>
      <c r="B44" s="34"/>
      <c r="C44" s="35"/>
      <c r="D44" s="35"/>
      <c r="E44" s="35"/>
      <c r="F44" s="32"/>
      <c r="G44" s="49"/>
      <c r="H44" s="50"/>
      <c r="I44" s="49">
        <f t="shared" si="2"/>
        <v>0</v>
      </c>
    </row>
    <row r="45" spans="1:9" ht="19.5" customHeight="1">
      <c r="A45" s="32">
        <v>11</v>
      </c>
      <c r="B45" s="34"/>
      <c r="C45" s="35"/>
      <c r="D45" s="35"/>
      <c r="E45" s="35"/>
      <c r="F45" s="32"/>
      <c r="G45" s="49"/>
      <c r="H45" s="50"/>
      <c r="I45" s="49">
        <f t="shared" si="2"/>
        <v>0</v>
      </c>
    </row>
    <row r="46" spans="1:9" ht="19.5" customHeight="1">
      <c r="A46" s="32">
        <v>12</v>
      </c>
      <c r="B46" s="34"/>
      <c r="C46" s="35"/>
      <c r="D46" s="35"/>
      <c r="E46" s="35"/>
      <c r="F46" s="32"/>
      <c r="G46" s="49"/>
      <c r="H46" s="50"/>
      <c r="I46" s="49">
        <f t="shared" si="2"/>
        <v>0</v>
      </c>
    </row>
    <row r="47" spans="1:9" ht="19.5" customHeight="1">
      <c r="A47" s="32">
        <v>13</v>
      </c>
      <c r="B47" s="34"/>
      <c r="C47" s="35"/>
      <c r="D47" s="35"/>
      <c r="E47" s="35"/>
      <c r="F47" s="32"/>
      <c r="G47" s="49"/>
      <c r="H47" s="50"/>
      <c r="I47" s="49">
        <f t="shared" si="2"/>
        <v>0</v>
      </c>
    </row>
    <row r="48" spans="1:9" ht="19.5" customHeight="1">
      <c r="A48" s="32">
        <v>14</v>
      </c>
      <c r="B48" s="34"/>
      <c r="C48" s="35"/>
      <c r="D48" s="35"/>
      <c r="E48" s="35"/>
      <c r="F48" s="32"/>
      <c r="G48" s="49"/>
      <c r="H48" s="50"/>
      <c r="I48" s="49">
        <f t="shared" si="2"/>
        <v>0</v>
      </c>
    </row>
    <row r="49" spans="1:9" ht="19.5" customHeight="1">
      <c r="A49" s="32">
        <v>15</v>
      </c>
      <c r="B49" s="34"/>
      <c r="C49" s="35"/>
      <c r="D49" s="35"/>
      <c r="E49" s="35"/>
      <c r="F49" s="32"/>
      <c r="G49" s="49"/>
      <c r="H49" s="50"/>
      <c r="I49" s="49">
        <f t="shared" si="2"/>
        <v>0</v>
      </c>
    </row>
    <row r="50" spans="1:9" ht="19.5" customHeight="1">
      <c r="A50" s="32">
        <v>16</v>
      </c>
      <c r="B50" s="34"/>
      <c r="C50" s="35"/>
      <c r="D50" s="35"/>
      <c r="E50" s="35"/>
      <c r="F50" s="32"/>
      <c r="G50" s="49"/>
      <c r="H50" s="50"/>
      <c r="I50" s="49">
        <f t="shared" si="2"/>
        <v>0</v>
      </c>
    </row>
    <row r="51" spans="1:9" ht="19.5" customHeight="1">
      <c r="A51" s="32">
        <v>17</v>
      </c>
      <c r="B51" s="34"/>
      <c r="C51" s="35"/>
      <c r="D51" s="35"/>
      <c r="E51" s="35"/>
      <c r="F51" s="32"/>
      <c r="G51" s="49"/>
      <c r="H51" s="50"/>
      <c r="I51" s="49">
        <f t="shared" si="2"/>
        <v>0</v>
      </c>
    </row>
    <row r="52" spans="1:9" ht="19.5" customHeight="1">
      <c r="A52" s="32">
        <v>18</v>
      </c>
      <c r="B52" s="34"/>
      <c r="C52" s="35"/>
      <c r="D52" s="35"/>
      <c r="E52" s="35"/>
      <c r="F52" s="32"/>
      <c r="G52" s="49"/>
      <c r="H52" s="50"/>
      <c r="I52" s="49">
        <f t="shared" si="2"/>
        <v>0</v>
      </c>
    </row>
    <row r="53" spans="1:9" ht="19.5" customHeight="1">
      <c r="A53" s="32">
        <v>19</v>
      </c>
      <c r="B53" s="34"/>
      <c r="C53" s="35"/>
      <c r="D53" s="35"/>
      <c r="E53" s="35"/>
      <c r="F53" s="32"/>
      <c r="G53" s="49"/>
      <c r="H53" s="50"/>
      <c r="I53" s="49">
        <f t="shared" si="2"/>
        <v>0</v>
      </c>
    </row>
    <row r="54" spans="1:9" ht="19.5" customHeight="1" thickBot="1">
      <c r="A54" s="38">
        <v>20</v>
      </c>
      <c r="B54" s="39"/>
      <c r="C54" s="35"/>
      <c r="D54" s="41"/>
      <c r="E54" s="41"/>
      <c r="F54" s="38"/>
      <c r="G54" s="51"/>
      <c r="H54" s="50"/>
      <c r="I54" s="49">
        <f t="shared" si="2"/>
        <v>0</v>
      </c>
    </row>
    <row r="55" spans="1:9" ht="19.5" customHeight="1" thickTop="1">
      <c r="A55" s="410" t="s">
        <v>44</v>
      </c>
      <c r="B55" s="411"/>
      <c r="C55" s="411"/>
      <c r="D55" s="411"/>
      <c r="E55" s="411"/>
      <c r="F55" s="419"/>
      <c r="G55" s="52">
        <f>SUM(G35:G54)</f>
        <v>1020000</v>
      </c>
      <c r="H55" s="52">
        <f>SUM(H35:H54)</f>
        <v>1056000</v>
      </c>
      <c r="I55" s="52">
        <f>SUM(I35:I54)</f>
        <v>972000</v>
      </c>
    </row>
    <row r="56" ht="19.5" customHeight="1">
      <c r="A56" s="43" t="s">
        <v>48</v>
      </c>
    </row>
  </sheetData>
  <sheetProtection/>
  <mergeCells count="16">
    <mergeCell ref="A55:F55"/>
    <mergeCell ref="A27:F27"/>
    <mergeCell ref="A30:I30"/>
    <mergeCell ref="A33:A34"/>
    <mergeCell ref="B33:F33"/>
    <mergeCell ref="G33:G34"/>
    <mergeCell ref="H33:H34"/>
    <mergeCell ref="I33:I34"/>
    <mergeCell ref="J5:J6"/>
    <mergeCell ref="J1:J2"/>
    <mergeCell ref="A2:I2"/>
    <mergeCell ref="A5:A6"/>
    <mergeCell ref="B5:F5"/>
    <mergeCell ref="G5:G6"/>
    <mergeCell ref="H5:H6"/>
    <mergeCell ref="I5:I6"/>
  </mergeCells>
  <dataValidations count="1">
    <dataValidation type="list" allowBlank="1" showInputMessage="1" showErrorMessage="1" sqref="C35:C54 C7:C26">
      <formula1>$K$1:$K$4</formula1>
    </dataValidation>
  </dataValidations>
  <printOptions horizontalCentered="1"/>
  <pageMargins left="0.7874015748031497" right="0.7874015748031497" top="0.7874015748031497" bottom="0.5905511811023623" header="0.31496062992125984" footer="0.31496062992125984"/>
  <pageSetup horizontalDpi="600" verticalDpi="600" orientation="landscape" paperSize="9" scale="86" r:id="rId1"/>
  <rowBreaks count="1" manualBreakCount="1">
    <brk id="28" max="8" man="1"/>
  </rowBreaks>
  <colBreaks count="1" manualBreakCount="1">
    <brk id="9" max="65535" man="1"/>
  </colBreaks>
</worksheet>
</file>

<file path=xl/worksheets/sheet12.xml><?xml version="1.0" encoding="utf-8"?>
<worksheet xmlns="http://schemas.openxmlformats.org/spreadsheetml/2006/main" xmlns:r="http://schemas.openxmlformats.org/officeDocument/2006/relationships">
  <sheetPr>
    <tabColor theme="8" tint="-0.24997000396251678"/>
  </sheetPr>
  <dimension ref="A1:L56"/>
  <sheetViews>
    <sheetView view="pageBreakPreview" zoomScale="80" zoomScaleNormal="80" zoomScaleSheetLayoutView="80" zoomScalePageLayoutView="0" workbookViewId="0" topLeftCell="A1">
      <selection activeCell="H27" sqref="H27"/>
    </sheetView>
  </sheetViews>
  <sheetFormatPr defaultColWidth="9.00390625" defaultRowHeight="19.5" customHeight="1"/>
  <cols>
    <col min="1" max="1" width="4.625" style="26" customWidth="1"/>
    <col min="2" max="2" width="20.625" style="26" customWidth="1"/>
    <col min="3" max="3" width="17.625" style="26" customWidth="1"/>
    <col min="4" max="4" width="40.625" style="26" customWidth="1"/>
    <col min="5" max="5" width="18.625" style="26" customWidth="1"/>
    <col min="6" max="6" width="6.625" style="27" customWidth="1"/>
    <col min="7" max="9" width="13.625" style="26" customWidth="1"/>
    <col min="10" max="10" width="19.375" style="26" customWidth="1"/>
    <col min="11" max="11" width="16.625" style="25" customWidth="1"/>
    <col min="12" max="12" width="10.875" style="26" customWidth="1"/>
    <col min="13" max="16384" width="9.00390625" style="26" customWidth="1"/>
  </cols>
  <sheetData>
    <row r="1" spans="1:11" s="23" customFormat="1" ht="19.5" customHeight="1">
      <c r="A1" s="167" t="str">
        <f>IF('基本情報を入力'!T4="交付申請",K6,K7)</f>
        <v>別紙様式第１号　別添７</v>
      </c>
      <c r="B1" s="167"/>
      <c r="C1" s="167"/>
      <c r="D1" s="167"/>
      <c r="E1" s="167"/>
      <c r="F1" s="168"/>
      <c r="G1" s="167"/>
      <c r="H1" s="167"/>
      <c r="I1" s="167"/>
      <c r="J1" s="398"/>
      <c r="K1" s="25" t="s">
        <v>68</v>
      </c>
    </row>
    <row r="2" spans="1:11" s="28" customFormat="1" ht="19.5" customHeight="1">
      <c r="A2" s="415" t="str">
        <f>IF('基本情報を入力'!T4="交付申請",K8,K9)</f>
        <v>看護学生生活費支援（実施計画）</v>
      </c>
      <c r="B2" s="415"/>
      <c r="C2" s="415"/>
      <c r="D2" s="415"/>
      <c r="E2" s="415"/>
      <c r="F2" s="415"/>
      <c r="G2" s="415"/>
      <c r="H2" s="415"/>
      <c r="I2" s="415"/>
      <c r="J2" s="398"/>
      <c r="K2" s="25" t="s">
        <v>70</v>
      </c>
    </row>
    <row r="3" spans="1:11" s="28" customFormat="1" ht="19.5" customHeight="1">
      <c r="A3" s="171"/>
      <c r="B3" s="171"/>
      <c r="C3" s="171"/>
      <c r="D3" s="171"/>
      <c r="E3" s="171"/>
      <c r="F3" s="170"/>
      <c r="G3" s="171"/>
      <c r="H3" s="171"/>
      <c r="I3" s="172" t="str">
        <f>"病院名： "&amp;'基本情報を入力'!T8</f>
        <v>病院名： </v>
      </c>
      <c r="K3" s="25" t="s">
        <v>71</v>
      </c>
    </row>
    <row r="4" spans="1:11" s="28" customFormat="1" ht="19.5" customHeight="1">
      <c r="A4" s="171"/>
      <c r="B4" s="171"/>
      <c r="C4" s="171"/>
      <c r="D4" s="171"/>
      <c r="E4" s="171"/>
      <c r="F4" s="170"/>
      <c r="G4" s="171"/>
      <c r="H4" s="171"/>
      <c r="I4" s="173" t="s">
        <v>33</v>
      </c>
      <c r="K4" s="25" t="s">
        <v>72</v>
      </c>
    </row>
    <row r="5" spans="1:10" s="27" customFormat="1" ht="19.5" customHeight="1">
      <c r="A5" s="408" t="s">
        <v>35</v>
      </c>
      <c r="B5" s="404" t="s">
        <v>36</v>
      </c>
      <c r="C5" s="424"/>
      <c r="D5" s="424"/>
      <c r="E5" s="424"/>
      <c r="F5" s="425"/>
      <c r="G5" s="422" t="str">
        <f>IF('基本情報を入力'!T4="交付申請",K11,K13)</f>
        <v>補助対象経費
の支出予定額</v>
      </c>
      <c r="H5" s="408" t="s">
        <v>38</v>
      </c>
      <c r="I5" s="406" t="s">
        <v>39</v>
      </c>
      <c r="J5" s="398"/>
    </row>
    <row r="6" spans="1:11" s="27" customFormat="1" ht="19.5" customHeight="1">
      <c r="A6" s="409"/>
      <c r="B6" s="165" t="s">
        <v>40</v>
      </c>
      <c r="C6" s="165" t="s">
        <v>73</v>
      </c>
      <c r="D6" s="165" t="s">
        <v>74</v>
      </c>
      <c r="E6" s="165" t="s">
        <v>75</v>
      </c>
      <c r="F6" s="165" t="s">
        <v>76</v>
      </c>
      <c r="G6" s="423"/>
      <c r="H6" s="409"/>
      <c r="I6" s="407"/>
      <c r="J6" s="398"/>
      <c r="K6" s="26" t="s">
        <v>248</v>
      </c>
    </row>
    <row r="7" spans="1:12" ht="19.5" customHeight="1">
      <c r="A7" s="165">
        <v>1</v>
      </c>
      <c r="B7" s="174"/>
      <c r="C7" s="175"/>
      <c r="D7" s="175"/>
      <c r="E7" s="175"/>
      <c r="F7" s="192"/>
      <c r="G7" s="177"/>
      <c r="H7" s="185">
        <f>IF(G7=0,"",600000)</f>
      </c>
      <c r="I7" s="179">
        <f>IF(G7=0,"",ROUNDDOWN(MIN(G7:H7),-3))</f>
      </c>
      <c r="K7" s="26" t="s">
        <v>249</v>
      </c>
      <c r="L7" s="125"/>
    </row>
    <row r="8" spans="1:12" ht="19.5" customHeight="1">
      <c r="A8" s="165">
        <v>2</v>
      </c>
      <c r="B8" s="174"/>
      <c r="C8" s="175"/>
      <c r="D8" s="175"/>
      <c r="E8" s="175"/>
      <c r="F8" s="192"/>
      <c r="G8" s="177"/>
      <c r="H8" s="185">
        <f aca="true" t="shared" si="0" ref="H8:H26">IF(G8=0,"",600000)</f>
      </c>
      <c r="I8" s="179">
        <f aca="true" t="shared" si="1" ref="I8:I26">IF(G8=0,"",ROUNDDOWN(MIN(G8:H8),-3))</f>
      </c>
      <c r="K8" s="26" t="s">
        <v>246</v>
      </c>
      <c r="L8" s="126"/>
    </row>
    <row r="9" spans="1:12" ht="19.5" customHeight="1">
      <c r="A9" s="165">
        <v>3</v>
      </c>
      <c r="B9" s="174"/>
      <c r="C9" s="175"/>
      <c r="D9" s="175"/>
      <c r="E9" s="175"/>
      <c r="F9" s="192"/>
      <c r="G9" s="177"/>
      <c r="H9" s="185">
        <f t="shared" si="0"/>
      </c>
      <c r="I9" s="179">
        <f t="shared" si="1"/>
      </c>
      <c r="K9" s="26" t="s">
        <v>247</v>
      </c>
      <c r="L9" s="126"/>
    </row>
    <row r="10" spans="1:12" ht="19.5" customHeight="1">
      <c r="A10" s="165">
        <v>4</v>
      </c>
      <c r="B10" s="174"/>
      <c r="C10" s="175"/>
      <c r="D10" s="175"/>
      <c r="E10" s="175"/>
      <c r="F10" s="192"/>
      <c r="G10" s="177"/>
      <c r="H10" s="185">
        <f t="shared" si="0"/>
      </c>
      <c r="I10" s="179">
        <f t="shared" si="1"/>
      </c>
      <c r="K10" s="26"/>
      <c r="L10" s="126"/>
    </row>
    <row r="11" spans="1:11" ht="19.5" customHeight="1">
      <c r="A11" s="165">
        <v>5</v>
      </c>
      <c r="B11" s="174"/>
      <c r="C11" s="175"/>
      <c r="D11" s="175"/>
      <c r="E11" s="175"/>
      <c r="F11" s="192"/>
      <c r="G11" s="177"/>
      <c r="H11" s="185">
        <f t="shared" si="0"/>
      </c>
      <c r="I11" s="179">
        <f t="shared" si="1"/>
      </c>
      <c r="K11" s="31" t="s">
        <v>220</v>
      </c>
    </row>
    <row r="12" spans="1:11" ht="19.5" customHeight="1">
      <c r="A12" s="165">
        <v>6</v>
      </c>
      <c r="B12" s="174"/>
      <c r="C12" s="175"/>
      <c r="D12" s="175"/>
      <c r="E12" s="175"/>
      <c r="F12" s="192"/>
      <c r="G12" s="177"/>
      <c r="H12" s="185">
        <f t="shared" si="0"/>
      </c>
      <c r="I12" s="179">
        <f t="shared" si="1"/>
      </c>
      <c r="K12" s="31"/>
    </row>
    <row r="13" spans="1:11" ht="19.5" customHeight="1">
      <c r="A13" s="165">
        <v>7</v>
      </c>
      <c r="B13" s="174"/>
      <c r="C13" s="175"/>
      <c r="D13" s="175"/>
      <c r="E13" s="175"/>
      <c r="F13" s="192"/>
      <c r="G13" s="177"/>
      <c r="H13" s="185">
        <f t="shared" si="0"/>
      </c>
      <c r="I13" s="179">
        <f t="shared" si="1"/>
      </c>
      <c r="K13" s="31" t="s">
        <v>221</v>
      </c>
    </row>
    <row r="14" spans="1:9" ht="19.5" customHeight="1">
      <c r="A14" s="165">
        <v>8</v>
      </c>
      <c r="B14" s="174"/>
      <c r="C14" s="175"/>
      <c r="D14" s="175"/>
      <c r="E14" s="175"/>
      <c r="F14" s="192"/>
      <c r="G14" s="177"/>
      <c r="H14" s="185">
        <f t="shared" si="0"/>
      </c>
      <c r="I14" s="179">
        <f t="shared" si="1"/>
      </c>
    </row>
    <row r="15" spans="1:9" ht="19.5" customHeight="1">
      <c r="A15" s="165">
        <v>9</v>
      </c>
      <c r="B15" s="174"/>
      <c r="C15" s="175"/>
      <c r="D15" s="175"/>
      <c r="E15" s="175"/>
      <c r="F15" s="192"/>
      <c r="G15" s="177"/>
      <c r="H15" s="185">
        <f t="shared" si="0"/>
      </c>
      <c r="I15" s="179">
        <f t="shared" si="1"/>
      </c>
    </row>
    <row r="16" spans="1:9" ht="19.5" customHeight="1">
      <c r="A16" s="165">
        <v>10</v>
      </c>
      <c r="B16" s="174"/>
      <c r="C16" s="175"/>
      <c r="D16" s="175"/>
      <c r="E16" s="175"/>
      <c r="F16" s="192"/>
      <c r="G16" s="177"/>
      <c r="H16" s="185">
        <f t="shared" si="0"/>
      </c>
      <c r="I16" s="179">
        <f t="shared" si="1"/>
      </c>
    </row>
    <row r="17" spans="1:9" ht="19.5" customHeight="1">
      <c r="A17" s="165">
        <v>11</v>
      </c>
      <c r="B17" s="174"/>
      <c r="C17" s="175"/>
      <c r="D17" s="175"/>
      <c r="E17" s="175"/>
      <c r="F17" s="192"/>
      <c r="G17" s="177"/>
      <c r="H17" s="185">
        <f t="shared" si="0"/>
      </c>
      <c r="I17" s="179">
        <f t="shared" si="1"/>
      </c>
    </row>
    <row r="18" spans="1:9" ht="19.5" customHeight="1">
      <c r="A18" s="165">
        <v>12</v>
      </c>
      <c r="B18" s="174"/>
      <c r="C18" s="175"/>
      <c r="D18" s="175"/>
      <c r="E18" s="175"/>
      <c r="F18" s="192"/>
      <c r="G18" s="177"/>
      <c r="H18" s="185">
        <f t="shared" si="0"/>
      </c>
      <c r="I18" s="179">
        <f t="shared" si="1"/>
      </c>
    </row>
    <row r="19" spans="1:9" ht="19.5" customHeight="1">
      <c r="A19" s="165">
        <v>13</v>
      </c>
      <c r="B19" s="174"/>
      <c r="C19" s="175"/>
      <c r="D19" s="175"/>
      <c r="E19" s="175"/>
      <c r="F19" s="192"/>
      <c r="G19" s="177"/>
      <c r="H19" s="185">
        <f t="shared" si="0"/>
      </c>
      <c r="I19" s="179">
        <f t="shared" si="1"/>
      </c>
    </row>
    <row r="20" spans="1:9" ht="19.5" customHeight="1">
      <c r="A20" s="165">
        <v>14</v>
      </c>
      <c r="B20" s="174"/>
      <c r="C20" s="175"/>
      <c r="D20" s="175"/>
      <c r="E20" s="175"/>
      <c r="F20" s="192"/>
      <c r="G20" s="177"/>
      <c r="H20" s="185">
        <f t="shared" si="0"/>
      </c>
      <c r="I20" s="179">
        <f t="shared" si="1"/>
      </c>
    </row>
    <row r="21" spans="1:9" ht="19.5" customHeight="1">
      <c r="A21" s="165">
        <v>15</v>
      </c>
      <c r="B21" s="174"/>
      <c r="C21" s="175"/>
      <c r="D21" s="175"/>
      <c r="E21" s="175"/>
      <c r="F21" s="192"/>
      <c r="G21" s="177"/>
      <c r="H21" s="185">
        <f t="shared" si="0"/>
      </c>
      <c r="I21" s="179">
        <f t="shared" si="1"/>
      </c>
    </row>
    <row r="22" spans="1:9" ht="19.5" customHeight="1">
      <c r="A22" s="165">
        <v>16</v>
      </c>
      <c r="B22" s="174"/>
      <c r="C22" s="175"/>
      <c r="D22" s="175"/>
      <c r="E22" s="175"/>
      <c r="F22" s="192"/>
      <c r="G22" s="177"/>
      <c r="H22" s="185">
        <f t="shared" si="0"/>
      </c>
      <c r="I22" s="179">
        <f t="shared" si="1"/>
      </c>
    </row>
    <row r="23" spans="1:9" ht="19.5" customHeight="1">
      <c r="A23" s="165">
        <v>17</v>
      </c>
      <c r="B23" s="174"/>
      <c r="C23" s="175"/>
      <c r="D23" s="175"/>
      <c r="E23" s="175"/>
      <c r="F23" s="192"/>
      <c r="G23" s="177"/>
      <c r="H23" s="185">
        <f t="shared" si="0"/>
      </c>
      <c r="I23" s="179">
        <f t="shared" si="1"/>
      </c>
    </row>
    <row r="24" spans="1:9" ht="19.5" customHeight="1">
      <c r="A24" s="165">
        <v>18</v>
      </c>
      <c r="B24" s="174"/>
      <c r="C24" s="175"/>
      <c r="D24" s="175"/>
      <c r="E24" s="175"/>
      <c r="F24" s="192"/>
      <c r="G24" s="177"/>
      <c r="H24" s="185">
        <f t="shared" si="0"/>
      </c>
      <c r="I24" s="179">
        <f t="shared" si="1"/>
      </c>
    </row>
    <row r="25" spans="1:9" ht="19.5" customHeight="1">
      <c r="A25" s="165">
        <v>19</v>
      </c>
      <c r="B25" s="174"/>
      <c r="C25" s="175"/>
      <c r="D25" s="175"/>
      <c r="E25" s="175"/>
      <c r="F25" s="192"/>
      <c r="G25" s="177"/>
      <c r="H25" s="185">
        <f t="shared" si="0"/>
      </c>
      <c r="I25" s="179">
        <f t="shared" si="1"/>
      </c>
    </row>
    <row r="26" spans="1:9" ht="19.5" customHeight="1" thickBot="1">
      <c r="A26" s="132">
        <v>20</v>
      </c>
      <c r="B26" s="180"/>
      <c r="C26" s="175"/>
      <c r="D26" s="182"/>
      <c r="E26" s="182"/>
      <c r="F26" s="194"/>
      <c r="G26" s="183"/>
      <c r="H26" s="185">
        <f t="shared" si="0"/>
      </c>
      <c r="I26" s="179">
        <f t="shared" si="1"/>
      </c>
    </row>
    <row r="27" spans="1:10" ht="19.5" customHeight="1" thickTop="1">
      <c r="A27" s="427" t="s">
        <v>44</v>
      </c>
      <c r="B27" s="428"/>
      <c r="C27" s="428"/>
      <c r="D27" s="428"/>
      <c r="E27" s="428"/>
      <c r="F27" s="429"/>
      <c r="G27" s="195">
        <f>SUM(G7:G26)</f>
        <v>0</v>
      </c>
      <c r="H27" s="195">
        <f>SUM(H7:H26)</f>
        <v>0</v>
      </c>
      <c r="I27" s="195">
        <f>SUM(I7:I26)</f>
        <v>0</v>
      </c>
      <c r="J27" s="91" t="s">
        <v>130</v>
      </c>
    </row>
    <row r="28" spans="1:9" ht="19.5" customHeight="1">
      <c r="A28" s="196" t="str">
        <f>"※選定額欄は、"&amp;G5&amp;"と基準額とを比較して小さい方の額を記入すること。ただし、千円未満切り捨てとする。"</f>
        <v>※選定額欄は、補助対象経費
の支出予定額と基準額とを比較して小さい方の額を記入すること。ただし、千円未満切り捨てとする。</v>
      </c>
      <c r="B28" s="169"/>
      <c r="C28" s="169"/>
      <c r="D28" s="169"/>
      <c r="E28" s="169"/>
      <c r="F28" s="170"/>
      <c r="G28" s="169"/>
      <c r="H28" s="169"/>
      <c r="I28" s="169"/>
    </row>
    <row r="29" spans="1:11" s="23" customFormat="1" ht="19.5" customHeight="1">
      <c r="A29" s="23" t="s">
        <v>85</v>
      </c>
      <c r="F29" s="24"/>
      <c r="K29" s="25"/>
    </row>
    <row r="30" spans="1:11" s="28" customFormat="1" ht="19.5" customHeight="1">
      <c r="A30" s="401" t="s">
        <v>84</v>
      </c>
      <c r="B30" s="401"/>
      <c r="C30" s="401"/>
      <c r="D30" s="401"/>
      <c r="E30" s="401"/>
      <c r="F30" s="401"/>
      <c r="G30" s="401"/>
      <c r="H30" s="401"/>
      <c r="I30" s="401"/>
      <c r="K30" s="25"/>
    </row>
    <row r="31" spans="6:11" s="28" customFormat="1" ht="19.5" customHeight="1">
      <c r="F31" s="27"/>
      <c r="I31" s="29" t="s">
        <v>50</v>
      </c>
      <c r="K31" s="25"/>
    </row>
    <row r="32" spans="6:11" s="28" customFormat="1" ht="19.5" customHeight="1">
      <c r="F32" s="27"/>
      <c r="I32" s="30" t="s">
        <v>33</v>
      </c>
      <c r="K32" s="25"/>
    </row>
    <row r="33" spans="1:11" s="27" customFormat="1" ht="19.5" customHeight="1">
      <c r="A33" s="402" t="s">
        <v>35</v>
      </c>
      <c r="B33" s="413" t="s">
        <v>36</v>
      </c>
      <c r="C33" s="414"/>
      <c r="D33" s="414"/>
      <c r="E33" s="414"/>
      <c r="F33" s="426"/>
      <c r="G33" s="417" t="s">
        <v>37</v>
      </c>
      <c r="H33" s="402" t="s">
        <v>38</v>
      </c>
      <c r="I33" s="399" t="s">
        <v>39</v>
      </c>
      <c r="K33" s="25"/>
    </row>
    <row r="34" spans="1:11" s="27" customFormat="1" ht="19.5" customHeight="1">
      <c r="A34" s="403"/>
      <c r="B34" s="32" t="s">
        <v>40</v>
      </c>
      <c r="C34" s="32" t="s">
        <v>73</v>
      </c>
      <c r="D34" s="32" t="s">
        <v>74</v>
      </c>
      <c r="E34" s="32" t="s">
        <v>75</v>
      </c>
      <c r="F34" s="32" t="s">
        <v>76</v>
      </c>
      <c r="G34" s="418"/>
      <c r="H34" s="403"/>
      <c r="I34" s="400"/>
      <c r="K34" s="25"/>
    </row>
    <row r="35" spans="1:9" ht="19.5" customHeight="1">
      <c r="A35" s="32">
        <v>1</v>
      </c>
      <c r="B35" s="46" t="s">
        <v>51</v>
      </c>
      <c r="C35" s="47" t="s">
        <v>70</v>
      </c>
      <c r="D35" s="47" t="s">
        <v>78</v>
      </c>
      <c r="E35" s="47" t="s">
        <v>79</v>
      </c>
      <c r="F35" s="67" t="s">
        <v>80</v>
      </c>
      <c r="G35" s="49">
        <v>650000</v>
      </c>
      <c r="H35" s="50">
        <v>600000</v>
      </c>
      <c r="I35" s="49">
        <f aca="true" t="shared" si="2" ref="I35:I54">ROUNDDOWN(MIN(G35:H35),-3)</f>
        <v>600000</v>
      </c>
    </row>
    <row r="36" spans="1:9" ht="19.5" customHeight="1">
      <c r="A36" s="32">
        <v>2</v>
      </c>
      <c r="B36" s="46" t="s">
        <v>53</v>
      </c>
      <c r="C36" s="47" t="s">
        <v>72</v>
      </c>
      <c r="D36" s="47" t="s">
        <v>81</v>
      </c>
      <c r="E36" s="47" t="s">
        <v>82</v>
      </c>
      <c r="F36" s="67" t="s">
        <v>83</v>
      </c>
      <c r="G36" s="49">
        <v>550000</v>
      </c>
      <c r="H36" s="50">
        <v>600000</v>
      </c>
      <c r="I36" s="49">
        <f t="shared" si="2"/>
        <v>550000</v>
      </c>
    </row>
    <row r="37" spans="1:9" ht="19.5" customHeight="1">
      <c r="A37" s="32">
        <v>3</v>
      </c>
      <c r="B37" s="34"/>
      <c r="C37" s="35"/>
      <c r="D37" s="35"/>
      <c r="E37" s="35"/>
      <c r="F37" s="32"/>
      <c r="G37" s="49"/>
      <c r="H37" s="50"/>
      <c r="I37" s="49">
        <f t="shared" si="2"/>
        <v>0</v>
      </c>
    </row>
    <row r="38" spans="1:9" ht="19.5" customHeight="1">
      <c r="A38" s="32">
        <v>4</v>
      </c>
      <c r="B38" s="34"/>
      <c r="C38" s="35"/>
      <c r="D38" s="35"/>
      <c r="E38" s="35"/>
      <c r="F38" s="32"/>
      <c r="G38" s="49"/>
      <c r="H38" s="50"/>
      <c r="I38" s="49">
        <f t="shared" si="2"/>
        <v>0</v>
      </c>
    </row>
    <row r="39" spans="1:9" ht="19.5" customHeight="1">
      <c r="A39" s="32">
        <v>5</v>
      </c>
      <c r="B39" s="34"/>
      <c r="C39" s="35"/>
      <c r="D39" s="35"/>
      <c r="E39" s="35"/>
      <c r="F39" s="32"/>
      <c r="G39" s="49"/>
      <c r="H39" s="50"/>
      <c r="I39" s="49">
        <f t="shared" si="2"/>
        <v>0</v>
      </c>
    </row>
    <row r="40" spans="1:9" ht="19.5" customHeight="1">
      <c r="A40" s="32">
        <v>6</v>
      </c>
      <c r="B40" s="34"/>
      <c r="C40" s="35"/>
      <c r="D40" s="35"/>
      <c r="E40" s="35"/>
      <c r="F40" s="32"/>
      <c r="G40" s="49"/>
      <c r="H40" s="50"/>
      <c r="I40" s="49">
        <f t="shared" si="2"/>
        <v>0</v>
      </c>
    </row>
    <row r="41" spans="1:9" ht="19.5" customHeight="1">
      <c r="A41" s="32">
        <v>7</v>
      </c>
      <c r="B41" s="34"/>
      <c r="C41" s="35"/>
      <c r="D41" s="35"/>
      <c r="E41" s="35"/>
      <c r="F41" s="32"/>
      <c r="G41" s="49"/>
      <c r="H41" s="50"/>
      <c r="I41" s="49">
        <f t="shared" si="2"/>
        <v>0</v>
      </c>
    </row>
    <row r="42" spans="1:9" ht="19.5" customHeight="1">
      <c r="A42" s="32">
        <v>8</v>
      </c>
      <c r="B42" s="34"/>
      <c r="C42" s="35"/>
      <c r="D42" s="35"/>
      <c r="E42" s="35"/>
      <c r="F42" s="32"/>
      <c r="G42" s="49"/>
      <c r="H42" s="50"/>
      <c r="I42" s="49">
        <f t="shared" si="2"/>
        <v>0</v>
      </c>
    </row>
    <row r="43" spans="1:9" ht="19.5" customHeight="1">
      <c r="A43" s="32">
        <v>9</v>
      </c>
      <c r="B43" s="34"/>
      <c r="C43" s="35"/>
      <c r="D43" s="35"/>
      <c r="E43" s="35"/>
      <c r="F43" s="32"/>
      <c r="G43" s="49"/>
      <c r="H43" s="50"/>
      <c r="I43" s="49">
        <f t="shared" si="2"/>
        <v>0</v>
      </c>
    </row>
    <row r="44" spans="1:9" ht="19.5" customHeight="1">
      <c r="A44" s="32">
        <v>10</v>
      </c>
      <c r="B44" s="34"/>
      <c r="C44" s="35"/>
      <c r="D44" s="35"/>
      <c r="E44" s="35"/>
      <c r="F44" s="32"/>
      <c r="G44" s="49"/>
      <c r="H44" s="50"/>
      <c r="I44" s="49">
        <f t="shared" si="2"/>
        <v>0</v>
      </c>
    </row>
    <row r="45" spans="1:9" ht="19.5" customHeight="1">
      <c r="A45" s="32">
        <v>11</v>
      </c>
      <c r="B45" s="34"/>
      <c r="C45" s="35"/>
      <c r="D45" s="35"/>
      <c r="E45" s="35"/>
      <c r="F45" s="32"/>
      <c r="G45" s="49"/>
      <c r="H45" s="50"/>
      <c r="I45" s="49">
        <f t="shared" si="2"/>
        <v>0</v>
      </c>
    </row>
    <row r="46" spans="1:9" ht="19.5" customHeight="1">
      <c r="A46" s="32">
        <v>12</v>
      </c>
      <c r="B46" s="34"/>
      <c r="C46" s="35"/>
      <c r="D46" s="35"/>
      <c r="E46" s="35"/>
      <c r="F46" s="32"/>
      <c r="G46" s="49"/>
      <c r="H46" s="50"/>
      <c r="I46" s="49">
        <f t="shared" si="2"/>
        <v>0</v>
      </c>
    </row>
    <row r="47" spans="1:9" ht="19.5" customHeight="1">
      <c r="A47" s="32">
        <v>13</v>
      </c>
      <c r="B47" s="34"/>
      <c r="C47" s="35"/>
      <c r="D47" s="35"/>
      <c r="E47" s="35"/>
      <c r="F47" s="32"/>
      <c r="G47" s="49"/>
      <c r="H47" s="50"/>
      <c r="I47" s="49">
        <f t="shared" si="2"/>
        <v>0</v>
      </c>
    </row>
    <row r="48" spans="1:9" ht="19.5" customHeight="1">
      <c r="A48" s="32">
        <v>14</v>
      </c>
      <c r="B48" s="34"/>
      <c r="C48" s="35"/>
      <c r="D48" s="35"/>
      <c r="E48" s="35"/>
      <c r="F48" s="32"/>
      <c r="G48" s="49"/>
      <c r="H48" s="50"/>
      <c r="I48" s="49">
        <f t="shared" si="2"/>
        <v>0</v>
      </c>
    </row>
    <row r="49" spans="1:9" ht="19.5" customHeight="1">
      <c r="A49" s="32">
        <v>15</v>
      </c>
      <c r="B49" s="34"/>
      <c r="C49" s="35"/>
      <c r="D49" s="35"/>
      <c r="E49" s="35"/>
      <c r="F49" s="32"/>
      <c r="G49" s="49"/>
      <c r="H49" s="50"/>
      <c r="I49" s="49">
        <f t="shared" si="2"/>
        <v>0</v>
      </c>
    </row>
    <row r="50" spans="1:9" ht="19.5" customHeight="1">
      <c r="A50" s="32">
        <v>16</v>
      </c>
      <c r="B50" s="34"/>
      <c r="C50" s="35"/>
      <c r="D50" s="35"/>
      <c r="E50" s="35"/>
      <c r="F50" s="32"/>
      <c r="G50" s="49"/>
      <c r="H50" s="50"/>
      <c r="I50" s="49">
        <f t="shared" si="2"/>
        <v>0</v>
      </c>
    </row>
    <row r="51" spans="1:9" ht="19.5" customHeight="1">
      <c r="A51" s="32">
        <v>17</v>
      </c>
      <c r="B51" s="34"/>
      <c r="C51" s="35"/>
      <c r="D51" s="35"/>
      <c r="E51" s="35"/>
      <c r="F51" s="32"/>
      <c r="G51" s="49"/>
      <c r="H51" s="50"/>
      <c r="I51" s="49">
        <f t="shared" si="2"/>
        <v>0</v>
      </c>
    </row>
    <row r="52" spans="1:9" ht="19.5" customHeight="1">
      <c r="A52" s="32">
        <v>18</v>
      </c>
      <c r="B52" s="34"/>
      <c r="C52" s="35"/>
      <c r="D52" s="35"/>
      <c r="E52" s="35"/>
      <c r="F52" s="32"/>
      <c r="G52" s="49"/>
      <c r="H52" s="50"/>
      <c r="I52" s="49">
        <f t="shared" si="2"/>
        <v>0</v>
      </c>
    </row>
    <row r="53" spans="1:9" ht="19.5" customHeight="1">
      <c r="A53" s="32">
        <v>19</v>
      </c>
      <c r="B53" s="34"/>
      <c r="C53" s="35"/>
      <c r="D53" s="35"/>
      <c r="E53" s="35"/>
      <c r="F53" s="32"/>
      <c r="G53" s="49"/>
      <c r="H53" s="50"/>
      <c r="I53" s="49">
        <f t="shared" si="2"/>
        <v>0</v>
      </c>
    </row>
    <row r="54" spans="1:9" ht="19.5" customHeight="1" thickBot="1">
      <c r="A54" s="38">
        <v>20</v>
      </c>
      <c r="B54" s="39"/>
      <c r="C54" s="35"/>
      <c r="D54" s="41"/>
      <c r="E54" s="41"/>
      <c r="F54" s="38"/>
      <c r="G54" s="51"/>
      <c r="H54" s="50"/>
      <c r="I54" s="49">
        <f t="shared" si="2"/>
        <v>0</v>
      </c>
    </row>
    <row r="55" spans="1:9" ht="19.5" customHeight="1" thickTop="1">
      <c r="A55" s="410" t="s">
        <v>44</v>
      </c>
      <c r="B55" s="411"/>
      <c r="C55" s="411"/>
      <c r="D55" s="411"/>
      <c r="E55" s="411"/>
      <c r="F55" s="419"/>
      <c r="G55" s="52">
        <f>SUM(G35:G54)</f>
        <v>1200000</v>
      </c>
      <c r="H55" s="52">
        <f>SUM(H35:H54)</f>
        <v>1200000</v>
      </c>
      <c r="I55" s="52">
        <f>SUM(I35:I54)</f>
        <v>1150000</v>
      </c>
    </row>
    <row r="56" ht="19.5" customHeight="1">
      <c r="A56" s="43" t="s">
        <v>48</v>
      </c>
    </row>
  </sheetData>
  <sheetProtection/>
  <mergeCells count="16">
    <mergeCell ref="J1:J2"/>
    <mergeCell ref="A2:I2"/>
    <mergeCell ref="A55:F55"/>
    <mergeCell ref="A27:F27"/>
    <mergeCell ref="A30:I30"/>
    <mergeCell ref="A33:A34"/>
    <mergeCell ref="B33:F33"/>
    <mergeCell ref="G33:G34"/>
    <mergeCell ref="H33:H34"/>
    <mergeCell ref="I33:I34"/>
    <mergeCell ref="A5:A6"/>
    <mergeCell ref="B5:F5"/>
    <mergeCell ref="G5:G6"/>
    <mergeCell ref="J5:J6"/>
    <mergeCell ref="H5:H6"/>
    <mergeCell ref="I5:I6"/>
  </mergeCells>
  <dataValidations count="2">
    <dataValidation type="list" allowBlank="1" showInputMessage="1" showErrorMessage="1" sqref="C35:C54">
      <formula1>#REF!</formula1>
    </dataValidation>
    <dataValidation type="list" allowBlank="1" showInputMessage="1" showErrorMessage="1" sqref="C7:C26">
      <formula1>$K$1:$K$4</formula1>
    </dataValidation>
  </dataValidations>
  <printOptions horizontalCentered="1"/>
  <pageMargins left="0.7874015748031497" right="0.7874015748031497" top="0.7874015748031497" bottom="0.5905511811023623" header="0.31496062992125984" footer="0.31496062992125984"/>
  <pageSetup horizontalDpi="600" verticalDpi="600" orientation="landscape" paperSize="9" scale="87" r:id="rId1"/>
  <rowBreaks count="1" manualBreakCount="1">
    <brk id="28" max="8" man="1"/>
  </rowBreaks>
  <colBreaks count="1" manualBreakCount="1">
    <brk id="9" max="65535" man="1"/>
  </colBreaks>
</worksheet>
</file>

<file path=xl/worksheets/sheet13.xml><?xml version="1.0" encoding="utf-8"?>
<worksheet xmlns="http://schemas.openxmlformats.org/spreadsheetml/2006/main" xmlns:r="http://schemas.openxmlformats.org/officeDocument/2006/relationships">
  <sheetPr>
    <tabColor theme="8" tint="-0.24997000396251678"/>
  </sheetPr>
  <dimension ref="A1:K52"/>
  <sheetViews>
    <sheetView view="pageBreakPreview" zoomScale="80" zoomScaleNormal="70" zoomScaleSheetLayoutView="80" zoomScalePageLayoutView="0" workbookViewId="0" topLeftCell="A1">
      <selection activeCell="G17" sqref="G17"/>
    </sheetView>
  </sheetViews>
  <sheetFormatPr defaultColWidth="9.00390625" defaultRowHeight="19.5" customHeight="1"/>
  <cols>
    <col min="1" max="1" width="4.625" style="216" customWidth="1"/>
    <col min="2" max="2" width="20.625" style="216" customWidth="1"/>
    <col min="3" max="3" width="15.625" style="216" customWidth="1"/>
    <col min="4" max="4" width="15.625" style="217" customWidth="1"/>
    <col min="5" max="5" width="25.625" style="216" customWidth="1"/>
    <col min="6" max="8" width="15.625" style="216" customWidth="1"/>
    <col min="9" max="9" width="9.00390625" style="216" customWidth="1"/>
    <col min="10" max="10" width="20.625" style="215" customWidth="1"/>
    <col min="11" max="11" width="9.00390625" style="215" customWidth="1"/>
    <col min="12" max="16384" width="9.00390625" style="216" customWidth="1"/>
  </cols>
  <sheetData>
    <row r="1" spans="1:11" s="213" customFormat="1" ht="19.5" customHeight="1">
      <c r="A1" s="213" t="str">
        <f>IF('基本情報を入力'!T4="交付申請",K6,K7)</f>
        <v>別紙様式第１号　別添８</v>
      </c>
      <c r="C1" s="213" t="s">
        <v>273</v>
      </c>
      <c r="D1" s="214"/>
      <c r="J1" s="215" t="s">
        <v>29</v>
      </c>
      <c r="K1" s="215"/>
    </row>
    <row r="2" spans="1:11" s="213" customFormat="1" ht="19.5" customHeight="1">
      <c r="A2" s="430" t="str">
        <f>IF('基本情報を入力'!T4="交付申請",K8,K9)</f>
        <v>就職相談支援（実施計画）</v>
      </c>
      <c r="B2" s="430"/>
      <c r="C2" s="430"/>
      <c r="D2" s="430"/>
      <c r="E2" s="430"/>
      <c r="F2" s="430"/>
      <c r="G2" s="430"/>
      <c r="H2" s="430"/>
      <c r="J2" s="215" t="s">
        <v>31</v>
      </c>
      <c r="K2" s="215"/>
    </row>
    <row r="3" spans="7:10" ht="19.5" customHeight="1">
      <c r="G3" s="431" t="s">
        <v>306</v>
      </c>
      <c r="H3" s="431"/>
      <c r="J3" s="215" t="s">
        <v>32</v>
      </c>
    </row>
    <row r="4" spans="7:10" ht="19.5" customHeight="1">
      <c r="G4" s="218"/>
      <c r="H4" s="219" t="s">
        <v>33</v>
      </c>
      <c r="J4" s="215" t="s">
        <v>34</v>
      </c>
    </row>
    <row r="5" spans="1:11" s="217" customFormat="1" ht="19.5" customHeight="1">
      <c r="A5" s="432" t="s">
        <v>275</v>
      </c>
      <c r="B5" s="434" t="s">
        <v>276</v>
      </c>
      <c r="C5" s="435"/>
      <c r="D5" s="435"/>
      <c r="E5" s="435"/>
      <c r="F5" s="436" t="str">
        <f>IF('基本情報を入力'!T4="交付申請",K10,K11)</f>
        <v>補助対象経費
の支出予定額</v>
      </c>
      <c r="G5" s="432" t="s">
        <v>38</v>
      </c>
      <c r="H5" s="436" t="s">
        <v>39</v>
      </c>
      <c r="J5" s="220"/>
      <c r="K5" s="215"/>
    </row>
    <row r="6" spans="1:11" s="217" customFormat="1" ht="19.5" customHeight="1">
      <c r="A6" s="433"/>
      <c r="B6" s="434" t="s">
        <v>277</v>
      </c>
      <c r="C6" s="438"/>
      <c r="D6" s="434" t="s">
        <v>278</v>
      </c>
      <c r="E6" s="438"/>
      <c r="F6" s="437"/>
      <c r="G6" s="433"/>
      <c r="H6" s="437"/>
      <c r="J6" s="220"/>
      <c r="K6" s="26" t="s">
        <v>294</v>
      </c>
    </row>
    <row r="7" spans="1:11" ht="19.5" customHeight="1">
      <c r="A7" s="221">
        <v>1</v>
      </c>
      <c r="B7" s="434"/>
      <c r="C7" s="438"/>
      <c r="D7" s="434"/>
      <c r="E7" s="438"/>
      <c r="F7" s="222"/>
      <c r="G7" s="223">
        <f>IF(F7=0,"",300000)</f>
      </c>
      <c r="H7" s="224">
        <f>ROUNDDOWN(MIN(F7:G7),-3)</f>
        <v>0</v>
      </c>
      <c r="J7" s="220"/>
      <c r="K7" s="26" t="s">
        <v>295</v>
      </c>
    </row>
    <row r="8" spans="1:11" ht="19.5" customHeight="1">
      <c r="A8" s="221">
        <v>2</v>
      </c>
      <c r="B8" s="434"/>
      <c r="C8" s="438"/>
      <c r="D8" s="434"/>
      <c r="E8" s="438"/>
      <c r="F8" s="222"/>
      <c r="G8" s="223">
        <f aca="true" t="shared" si="0" ref="G8:G16">IF(F8=0,"",300000)</f>
      </c>
      <c r="H8" s="224">
        <f>ROUNDDOWN(MIN(F8:G8),-3)</f>
        <v>0</v>
      </c>
      <c r="K8" s="215" t="s">
        <v>298</v>
      </c>
    </row>
    <row r="9" spans="1:11" ht="19.5" customHeight="1">
      <c r="A9" s="221">
        <v>3</v>
      </c>
      <c r="B9" s="434"/>
      <c r="C9" s="438"/>
      <c r="D9" s="434"/>
      <c r="E9" s="438"/>
      <c r="F9" s="222"/>
      <c r="G9" s="223">
        <f t="shared" si="0"/>
      </c>
      <c r="H9" s="224">
        <f aca="true" t="shared" si="1" ref="H9:H16">ROUNDDOWN(MIN(F9:G9),-3)</f>
        <v>0</v>
      </c>
      <c r="K9" s="215" t="s">
        <v>289</v>
      </c>
    </row>
    <row r="10" spans="1:11" ht="19.5" customHeight="1">
      <c r="A10" s="221">
        <v>4</v>
      </c>
      <c r="B10" s="434"/>
      <c r="C10" s="438"/>
      <c r="D10" s="434"/>
      <c r="E10" s="438"/>
      <c r="F10" s="222"/>
      <c r="G10" s="223">
        <f t="shared" si="0"/>
      </c>
      <c r="H10" s="224">
        <f t="shared" si="1"/>
        <v>0</v>
      </c>
      <c r="K10" s="31" t="s">
        <v>220</v>
      </c>
    </row>
    <row r="11" spans="1:11" ht="19.5" customHeight="1">
      <c r="A11" s="221">
        <v>5</v>
      </c>
      <c r="B11" s="434"/>
      <c r="C11" s="438"/>
      <c r="D11" s="434"/>
      <c r="E11" s="438"/>
      <c r="F11" s="222"/>
      <c r="G11" s="223">
        <f t="shared" si="0"/>
      </c>
      <c r="H11" s="224">
        <f t="shared" si="1"/>
        <v>0</v>
      </c>
      <c r="K11" s="31" t="s">
        <v>221</v>
      </c>
    </row>
    <row r="12" spans="1:8" ht="19.5" customHeight="1">
      <c r="A12" s="221">
        <v>6</v>
      </c>
      <c r="B12" s="434"/>
      <c r="C12" s="438"/>
      <c r="D12" s="434"/>
      <c r="E12" s="438"/>
      <c r="F12" s="222"/>
      <c r="G12" s="223">
        <f t="shared" si="0"/>
      </c>
      <c r="H12" s="224">
        <f t="shared" si="1"/>
        <v>0</v>
      </c>
    </row>
    <row r="13" spans="1:8" ht="19.5" customHeight="1">
      <c r="A13" s="221">
        <v>7</v>
      </c>
      <c r="B13" s="434"/>
      <c r="C13" s="438"/>
      <c r="D13" s="434"/>
      <c r="E13" s="438"/>
      <c r="F13" s="222"/>
      <c r="G13" s="223">
        <f t="shared" si="0"/>
      </c>
      <c r="H13" s="224">
        <f t="shared" si="1"/>
        <v>0</v>
      </c>
    </row>
    <row r="14" spans="1:8" ht="19.5" customHeight="1">
      <c r="A14" s="221">
        <v>8</v>
      </c>
      <c r="B14" s="434"/>
      <c r="C14" s="438"/>
      <c r="D14" s="434"/>
      <c r="E14" s="438"/>
      <c r="F14" s="222"/>
      <c r="G14" s="223">
        <f t="shared" si="0"/>
      </c>
      <c r="H14" s="224">
        <f t="shared" si="1"/>
        <v>0</v>
      </c>
    </row>
    <row r="15" spans="1:8" ht="19.5" customHeight="1">
      <c r="A15" s="221">
        <v>9</v>
      </c>
      <c r="B15" s="434"/>
      <c r="C15" s="438"/>
      <c r="D15" s="434"/>
      <c r="E15" s="438"/>
      <c r="F15" s="222"/>
      <c r="G15" s="223">
        <f t="shared" si="0"/>
      </c>
      <c r="H15" s="224">
        <f t="shared" si="1"/>
        <v>0</v>
      </c>
    </row>
    <row r="16" spans="1:8" ht="19.5" customHeight="1" thickBot="1">
      <c r="A16" s="221">
        <v>10</v>
      </c>
      <c r="B16" s="434"/>
      <c r="C16" s="438"/>
      <c r="D16" s="434"/>
      <c r="E16" s="438"/>
      <c r="F16" s="225"/>
      <c r="G16" s="223">
        <f t="shared" si="0"/>
      </c>
      <c r="H16" s="224">
        <f t="shared" si="1"/>
        <v>0</v>
      </c>
    </row>
    <row r="17" spans="1:8" ht="19.5" customHeight="1" thickTop="1">
      <c r="A17" s="439" t="s">
        <v>44</v>
      </c>
      <c r="B17" s="440"/>
      <c r="C17" s="440"/>
      <c r="D17" s="440"/>
      <c r="E17" s="440"/>
      <c r="F17" s="226">
        <f>SUM(F7:F16)</f>
        <v>0</v>
      </c>
      <c r="G17" s="226">
        <f>SUM(G7:G16)</f>
        <v>0</v>
      </c>
      <c r="H17" s="226">
        <f>SUM(H7:H16)</f>
        <v>0</v>
      </c>
    </row>
    <row r="18" spans="1:8" ht="19.5" customHeight="1">
      <c r="A18" s="227" t="s">
        <v>279</v>
      </c>
      <c r="B18" s="228"/>
      <c r="C18" s="228"/>
      <c r="D18" s="228"/>
      <c r="E18" s="228"/>
      <c r="F18" s="229"/>
      <c r="G18" s="229"/>
      <c r="H18" s="229"/>
    </row>
    <row r="19" spans="1:8" ht="15" customHeight="1">
      <c r="A19" s="227"/>
      <c r="B19" s="228"/>
      <c r="C19" s="228"/>
      <c r="D19" s="228"/>
      <c r="E19" s="228"/>
      <c r="F19" s="229"/>
      <c r="G19" s="229"/>
      <c r="H19" s="229"/>
    </row>
    <row r="20" spans="1:8" ht="15" customHeight="1">
      <c r="A20" s="227"/>
      <c r="B20" s="228"/>
      <c r="C20" s="228"/>
      <c r="D20" s="228"/>
      <c r="E20" s="228"/>
      <c r="F20" s="229"/>
      <c r="G20" s="229"/>
      <c r="H20" s="229"/>
    </row>
    <row r="21" ht="15" customHeight="1">
      <c r="A21" s="227"/>
    </row>
    <row r="22" spans="1:11" s="213" customFormat="1" ht="19.5" customHeight="1">
      <c r="A22" s="213" t="s">
        <v>272</v>
      </c>
      <c r="C22" s="213" t="s">
        <v>273</v>
      </c>
      <c r="D22" s="214"/>
      <c r="J22" s="215"/>
      <c r="K22" s="215"/>
    </row>
    <row r="23" spans="1:11" s="218" customFormat="1" ht="19.5" customHeight="1">
      <c r="A23" s="430" t="s">
        <v>274</v>
      </c>
      <c r="B23" s="430"/>
      <c r="C23" s="430"/>
      <c r="D23" s="430"/>
      <c r="E23" s="430"/>
      <c r="F23" s="430"/>
      <c r="G23" s="430"/>
      <c r="H23" s="430"/>
      <c r="J23" s="215"/>
      <c r="K23" s="215"/>
    </row>
    <row r="24" spans="1:11" s="218" customFormat="1" ht="19.5" customHeight="1">
      <c r="A24" s="216"/>
      <c r="B24" s="216"/>
      <c r="C24" s="216"/>
      <c r="D24" s="217"/>
      <c r="E24" s="216"/>
      <c r="F24" s="216"/>
      <c r="H24" s="230" t="s">
        <v>50</v>
      </c>
      <c r="J24" s="215"/>
      <c r="K24" s="215"/>
    </row>
    <row r="25" spans="1:11" s="218" customFormat="1" ht="19.5" customHeight="1">
      <c r="A25" s="216"/>
      <c r="B25" s="216"/>
      <c r="C25" s="216"/>
      <c r="D25" s="217"/>
      <c r="E25" s="216"/>
      <c r="F25" s="216"/>
      <c r="H25" s="219" t="s">
        <v>33</v>
      </c>
      <c r="J25" s="215"/>
      <c r="K25" s="215"/>
    </row>
    <row r="26" spans="1:11" s="217" customFormat="1" ht="19.5" customHeight="1">
      <c r="A26" s="432" t="s">
        <v>275</v>
      </c>
      <c r="B26" s="434" t="s">
        <v>276</v>
      </c>
      <c r="C26" s="435"/>
      <c r="D26" s="435"/>
      <c r="E26" s="435"/>
      <c r="F26" s="436" t="s">
        <v>37</v>
      </c>
      <c r="G26" s="432" t="s">
        <v>38</v>
      </c>
      <c r="H26" s="436" t="s">
        <v>39</v>
      </c>
      <c r="J26" s="220"/>
      <c r="K26" s="215"/>
    </row>
    <row r="27" spans="1:11" s="217" customFormat="1" ht="19.5" customHeight="1">
      <c r="A27" s="433"/>
      <c r="B27" s="434" t="s">
        <v>277</v>
      </c>
      <c r="C27" s="438"/>
      <c r="D27" s="434" t="s">
        <v>278</v>
      </c>
      <c r="E27" s="438"/>
      <c r="F27" s="437"/>
      <c r="G27" s="433"/>
      <c r="H27" s="437"/>
      <c r="J27" s="220"/>
      <c r="K27" s="215"/>
    </row>
    <row r="28" spans="1:10" ht="19.5" customHeight="1">
      <c r="A28" s="221">
        <v>1</v>
      </c>
      <c r="B28" s="441">
        <v>42840</v>
      </c>
      <c r="C28" s="442"/>
      <c r="D28" s="443" t="s">
        <v>280</v>
      </c>
      <c r="E28" s="442"/>
      <c r="F28" s="231">
        <v>450000</v>
      </c>
      <c r="G28" s="232">
        <v>300000</v>
      </c>
      <c r="H28" s="231">
        <f>ROUNDDOWN(MIN(F28:G28),-3)</f>
        <v>300000</v>
      </c>
      <c r="J28" s="220"/>
    </row>
    <row r="29" spans="1:8" ht="19.5" customHeight="1">
      <c r="A29" s="221">
        <v>2</v>
      </c>
      <c r="B29" s="434"/>
      <c r="C29" s="438"/>
      <c r="D29" s="434"/>
      <c r="E29" s="438"/>
      <c r="F29" s="222"/>
      <c r="G29" s="223"/>
      <c r="H29" s="231">
        <f aca="true" t="shared" si="2" ref="H29:H37">ROUNDDOWN(MIN(F29:G29),-3)</f>
        <v>0</v>
      </c>
    </row>
    <row r="30" spans="1:8" ht="19.5" customHeight="1">
      <c r="A30" s="221">
        <v>3</v>
      </c>
      <c r="B30" s="434"/>
      <c r="C30" s="438"/>
      <c r="D30" s="434"/>
      <c r="E30" s="438"/>
      <c r="F30" s="222"/>
      <c r="G30" s="223"/>
      <c r="H30" s="231">
        <f t="shared" si="2"/>
        <v>0</v>
      </c>
    </row>
    <row r="31" spans="1:8" ht="19.5" customHeight="1">
      <c r="A31" s="221">
        <v>4</v>
      </c>
      <c r="B31" s="434"/>
      <c r="C31" s="438"/>
      <c r="D31" s="434"/>
      <c r="E31" s="438"/>
      <c r="F31" s="222"/>
      <c r="G31" s="223"/>
      <c r="H31" s="231">
        <f t="shared" si="2"/>
        <v>0</v>
      </c>
    </row>
    <row r="32" spans="1:8" ht="19.5" customHeight="1">
      <c r="A32" s="221">
        <v>5</v>
      </c>
      <c r="B32" s="434"/>
      <c r="C32" s="438"/>
      <c r="D32" s="434"/>
      <c r="E32" s="438"/>
      <c r="F32" s="222"/>
      <c r="G32" s="223"/>
      <c r="H32" s="231">
        <f t="shared" si="2"/>
        <v>0</v>
      </c>
    </row>
    <row r="33" spans="1:8" ht="19.5" customHeight="1">
      <c r="A33" s="221">
        <v>6</v>
      </c>
      <c r="B33" s="434"/>
      <c r="C33" s="438"/>
      <c r="D33" s="434"/>
      <c r="E33" s="438"/>
      <c r="F33" s="222"/>
      <c r="G33" s="223"/>
      <c r="H33" s="231">
        <f t="shared" si="2"/>
        <v>0</v>
      </c>
    </row>
    <row r="34" spans="1:8" ht="19.5" customHeight="1">
      <c r="A34" s="221">
        <v>7</v>
      </c>
      <c r="B34" s="434"/>
      <c r="C34" s="438"/>
      <c r="D34" s="434"/>
      <c r="E34" s="438"/>
      <c r="F34" s="222"/>
      <c r="G34" s="223"/>
      <c r="H34" s="231">
        <f t="shared" si="2"/>
        <v>0</v>
      </c>
    </row>
    <row r="35" spans="1:8" ht="19.5" customHeight="1">
      <c r="A35" s="221">
        <v>8</v>
      </c>
      <c r="B35" s="434"/>
      <c r="C35" s="438"/>
      <c r="D35" s="434"/>
      <c r="E35" s="438"/>
      <c r="F35" s="222"/>
      <c r="G35" s="223"/>
      <c r="H35" s="231">
        <f t="shared" si="2"/>
        <v>0</v>
      </c>
    </row>
    <row r="36" spans="1:8" ht="19.5" customHeight="1">
      <c r="A36" s="221">
        <v>9</v>
      </c>
      <c r="B36" s="434"/>
      <c r="C36" s="438"/>
      <c r="D36" s="434"/>
      <c r="E36" s="438"/>
      <c r="F36" s="222"/>
      <c r="G36" s="223"/>
      <c r="H36" s="231">
        <f t="shared" si="2"/>
        <v>0</v>
      </c>
    </row>
    <row r="37" spans="1:8" ht="19.5" customHeight="1" thickBot="1">
      <c r="A37" s="221">
        <v>10</v>
      </c>
      <c r="B37" s="434"/>
      <c r="C37" s="438"/>
      <c r="D37" s="434"/>
      <c r="E37" s="438"/>
      <c r="F37" s="225"/>
      <c r="G37" s="223"/>
      <c r="H37" s="231">
        <f t="shared" si="2"/>
        <v>0</v>
      </c>
    </row>
    <row r="38" spans="1:8" ht="19.5" customHeight="1" thickTop="1">
      <c r="A38" s="439" t="s">
        <v>44</v>
      </c>
      <c r="B38" s="440"/>
      <c r="C38" s="440"/>
      <c r="D38" s="440"/>
      <c r="E38" s="440"/>
      <c r="F38" s="233">
        <f>SUM(F28:F37)</f>
        <v>450000</v>
      </c>
      <c r="G38" s="233">
        <f>SUM(G28:G37)</f>
        <v>300000</v>
      </c>
      <c r="H38" s="233">
        <f>SUM(H28:H37)</f>
        <v>300000</v>
      </c>
    </row>
    <row r="39" spans="1:8" ht="19.5" customHeight="1">
      <c r="A39" s="227" t="s">
        <v>279</v>
      </c>
      <c r="B39" s="228"/>
      <c r="C39" s="228"/>
      <c r="D39" s="228"/>
      <c r="E39" s="228"/>
      <c r="F39" s="229"/>
      <c r="G39" s="229"/>
      <c r="H39" s="229"/>
    </row>
    <row r="40" spans="1:8" ht="19.5" customHeight="1">
      <c r="A40" s="227"/>
      <c r="B40" s="228"/>
      <c r="C40" s="228"/>
      <c r="D40" s="228"/>
      <c r="E40" s="228"/>
      <c r="F40" s="229"/>
      <c r="G40" s="229"/>
      <c r="H40" s="229"/>
    </row>
    <row r="41" spans="1:8" ht="19.5" customHeight="1">
      <c r="A41" s="228"/>
      <c r="B41" s="234"/>
      <c r="C41" s="235"/>
      <c r="D41" s="236"/>
      <c r="E41" s="235"/>
      <c r="F41" s="237"/>
      <c r="G41" s="238"/>
      <c r="H41" s="237"/>
    </row>
    <row r="42" spans="1:8" ht="19.5" customHeight="1">
      <c r="A42" s="228"/>
      <c r="B42" s="234"/>
      <c r="C42" s="235"/>
      <c r="D42" s="236"/>
      <c r="E42" s="235"/>
      <c r="F42" s="237"/>
      <c r="G42" s="238"/>
      <c r="H42" s="237"/>
    </row>
    <row r="43" spans="1:8" ht="19.5" customHeight="1">
      <c r="A43" s="228"/>
      <c r="B43" s="234"/>
      <c r="C43" s="235"/>
      <c r="D43" s="236"/>
      <c r="E43" s="235"/>
      <c r="F43" s="237"/>
      <c r="G43" s="238"/>
      <c r="H43" s="237"/>
    </row>
    <row r="44" spans="1:8" ht="19.5" customHeight="1">
      <c r="A44" s="228"/>
      <c r="B44" s="234"/>
      <c r="C44" s="235"/>
      <c r="D44" s="236"/>
      <c r="E44" s="235"/>
      <c r="F44" s="237"/>
      <c r="G44" s="238"/>
      <c r="H44" s="237"/>
    </row>
    <row r="45" spans="1:8" ht="19.5" customHeight="1">
      <c r="A45" s="228"/>
      <c r="B45" s="234"/>
      <c r="C45" s="235"/>
      <c r="D45" s="236"/>
      <c r="E45" s="235"/>
      <c r="F45" s="237"/>
      <c r="G45" s="238"/>
      <c r="H45" s="237"/>
    </row>
    <row r="46" spans="1:8" ht="19.5" customHeight="1">
      <c r="A46" s="228"/>
      <c r="B46" s="234"/>
      <c r="C46" s="235"/>
      <c r="D46" s="236"/>
      <c r="E46" s="235"/>
      <c r="F46" s="237"/>
      <c r="G46" s="238"/>
      <c r="H46" s="237"/>
    </row>
    <row r="47" spans="1:8" ht="19.5" customHeight="1">
      <c r="A47" s="228"/>
      <c r="B47" s="234"/>
      <c r="C47" s="235"/>
      <c r="D47" s="236"/>
      <c r="E47" s="235"/>
      <c r="F47" s="237"/>
      <c r="G47" s="238"/>
      <c r="H47" s="237"/>
    </row>
    <row r="48" spans="1:8" ht="19.5" customHeight="1">
      <c r="A48" s="444"/>
      <c r="B48" s="444"/>
      <c r="C48" s="444"/>
      <c r="D48" s="444"/>
      <c r="E48" s="444"/>
      <c r="F48" s="237"/>
      <c r="G48" s="237"/>
      <c r="H48" s="237"/>
    </row>
    <row r="49" spans="1:8" ht="19.5" customHeight="1">
      <c r="A49" s="239"/>
      <c r="B49" s="228"/>
      <c r="C49" s="228"/>
      <c r="D49" s="228"/>
      <c r="E49" s="228"/>
      <c r="F49" s="229"/>
      <c r="G49" s="229"/>
      <c r="H49" s="229"/>
    </row>
    <row r="50" spans="1:8" ht="15" customHeight="1">
      <c r="A50" s="239"/>
      <c r="B50" s="228"/>
      <c r="C50" s="228"/>
      <c r="D50" s="228"/>
      <c r="E50" s="228"/>
      <c r="F50" s="229"/>
      <c r="G50" s="229"/>
      <c r="H50" s="229"/>
    </row>
    <row r="51" spans="1:8" ht="15" customHeight="1">
      <c r="A51" s="239"/>
      <c r="B51" s="228"/>
      <c r="C51" s="228"/>
      <c r="D51" s="228"/>
      <c r="E51" s="228"/>
      <c r="F51" s="229"/>
      <c r="G51" s="229"/>
      <c r="H51" s="229"/>
    </row>
    <row r="52" ht="15" customHeight="1">
      <c r="A52" s="227"/>
    </row>
  </sheetData>
  <sheetProtection/>
  <mergeCells count="60">
    <mergeCell ref="B37:C37"/>
    <mergeCell ref="D37:E37"/>
    <mergeCell ref="A38:E38"/>
    <mergeCell ref="A48:E48"/>
    <mergeCell ref="B34:C34"/>
    <mergeCell ref="D34:E34"/>
    <mergeCell ref="B35:C35"/>
    <mergeCell ref="D35:E35"/>
    <mergeCell ref="B36:C36"/>
    <mergeCell ref="D36:E36"/>
    <mergeCell ref="B31:C31"/>
    <mergeCell ref="D31:E31"/>
    <mergeCell ref="B32:C32"/>
    <mergeCell ref="D32:E32"/>
    <mergeCell ref="B33:C33"/>
    <mergeCell ref="D33:E33"/>
    <mergeCell ref="D27:E27"/>
    <mergeCell ref="B28:C28"/>
    <mergeCell ref="D28:E28"/>
    <mergeCell ref="B29:C29"/>
    <mergeCell ref="D29:E29"/>
    <mergeCell ref="B30:C30"/>
    <mergeCell ref="D30:E30"/>
    <mergeCell ref="B16:C16"/>
    <mergeCell ref="D16:E16"/>
    <mergeCell ref="A17:E17"/>
    <mergeCell ref="A23:H23"/>
    <mergeCell ref="A26:A27"/>
    <mergeCell ref="B26:E26"/>
    <mergeCell ref="F26:F27"/>
    <mergeCell ref="G26:G27"/>
    <mergeCell ref="H26:H27"/>
    <mergeCell ref="B27:C27"/>
    <mergeCell ref="B13:C13"/>
    <mergeCell ref="D13:E13"/>
    <mergeCell ref="B14:C14"/>
    <mergeCell ref="D14:E14"/>
    <mergeCell ref="B15:C15"/>
    <mergeCell ref="D15:E15"/>
    <mergeCell ref="B10:C10"/>
    <mergeCell ref="D10:E10"/>
    <mergeCell ref="B11:C11"/>
    <mergeCell ref="D11:E11"/>
    <mergeCell ref="B12:C12"/>
    <mergeCell ref="D12:E12"/>
    <mergeCell ref="B7:C7"/>
    <mergeCell ref="D7:E7"/>
    <mergeCell ref="B8:C8"/>
    <mergeCell ref="D8:E8"/>
    <mergeCell ref="B9:C9"/>
    <mergeCell ref="D9:E9"/>
    <mergeCell ref="A2:H2"/>
    <mergeCell ref="G3:H3"/>
    <mergeCell ref="A5:A6"/>
    <mergeCell ref="B5:E5"/>
    <mergeCell ref="F5:F6"/>
    <mergeCell ref="G5:G6"/>
    <mergeCell ref="H5:H6"/>
    <mergeCell ref="B6:C6"/>
    <mergeCell ref="D6:E6"/>
  </mergeCells>
  <dataValidations count="1">
    <dataValidation type="list" allowBlank="1" showInputMessage="1" showErrorMessage="1" sqref="C41:C47">
      <formula1>$J$1:$J$4</formula1>
    </dataValidation>
  </dataValidations>
  <printOptions horizontalCentered="1"/>
  <pageMargins left="0.7874015748031497" right="0.7874015748031497" top="0.7874015748031497" bottom="0.5905511811023623" header="0.31496062992125984" footer="0.31496062992125984"/>
  <pageSetup horizontalDpi="600" verticalDpi="600" orientation="landscape" paperSize="9" scale="90" r:id="rId1"/>
  <rowBreaks count="1" manualBreakCount="1">
    <brk id="19" max="7" man="1"/>
  </rowBreaks>
  <colBreaks count="1" manualBreakCount="1">
    <brk id="8" max="65535" man="1"/>
  </colBreaks>
</worksheet>
</file>

<file path=xl/worksheets/sheet14.xml><?xml version="1.0" encoding="utf-8"?>
<worksheet xmlns="http://schemas.openxmlformats.org/spreadsheetml/2006/main" xmlns:r="http://schemas.openxmlformats.org/officeDocument/2006/relationships">
  <sheetPr>
    <tabColor theme="8" tint="-0.24997000396251678"/>
  </sheetPr>
  <dimension ref="A1:K52"/>
  <sheetViews>
    <sheetView view="pageBreakPreview" zoomScale="70" zoomScaleNormal="70" zoomScaleSheetLayoutView="70" zoomScalePageLayoutView="0" workbookViewId="0" topLeftCell="A1">
      <selection activeCell="G17" sqref="G17"/>
    </sheetView>
  </sheetViews>
  <sheetFormatPr defaultColWidth="9.00390625" defaultRowHeight="19.5" customHeight="1"/>
  <cols>
    <col min="1" max="1" width="4.625" style="216" customWidth="1"/>
    <col min="2" max="2" width="20.625" style="216" customWidth="1"/>
    <col min="3" max="3" width="15.625" style="216" customWidth="1"/>
    <col min="4" max="4" width="15.625" style="217" customWidth="1"/>
    <col min="5" max="5" width="25.625" style="216" customWidth="1"/>
    <col min="6" max="8" width="15.625" style="216" customWidth="1"/>
    <col min="9" max="9" width="9.00390625" style="216" customWidth="1"/>
    <col min="10" max="10" width="20.625" style="215" customWidth="1"/>
    <col min="11" max="11" width="9.00390625" style="215" customWidth="1"/>
    <col min="12" max="16384" width="9.00390625" style="216" customWidth="1"/>
  </cols>
  <sheetData>
    <row r="1" spans="1:11" s="213" customFormat="1" ht="19.5" customHeight="1">
      <c r="A1" s="213" t="str">
        <f>IF('基本情報を入力'!T4="交付申請",K6,K7)</f>
        <v>別紙様式第１号　別添９</v>
      </c>
      <c r="C1" s="213" t="s">
        <v>273</v>
      </c>
      <c r="D1" s="214"/>
      <c r="J1" s="215" t="s">
        <v>29</v>
      </c>
      <c r="K1" s="215"/>
    </row>
    <row r="2" spans="1:11" s="213" customFormat="1" ht="19.5" customHeight="1">
      <c r="A2" s="430" t="str">
        <f>IF('基本情報を入力'!T4="交付申請",K8,K9)</f>
        <v>医療機関啓発支援（実施計画）</v>
      </c>
      <c r="B2" s="430"/>
      <c r="C2" s="430"/>
      <c r="D2" s="430"/>
      <c r="E2" s="430"/>
      <c r="F2" s="430"/>
      <c r="G2" s="430"/>
      <c r="H2" s="430"/>
      <c r="J2" s="215" t="s">
        <v>31</v>
      </c>
      <c r="K2" s="215"/>
    </row>
    <row r="3" spans="7:10" ht="19.5" customHeight="1">
      <c r="G3" s="431" t="str">
        <f>"病院名： "&amp;'基本情報を入力'!T8</f>
        <v>病院名： </v>
      </c>
      <c r="H3" s="431"/>
      <c r="J3" s="215" t="s">
        <v>32</v>
      </c>
    </row>
    <row r="4" spans="7:10" ht="19.5" customHeight="1">
      <c r="G4" s="218"/>
      <c r="H4" s="219" t="s">
        <v>33</v>
      </c>
      <c r="J4" s="215" t="s">
        <v>34</v>
      </c>
    </row>
    <row r="5" spans="1:11" s="217" customFormat="1" ht="19.5" customHeight="1">
      <c r="A5" s="432" t="s">
        <v>275</v>
      </c>
      <c r="B5" s="434" t="s">
        <v>276</v>
      </c>
      <c r="C5" s="435"/>
      <c r="D5" s="435"/>
      <c r="E5" s="435"/>
      <c r="F5" s="436" t="str">
        <f>IF('基本情報を入力'!T4="交付申請",K10,K11)</f>
        <v>補助対象経費
の支出予定額</v>
      </c>
      <c r="G5" s="432" t="s">
        <v>38</v>
      </c>
      <c r="H5" s="436" t="s">
        <v>39</v>
      </c>
      <c r="J5" s="220"/>
      <c r="K5" s="215"/>
    </row>
    <row r="6" spans="1:11" s="217" customFormat="1" ht="19.5" customHeight="1">
      <c r="A6" s="433"/>
      <c r="B6" s="434" t="s">
        <v>283</v>
      </c>
      <c r="C6" s="438"/>
      <c r="D6" s="434" t="s">
        <v>284</v>
      </c>
      <c r="E6" s="438"/>
      <c r="F6" s="437"/>
      <c r="G6" s="433"/>
      <c r="H6" s="437"/>
      <c r="J6" s="220"/>
      <c r="K6" s="26" t="s">
        <v>292</v>
      </c>
    </row>
    <row r="7" spans="1:11" ht="19.5" customHeight="1">
      <c r="A7" s="221">
        <v>1</v>
      </c>
      <c r="B7" s="413"/>
      <c r="C7" s="426"/>
      <c r="D7" s="413"/>
      <c r="E7" s="426"/>
      <c r="F7" s="255"/>
      <c r="G7" s="447"/>
      <c r="H7" s="447"/>
      <c r="J7" s="220"/>
      <c r="K7" s="26" t="s">
        <v>293</v>
      </c>
    </row>
    <row r="8" spans="1:11" ht="19.5" customHeight="1">
      <c r="A8" s="221">
        <v>2</v>
      </c>
      <c r="B8" s="445"/>
      <c r="C8" s="446"/>
      <c r="D8" s="413"/>
      <c r="E8" s="426"/>
      <c r="F8" s="255"/>
      <c r="G8" s="448"/>
      <c r="H8" s="448"/>
      <c r="K8" s="215" t="s">
        <v>290</v>
      </c>
    </row>
    <row r="9" spans="1:11" ht="19.5" customHeight="1">
      <c r="A9" s="221">
        <v>3</v>
      </c>
      <c r="B9" s="445"/>
      <c r="C9" s="426"/>
      <c r="D9" s="413"/>
      <c r="E9" s="426"/>
      <c r="F9" s="255"/>
      <c r="G9" s="448"/>
      <c r="H9" s="448"/>
      <c r="K9" s="215" t="s">
        <v>291</v>
      </c>
    </row>
    <row r="10" spans="1:11" ht="19.5" customHeight="1">
      <c r="A10" s="221">
        <v>4</v>
      </c>
      <c r="B10" s="450"/>
      <c r="C10" s="450"/>
      <c r="D10" s="450"/>
      <c r="E10" s="450"/>
      <c r="F10" s="266"/>
      <c r="G10" s="448"/>
      <c r="H10" s="448"/>
      <c r="K10" s="31" t="s">
        <v>220</v>
      </c>
    </row>
    <row r="11" spans="1:11" ht="19.5" customHeight="1">
      <c r="A11" s="221">
        <v>5</v>
      </c>
      <c r="B11" s="434"/>
      <c r="C11" s="438"/>
      <c r="D11" s="434"/>
      <c r="E11" s="438"/>
      <c r="F11" s="222"/>
      <c r="G11" s="448"/>
      <c r="H11" s="448"/>
      <c r="K11" s="31" t="s">
        <v>221</v>
      </c>
    </row>
    <row r="12" spans="1:8" ht="19.5" customHeight="1">
      <c r="A12" s="221">
        <v>6</v>
      </c>
      <c r="B12" s="434"/>
      <c r="C12" s="438"/>
      <c r="D12" s="434"/>
      <c r="E12" s="438"/>
      <c r="F12" s="222"/>
      <c r="G12" s="448"/>
      <c r="H12" s="448"/>
    </row>
    <row r="13" spans="1:11" ht="19.5" customHeight="1">
      <c r="A13" s="221">
        <v>7</v>
      </c>
      <c r="B13" s="434"/>
      <c r="C13" s="438"/>
      <c r="D13" s="434"/>
      <c r="E13" s="438"/>
      <c r="F13" s="222"/>
      <c r="G13" s="448"/>
      <c r="H13" s="448"/>
      <c r="K13" s="25"/>
    </row>
    <row r="14" spans="1:8" ht="19.5" customHeight="1">
      <c r="A14" s="221">
        <v>8</v>
      </c>
      <c r="B14" s="434"/>
      <c r="C14" s="438"/>
      <c r="D14" s="434"/>
      <c r="E14" s="438"/>
      <c r="F14" s="222"/>
      <c r="G14" s="448"/>
      <c r="H14" s="448"/>
    </row>
    <row r="15" spans="1:8" ht="19.5" customHeight="1">
      <c r="A15" s="221">
        <v>9</v>
      </c>
      <c r="B15" s="434"/>
      <c r="C15" s="438"/>
      <c r="D15" s="434"/>
      <c r="E15" s="438"/>
      <c r="F15" s="222"/>
      <c r="G15" s="448"/>
      <c r="H15" s="448"/>
    </row>
    <row r="16" spans="1:8" ht="19.5" customHeight="1" thickBot="1">
      <c r="A16" s="221">
        <v>10</v>
      </c>
      <c r="B16" s="434"/>
      <c r="C16" s="438"/>
      <c r="D16" s="434"/>
      <c r="E16" s="438"/>
      <c r="F16" s="225"/>
      <c r="G16" s="449"/>
      <c r="H16" s="449"/>
    </row>
    <row r="17" spans="1:8" ht="19.5" customHeight="1" thickTop="1">
      <c r="A17" s="439" t="s">
        <v>44</v>
      </c>
      <c r="B17" s="440"/>
      <c r="C17" s="440"/>
      <c r="D17" s="440"/>
      <c r="E17" s="440"/>
      <c r="F17" s="226">
        <f>SUM(F7:F16)</f>
        <v>0</v>
      </c>
      <c r="G17" s="270" t="str">
        <f>IF(F17&gt;0,1000000,"0")</f>
        <v>0</v>
      </c>
      <c r="H17" s="226">
        <f>ROUNDDOWN(MIN(F17:G17),-3)</f>
        <v>0</v>
      </c>
    </row>
    <row r="18" spans="1:8" ht="19.5" customHeight="1">
      <c r="A18" s="227" t="s">
        <v>285</v>
      </c>
      <c r="B18" s="228"/>
      <c r="C18" s="228"/>
      <c r="D18" s="228"/>
      <c r="E18" s="228"/>
      <c r="F18" s="229"/>
      <c r="G18" s="229"/>
      <c r="H18" s="229"/>
    </row>
    <row r="19" spans="1:8" ht="15" customHeight="1">
      <c r="A19" s="227"/>
      <c r="B19" s="228"/>
      <c r="C19" s="228"/>
      <c r="D19" s="228"/>
      <c r="E19" s="228"/>
      <c r="F19" s="229"/>
      <c r="G19" s="229"/>
      <c r="H19" s="229"/>
    </row>
    <row r="20" spans="1:8" ht="15" customHeight="1">
      <c r="A20" s="227"/>
      <c r="B20" s="228"/>
      <c r="C20" s="228"/>
      <c r="D20" s="228"/>
      <c r="E20" s="228"/>
      <c r="F20" s="229"/>
      <c r="G20" s="229"/>
      <c r="H20" s="229"/>
    </row>
    <row r="21" ht="15" customHeight="1">
      <c r="A21" s="227"/>
    </row>
    <row r="22" spans="1:11" s="213" customFormat="1" ht="19.5" customHeight="1">
      <c r="A22" s="213" t="s">
        <v>281</v>
      </c>
      <c r="C22" s="213" t="s">
        <v>273</v>
      </c>
      <c r="D22" s="214"/>
      <c r="J22" s="215"/>
      <c r="K22" s="215"/>
    </row>
    <row r="23" spans="1:11" s="218" customFormat="1" ht="19.5" customHeight="1">
      <c r="A23" s="430" t="s">
        <v>282</v>
      </c>
      <c r="B23" s="430"/>
      <c r="C23" s="430"/>
      <c r="D23" s="430"/>
      <c r="E23" s="430"/>
      <c r="F23" s="430"/>
      <c r="G23" s="430"/>
      <c r="H23" s="430"/>
      <c r="J23" s="215"/>
      <c r="K23" s="215"/>
    </row>
    <row r="24" spans="1:11" s="218" customFormat="1" ht="19.5" customHeight="1">
      <c r="A24" s="216"/>
      <c r="B24" s="216"/>
      <c r="C24" s="216"/>
      <c r="D24" s="217"/>
      <c r="E24" s="216"/>
      <c r="F24" s="216"/>
      <c r="H24" s="230" t="s">
        <v>50</v>
      </c>
      <c r="J24" s="215"/>
      <c r="K24" s="215"/>
    </row>
    <row r="25" spans="1:11" s="218" customFormat="1" ht="19.5" customHeight="1">
      <c r="A25" s="216"/>
      <c r="B25" s="216"/>
      <c r="C25" s="216"/>
      <c r="D25" s="217"/>
      <c r="E25" s="216"/>
      <c r="F25" s="216"/>
      <c r="H25" s="219" t="s">
        <v>33</v>
      </c>
      <c r="J25" s="215"/>
      <c r="K25" s="215"/>
    </row>
    <row r="26" spans="1:11" s="217" customFormat="1" ht="19.5" customHeight="1">
      <c r="A26" s="432" t="s">
        <v>275</v>
      </c>
      <c r="B26" s="434" t="s">
        <v>276</v>
      </c>
      <c r="C26" s="435"/>
      <c r="D26" s="435"/>
      <c r="E26" s="435"/>
      <c r="F26" s="436" t="s">
        <v>37</v>
      </c>
      <c r="G26" s="432" t="s">
        <v>38</v>
      </c>
      <c r="H26" s="436" t="s">
        <v>39</v>
      </c>
      <c r="J26" s="220"/>
      <c r="K26" s="215"/>
    </row>
    <row r="27" spans="1:11" s="217" customFormat="1" ht="19.5" customHeight="1">
      <c r="A27" s="433"/>
      <c r="B27" s="434" t="s">
        <v>283</v>
      </c>
      <c r="C27" s="438"/>
      <c r="D27" s="434" t="s">
        <v>284</v>
      </c>
      <c r="E27" s="438"/>
      <c r="F27" s="437"/>
      <c r="G27" s="433"/>
      <c r="H27" s="437"/>
      <c r="J27" s="220"/>
      <c r="K27" s="215"/>
    </row>
    <row r="28" spans="1:10" ht="19.5" customHeight="1">
      <c r="A28" s="221">
        <v>1</v>
      </c>
      <c r="B28" s="441">
        <v>43206</v>
      </c>
      <c r="C28" s="451"/>
      <c r="D28" s="443" t="s">
        <v>286</v>
      </c>
      <c r="E28" s="442"/>
      <c r="F28" s="231">
        <v>300000</v>
      </c>
      <c r="G28" s="447"/>
      <c r="H28" s="447"/>
      <c r="J28" s="220"/>
    </row>
    <row r="29" spans="1:8" ht="19.5" customHeight="1">
      <c r="A29" s="221">
        <v>2</v>
      </c>
      <c r="B29" s="441">
        <v>43261</v>
      </c>
      <c r="C29" s="451"/>
      <c r="D29" s="443" t="s">
        <v>287</v>
      </c>
      <c r="E29" s="442"/>
      <c r="F29" s="231">
        <v>500000</v>
      </c>
      <c r="G29" s="448"/>
      <c r="H29" s="448"/>
    </row>
    <row r="30" spans="1:8" ht="19.5" customHeight="1">
      <c r="A30" s="221">
        <v>3</v>
      </c>
      <c r="B30" s="441">
        <v>43383</v>
      </c>
      <c r="C30" s="451"/>
      <c r="D30" s="443" t="s">
        <v>288</v>
      </c>
      <c r="E30" s="442"/>
      <c r="F30" s="231">
        <v>200000</v>
      </c>
      <c r="G30" s="448"/>
      <c r="H30" s="448"/>
    </row>
    <row r="31" spans="1:8" ht="19.5" customHeight="1">
      <c r="A31" s="221">
        <v>4</v>
      </c>
      <c r="B31" s="434"/>
      <c r="C31" s="438"/>
      <c r="D31" s="434"/>
      <c r="E31" s="438"/>
      <c r="F31" s="222"/>
      <c r="G31" s="448"/>
      <c r="H31" s="448"/>
    </row>
    <row r="32" spans="1:8" ht="19.5" customHeight="1">
      <c r="A32" s="221">
        <v>5</v>
      </c>
      <c r="B32" s="434"/>
      <c r="C32" s="438"/>
      <c r="D32" s="434"/>
      <c r="E32" s="438"/>
      <c r="F32" s="222"/>
      <c r="G32" s="448"/>
      <c r="H32" s="448"/>
    </row>
    <row r="33" spans="1:8" ht="19.5" customHeight="1">
      <c r="A33" s="221">
        <v>6</v>
      </c>
      <c r="B33" s="434"/>
      <c r="C33" s="438"/>
      <c r="D33" s="434"/>
      <c r="E33" s="438"/>
      <c r="F33" s="222"/>
      <c r="G33" s="448"/>
      <c r="H33" s="448"/>
    </row>
    <row r="34" spans="1:8" ht="19.5" customHeight="1">
      <c r="A34" s="221">
        <v>7</v>
      </c>
      <c r="B34" s="434"/>
      <c r="C34" s="438"/>
      <c r="D34" s="434"/>
      <c r="E34" s="438"/>
      <c r="F34" s="222"/>
      <c r="G34" s="448"/>
      <c r="H34" s="448"/>
    </row>
    <row r="35" spans="1:8" ht="19.5" customHeight="1">
      <c r="A35" s="221">
        <v>8</v>
      </c>
      <c r="B35" s="434"/>
      <c r="C35" s="438"/>
      <c r="D35" s="434"/>
      <c r="E35" s="438"/>
      <c r="F35" s="222"/>
      <c r="G35" s="448"/>
      <c r="H35" s="448"/>
    </row>
    <row r="36" spans="1:8" ht="19.5" customHeight="1">
      <c r="A36" s="221">
        <v>9</v>
      </c>
      <c r="B36" s="434"/>
      <c r="C36" s="438"/>
      <c r="D36" s="434"/>
      <c r="E36" s="438"/>
      <c r="F36" s="222"/>
      <c r="G36" s="448"/>
      <c r="H36" s="448"/>
    </row>
    <row r="37" spans="1:8" ht="19.5" customHeight="1" thickBot="1">
      <c r="A37" s="221">
        <v>10</v>
      </c>
      <c r="B37" s="434"/>
      <c r="C37" s="438"/>
      <c r="D37" s="434"/>
      <c r="E37" s="438"/>
      <c r="F37" s="225"/>
      <c r="G37" s="449"/>
      <c r="H37" s="449"/>
    </row>
    <row r="38" spans="1:8" ht="19.5" customHeight="1" thickTop="1">
      <c r="A38" s="439" t="s">
        <v>44</v>
      </c>
      <c r="B38" s="440"/>
      <c r="C38" s="440"/>
      <c r="D38" s="440"/>
      <c r="E38" s="440"/>
      <c r="F38" s="233">
        <f>SUM(F28:F37)</f>
        <v>1000000</v>
      </c>
      <c r="G38" s="233">
        <v>1000000</v>
      </c>
      <c r="H38" s="233">
        <v>1000000</v>
      </c>
    </row>
    <row r="39" spans="1:8" ht="19.5" customHeight="1">
      <c r="A39" s="227" t="s">
        <v>285</v>
      </c>
      <c r="B39" s="228"/>
      <c r="C39" s="228"/>
      <c r="D39" s="228"/>
      <c r="E39" s="228"/>
      <c r="F39" s="229"/>
      <c r="G39" s="229"/>
      <c r="H39" s="229"/>
    </row>
    <row r="40" spans="1:8" ht="19.5" customHeight="1">
      <c r="A40" s="227"/>
      <c r="B40" s="228"/>
      <c r="C40" s="228"/>
      <c r="D40" s="228"/>
      <c r="E40" s="228"/>
      <c r="F40" s="229"/>
      <c r="G40" s="229"/>
      <c r="H40" s="229"/>
    </row>
    <row r="41" spans="1:8" ht="19.5" customHeight="1">
      <c r="A41" s="228"/>
      <c r="B41" s="234"/>
      <c r="C41" s="235"/>
      <c r="D41" s="236"/>
      <c r="E41" s="235"/>
      <c r="F41" s="237"/>
      <c r="G41" s="238"/>
      <c r="H41" s="237"/>
    </row>
    <row r="42" spans="1:8" ht="19.5" customHeight="1">
      <c r="A42" s="228"/>
      <c r="B42" s="234"/>
      <c r="C42" s="235"/>
      <c r="D42" s="236"/>
      <c r="E42" s="235"/>
      <c r="F42" s="237"/>
      <c r="G42" s="238"/>
      <c r="H42" s="237"/>
    </row>
    <row r="43" spans="1:8" ht="19.5" customHeight="1">
      <c r="A43" s="228"/>
      <c r="B43" s="234"/>
      <c r="C43" s="235"/>
      <c r="D43" s="236"/>
      <c r="E43" s="235"/>
      <c r="F43" s="237"/>
      <c r="G43" s="238"/>
      <c r="H43" s="237"/>
    </row>
    <row r="44" spans="1:8" ht="19.5" customHeight="1">
      <c r="A44" s="228"/>
      <c r="B44" s="234"/>
      <c r="C44" s="235"/>
      <c r="D44" s="236"/>
      <c r="E44" s="235"/>
      <c r="F44" s="237"/>
      <c r="G44" s="238"/>
      <c r="H44" s="237"/>
    </row>
    <row r="45" spans="1:8" ht="19.5" customHeight="1">
      <c r="A45" s="228"/>
      <c r="B45" s="234"/>
      <c r="C45" s="235"/>
      <c r="D45" s="236"/>
      <c r="E45" s="235"/>
      <c r="F45" s="237"/>
      <c r="G45" s="238"/>
      <c r="H45" s="237"/>
    </row>
    <row r="46" spans="1:8" ht="19.5" customHeight="1">
      <c r="A46" s="228"/>
      <c r="B46" s="234"/>
      <c r="C46" s="235"/>
      <c r="D46" s="236"/>
      <c r="E46" s="235"/>
      <c r="F46" s="237"/>
      <c r="G46" s="238"/>
      <c r="H46" s="237"/>
    </row>
    <row r="47" spans="1:8" ht="19.5" customHeight="1">
      <c r="A47" s="228"/>
      <c r="B47" s="234"/>
      <c r="C47" s="235"/>
      <c r="D47" s="236"/>
      <c r="E47" s="235"/>
      <c r="F47" s="237"/>
      <c r="G47" s="238"/>
      <c r="H47" s="237"/>
    </row>
    <row r="48" spans="1:8" ht="19.5" customHeight="1">
      <c r="A48" s="444"/>
      <c r="B48" s="444"/>
      <c r="C48" s="444"/>
      <c r="D48" s="444"/>
      <c r="E48" s="444"/>
      <c r="F48" s="237"/>
      <c r="G48" s="237"/>
      <c r="H48" s="237"/>
    </row>
    <row r="49" spans="1:8" ht="19.5" customHeight="1">
      <c r="A49" s="239"/>
      <c r="B49" s="228"/>
      <c r="C49" s="228"/>
      <c r="D49" s="228"/>
      <c r="E49" s="228"/>
      <c r="F49" s="229"/>
      <c r="G49" s="229"/>
      <c r="H49" s="229"/>
    </row>
    <row r="50" spans="1:8" ht="15" customHeight="1">
      <c r="A50" s="239"/>
      <c r="B50" s="228"/>
      <c r="C50" s="228"/>
      <c r="D50" s="228"/>
      <c r="E50" s="228"/>
      <c r="F50" s="229"/>
      <c r="G50" s="229"/>
      <c r="H50" s="229"/>
    </row>
    <row r="51" spans="1:8" ht="15" customHeight="1">
      <c r="A51" s="239"/>
      <c r="B51" s="228"/>
      <c r="C51" s="228"/>
      <c r="D51" s="228"/>
      <c r="E51" s="228"/>
      <c r="F51" s="229"/>
      <c r="G51" s="229"/>
      <c r="H51" s="229"/>
    </row>
    <row r="52" ht="15" customHeight="1">
      <c r="A52" s="227"/>
    </row>
  </sheetData>
  <sheetProtection/>
  <mergeCells count="64">
    <mergeCell ref="A38:E38"/>
    <mergeCell ref="A48:E48"/>
    <mergeCell ref="B35:C35"/>
    <mergeCell ref="D35:E35"/>
    <mergeCell ref="B36:C36"/>
    <mergeCell ref="D36:E36"/>
    <mergeCell ref="B37:C37"/>
    <mergeCell ref="D37:E37"/>
    <mergeCell ref="B32:C32"/>
    <mergeCell ref="D32:E32"/>
    <mergeCell ref="B33:C33"/>
    <mergeCell ref="D33:E33"/>
    <mergeCell ref="B34:C34"/>
    <mergeCell ref="D34:E34"/>
    <mergeCell ref="B28:C28"/>
    <mergeCell ref="D28:E28"/>
    <mergeCell ref="G28:G37"/>
    <mergeCell ref="H28:H37"/>
    <mergeCell ref="B29:C29"/>
    <mergeCell ref="D29:E29"/>
    <mergeCell ref="B30:C30"/>
    <mergeCell ref="D30:E30"/>
    <mergeCell ref="B31:C31"/>
    <mergeCell ref="D31:E31"/>
    <mergeCell ref="A26:A27"/>
    <mergeCell ref="B26:E26"/>
    <mergeCell ref="F26:F27"/>
    <mergeCell ref="G26:G27"/>
    <mergeCell ref="H26:H27"/>
    <mergeCell ref="B27:C27"/>
    <mergeCell ref="D27:E27"/>
    <mergeCell ref="B15:C15"/>
    <mergeCell ref="D15:E15"/>
    <mergeCell ref="B16:C16"/>
    <mergeCell ref="D16:E16"/>
    <mergeCell ref="A17:E17"/>
    <mergeCell ref="A23:H23"/>
    <mergeCell ref="D11:E11"/>
    <mergeCell ref="B12:C12"/>
    <mergeCell ref="D12:E12"/>
    <mergeCell ref="B13:C13"/>
    <mergeCell ref="D13:E13"/>
    <mergeCell ref="B14:C14"/>
    <mergeCell ref="D14:E14"/>
    <mergeCell ref="D6:E6"/>
    <mergeCell ref="B7:C7"/>
    <mergeCell ref="D7:E7"/>
    <mergeCell ref="G7:G16"/>
    <mergeCell ref="H7:H16"/>
    <mergeCell ref="B9:C9"/>
    <mergeCell ref="D9:E9"/>
    <mergeCell ref="B10:C10"/>
    <mergeCell ref="D10:E10"/>
    <mergeCell ref="B11:C11"/>
    <mergeCell ref="B8:C8"/>
    <mergeCell ref="D8:E8"/>
    <mergeCell ref="A2:H2"/>
    <mergeCell ref="G3:H3"/>
    <mergeCell ref="A5:A6"/>
    <mergeCell ref="B5:E5"/>
    <mergeCell ref="F5:F6"/>
    <mergeCell ref="G5:G6"/>
    <mergeCell ref="H5:H6"/>
    <mergeCell ref="B6:C6"/>
  </mergeCells>
  <dataValidations count="1">
    <dataValidation type="list" allowBlank="1" showInputMessage="1" showErrorMessage="1" sqref="C41:C47">
      <formula1>$J$1:$J$4</formula1>
    </dataValidation>
  </dataValidations>
  <printOptions horizontalCentered="1"/>
  <pageMargins left="0.7874015748031497" right="0.7874015748031497" top="0.7874015748031497" bottom="0.5905511811023623" header="0.31496062992125984" footer="0.31496062992125984"/>
  <pageSetup horizontalDpi="600" verticalDpi="600" orientation="landscape" paperSize="9" scale="90" r:id="rId1"/>
  <rowBreaks count="1" manualBreakCount="1">
    <brk id="19" max="7" man="1"/>
  </rowBreaks>
  <colBreaks count="1" manualBreakCount="1">
    <brk id="8" max="65535" man="1"/>
  </colBreaks>
</worksheet>
</file>

<file path=xl/worksheets/sheet15.xml><?xml version="1.0" encoding="utf-8"?>
<worksheet xmlns="http://schemas.openxmlformats.org/spreadsheetml/2006/main" xmlns:r="http://schemas.openxmlformats.org/officeDocument/2006/relationships">
  <sheetPr>
    <tabColor theme="8" tint="-0.24997000396251678"/>
  </sheetPr>
  <dimension ref="A1:K52"/>
  <sheetViews>
    <sheetView view="pageBreakPreview" zoomScale="80" zoomScaleNormal="70" zoomScaleSheetLayoutView="80" zoomScalePageLayoutView="0" workbookViewId="0" topLeftCell="A1">
      <selection activeCell="G17" sqref="G17"/>
    </sheetView>
  </sheetViews>
  <sheetFormatPr defaultColWidth="9.00390625" defaultRowHeight="19.5" customHeight="1"/>
  <cols>
    <col min="1" max="1" width="4.625" style="216" customWidth="1"/>
    <col min="2" max="2" width="20.625" style="216" customWidth="1"/>
    <col min="3" max="3" width="15.625" style="216" customWidth="1"/>
    <col min="4" max="4" width="15.625" style="217" customWidth="1"/>
    <col min="5" max="5" width="25.625" style="216" customWidth="1"/>
    <col min="6" max="8" width="15.625" style="216" customWidth="1"/>
    <col min="9" max="9" width="9.00390625" style="216" customWidth="1"/>
    <col min="10" max="10" width="20.625" style="215" customWidth="1"/>
    <col min="11" max="11" width="9.00390625" style="215" customWidth="1"/>
    <col min="12" max="16384" width="9.00390625" style="216" customWidth="1"/>
  </cols>
  <sheetData>
    <row r="1" spans="1:11" s="213" customFormat="1" ht="19.5" customHeight="1">
      <c r="A1" s="452" t="str">
        <f>IF('基本情報を入力'!T4="交付申請",K6,K7)</f>
        <v>別紙様式第１号　別添１０</v>
      </c>
      <c r="B1" s="452"/>
      <c r="C1" s="452"/>
      <c r="D1" s="214"/>
      <c r="J1" s="215" t="s">
        <v>29</v>
      </c>
      <c r="K1" s="215"/>
    </row>
    <row r="2" spans="1:11" s="213" customFormat="1" ht="19.5" customHeight="1">
      <c r="A2" s="430" t="str">
        <f>IF('基本情報を入力'!T4="交付申請",K8,K9)</f>
        <v>病院見学等受入支援（実施計画）</v>
      </c>
      <c r="B2" s="430"/>
      <c r="C2" s="430"/>
      <c r="D2" s="430"/>
      <c r="E2" s="430"/>
      <c r="F2" s="430"/>
      <c r="G2" s="430"/>
      <c r="H2" s="430"/>
      <c r="J2" s="215" t="s">
        <v>31</v>
      </c>
      <c r="K2" s="215"/>
    </row>
    <row r="3" spans="7:10" ht="19.5" customHeight="1">
      <c r="G3" s="431" t="str">
        <f>"病院名： "&amp;'基本情報を入力'!T8</f>
        <v>病院名： </v>
      </c>
      <c r="H3" s="431"/>
      <c r="J3" s="215" t="s">
        <v>32</v>
      </c>
    </row>
    <row r="4" spans="7:10" ht="19.5" customHeight="1">
      <c r="G4" s="218"/>
      <c r="H4" s="219" t="s">
        <v>33</v>
      </c>
      <c r="J4" s="215" t="s">
        <v>34</v>
      </c>
    </row>
    <row r="5" spans="1:11" s="217" customFormat="1" ht="19.5" customHeight="1">
      <c r="A5" s="432" t="s">
        <v>35</v>
      </c>
      <c r="B5" s="434" t="s">
        <v>276</v>
      </c>
      <c r="C5" s="435"/>
      <c r="D5" s="435"/>
      <c r="E5" s="435"/>
      <c r="F5" s="436" t="str">
        <f>IF('基本情報を入力'!T4="交付申請",K10,K11)</f>
        <v>補助対象経費
の支出予定額</v>
      </c>
      <c r="G5" s="432" t="s">
        <v>38</v>
      </c>
      <c r="H5" s="436" t="s">
        <v>39</v>
      </c>
      <c r="J5" s="220"/>
      <c r="K5" s="215"/>
    </row>
    <row r="6" spans="1:11" s="217" customFormat="1" ht="19.5" customHeight="1">
      <c r="A6" s="433"/>
      <c r="B6" s="434" t="s">
        <v>283</v>
      </c>
      <c r="C6" s="438"/>
      <c r="D6" s="434" t="s">
        <v>284</v>
      </c>
      <c r="E6" s="438"/>
      <c r="F6" s="437"/>
      <c r="G6" s="433"/>
      <c r="H6" s="437"/>
      <c r="J6" s="220"/>
      <c r="K6" s="26" t="s">
        <v>311</v>
      </c>
    </row>
    <row r="7" spans="1:11" ht="19.5" customHeight="1">
      <c r="A7" s="273">
        <v>1</v>
      </c>
      <c r="B7" s="413"/>
      <c r="C7" s="426"/>
      <c r="D7" s="413"/>
      <c r="E7" s="426"/>
      <c r="F7" s="255"/>
      <c r="G7" s="447"/>
      <c r="H7" s="447"/>
      <c r="J7" s="220"/>
      <c r="K7" s="26" t="s">
        <v>310</v>
      </c>
    </row>
    <row r="8" spans="1:11" ht="19.5" customHeight="1">
      <c r="A8" s="273">
        <v>2</v>
      </c>
      <c r="B8" s="445"/>
      <c r="C8" s="446"/>
      <c r="D8" s="413"/>
      <c r="E8" s="426"/>
      <c r="F8" s="255"/>
      <c r="G8" s="448"/>
      <c r="H8" s="448"/>
      <c r="K8" s="215" t="s">
        <v>312</v>
      </c>
    </row>
    <row r="9" spans="1:11" ht="19.5" customHeight="1">
      <c r="A9" s="273">
        <v>3</v>
      </c>
      <c r="B9" s="445"/>
      <c r="C9" s="426"/>
      <c r="D9" s="413"/>
      <c r="E9" s="426"/>
      <c r="F9" s="255"/>
      <c r="G9" s="448"/>
      <c r="H9" s="448"/>
      <c r="K9" s="215" t="s">
        <v>313</v>
      </c>
    </row>
    <row r="10" spans="1:11" ht="19.5" customHeight="1">
      <c r="A10" s="273">
        <v>4</v>
      </c>
      <c r="B10" s="450"/>
      <c r="C10" s="450"/>
      <c r="D10" s="450"/>
      <c r="E10" s="450"/>
      <c r="F10" s="266"/>
      <c r="G10" s="448"/>
      <c r="H10" s="448"/>
      <c r="K10" s="31" t="s">
        <v>220</v>
      </c>
    </row>
    <row r="11" spans="1:11" ht="19.5" customHeight="1">
      <c r="A11" s="273">
        <v>5</v>
      </c>
      <c r="B11" s="434"/>
      <c r="C11" s="438"/>
      <c r="D11" s="434"/>
      <c r="E11" s="438"/>
      <c r="F11" s="222"/>
      <c r="G11" s="448"/>
      <c r="H11" s="448"/>
      <c r="K11" s="31" t="s">
        <v>221</v>
      </c>
    </row>
    <row r="12" spans="1:8" ht="19.5" customHeight="1">
      <c r="A12" s="273">
        <v>6</v>
      </c>
      <c r="B12" s="434"/>
      <c r="C12" s="438"/>
      <c r="D12" s="434"/>
      <c r="E12" s="438"/>
      <c r="F12" s="222"/>
      <c r="G12" s="448"/>
      <c r="H12" s="448"/>
    </row>
    <row r="13" spans="1:11" ht="19.5" customHeight="1">
      <c r="A13" s="273">
        <v>7</v>
      </c>
      <c r="B13" s="434"/>
      <c r="C13" s="438"/>
      <c r="D13" s="434"/>
      <c r="E13" s="438"/>
      <c r="F13" s="222"/>
      <c r="G13" s="448"/>
      <c r="H13" s="448"/>
      <c r="K13" s="25"/>
    </row>
    <row r="14" spans="1:8" ht="19.5" customHeight="1">
      <c r="A14" s="273">
        <v>8</v>
      </c>
      <c r="B14" s="434"/>
      <c r="C14" s="438"/>
      <c r="D14" s="434"/>
      <c r="E14" s="438"/>
      <c r="F14" s="222"/>
      <c r="G14" s="448"/>
      <c r="H14" s="448"/>
    </row>
    <row r="15" spans="1:8" ht="19.5" customHeight="1">
      <c r="A15" s="273">
        <v>9</v>
      </c>
      <c r="B15" s="434"/>
      <c r="C15" s="438"/>
      <c r="D15" s="434"/>
      <c r="E15" s="438"/>
      <c r="F15" s="222"/>
      <c r="G15" s="448"/>
      <c r="H15" s="448"/>
    </row>
    <row r="16" spans="1:8" ht="19.5" customHeight="1" thickBot="1">
      <c r="A16" s="273">
        <v>10</v>
      </c>
      <c r="B16" s="434"/>
      <c r="C16" s="438"/>
      <c r="D16" s="434"/>
      <c r="E16" s="438"/>
      <c r="F16" s="225"/>
      <c r="G16" s="449"/>
      <c r="H16" s="449"/>
    </row>
    <row r="17" spans="1:8" ht="19.5" customHeight="1" thickTop="1">
      <c r="A17" s="439" t="s">
        <v>44</v>
      </c>
      <c r="B17" s="440"/>
      <c r="C17" s="440"/>
      <c r="D17" s="440"/>
      <c r="E17" s="440"/>
      <c r="F17" s="226">
        <f>SUM(F7:F16)</f>
        <v>0</v>
      </c>
      <c r="G17" s="270" t="str">
        <f>IF(F17&gt;0,300000,"0")</f>
        <v>0</v>
      </c>
      <c r="H17" s="226">
        <f>ROUNDDOWN(MIN(F17:G17),-3)</f>
        <v>0</v>
      </c>
    </row>
    <row r="18" spans="1:8" ht="19.5" customHeight="1">
      <c r="A18" s="453" t="s">
        <v>285</v>
      </c>
      <c r="B18" s="453"/>
      <c r="C18" s="453"/>
      <c r="D18" s="453"/>
      <c r="E18" s="453"/>
      <c r="F18" s="453"/>
      <c r="G18" s="453"/>
      <c r="H18" s="453"/>
    </row>
    <row r="19" spans="1:8" ht="15" customHeight="1">
      <c r="A19" s="454"/>
      <c r="B19" s="454"/>
      <c r="C19" s="454"/>
      <c r="D19" s="454"/>
      <c r="E19" s="454"/>
      <c r="F19" s="454"/>
      <c r="G19" s="454"/>
      <c r="H19" s="454"/>
    </row>
    <row r="20" spans="1:8" ht="15" customHeight="1">
      <c r="A20" s="227"/>
      <c r="B20" s="272"/>
      <c r="C20" s="272"/>
      <c r="D20" s="272"/>
      <c r="E20" s="272"/>
      <c r="F20" s="229"/>
      <c r="G20" s="229"/>
      <c r="H20" s="229"/>
    </row>
    <row r="21" ht="15" customHeight="1">
      <c r="A21" s="227"/>
    </row>
    <row r="22" spans="1:11" s="213" customFormat="1" ht="19.5" customHeight="1">
      <c r="A22" s="452" t="s">
        <v>315</v>
      </c>
      <c r="B22" s="452"/>
      <c r="C22" s="452"/>
      <c r="D22" s="214"/>
      <c r="J22" s="215"/>
      <c r="K22" s="215"/>
    </row>
    <row r="23" spans="1:11" s="218" customFormat="1" ht="19.5" customHeight="1">
      <c r="A23" s="430" t="s">
        <v>314</v>
      </c>
      <c r="B23" s="430"/>
      <c r="C23" s="430"/>
      <c r="D23" s="430"/>
      <c r="E23" s="430"/>
      <c r="F23" s="430"/>
      <c r="G23" s="430"/>
      <c r="H23" s="430"/>
      <c r="J23" s="215"/>
      <c r="K23" s="215"/>
    </row>
    <row r="24" spans="1:11" s="218" customFormat="1" ht="19.5" customHeight="1">
      <c r="A24" s="216"/>
      <c r="B24" s="216"/>
      <c r="C24" s="216"/>
      <c r="D24" s="217"/>
      <c r="E24" s="216"/>
      <c r="F24" s="216"/>
      <c r="H24" s="230" t="s">
        <v>50</v>
      </c>
      <c r="J24" s="215"/>
      <c r="K24" s="215"/>
    </row>
    <row r="25" spans="1:11" s="218" customFormat="1" ht="19.5" customHeight="1">
      <c r="A25" s="216"/>
      <c r="B25" s="216"/>
      <c r="C25" s="216"/>
      <c r="D25" s="217"/>
      <c r="E25" s="216"/>
      <c r="F25" s="216"/>
      <c r="H25" s="219" t="s">
        <v>33</v>
      </c>
      <c r="J25" s="215"/>
      <c r="K25" s="215"/>
    </row>
    <row r="26" spans="1:11" s="217" customFormat="1" ht="19.5" customHeight="1">
      <c r="A26" s="432" t="s">
        <v>35</v>
      </c>
      <c r="B26" s="434" t="s">
        <v>276</v>
      </c>
      <c r="C26" s="435"/>
      <c r="D26" s="435"/>
      <c r="E26" s="435"/>
      <c r="F26" s="436" t="s">
        <v>37</v>
      </c>
      <c r="G26" s="432" t="s">
        <v>38</v>
      </c>
      <c r="H26" s="436" t="s">
        <v>39</v>
      </c>
      <c r="J26" s="220"/>
      <c r="K26" s="215"/>
    </row>
    <row r="27" spans="1:11" s="217" customFormat="1" ht="19.5" customHeight="1">
      <c r="A27" s="433"/>
      <c r="B27" s="434" t="s">
        <v>283</v>
      </c>
      <c r="C27" s="438"/>
      <c r="D27" s="434" t="s">
        <v>284</v>
      </c>
      <c r="E27" s="438"/>
      <c r="F27" s="437"/>
      <c r="G27" s="433"/>
      <c r="H27" s="437"/>
      <c r="J27" s="220"/>
      <c r="K27" s="215"/>
    </row>
    <row r="28" spans="1:10" ht="19.5" customHeight="1">
      <c r="A28" s="273">
        <v>1</v>
      </c>
      <c r="B28" s="441">
        <v>43206</v>
      </c>
      <c r="C28" s="451"/>
      <c r="D28" s="443" t="s">
        <v>316</v>
      </c>
      <c r="E28" s="442"/>
      <c r="F28" s="231">
        <v>100000</v>
      </c>
      <c r="G28" s="447"/>
      <c r="H28" s="447"/>
      <c r="J28" s="220"/>
    </row>
    <row r="29" spans="1:8" ht="19.5" customHeight="1">
      <c r="A29" s="273">
        <v>2</v>
      </c>
      <c r="B29" s="441">
        <v>43261</v>
      </c>
      <c r="C29" s="451"/>
      <c r="D29" s="443" t="s">
        <v>316</v>
      </c>
      <c r="E29" s="442"/>
      <c r="F29" s="231">
        <v>100000</v>
      </c>
      <c r="G29" s="448"/>
      <c r="H29" s="448"/>
    </row>
    <row r="30" spans="1:8" ht="19.5" customHeight="1">
      <c r="A30" s="273">
        <v>3</v>
      </c>
      <c r="B30" s="441">
        <v>43383</v>
      </c>
      <c r="C30" s="451"/>
      <c r="D30" s="443" t="s">
        <v>317</v>
      </c>
      <c r="E30" s="442"/>
      <c r="F30" s="231">
        <v>200000</v>
      </c>
      <c r="G30" s="448"/>
      <c r="H30" s="448"/>
    </row>
    <row r="31" spans="1:8" ht="19.5" customHeight="1">
      <c r="A31" s="273">
        <v>4</v>
      </c>
      <c r="B31" s="434"/>
      <c r="C31" s="438"/>
      <c r="D31" s="434"/>
      <c r="E31" s="438"/>
      <c r="F31" s="222"/>
      <c r="G31" s="448"/>
      <c r="H31" s="448"/>
    </row>
    <row r="32" spans="1:8" ht="19.5" customHeight="1">
      <c r="A32" s="273">
        <v>5</v>
      </c>
      <c r="B32" s="434"/>
      <c r="C32" s="438"/>
      <c r="D32" s="434"/>
      <c r="E32" s="438"/>
      <c r="F32" s="222"/>
      <c r="G32" s="448"/>
      <c r="H32" s="448"/>
    </row>
    <row r="33" spans="1:8" ht="19.5" customHeight="1">
      <c r="A33" s="273">
        <v>6</v>
      </c>
      <c r="B33" s="434"/>
      <c r="C33" s="438"/>
      <c r="D33" s="434"/>
      <c r="E33" s="438"/>
      <c r="F33" s="222"/>
      <c r="G33" s="448"/>
      <c r="H33" s="448"/>
    </row>
    <row r="34" spans="1:8" ht="19.5" customHeight="1">
      <c r="A34" s="273">
        <v>7</v>
      </c>
      <c r="B34" s="434"/>
      <c r="C34" s="438"/>
      <c r="D34" s="434"/>
      <c r="E34" s="438"/>
      <c r="F34" s="222"/>
      <c r="G34" s="448"/>
      <c r="H34" s="448"/>
    </row>
    <row r="35" spans="1:8" ht="19.5" customHeight="1">
      <c r="A35" s="273">
        <v>8</v>
      </c>
      <c r="B35" s="434"/>
      <c r="C35" s="438"/>
      <c r="D35" s="434"/>
      <c r="E35" s="438"/>
      <c r="F35" s="222"/>
      <c r="G35" s="448"/>
      <c r="H35" s="448"/>
    </row>
    <row r="36" spans="1:8" ht="19.5" customHeight="1">
      <c r="A36" s="273">
        <v>9</v>
      </c>
      <c r="B36" s="434"/>
      <c r="C36" s="438"/>
      <c r="D36" s="434"/>
      <c r="E36" s="438"/>
      <c r="F36" s="222"/>
      <c r="G36" s="448"/>
      <c r="H36" s="448"/>
    </row>
    <row r="37" spans="1:8" ht="19.5" customHeight="1" thickBot="1">
      <c r="A37" s="273">
        <v>10</v>
      </c>
      <c r="B37" s="434"/>
      <c r="C37" s="438"/>
      <c r="D37" s="434"/>
      <c r="E37" s="438"/>
      <c r="F37" s="225"/>
      <c r="G37" s="449"/>
      <c r="H37" s="449"/>
    </row>
    <row r="38" spans="1:8" ht="19.5" customHeight="1" thickTop="1">
      <c r="A38" s="439" t="s">
        <v>44</v>
      </c>
      <c r="B38" s="440"/>
      <c r="C38" s="440"/>
      <c r="D38" s="440"/>
      <c r="E38" s="440"/>
      <c r="F38" s="233">
        <v>400000</v>
      </c>
      <c r="G38" s="233">
        <v>300000</v>
      </c>
      <c r="H38" s="233">
        <v>300000</v>
      </c>
    </row>
    <row r="39" spans="1:8" ht="19.5" customHeight="1">
      <c r="A39" s="227" t="s">
        <v>285</v>
      </c>
      <c r="B39" s="272"/>
      <c r="C39" s="272"/>
      <c r="D39" s="272"/>
      <c r="E39" s="272"/>
      <c r="F39" s="229"/>
      <c r="G39" s="229"/>
      <c r="H39" s="229"/>
    </row>
    <row r="40" spans="1:8" ht="19.5" customHeight="1">
      <c r="A40" s="227"/>
      <c r="B40" s="272"/>
      <c r="C40" s="272"/>
      <c r="D40" s="272"/>
      <c r="E40" s="272"/>
      <c r="F40" s="229"/>
      <c r="G40" s="229"/>
      <c r="H40" s="229"/>
    </row>
    <row r="41" spans="1:8" ht="19.5" customHeight="1">
      <c r="A41" s="272"/>
      <c r="B41" s="234"/>
      <c r="C41" s="235"/>
      <c r="D41" s="236"/>
      <c r="E41" s="235"/>
      <c r="F41" s="237"/>
      <c r="G41" s="238"/>
      <c r="H41" s="237"/>
    </row>
    <row r="42" spans="1:8" ht="19.5" customHeight="1">
      <c r="A42" s="272"/>
      <c r="B42" s="234"/>
      <c r="C42" s="235"/>
      <c r="D42" s="236"/>
      <c r="E42" s="235"/>
      <c r="F42" s="237"/>
      <c r="G42" s="238"/>
      <c r="H42" s="237"/>
    </row>
    <row r="43" spans="1:8" ht="19.5" customHeight="1">
      <c r="A43" s="272"/>
      <c r="B43" s="234"/>
      <c r="C43" s="235"/>
      <c r="D43" s="236"/>
      <c r="E43" s="235"/>
      <c r="F43" s="237"/>
      <c r="G43" s="238"/>
      <c r="H43" s="237"/>
    </row>
    <row r="44" spans="1:8" ht="19.5" customHeight="1">
      <c r="A44" s="272"/>
      <c r="B44" s="234"/>
      <c r="C44" s="235"/>
      <c r="D44" s="236"/>
      <c r="E44" s="235"/>
      <c r="F44" s="237"/>
      <c r="G44" s="238"/>
      <c r="H44" s="237"/>
    </row>
    <row r="45" spans="1:8" ht="19.5" customHeight="1">
      <c r="A45" s="272"/>
      <c r="B45" s="234"/>
      <c r="C45" s="235"/>
      <c r="D45" s="236"/>
      <c r="E45" s="235"/>
      <c r="F45" s="237"/>
      <c r="G45" s="238"/>
      <c r="H45" s="237"/>
    </row>
    <row r="46" spans="1:8" ht="19.5" customHeight="1">
      <c r="A46" s="272"/>
      <c r="B46" s="234"/>
      <c r="C46" s="235"/>
      <c r="D46" s="236"/>
      <c r="E46" s="235"/>
      <c r="F46" s="237"/>
      <c r="G46" s="238"/>
      <c r="H46" s="237"/>
    </row>
    <row r="47" spans="1:8" ht="19.5" customHeight="1">
      <c r="A47" s="272"/>
      <c r="B47" s="234"/>
      <c r="C47" s="235"/>
      <c r="D47" s="236"/>
      <c r="E47" s="235"/>
      <c r="F47" s="237"/>
      <c r="G47" s="238"/>
      <c r="H47" s="237"/>
    </row>
    <row r="48" spans="1:8" ht="19.5" customHeight="1">
      <c r="A48" s="444"/>
      <c r="B48" s="444"/>
      <c r="C48" s="444"/>
      <c r="D48" s="444"/>
      <c r="E48" s="444"/>
      <c r="F48" s="237"/>
      <c r="G48" s="237"/>
      <c r="H48" s="237"/>
    </row>
    <row r="49" spans="1:8" ht="19.5" customHeight="1">
      <c r="A49" s="239"/>
      <c r="B49" s="272"/>
      <c r="C49" s="272"/>
      <c r="D49" s="272"/>
      <c r="E49" s="272"/>
      <c r="F49" s="229"/>
      <c r="G49" s="229"/>
      <c r="H49" s="229"/>
    </row>
    <row r="50" spans="1:8" ht="15" customHeight="1">
      <c r="A50" s="239"/>
      <c r="B50" s="272"/>
      <c r="C50" s="272"/>
      <c r="D50" s="272"/>
      <c r="E50" s="272"/>
      <c r="F50" s="229"/>
      <c r="G50" s="229"/>
      <c r="H50" s="229"/>
    </row>
    <row r="51" spans="1:8" ht="15" customHeight="1">
      <c r="A51" s="239"/>
      <c r="B51" s="272"/>
      <c r="C51" s="272"/>
      <c r="D51" s="272"/>
      <c r="E51" s="272"/>
      <c r="F51" s="229"/>
      <c r="G51" s="229"/>
      <c r="H51" s="229"/>
    </row>
    <row r="52" ht="15" customHeight="1">
      <c r="A52" s="227"/>
    </row>
  </sheetData>
  <sheetProtection/>
  <mergeCells count="67">
    <mergeCell ref="A38:E38"/>
    <mergeCell ref="A48:E48"/>
    <mergeCell ref="A1:C1"/>
    <mergeCell ref="A22:C22"/>
    <mergeCell ref="A18:H19"/>
    <mergeCell ref="B35:C35"/>
    <mergeCell ref="D35:E35"/>
    <mergeCell ref="B36:C36"/>
    <mergeCell ref="D36:E36"/>
    <mergeCell ref="B37:C37"/>
    <mergeCell ref="D37:E37"/>
    <mergeCell ref="B32:C32"/>
    <mergeCell ref="D32:E32"/>
    <mergeCell ref="B33:C33"/>
    <mergeCell ref="D33:E33"/>
    <mergeCell ref="B34:C34"/>
    <mergeCell ref="D34:E34"/>
    <mergeCell ref="B28:C28"/>
    <mergeCell ref="D28:E28"/>
    <mergeCell ref="G28:G37"/>
    <mergeCell ref="H28:H37"/>
    <mergeCell ref="B29:C29"/>
    <mergeCell ref="D29:E29"/>
    <mergeCell ref="B30:C30"/>
    <mergeCell ref="D30:E30"/>
    <mergeCell ref="B31:C31"/>
    <mergeCell ref="D31:E31"/>
    <mergeCell ref="A17:E17"/>
    <mergeCell ref="A23:H23"/>
    <mergeCell ref="A26:A27"/>
    <mergeCell ref="B26:E26"/>
    <mergeCell ref="F26:F27"/>
    <mergeCell ref="G26:G27"/>
    <mergeCell ref="H26:H27"/>
    <mergeCell ref="B27:C27"/>
    <mergeCell ref="D27:E27"/>
    <mergeCell ref="B14:C14"/>
    <mergeCell ref="D14:E14"/>
    <mergeCell ref="B15:C15"/>
    <mergeCell ref="D15:E15"/>
    <mergeCell ref="B16:C16"/>
    <mergeCell ref="D16:E16"/>
    <mergeCell ref="B11:C11"/>
    <mergeCell ref="D11:E11"/>
    <mergeCell ref="B12:C12"/>
    <mergeCell ref="D12:E12"/>
    <mergeCell ref="B13:C13"/>
    <mergeCell ref="D13:E13"/>
    <mergeCell ref="B7:C7"/>
    <mergeCell ref="D7:E7"/>
    <mergeCell ref="G7:G16"/>
    <mergeCell ref="H7:H16"/>
    <mergeCell ref="B8:C8"/>
    <mergeCell ref="D8:E8"/>
    <mergeCell ref="B9:C9"/>
    <mergeCell ref="D9:E9"/>
    <mergeCell ref="B10:C10"/>
    <mergeCell ref="D10:E10"/>
    <mergeCell ref="A2:H2"/>
    <mergeCell ref="G3:H3"/>
    <mergeCell ref="A5:A6"/>
    <mergeCell ref="B5:E5"/>
    <mergeCell ref="F5:F6"/>
    <mergeCell ref="G5:G6"/>
    <mergeCell ref="H5:H6"/>
    <mergeCell ref="B6:C6"/>
    <mergeCell ref="D6:E6"/>
  </mergeCells>
  <dataValidations count="1">
    <dataValidation type="list" allowBlank="1" showInputMessage="1" showErrorMessage="1" sqref="C41:C47">
      <formula1>$J$1:$J$4</formula1>
    </dataValidation>
  </dataValidations>
  <printOptions horizontalCentered="1"/>
  <pageMargins left="0.7874015748031497" right="0.7874015748031497" top="0.7874015748031497" bottom="0.5905511811023623" header="0.31496062992125984" footer="0.31496062992125984"/>
  <pageSetup horizontalDpi="600" verticalDpi="600" orientation="landscape" paperSize="9" scale="90" r:id="rId1"/>
  <rowBreaks count="1" manualBreakCount="1">
    <brk id="19" max="7" man="1"/>
  </rowBreaks>
  <colBreaks count="1" manualBreakCount="1">
    <brk id="8" max="65535" man="1"/>
  </colBreaks>
</worksheet>
</file>

<file path=xl/worksheets/sheet16.xml><?xml version="1.0" encoding="utf-8"?>
<worksheet xmlns="http://schemas.openxmlformats.org/spreadsheetml/2006/main" xmlns:r="http://schemas.openxmlformats.org/officeDocument/2006/relationships">
  <dimension ref="A1:AR44"/>
  <sheetViews>
    <sheetView view="pageBreakPreview" zoomScaleSheetLayoutView="100" zoomScalePageLayoutView="0" workbookViewId="0" topLeftCell="A18">
      <selection activeCell="D35" sqref="D35"/>
    </sheetView>
  </sheetViews>
  <sheetFormatPr defaultColWidth="9.00390625" defaultRowHeight="13.5"/>
  <cols>
    <col min="1" max="18" width="2.625" style="70" customWidth="1"/>
    <col min="19" max="19" width="6.75390625" style="70" customWidth="1"/>
    <col min="20" max="35" width="2.625" style="70" customWidth="1"/>
    <col min="36" max="36" width="3.75390625" style="70" customWidth="1"/>
    <col min="37" max="37" width="2.625" style="70" customWidth="1"/>
    <col min="38" max="38" width="9.00390625" style="70" customWidth="1"/>
    <col min="39" max="39" width="34.625" style="70" bestFit="1" customWidth="1"/>
    <col min="40" max="16384" width="9.00390625" style="70" customWidth="1"/>
  </cols>
  <sheetData>
    <row r="1" ht="14.25">
      <c r="A1" s="73" t="s">
        <v>251</v>
      </c>
    </row>
    <row r="2" spans="34:40" ht="12.75">
      <c r="AH2" s="136"/>
      <c r="AI2" s="136"/>
      <c r="AJ2" s="136"/>
      <c r="AK2" s="136"/>
      <c r="AL2" s="136"/>
      <c r="AM2" s="136"/>
      <c r="AN2" s="136"/>
    </row>
    <row r="3" spans="25:40" s="71" customFormat="1" ht="17.25" customHeight="1">
      <c r="Y3" s="462" t="str">
        <f>'基本情報を入力'!T5</f>
        <v>文書</v>
      </c>
      <c r="Z3" s="462"/>
      <c r="AA3" s="462"/>
      <c r="AB3" s="462"/>
      <c r="AC3" s="462"/>
      <c r="AD3" s="462"/>
      <c r="AE3" s="462"/>
      <c r="AF3" s="151"/>
      <c r="AH3" s="197"/>
      <c r="AI3" s="197"/>
      <c r="AJ3" s="197"/>
      <c r="AK3" s="197"/>
      <c r="AL3" s="197"/>
      <c r="AM3" s="197"/>
      <c r="AN3" s="197"/>
    </row>
    <row r="4" spans="25:40" s="71" customFormat="1" ht="17.25" customHeight="1">
      <c r="Y4" s="335" t="str">
        <f>'基本情報を入力'!T6</f>
        <v>令和４年　月　日</v>
      </c>
      <c r="Z4" s="335"/>
      <c r="AA4" s="335"/>
      <c r="AB4" s="335"/>
      <c r="AC4" s="335"/>
      <c r="AD4" s="335"/>
      <c r="AE4" s="335"/>
      <c r="AF4" s="149"/>
      <c r="AH4" s="198"/>
      <c r="AI4" s="197"/>
      <c r="AJ4" s="197"/>
      <c r="AK4" s="197"/>
      <c r="AL4" s="197"/>
      <c r="AM4" s="197"/>
      <c r="AN4" s="197"/>
    </row>
    <row r="5" spans="34:40" s="71" customFormat="1" ht="15.75">
      <c r="AH5" s="197" t="s">
        <v>252</v>
      </c>
      <c r="AI5" s="198"/>
      <c r="AJ5" s="197"/>
      <c r="AK5" s="197"/>
      <c r="AL5" s="197"/>
      <c r="AM5" s="197"/>
      <c r="AN5" s="197"/>
    </row>
    <row r="6" spans="3:40" s="71" customFormat="1" ht="15.75">
      <c r="C6" s="73" t="s">
        <v>88</v>
      </c>
      <c r="AH6" s="197"/>
      <c r="AI6" s="197"/>
      <c r="AJ6" s="197"/>
      <c r="AK6" s="197"/>
      <c r="AL6" s="197"/>
      <c r="AM6" s="197"/>
      <c r="AN6" s="197"/>
    </row>
    <row r="7" spans="34:40" s="71" customFormat="1" ht="15.75">
      <c r="AH7" s="197"/>
      <c r="AI7" s="197"/>
      <c r="AJ7" s="197"/>
      <c r="AK7" s="197"/>
      <c r="AL7" s="197"/>
      <c r="AM7" s="197"/>
      <c r="AN7" s="197"/>
    </row>
    <row r="8" spans="20:40" s="71" customFormat="1" ht="17.25" customHeight="1">
      <c r="T8" s="331">
        <f>'基本情報を入力'!T9</f>
        <v>0</v>
      </c>
      <c r="U8" s="331"/>
      <c r="V8" s="331"/>
      <c r="W8" s="331"/>
      <c r="X8" s="331"/>
      <c r="Y8" s="331"/>
      <c r="Z8" s="331"/>
      <c r="AA8" s="331"/>
      <c r="AB8" s="331"/>
      <c r="AC8" s="331"/>
      <c r="AD8" s="331"/>
      <c r="AE8" s="331"/>
      <c r="AF8" s="331"/>
      <c r="AH8" s="197"/>
      <c r="AI8" s="197"/>
      <c r="AJ8" s="197"/>
      <c r="AK8" s="197"/>
      <c r="AL8" s="197"/>
      <c r="AM8" s="197"/>
      <c r="AN8" s="197"/>
    </row>
    <row r="9" spans="15:40" s="71" customFormat="1" ht="11.25" customHeight="1">
      <c r="O9" s="73"/>
      <c r="T9" s="331"/>
      <c r="U9" s="331"/>
      <c r="V9" s="331"/>
      <c r="W9" s="331"/>
      <c r="X9" s="331"/>
      <c r="Y9" s="331"/>
      <c r="Z9" s="331"/>
      <c r="AA9" s="331"/>
      <c r="AB9" s="331"/>
      <c r="AC9" s="331"/>
      <c r="AD9" s="331"/>
      <c r="AE9" s="331"/>
      <c r="AF9" s="331"/>
      <c r="AH9" s="197"/>
      <c r="AI9" s="197"/>
      <c r="AJ9" s="197"/>
      <c r="AK9" s="197"/>
      <c r="AL9" s="197"/>
      <c r="AM9" s="197"/>
      <c r="AN9" s="197"/>
    </row>
    <row r="10" spans="15:40" s="71" customFormat="1" ht="17.25" customHeight="1">
      <c r="O10" s="73" t="s">
        <v>89</v>
      </c>
      <c r="T10" s="466">
        <f>'基本情報を入力'!T7</f>
        <v>0</v>
      </c>
      <c r="U10" s="466"/>
      <c r="V10" s="466"/>
      <c r="W10" s="466"/>
      <c r="X10" s="466"/>
      <c r="Y10" s="466"/>
      <c r="Z10" s="466"/>
      <c r="AA10" s="466"/>
      <c r="AB10" s="466"/>
      <c r="AC10" s="466"/>
      <c r="AD10" s="466"/>
      <c r="AE10" s="466"/>
      <c r="AF10" s="466"/>
      <c r="AH10" s="197"/>
      <c r="AI10" s="197"/>
      <c r="AJ10" s="197"/>
      <c r="AK10" s="197"/>
      <c r="AL10" s="197"/>
      <c r="AN10" s="197"/>
    </row>
    <row r="11" spans="15:40" s="71" customFormat="1" ht="12" customHeight="1">
      <c r="O11" s="73"/>
      <c r="T11" s="466"/>
      <c r="U11" s="466"/>
      <c r="V11" s="466"/>
      <c r="W11" s="466"/>
      <c r="X11" s="466"/>
      <c r="Y11" s="466"/>
      <c r="Z11" s="466"/>
      <c r="AA11" s="466"/>
      <c r="AB11" s="466"/>
      <c r="AC11" s="466"/>
      <c r="AD11" s="466"/>
      <c r="AE11" s="466"/>
      <c r="AF11" s="466"/>
      <c r="AH11" s="197"/>
      <c r="AI11" s="197"/>
      <c r="AJ11" s="197"/>
      <c r="AK11" s="197"/>
      <c r="AL11" s="197"/>
      <c r="AN11" s="197"/>
    </row>
    <row r="12" spans="15:40" s="71" customFormat="1" ht="15.75">
      <c r="O12" s="73"/>
      <c r="T12" s="333">
        <f>'基本情報を入力'!T10</f>
        <v>0</v>
      </c>
      <c r="U12" s="333"/>
      <c r="V12" s="333"/>
      <c r="W12" s="333"/>
      <c r="X12" s="333"/>
      <c r="Y12" s="333"/>
      <c r="Z12" s="333"/>
      <c r="AA12" s="333"/>
      <c r="AB12" s="333"/>
      <c r="AC12" s="463"/>
      <c r="AD12" s="290"/>
      <c r="AH12" s="197"/>
      <c r="AI12" s="197"/>
      <c r="AJ12" s="197"/>
      <c r="AK12" s="197"/>
      <c r="AL12" s="197"/>
      <c r="AN12" s="197"/>
    </row>
    <row r="13" spans="34:38" s="71" customFormat="1" ht="15.75">
      <c r="AH13" s="197"/>
      <c r="AI13" s="197"/>
      <c r="AJ13" s="197"/>
      <c r="AK13" s="197"/>
      <c r="AL13" s="197"/>
    </row>
    <row r="14" spans="1:38" s="71" customFormat="1" ht="15.75">
      <c r="A14" s="467" t="s">
        <v>259</v>
      </c>
      <c r="B14" s="467"/>
      <c r="C14" s="467"/>
      <c r="D14" s="467"/>
      <c r="E14" s="467"/>
      <c r="F14" s="467"/>
      <c r="G14" s="467"/>
      <c r="H14" s="467"/>
      <c r="I14" s="467"/>
      <c r="J14" s="467"/>
      <c r="K14" s="467"/>
      <c r="L14" s="467"/>
      <c r="M14" s="467"/>
      <c r="N14" s="467"/>
      <c r="O14" s="467"/>
      <c r="P14" s="467"/>
      <c r="Q14" s="467"/>
      <c r="R14" s="467"/>
      <c r="S14" s="467"/>
      <c r="T14" s="467"/>
      <c r="U14" s="467"/>
      <c r="V14" s="467"/>
      <c r="W14" s="467"/>
      <c r="X14" s="467"/>
      <c r="Y14" s="467"/>
      <c r="Z14" s="467"/>
      <c r="AA14" s="467"/>
      <c r="AB14" s="467"/>
      <c r="AC14" s="467"/>
      <c r="AD14" s="467"/>
      <c r="AE14" s="467"/>
      <c r="AF14" s="467"/>
      <c r="AG14" s="467"/>
      <c r="AH14" s="197"/>
      <c r="AI14" s="197"/>
      <c r="AJ14" s="197"/>
      <c r="AK14" s="197"/>
      <c r="AL14" s="197"/>
    </row>
    <row r="15" spans="1:38" s="71" customFormat="1" ht="69.75" customHeight="1">
      <c r="A15" s="199"/>
      <c r="B15" s="468" t="str">
        <f>"　下記により"&amp;'基本情報を入力'!T3&amp;"福島県浜通り地方看護体制強化支援事業の事業計画を変更（中止・廃止）したいので、福島県補助金等の交付等に関する規則第６条第１項の規定により、承認してくださるよう申請します。"</f>
        <v>　下記により令和５年福島県浜通り地方看護体制強化支援事業の事業計画を変更（中止・廃止）したいので、福島県補助金等の交付等に関する規則第６条第１項の規定により、承認してくださるよう申請します。</v>
      </c>
      <c r="C15" s="468"/>
      <c r="D15" s="468"/>
      <c r="E15" s="468"/>
      <c r="F15" s="468"/>
      <c r="G15" s="468"/>
      <c r="H15" s="468"/>
      <c r="I15" s="468"/>
      <c r="J15" s="468"/>
      <c r="K15" s="468"/>
      <c r="L15" s="468"/>
      <c r="M15" s="468"/>
      <c r="N15" s="468"/>
      <c r="O15" s="468"/>
      <c r="P15" s="468"/>
      <c r="Q15" s="468"/>
      <c r="R15" s="468"/>
      <c r="S15" s="468"/>
      <c r="T15" s="468"/>
      <c r="U15" s="468"/>
      <c r="V15" s="468"/>
      <c r="W15" s="468"/>
      <c r="X15" s="468"/>
      <c r="Y15" s="468"/>
      <c r="Z15" s="468"/>
      <c r="AA15" s="468"/>
      <c r="AB15" s="468"/>
      <c r="AC15" s="468"/>
      <c r="AD15" s="468"/>
      <c r="AE15" s="468"/>
      <c r="AF15" s="468"/>
      <c r="AG15" s="200"/>
      <c r="AH15" s="197"/>
      <c r="AI15" s="197"/>
      <c r="AJ15" s="197"/>
      <c r="AK15" s="197"/>
      <c r="AL15" s="197"/>
    </row>
    <row r="16" spans="1:33" s="71" customFormat="1" ht="15.75">
      <c r="A16" s="467" t="s">
        <v>90</v>
      </c>
      <c r="B16" s="467"/>
      <c r="C16" s="467"/>
      <c r="D16" s="467"/>
      <c r="E16" s="467"/>
      <c r="F16" s="467"/>
      <c r="G16" s="467"/>
      <c r="H16" s="467"/>
      <c r="I16" s="467"/>
      <c r="J16" s="467"/>
      <c r="K16" s="467"/>
      <c r="L16" s="467"/>
      <c r="M16" s="467"/>
      <c r="N16" s="467"/>
      <c r="O16" s="467"/>
      <c r="P16" s="467"/>
      <c r="Q16" s="467"/>
      <c r="R16" s="467"/>
      <c r="S16" s="467"/>
      <c r="T16" s="467"/>
      <c r="U16" s="467"/>
      <c r="V16" s="467"/>
      <c r="W16" s="467"/>
      <c r="X16" s="467"/>
      <c r="Y16" s="467"/>
      <c r="Z16" s="467"/>
      <c r="AA16" s="467"/>
      <c r="AB16" s="467"/>
      <c r="AC16" s="467"/>
      <c r="AD16" s="467"/>
      <c r="AE16" s="467"/>
      <c r="AF16" s="467"/>
      <c r="AG16" s="467"/>
    </row>
    <row r="17" spans="1:33" s="71" customFormat="1" ht="15.75">
      <c r="A17" s="199"/>
      <c r="B17" s="199" t="s">
        <v>260</v>
      </c>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row>
    <row r="18" spans="1:44" s="71" customFormat="1" ht="20.25" customHeight="1">
      <c r="A18" s="199"/>
      <c r="B18" s="199"/>
      <c r="C18" s="199"/>
      <c r="D18" s="201">
        <f>'基本情報を入力'!T25</f>
        <v>0</v>
      </c>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464" t="s">
        <v>268</v>
      </c>
      <c r="AI18" s="465"/>
      <c r="AJ18" s="465"/>
      <c r="AK18" s="465"/>
      <c r="AL18" s="465"/>
      <c r="AM18" s="465"/>
      <c r="AN18" s="465"/>
      <c r="AO18" s="465"/>
      <c r="AP18" s="465"/>
      <c r="AQ18" s="465"/>
      <c r="AR18" s="465"/>
    </row>
    <row r="19" spans="1:34" s="71" customFormat="1" ht="15.75" customHeight="1">
      <c r="A19" s="199"/>
      <c r="B19" s="199"/>
      <c r="C19" s="199"/>
      <c r="D19" s="201"/>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72"/>
    </row>
    <row r="20" spans="1:33" s="71" customFormat="1" ht="15.75">
      <c r="A20" s="199"/>
      <c r="B20" s="199" t="s">
        <v>261</v>
      </c>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row>
    <row r="21" spans="1:34" s="71" customFormat="1" ht="15.75">
      <c r="A21" s="199"/>
      <c r="B21" s="199"/>
      <c r="C21" s="199"/>
      <c r="D21" s="458" t="s">
        <v>263</v>
      </c>
      <c r="E21" s="458"/>
      <c r="F21" s="458"/>
      <c r="G21" s="458"/>
      <c r="H21" s="458"/>
      <c r="I21" s="458"/>
      <c r="J21" s="458"/>
      <c r="K21" s="458"/>
      <c r="L21" s="458"/>
      <c r="M21" s="458"/>
      <c r="N21" s="458"/>
      <c r="O21" s="458"/>
      <c r="P21" s="458"/>
      <c r="Q21" s="458"/>
      <c r="R21" s="458"/>
      <c r="S21" s="458"/>
      <c r="T21" s="458"/>
      <c r="U21" s="458"/>
      <c r="V21" s="458"/>
      <c r="W21" s="458"/>
      <c r="X21" s="458"/>
      <c r="Y21" s="458"/>
      <c r="Z21" s="458"/>
      <c r="AA21" s="458"/>
      <c r="AB21" s="458"/>
      <c r="AC21" s="458"/>
      <c r="AD21" s="458"/>
      <c r="AE21" s="458"/>
      <c r="AF21" s="458"/>
      <c r="AG21" s="199"/>
      <c r="AH21" s="104" t="s">
        <v>121</v>
      </c>
    </row>
    <row r="22" spans="1:33" s="71" customFormat="1" ht="11.25" customHeight="1">
      <c r="A22" s="199"/>
      <c r="B22" s="199"/>
      <c r="C22" s="199"/>
      <c r="D22" s="201"/>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row>
    <row r="23" spans="1:33" s="71" customFormat="1" ht="15.75">
      <c r="A23" s="199"/>
      <c r="B23" s="199" t="s">
        <v>262</v>
      </c>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row>
    <row r="24" spans="1:34" s="71" customFormat="1" ht="15.75">
      <c r="A24" s="199"/>
      <c r="B24" s="199"/>
      <c r="C24" s="199"/>
      <c r="D24" s="458" t="s">
        <v>264</v>
      </c>
      <c r="E24" s="458"/>
      <c r="F24" s="458"/>
      <c r="G24" s="458"/>
      <c r="H24" s="458"/>
      <c r="I24" s="458"/>
      <c r="J24" s="458"/>
      <c r="K24" s="458"/>
      <c r="L24" s="458"/>
      <c r="M24" s="458"/>
      <c r="N24" s="458"/>
      <c r="O24" s="458"/>
      <c r="P24" s="458"/>
      <c r="Q24" s="458"/>
      <c r="R24" s="458"/>
      <c r="S24" s="458"/>
      <c r="T24" s="458"/>
      <c r="U24" s="458"/>
      <c r="V24" s="458"/>
      <c r="W24" s="458"/>
      <c r="X24" s="458"/>
      <c r="Y24" s="458"/>
      <c r="Z24" s="458"/>
      <c r="AA24" s="458"/>
      <c r="AB24" s="458"/>
      <c r="AC24" s="458"/>
      <c r="AD24" s="458"/>
      <c r="AE24" s="458"/>
      <c r="AF24" s="458"/>
      <c r="AG24" s="199"/>
      <c r="AH24" s="104" t="s">
        <v>121</v>
      </c>
    </row>
    <row r="25" spans="1:34" s="71" customFormat="1" ht="18.75">
      <c r="A25" s="199"/>
      <c r="B25" s="199"/>
      <c r="C25" s="199"/>
      <c r="D25" s="202"/>
      <c r="E25" s="203"/>
      <c r="F25" s="204"/>
      <c r="G25" s="204"/>
      <c r="H25" s="204"/>
      <c r="I25" s="204"/>
      <c r="J25" s="204"/>
      <c r="K25" s="204"/>
      <c r="L25" s="203"/>
      <c r="M25" s="203" t="s">
        <v>253</v>
      </c>
      <c r="N25" s="460">
        <f>'別紙１号(所要)別紙2号(精算)_自動'!C17</f>
        <v>0</v>
      </c>
      <c r="O25" s="460"/>
      <c r="P25" s="460"/>
      <c r="Q25" s="460"/>
      <c r="R25" s="460"/>
      <c r="S25" s="460"/>
      <c r="T25" s="460"/>
      <c r="U25" s="460"/>
      <c r="V25" s="204" t="s">
        <v>254</v>
      </c>
      <c r="W25" s="459">
        <f>'別紙１号(所要)別紙2号(精算)_自動'!J17</f>
        <v>0</v>
      </c>
      <c r="X25" s="459"/>
      <c r="Y25" s="459"/>
      <c r="Z25" s="459"/>
      <c r="AA25" s="459"/>
      <c r="AB25" s="459"/>
      <c r="AC25" s="459"/>
      <c r="AD25" s="459"/>
      <c r="AE25" s="204" t="s">
        <v>255</v>
      </c>
      <c r="AF25" s="199"/>
      <c r="AG25" s="199"/>
      <c r="AH25" s="72" t="s">
        <v>135</v>
      </c>
    </row>
    <row r="26" spans="1:34" s="71" customFormat="1" ht="18.75">
      <c r="A26" s="199"/>
      <c r="B26" s="199"/>
      <c r="C26" s="199"/>
      <c r="D26" s="205"/>
      <c r="E26" s="206"/>
      <c r="F26" s="205"/>
      <c r="G26" s="205"/>
      <c r="H26" s="205"/>
      <c r="I26" s="207"/>
      <c r="J26" s="207"/>
      <c r="K26" s="207"/>
      <c r="L26" s="205"/>
      <c r="M26" s="206" t="s">
        <v>256</v>
      </c>
      <c r="N26" s="456"/>
      <c r="O26" s="456"/>
      <c r="P26" s="456"/>
      <c r="Q26" s="456"/>
      <c r="R26" s="456"/>
      <c r="S26" s="456"/>
      <c r="T26" s="456"/>
      <c r="U26" s="456"/>
      <c r="V26" s="205" t="s">
        <v>254</v>
      </c>
      <c r="W26" s="457"/>
      <c r="X26" s="457"/>
      <c r="Y26" s="457"/>
      <c r="Z26" s="457"/>
      <c r="AA26" s="457"/>
      <c r="AB26" s="457"/>
      <c r="AC26" s="457"/>
      <c r="AD26" s="457"/>
      <c r="AE26" s="205" t="s">
        <v>255</v>
      </c>
      <c r="AF26" s="199"/>
      <c r="AG26" s="199"/>
      <c r="AH26" s="104" t="s">
        <v>121</v>
      </c>
    </row>
    <row r="27" spans="1:34" s="71" customFormat="1" ht="18.75">
      <c r="A27" s="199"/>
      <c r="B27" s="199"/>
      <c r="C27" s="199"/>
      <c r="D27" s="202"/>
      <c r="E27" s="203"/>
      <c r="F27" s="199"/>
      <c r="G27" s="199"/>
      <c r="H27" s="199"/>
      <c r="I27" s="199"/>
      <c r="J27" s="199"/>
      <c r="K27" s="199"/>
      <c r="L27" s="203"/>
      <c r="M27" s="203" t="s">
        <v>257</v>
      </c>
      <c r="N27" s="460">
        <f>N25-N26</f>
        <v>0</v>
      </c>
      <c r="O27" s="460"/>
      <c r="P27" s="460"/>
      <c r="Q27" s="460"/>
      <c r="R27" s="460"/>
      <c r="S27" s="460"/>
      <c r="T27" s="460"/>
      <c r="U27" s="460"/>
      <c r="V27" s="199" t="s">
        <v>254</v>
      </c>
      <c r="W27" s="459">
        <f>W25-W26</f>
        <v>0</v>
      </c>
      <c r="X27" s="459"/>
      <c r="Y27" s="459"/>
      <c r="Z27" s="459"/>
      <c r="AA27" s="459"/>
      <c r="AB27" s="459"/>
      <c r="AC27" s="459"/>
      <c r="AD27" s="459"/>
      <c r="AE27" s="199" t="s">
        <v>255</v>
      </c>
      <c r="AF27" s="199"/>
      <c r="AG27" s="199"/>
      <c r="AH27" s="72"/>
    </row>
    <row r="28" spans="1:33" s="71" customFormat="1" ht="10.5" customHeight="1">
      <c r="A28" s="199"/>
      <c r="B28" s="199"/>
      <c r="C28" s="199"/>
      <c r="D28" s="202"/>
      <c r="E28" s="204"/>
      <c r="F28" s="208"/>
      <c r="G28" s="209"/>
      <c r="H28" s="209"/>
      <c r="I28" s="209"/>
      <c r="J28" s="209"/>
      <c r="K28" s="209"/>
      <c r="L28" s="209"/>
      <c r="M28" s="209"/>
      <c r="N28" s="209"/>
      <c r="O28" s="199"/>
      <c r="P28" s="199"/>
      <c r="Q28" s="199"/>
      <c r="R28" s="199"/>
      <c r="S28" s="199"/>
      <c r="T28" s="199"/>
      <c r="U28" s="199"/>
      <c r="V28" s="199"/>
      <c r="W28" s="199"/>
      <c r="X28" s="199"/>
      <c r="Y28" s="199"/>
      <c r="Z28" s="199"/>
      <c r="AA28" s="199"/>
      <c r="AB28" s="199"/>
      <c r="AC28" s="199"/>
      <c r="AD28" s="199"/>
      <c r="AE28" s="199"/>
      <c r="AF28" s="199"/>
      <c r="AG28" s="199"/>
    </row>
    <row r="29" spans="1:38" s="71" customFormat="1" ht="15.75">
      <c r="A29" s="199"/>
      <c r="B29" s="199" t="s">
        <v>267</v>
      </c>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461" t="e">
        <f>ROUNDUP(N27/N26,3)</f>
        <v>#DIV/0!</v>
      </c>
      <c r="AI29" s="461"/>
      <c r="AJ29" s="461"/>
      <c r="AK29" s="461"/>
      <c r="AL29" s="461"/>
    </row>
    <row r="30" spans="1:40" s="71" customFormat="1" ht="15.75">
      <c r="A30" s="199"/>
      <c r="B30" s="199"/>
      <c r="C30" s="201" t="s">
        <v>265</v>
      </c>
      <c r="D30" s="201"/>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455" t="s">
        <v>258</v>
      </c>
      <c r="AI30" s="455"/>
      <c r="AJ30" s="455"/>
      <c r="AK30" s="455"/>
      <c r="AL30" s="455"/>
      <c r="AM30" s="455"/>
      <c r="AN30" s="455"/>
    </row>
    <row r="31" spans="1:40" s="71" customFormat="1" ht="15.75">
      <c r="A31" s="199"/>
      <c r="B31" s="199"/>
      <c r="C31" s="201" t="s">
        <v>266</v>
      </c>
      <c r="D31" s="201"/>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455"/>
      <c r="AI31" s="455"/>
      <c r="AJ31" s="455"/>
      <c r="AK31" s="455"/>
      <c r="AL31" s="455"/>
      <c r="AM31" s="455"/>
      <c r="AN31" s="455"/>
    </row>
    <row r="32" spans="1:33" s="71" customFormat="1" ht="15.75">
      <c r="A32" s="199"/>
      <c r="B32" s="199"/>
      <c r="C32" s="201"/>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row>
    <row r="33" spans="2:19" ht="15.75">
      <c r="B33" s="197" t="s">
        <v>320</v>
      </c>
      <c r="C33" s="197"/>
      <c r="D33" s="197"/>
      <c r="E33" s="197"/>
      <c r="F33" s="197"/>
      <c r="G33" s="197"/>
      <c r="H33" s="197"/>
      <c r="I33" s="197"/>
      <c r="J33" s="197"/>
      <c r="K33" s="197"/>
      <c r="L33" s="197"/>
      <c r="M33" s="197"/>
      <c r="N33" s="197"/>
      <c r="O33" s="292"/>
      <c r="P33" s="292"/>
      <c r="Q33" s="292"/>
      <c r="R33" s="292"/>
      <c r="S33" s="292"/>
    </row>
    <row r="34" spans="2:19" ht="15.75">
      <c r="B34" s="197"/>
      <c r="C34" s="201" t="s">
        <v>321</v>
      </c>
      <c r="D34" s="201"/>
      <c r="E34" s="201"/>
      <c r="F34" s="201"/>
      <c r="G34" s="201"/>
      <c r="H34" s="201"/>
      <c r="I34" s="201"/>
      <c r="J34" s="201"/>
      <c r="K34" s="201"/>
      <c r="L34" s="201"/>
      <c r="M34" s="201"/>
      <c r="N34" s="201"/>
      <c r="O34" s="201"/>
      <c r="P34" s="201"/>
      <c r="Q34" s="201"/>
      <c r="R34" s="201"/>
      <c r="S34" s="292"/>
    </row>
    <row r="35" spans="2:33" ht="15.75">
      <c r="B35" s="197"/>
      <c r="C35" s="201"/>
      <c r="D35" s="295">
        <f>'基本情報を入力'!T19</f>
        <v>0</v>
      </c>
      <c r="E35" s="295"/>
      <c r="F35" s="295"/>
      <c r="G35" s="295"/>
      <c r="H35" s="295"/>
      <c r="I35" s="295"/>
      <c r="J35" s="295"/>
      <c r="K35" s="295"/>
      <c r="L35" s="295"/>
      <c r="M35" s="295"/>
      <c r="N35" s="295"/>
      <c r="O35" s="295"/>
      <c r="P35" s="295"/>
      <c r="Q35" s="295"/>
      <c r="R35" s="295"/>
      <c r="S35" s="293"/>
      <c r="T35" s="109"/>
      <c r="U35" s="109"/>
      <c r="V35" s="109"/>
      <c r="W35" s="109"/>
      <c r="X35" s="109"/>
      <c r="Y35" s="109"/>
      <c r="Z35" s="109"/>
      <c r="AA35" s="109"/>
      <c r="AB35" s="109"/>
      <c r="AC35" s="109"/>
      <c r="AD35" s="109"/>
      <c r="AE35" s="109"/>
      <c r="AF35" s="109"/>
      <c r="AG35" s="109"/>
    </row>
    <row r="36" spans="2:19" ht="15.75">
      <c r="B36" s="197"/>
      <c r="C36" s="201" t="s">
        <v>322</v>
      </c>
      <c r="D36" s="201"/>
      <c r="E36" s="201"/>
      <c r="F36" s="201"/>
      <c r="G36" s="201"/>
      <c r="H36" s="201"/>
      <c r="I36" s="201"/>
      <c r="J36" s="201"/>
      <c r="K36" s="201"/>
      <c r="L36" s="201"/>
      <c r="M36" s="201"/>
      <c r="N36" s="201"/>
      <c r="O36" s="201"/>
      <c r="P36" s="201"/>
      <c r="Q36" s="201"/>
      <c r="R36" s="201"/>
      <c r="S36" s="292"/>
    </row>
    <row r="37" spans="2:33" ht="15.75" customHeight="1">
      <c r="B37" s="197"/>
      <c r="C37" s="201"/>
      <c r="D37" s="295">
        <f>'基本情報を入力'!T20</f>
        <v>0</v>
      </c>
      <c r="E37" s="295"/>
      <c r="F37" s="295"/>
      <c r="G37" s="295"/>
      <c r="H37" s="295"/>
      <c r="I37" s="295"/>
      <c r="J37" s="295"/>
      <c r="K37" s="295"/>
      <c r="L37" s="295"/>
      <c r="M37" s="295"/>
      <c r="N37" s="295"/>
      <c r="O37" s="295"/>
      <c r="P37" s="295"/>
      <c r="Q37" s="295"/>
      <c r="R37" s="295"/>
      <c r="S37" s="293"/>
      <c r="T37" s="109"/>
      <c r="U37" s="109"/>
      <c r="V37" s="109"/>
      <c r="W37" s="109"/>
      <c r="X37" s="109"/>
      <c r="Y37" s="109"/>
      <c r="Z37" s="109"/>
      <c r="AA37" s="109"/>
      <c r="AB37" s="109"/>
      <c r="AC37" s="109"/>
      <c r="AD37" s="109"/>
      <c r="AE37" s="109"/>
      <c r="AF37" s="109"/>
      <c r="AG37" s="109"/>
    </row>
    <row r="38" spans="2:19" ht="15.75" customHeight="1">
      <c r="B38" s="197"/>
      <c r="C38" s="201" t="s">
        <v>323</v>
      </c>
      <c r="D38" s="201"/>
      <c r="E38" s="201"/>
      <c r="F38" s="201"/>
      <c r="G38" s="201"/>
      <c r="H38" s="201"/>
      <c r="I38" s="201"/>
      <c r="J38" s="201"/>
      <c r="K38" s="201"/>
      <c r="L38" s="201"/>
      <c r="M38" s="201"/>
      <c r="N38" s="201"/>
      <c r="O38" s="201"/>
      <c r="P38" s="201"/>
      <c r="Q38" s="201"/>
      <c r="R38" s="201"/>
      <c r="S38" s="292"/>
    </row>
    <row r="39" spans="2:33" ht="15.75" customHeight="1">
      <c r="B39" s="292"/>
      <c r="C39" s="201"/>
      <c r="D39" s="295">
        <f>'基本情報を入力'!T21</f>
        <v>0</v>
      </c>
      <c r="E39" s="295"/>
      <c r="F39" s="295"/>
      <c r="G39" s="295"/>
      <c r="H39" s="295"/>
      <c r="I39" s="295"/>
      <c r="J39" s="295"/>
      <c r="K39" s="295"/>
      <c r="L39" s="295"/>
      <c r="M39" s="295"/>
      <c r="N39" s="295"/>
      <c r="O39" s="295"/>
      <c r="P39" s="295"/>
      <c r="Q39" s="295"/>
      <c r="R39" s="295"/>
      <c r="S39" s="294"/>
      <c r="T39" s="291"/>
      <c r="U39" s="291"/>
      <c r="V39" s="291"/>
      <c r="W39" s="291"/>
      <c r="X39" s="291"/>
      <c r="Y39" s="291"/>
      <c r="Z39" s="291"/>
      <c r="AA39" s="291"/>
      <c r="AB39" s="291"/>
      <c r="AC39" s="291"/>
      <c r="AD39" s="291"/>
      <c r="AE39" s="291"/>
      <c r="AF39" s="291"/>
      <c r="AG39" s="291"/>
    </row>
    <row r="40" spans="3:25" ht="13.5" customHeight="1">
      <c r="C40" s="210"/>
      <c r="D40" s="210"/>
      <c r="E40" s="210"/>
      <c r="F40" s="210"/>
      <c r="G40" s="210"/>
      <c r="H40" s="210"/>
      <c r="I40" s="210"/>
      <c r="J40" s="210"/>
      <c r="K40" s="210"/>
      <c r="L40" s="210"/>
      <c r="M40" s="210"/>
      <c r="N40" s="210"/>
      <c r="O40" s="210"/>
      <c r="P40" s="210"/>
      <c r="Q40" s="210"/>
      <c r="R40" s="210"/>
      <c r="S40" s="210"/>
      <c r="T40" s="210"/>
      <c r="U40" s="210"/>
      <c r="V40" s="210"/>
      <c r="W40" s="210"/>
      <c r="X40" s="210"/>
      <c r="Y40" s="210"/>
    </row>
    <row r="41" spans="3:25" ht="13.5" customHeight="1">
      <c r="C41" s="210"/>
      <c r="D41" s="210"/>
      <c r="E41" s="210"/>
      <c r="F41" s="210"/>
      <c r="G41" s="210"/>
      <c r="H41" s="210"/>
      <c r="I41" s="210"/>
      <c r="J41" s="210"/>
      <c r="K41" s="210"/>
      <c r="L41" s="210"/>
      <c r="M41" s="210"/>
      <c r="N41" s="210"/>
      <c r="O41" s="210"/>
      <c r="P41" s="210"/>
      <c r="Q41" s="210"/>
      <c r="R41" s="210"/>
      <c r="S41" s="210"/>
      <c r="T41" s="210"/>
      <c r="U41" s="210"/>
      <c r="V41" s="210"/>
      <c r="W41" s="210"/>
      <c r="X41" s="210"/>
      <c r="Y41" s="210"/>
    </row>
    <row r="42" spans="3:25" ht="13.5" customHeight="1">
      <c r="C42" s="210"/>
      <c r="D42" s="210"/>
      <c r="E42" s="210"/>
      <c r="F42" s="210"/>
      <c r="G42" s="210"/>
      <c r="H42" s="210"/>
      <c r="I42" s="210"/>
      <c r="J42" s="210"/>
      <c r="K42" s="210"/>
      <c r="L42" s="210"/>
      <c r="M42" s="210"/>
      <c r="N42" s="210"/>
      <c r="O42" s="210"/>
      <c r="P42" s="210"/>
      <c r="Q42" s="210"/>
      <c r="R42" s="210"/>
      <c r="S42" s="210"/>
      <c r="T42" s="210"/>
      <c r="U42" s="210"/>
      <c r="V42" s="210"/>
      <c r="W42" s="210"/>
      <c r="X42" s="210"/>
      <c r="Y42" s="210"/>
    </row>
    <row r="43" spans="3:25" ht="13.5" customHeight="1">
      <c r="C43" s="210"/>
      <c r="D43" s="210"/>
      <c r="E43" s="210"/>
      <c r="F43" s="210"/>
      <c r="G43" s="210"/>
      <c r="H43" s="210"/>
      <c r="I43" s="210"/>
      <c r="J43" s="210"/>
      <c r="K43" s="210"/>
      <c r="L43" s="210"/>
      <c r="M43" s="210"/>
      <c r="N43" s="210"/>
      <c r="O43" s="210"/>
      <c r="P43" s="210"/>
      <c r="Q43" s="210"/>
      <c r="R43" s="210"/>
      <c r="S43" s="210"/>
      <c r="T43" s="210"/>
      <c r="U43" s="210"/>
      <c r="V43" s="210"/>
      <c r="W43" s="210"/>
      <c r="X43" s="210"/>
      <c r="Y43" s="210"/>
    </row>
    <row r="44" spans="3:25" ht="13.5" customHeight="1">
      <c r="C44" s="210"/>
      <c r="D44" s="210"/>
      <c r="E44" s="210"/>
      <c r="F44" s="210"/>
      <c r="G44" s="210"/>
      <c r="H44" s="210"/>
      <c r="I44" s="210"/>
      <c r="J44" s="210"/>
      <c r="K44" s="210"/>
      <c r="L44" s="210"/>
      <c r="M44" s="210"/>
      <c r="N44" s="210"/>
      <c r="O44" s="210"/>
      <c r="P44" s="210"/>
      <c r="Q44" s="210"/>
      <c r="R44" s="210"/>
      <c r="S44" s="210"/>
      <c r="T44" s="210"/>
      <c r="U44" s="210"/>
      <c r="V44" s="210"/>
      <c r="W44" s="210"/>
      <c r="X44" s="210"/>
      <c r="Y44" s="210"/>
    </row>
  </sheetData>
  <sheetProtection/>
  <mergeCells count="19">
    <mergeCell ref="Y3:AE3"/>
    <mergeCell ref="Y4:AE4"/>
    <mergeCell ref="T12:AC12"/>
    <mergeCell ref="AH18:AR18"/>
    <mergeCell ref="T8:AF9"/>
    <mergeCell ref="T10:AF11"/>
    <mergeCell ref="A14:AG14"/>
    <mergeCell ref="B15:AF15"/>
    <mergeCell ref="A16:AG16"/>
    <mergeCell ref="AH30:AN31"/>
    <mergeCell ref="N26:U26"/>
    <mergeCell ref="W26:AD26"/>
    <mergeCell ref="D21:AF21"/>
    <mergeCell ref="W25:AD25"/>
    <mergeCell ref="N27:U27"/>
    <mergeCell ref="W27:AD27"/>
    <mergeCell ref="AH29:AL29"/>
    <mergeCell ref="N25:U25"/>
    <mergeCell ref="D24:AF24"/>
  </mergeCells>
  <printOptions/>
  <pageMargins left="0.9055118110236221" right="0.31496062992125984" top="1.1811023622047245" bottom="0.7480314960629921" header="0.31496062992125984" footer="0.31496062992125984"/>
  <pageSetup horizontalDpi="600" verticalDpi="600" orientation="portrait" paperSize="9" scale="98" r:id="rId1"/>
</worksheet>
</file>

<file path=xl/worksheets/sheet17.xml><?xml version="1.0" encoding="utf-8"?>
<worksheet xmlns="http://schemas.openxmlformats.org/spreadsheetml/2006/main" xmlns:r="http://schemas.openxmlformats.org/officeDocument/2006/relationships">
  <dimension ref="A1:AR32"/>
  <sheetViews>
    <sheetView view="pageBreakPreview" zoomScale="85" zoomScaleSheetLayoutView="85" zoomScalePageLayoutView="0" workbookViewId="0" topLeftCell="A1">
      <selection activeCell="AD12" sqref="AD12"/>
    </sheetView>
  </sheetViews>
  <sheetFormatPr defaultColWidth="9.00390625" defaultRowHeight="13.5"/>
  <cols>
    <col min="1" max="18" width="2.625" style="70" customWidth="1"/>
    <col min="19" max="19" width="6.75390625" style="70" customWidth="1"/>
    <col min="20" max="37" width="2.625" style="70" customWidth="1"/>
    <col min="38" max="16384" width="9.00390625" style="70" customWidth="1"/>
  </cols>
  <sheetData>
    <row r="1" ht="18.75" customHeight="1">
      <c r="A1" s="73" t="s">
        <v>147</v>
      </c>
    </row>
    <row r="3" spans="25:34" s="71" customFormat="1" ht="15.75">
      <c r="Y3" s="462" t="str">
        <f>'基本情報を入力'!T5</f>
        <v>文書</v>
      </c>
      <c r="Z3" s="462"/>
      <c r="AA3" s="462"/>
      <c r="AB3" s="462"/>
      <c r="AC3" s="462"/>
      <c r="AD3" s="462"/>
      <c r="AE3" s="462"/>
      <c r="AF3" s="151"/>
      <c r="AH3" s="72"/>
    </row>
    <row r="4" spans="25:34" s="71" customFormat="1" ht="15.75">
      <c r="Y4" s="335" t="str">
        <f>'基本情報を入力'!T6</f>
        <v>令和４年　月　日</v>
      </c>
      <c r="Z4" s="335"/>
      <c r="AA4" s="335"/>
      <c r="AB4" s="335"/>
      <c r="AC4" s="335"/>
      <c r="AD4" s="335"/>
      <c r="AE4" s="335"/>
      <c r="AF4" s="149"/>
      <c r="AH4" s="72"/>
    </row>
    <row r="5" s="71" customFormat="1" ht="15.75">
      <c r="AI5" s="72"/>
    </row>
    <row r="6" s="71" customFormat="1" ht="15.75">
      <c r="C6" s="73" t="s">
        <v>88</v>
      </c>
    </row>
    <row r="7" s="71" customFormat="1" ht="15.75"/>
    <row r="8" spans="20:35" s="71" customFormat="1" ht="15.75">
      <c r="T8" s="331">
        <f>'基本情報を入力'!T9</f>
        <v>0</v>
      </c>
      <c r="U8" s="331"/>
      <c r="V8" s="331"/>
      <c r="W8" s="331"/>
      <c r="X8" s="331"/>
      <c r="Y8" s="331"/>
      <c r="Z8" s="331"/>
      <c r="AA8" s="331"/>
      <c r="AB8" s="331"/>
      <c r="AC8" s="331"/>
      <c r="AD8" s="331"/>
      <c r="AE8" s="331"/>
      <c r="AF8" s="331"/>
      <c r="AH8" s="72"/>
      <c r="AI8" s="119"/>
    </row>
    <row r="9" spans="15:35" s="71" customFormat="1" ht="11.25" customHeight="1">
      <c r="O9" s="73"/>
      <c r="T9" s="331"/>
      <c r="U9" s="331"/>
      <c r="V9" s="331"/>
      <c r="W9" s="331"/>
      <c r="X9" s="331"/>
      <c r="Y9" s="331"/>
      <c r="Z9" s="331"/>
      <c r="AA9" s="331"/>
      <c r="AB9" s="331"/>
      <c r="AC9" s="331"/>
      <c r="AD9" s="331"/>
      <c r="AE9" s="331"/>
      <c r="AF9" s="331"/>
      <c r="AH9" s="72"/>
      <c r="AI9" s="119"/>
    </row>
    <row r="10" spans="15:35" s="71" customFormat="1" ht="17.25" customHeight="1">
      <c r="O10" s="73" t="s">
        <v>89</v>
      </c>
      <c r="T10" s="466">
        <f>'基本情報を入力'!T7</f>
        <v>0</v>
      </c>
      <c r="U10" s="466"/>
      <c r="V10" s="466"/>
      <c r="W10" s="466"/>
      <c r="X10" s="466"/>
      <c r="Y10" s="466"/>
      <c r="Z10" s="466"/>
      <c r="AA10" s="466"/>
      <c r="AB10" s="466"/>
      <c r="AC10" s="466"/>
      <c r="AD10" s="466"/>
      <c r="AE10" s="466"/>
      <c r="AF10" s="466"/>
      <c r="AH10" s="72"/>
      <c r="AI10" s="119"/>
    </row>
    <row r="11" spans="15:35" s="71" customFormat="1" ht="12" customHeight="1">
      <c r="O11" s="73"/>
      <c r="T11" s="466"/>
      <c r="U11" s="466"/>
      <c r="V11" s="466"/>
      <c r="W11" s="466"/>
      <c r="X11" s="466"/>
      <c r="Y11" s="466"/>
      <c r="Z11" s="466"/>
      <c r="AA11" s="466"/>
      <c r="AB11" s="466"/>
      <c r="AC11" s="466"/>
      <c r="AD11" s="466"/>
      <c r="AE11" s="466"/>
      <c r="AF11" s="466"/>
      <c r="AH11" s="119"/>
      <c r="AI11" s="119"/>
    </row>
    <row r="12" spans="15:35" s="71" customFormat="1" ht="15.75">
      <c r="O12" s="73"/>
      <c r="T12" s="333">
        <f>'基本情報を入力'!T10</f>
        <v>0</v>
      </c>
      <c r="U12" s="333"/>
      <c r="V12" s="333"/>
      <c r="W12" s="333"/>
      <c r="X12" s="333"/>
      <c r="Y12" s="333"/>
      <c r="Z12" s="333"/>
      <c r="AA12" s="333"/>
      <c r="AB12" s="333"/>
      <c r="AC12" s="469"/>
      <c r="AD12" s="74"/>
      <c r="AH12" s="104"/>
      <c r="AI12" s="119"/>
    </row>
    <row r="13" s="71" customFormat="1" ht="15.75"/>
    <row r="14" spans="1:33" s="71" customFormat="1" ht="15.75">
      <c r="A14" s="332" t="s">
        <v>138</v>
      </c>
      <c r="B14" s="332"/>
      <c r="C14" s="332"/>
      <c r="D14" s="332"/>
      <c r="E14" s="332"/>
      <c r="F14" s="332"/>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row>
    <row r="15" spans="1:33" s="71" customFormat="1" ht="51" customHeight="1">
      <c r="A15" s="476" t="str">
        <f>"　"&amp;'基本情報を入力'!T3&amp;"福島県浜通り地方看護体制強化支援事業について、下記のとおり完了したので報告します。"</f>
        <v>　令和５年福島県浜通り地方看護体制強化支援事業について、下記のとおり完了したので報告します。</v>
      </c>
      <c r="B15" s="476"/>
      <c r="C15" s="476"/>
      <c r="D15" s="476"/>
      <c r="E15" s="476"/>
      <c r="F15" s="476"/>
      <c r="G15" s="476"/>
      <c r="H15" s="476"/>
      <c r="I15" s="476"/>
      <c r="J15" s="476"/>
      <c r="K15" s="476"/>
      <c r="L15" s="476"/>
      <c r="M15" s="476"/>
      <c r="N15" s="476"/>
      <c r="O15" s="476"/>
      <c r="P15" s="476"/>
      <c r="Q15" s="476"/>
      <c r="R15" s="476"/>
      <c r="S15" s="476"/>
      <c r="T15" s="476"/>
      <c r="U15" s="476"/>
      <c r="V15" s="476"/>
      <c r="W15" s="476"/>
      <c r="X15" s="476"/>
      <c r="Y15" s="476"/>
      <c r="Z15" s="476"/>
      <c r="AA15" s="476"/>
      <c r="AB15" s="476"/>
      <c r="AC15" s="476"/>
      <c r="AD15" s="476"/>
      <c r="AE15" s="476"/>
      <c r="AF15" s="476"/>
      <c r="AG15" s="75"/>
    </row>
    <row r="16" spans="1:33" s="71" customFormat="1" ht="15.75">
      <c r="A16" s="477" t="s">
        <v>90</v>
      </c>
      <c r="B16" s="477"/>
      <c r="C16" s="477"/>
      <c r="D16" s="477"/>
      <c r="E16" s="477"/>
      <c r="F16" s="477"/>
      <c r="G16" s="477"/>
      <c r="H16" s="477"/>
      <c r="I16" s="477"/>
      <c r="J16" s="477"/>
      <c r="K16" s="477"/>
      <c r="L16" s="477"/>
      <c r="M16" s="477"/>
      <c r="N16" s="477"/>
      <c r="O16" s="477"/>
      <c r="P16" s="477"/>
      <c r="Q16" s="477"/>
      <c r="R16" s="477"/>
      <c r="S16" s="477"/>
      <c r="T16" s="477"/>
      <c r="U16" s="477"/>
      <c r="V16" s="477"/>
      <c r="W16" s="477"/>
      <c r="X16" s="477"/>
      <c r="Y16" s="477"/>
      <c r="Z16" s="477"/>
      <c r="AA16" s="477"/>
      <c r="AB16" s="477"/>
      <c r="AC16" s="477"/>
      <c r="AD16" s="477"/>
      <c r="AE16" s="477"/>
      <c r="AF16" s="477"/>
      <c r="AG16" s="477"/>
    </row>
    <row r="17" spans="1:44" s="109" customFormat="1" ht="41.25" customHeight="1">
      <c r="A17" s="108"/>
      <c r="B17" s="470" t="s">
        <v>139</v>
      </c>
      <c r="C17" s="471"/>
      <c r="D17" s="471"/>
      <c r="E17" s="471"/>
      <c r="F17" s="471"/>
      <c r="G17" s="471"/>
      <c r="H17" s="471"/>
      <c r="I17" s="471"/>
      <c r="J17" s="471"/>
      <c r="K17" s="471"/>
      <c r="L17" s="472"/>
      <c r="M17" s="470" t="str">
        <f>'基本情報を入力'!T25&amp;"
"&amp;IF(ISTEXT('基本情報を入力'!T27),'基本情報を入力'!T27,"")</f>
        <v>
</v>
      </c>
      <c r="N17" s="478"/>
      <c r="O17" s="478"/>
      <c r="P17" s="478"/>
      <c r="Q17" s="478"/>
      <c r="R17" s="478"/>
      <c r="S17" s="478"/>
      <c r="T17" s="478"/>
      <c r="U17" s="478"/>
      <c r="V17" s="478"/>
      <c r="W17" s="478"/>
      <c r="X17" s="478"/>
      <c r="Y17" s="478"/>
      <c r="Z17" s="478"/>
      <c r="AA17" s="478"/>
      <c r="AB17" s="478"/>
      <c r="AC17" s="478"/>
      <c r="AD17" s="478"/>
      <c r="AE17" s="478"/>
      <c r="AF17" s="479"/>
      <c r="AG17" s="108"/>
      <c r="AH17" s="464"/>
      <c r="AI17" s="465"/>
      <c r="AJ17" s="465"/>
      <c r="AK17" s="465"/>
      <c r="AL17" s="465"/>
      <c r="AM17" s="465"/>
      <c r="AN17" s="465"/>
      <c r="AO17" s="465"/>
      <c r="AP17" s="465"/>
      <c r="AQ17" s="465"/>
      <c r="AR17" s="465"/>
    </row>
    <row r="18" spans="1:34" s="109" customFormat="1" ht="41.25" customHeight="1">
      <c r="A18" s="108"/>
      <c r="B18" s="470" t="s">
        <v>140</v>
      </c>
      <c r="C18" s="471"/>
      <c r="D18" s="471"/>
      <c r="E18" s="471"/>
      <c r="F18" s="471"/>
      <c r="G18" s="471"/>
      <c r="H18" s="471"/>
      <c r="I18" s="471"/>
      <c r="J18" s="471"/>
      <c r="K18" s="471"/>
      <c r="L18" s="472"/>
      <c r="M18" s="475">
        <f>IF('基本情報を入力'!T28=0,'基本情報を入力'!T26,'基本情報を入力'!T28)</f>
        <v>0</v>
      </c>
      <c r="N18" s="475"/>
      <c r="O18" s="475"/>
      <c r="P18" s="475"/>
      <c r="Q18" s="475"/>
      <c r="R18" s="475"/>
      <c r="S18" s="475"/>
      <c r="T18" s="475"/>
      <c r="U18" s="475"/>
      <c r="V18" s="475"/>
      <c r="W18" s="475"/>
      <c r="X18" s="475"/>
      <c r="Y18" s="475"/>
      <c r="Z18" s="475"/>
      <c r="AA18" s="475"/>
      <c r="AB18" s="475"/>
      <c r="AC18" s="475"/>
      <c r="AD18" s="475"/>
      <c r="AE18" s="475"/>
      <c r="AF18" s="475"/>
      <c r="AG18" s="108"/>
      <c r="AH18" s="122"/>
    </row>
    <row r="19" spans="1:34" s="109" customFormat="1" ht="41.25" customHeight="1">
      <c r="A19" s="108"/>
      <c r="B19" s="470" t="s">
        <v>141</v>
      </c>
      <c r="C19" s="471"/>
      <c r="D19" s="471"/>
      <c r="E19" s="471"/>
      <c r="F19" s="471"/>
      <c r="G19" s="471"/>
      <c r="H19" s="471"/>
      <c r="I19" s="471"/>
      <c r="J19" s="471"/>
      <c r="K19" s="471"/>
      <c r="L19" s="472"/>
      <c r="M19" s="473">
        <f>'基本情報を入力'!T14</f>
        <v>45017</v>
      </c>
      <c r="N19" s="474"/>
      <c r="O19" s="474"/>
      <c r="P19" s="474"/>
      <c r="Q19" s="474"/>
      <c r="R19" s="474"/>
      <c r="S19" s="474"/>
      <c r="T19" s="474"/>
      <c r="U19" s="474"/>
      <c r="V19" s="474"/>
      <c r="W19" s="474"/>
      <c r="X19" s="474"/>
      <c r="Y19" s="474"/>
      <c r="Z19" s="474"/>
      <c r="AA19" s="474"/>
      <c r="AB19" s="474"/>
      <c r="AC19" s="474"/>
      <c r="AD19" s="474"/>
      <c r="AE19" s="474"/>
      <c r="AF19" s="474"/>
      <c r="AG19" s="108"/>
      <c r="AH19" s="122"/>
    </row>
    <row r="20" spans="1:38" s="109" customFormat="1" ht="41.25" customHeight="1">
      <c r="A20" s="108"/>
      <c r="B20" s="470" t="s">
        <v>142</v>
      </c>
      <c r="C20" s="471"/>
      <c r="D20" s="471"/>
      <c r="E20" s="471"/>
      <c r="F20" s="471"/>
      <c r="G20" s="471"/>
      <c r="H20" s="471"/>
      <c r="I20" s="471"/>
      <c r="J20" s="471"/>
      <c r="K20" s="471"/>
      <c r="L20" s="472"/>
      <c r="M20" s="473">
        <f>'基本情報を入力'!T15</f>
        <v>45382</v>
      </c>
      <c r="N20" s="474"/>
      <c r="O20" s="474"/>
      <c r="P20" s="474"/>
      <c r="Q20" s="474"/>
      <c r="R20" s="474"/>
      <c r="S20" s="474"/>
      <c r="T20" s="474"/>
      <c r="U20" s="474"/>
      <c r="V20" s="474"/>
      <c r="W20" s="474"/>
      <c r="X20" s="474"/>
      <c r="Y20" s="474"/>
      <c r="Z20" s="474"/>
      <c r="AA20" s="474"/>
      <c r="AB20" s="474"/>
      <c r="AC20" s="474"/>
      <c r="AD20" s="474"/>
      <c r="AE20" s="474"/>
      <c r="AF20" s="474"/>
      <c r="AG20" s="108"/>
      <c r="AH20" s="121"/>
      <c r="AI20" s="120"/>
      <c r="AJ20" s="120"/>
      <c r="AK20" s="120"/>
      <c r="AL20" s="120"/>
    </row>
    <row r="21" spans="1:33" s="71" customFormat="1" ht="15.75">
      <c r="A21" s="107"/>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row>
    <row r="22" spans="1:33" s="71" customFormat="1" ht="15.75">
      <c r="A22" s="107"/>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row>
    <row r="23" spans="1:33" s="71" customFormat="1" ht="15.75">
      <c r="A23" s="107"/>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row>
    <row r="24" spans="1:33" s="71" customFormat="1" ht="15.75">
      <c r="A24" s="107"/>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row>
    <row r="25" spans="1:33" s="71" customFormat="1" ht="15.75">
      <c r="A25" s="107"/>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row>
    <row r="26" spans="1:33" s="71" customFormat="1" ht="15.75">
      <c r="A26" s="107"/>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row>
    <row r="27" spans="1:33" s="71" customFormat="1" ht="15.75">
      <c r="A27" s="107"/>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row>
    <row r="28" spans="1:33" s="71" customFormat="1" ht="15.75">
      <c r="A28" s="107"/>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row>
    <row r="29" spans="1:33" s="71" customFormat="1" ht="15.75">
      <c r="A29" s="107"/>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row>
    <row r="30" spans="1:33" s="71" customFormat="1" ht="15.75">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row>
    <row r="31" spans="1:33" s="71" customFormat="1" ht="15.75">
      <c r="A31" s="107"/>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row>
    <row r="32" spans="2:14" ht="15.75">
      <c r="B32" s="71"/>
      <c r="C32" s="71"/>
      <c r="D32" s="71"/>
      <c r="E32" s="71"/>
      <c r="F32" s="71"/>
      <c r="G32" s="71"/>
      <c r="H32" s="71"/>
      <c r="I32" s="71"/>
      <c r="J32" s="71"/>
      <c r="K32" s="71"/>
      <c r="L32" s="71"/>
      <c r="M32" s="71"/>
      <c r="N32" s="71"/>
    </row>
  </sheetData>
  <sheetProtection/>
  <mergeCells count="17">
    <mergeCell ref="B17:L17"/>
    <mergeCell ref="B18:L18"/>
    <mergeCell ref="B19:L19"/>
    <mergeCell ref="AH17:AR17"/>
    <mergeCell ref="A15:AF15"/>
    <mergeCell ref="A16:AG16"/>
    <mergeCell ref="M17:AF17"/>
    <mergeCell ref="T8:AF9"/>
    <mergeCell ref="T10:AF11"/>
    <mergeCell ref="T12:AC12"/>
    <mergeCell ref="Y3:AE3"/>
    <mergeCell ref="Y4:AE4"/>
    <mergeCell ref="B20:L20"/>
    <mergeCell ref="M19:AF19"/>
    <mergeCell ref="M20:AF20"/>
    <mergeCell ref="A14:AG14"/>
    <mergeCell ref="M18:AF18"/>
  </mergeCells>
  <printOptions/>
  <pageMargins left="0.9055118110236221" right="0.31496062992125984" top="1.1811023622047245" bottom="0.7480314960629921" header="0.31496062992125984" footer="0.31496062992125984"/>
  <pageSetup horizontalDpi="600" verticalDpi="600" orientation="portrait" paperSize="9" scale="98" r:id="rId1"/>
</worksheet>
</file>

<file path=xl/worksheets/sheet18.xml><?xml version="1.0" encoding="utf-8"?>
<worksheet xmlns="http://schemas.openxmlformats.org/spreadsheetml/2006/main" xmlns:r="http://schemas.openxmlformats.org/officeDocument/2006/relationships">
  <dimension ref="A1:AM27"/>
  <sheetViews>
    <sheetView view="pageBreakPreview" zoomScale="85" zoomScaleSheetLayoutView="85" zoomScalePageLayoutView="0" workbookViewId="0" topLeftCell="A1">
      <selection activeCell="O24" sqref="O24"/>
    </sheetView>
  </sheetViews>
  <sheetFormatPr defaultColWidth="9.00390625" defaultRowHeight="13.5"/>
  <cols>
    <col min="1" max="18" width="2.625" style="70" customWidth="1"/>
    <col min="19" max="19" width="6.75390625" style="70" customWidth="1"/>
    <col min="20" max="37" width="2.625" style="70" customWidth="1"/>
    <col min="38" max="16384" width="9.00390625" style="70" customWidth="1"/>
  </cols>
  <sheetData>
    <row r="1" ht="17.25" customHeight="1">
      <c r="A1" s="73" t="s">
        <v>146</v>
      </c>
    </row>
    <row r="3" spans="25:34" s="71" customFormat="1" ht="15.75">
      <c r="Y3" s="462" t="str">
        <f>'基本情報を入力'!T5</f>
        <v>文書</v>
      </c>
      <c r="Z3" s="462"/>
      <c r="AA3" s="462"/>
      <c r="AB3" s="462"/>
      <c r="AC3" s="462"/>
      <c r="AD3" s="462"/>
      <c r="AE3" s="462"/>
      <c r="AF3" s="151"/>
      <c r="AH3" s="118"/>
    </row>
    <row r="4" spans="25:34" s="71" customFormat="1" ht="15.75">
      <c r="Y4" s="335" t="str">
        <f>'基本情報を入力'!T6</f>
        <v>令和４年　月　日</v>
      </c>
      <c r="Z4" s="335"/>
      <c r="AA4" s="335"/>
      <c r="AB4" s="335"/>
      <c r="AC4" s="335"/>
      <c r="AD4" s="335"/>
      <c r="AE4" s="335"/>
      <c r="AF4" s="149"/>
      <c r="AH4" s="72"/>
    </row>
    <row r="5" s="71" customFormat="1" ht="15.75">
      <c r="AI5" s="72"/>
    </row>
    <row r="6" s="71" customFormat="1" ht="15.75">
      <c r="C6" s="73" t="s">
        <v>88</v>
      </c>
    </row>
    <row r="7" s="71" customFormat="1" ht="15.75"/>
    <row r="8" spans="20:34" s="71" customFormat="1" ht="17.25" customHeight="1">
      <c r="T8" s="331">
        <f>'基本情報を入力'!T9</f>
        <v>0</v>
      </c>
      <c r="U8" s="331"/>
      <c r="V8" s="331"/>
      <c r="W8" s="331"/>
      <c r="X8" s="331"/>
      <c r="Y8" s="331"/>
      <c r="Z8" s="331"/>
      <c r="AA8" s="331"/>
      <c r="AB8" s="331"/>
      <c r="AC8" s="331"/>
      <c r="AD8" s="331"/>
      <c r="AE8" s="331"/>
      <c r="AF8" s="331"/>
      <c r="AH8" s="72"/>
    </row>
    <row r="9" spans="15:34" s="71" customFormat="1" ht="11.25" customHeight="1">
      <c r="O9" s="73"/>
      <c r="T9" s="331"/>
      <c r="U9" s="331"/>
      <c r="V9" s="331"/>
      <c r="W9" s="331"/>
      <c r="X9" s="331"/>
      <c r="Y9" s="331"/>
      <c r="Z9" s="331"/>
      <c r="AA9" s="331"/>
      <c r="AB9" s="331"/>
      <c r="AC9" s="331"/>
      <c r="AD9" s="331"/>
      <c r="AE9" s="331"/>
      <c r="AF9" s="331"/>
      <c r="AH9" s="104"/>
    </row>
    <row r="10" spans="15:34" s="71" customFormat="1" ht="17.25" customHeight="1">
      <c r="O10" s="73" t="s">
        <v>89</v>
      </c>
      <c r="T10" s="466">
        <f>'基本情報を入力'!T7</f>
        <v>0</v>
      </c>
      <c r="U10" s="466"/>
      <c r="V10" s="466"/>
      <c r="W10" s="466"/>
      <c r="X10" s="466"/>
      <c r="Y10" s="466"/>
      <c r="Z10" s="466"/>
      <c r="AA10" s="466"/>
      <c r="AB10" s="466"/>
      <c r="AC10" s="466"/>
      <c r="AD10" s="466"/>
      <c r="AE10" s="466"/>
      <c r="AF10" s="466"/>
      <c r="AH10" s="72"/>
    </row>
    <row r="11" spans="15:34" s="71" customFormat="1" ht="12" customHeight="1">
      <c r="O11" s="73"/>
      <c r="T11" s="466"/>
      <c r="U11" s="466"/>
      <c r="V11" s="466"/>
      <c r="W11" s="466"/>
      <c r="X11" s="466"/>
      <c r="Y11" s="466"/>
      <c r="Z11" s="466"/>
      <c r="AA11" s="466"/>
      <c r="AB11" s="466"/>
      <c r="AC11" s="466"/>
      <c r="AD11" s="466"/>
      <c r="AE11" s="466"/>
      <c r="AF11" s="466"/>
      <c r="AH11" s="105"/>
    </row>
    <row r="12" spans="15:34" s="71" customFormat="1" ht="15.75">
      <c r="O12" s="73"/>
      <c r="T12" s="333">
        <f>'基本情報を入力'!T10</f>
        <v>0</v>
      </c>
      <c r="U12" s="333"/>
      <c r="V12" s="333"/>
      <c r="W12" s="333"/>
      <c r="X12" s="333"/>
      <c r="Y12" s="333"/>
      <c r="Z12" s="333"/>
      <c r="AA12" s="333"/>
      <c r="AB12" s="333"/>
      <c r="AC12" s="463"/>
      <c r="AD12" s="290"/>
      <c r="AH12" s="104"/>
    </row>
    <row r="13" s="71" customFormat="1" ht="15.75">
      <c r="AM13" s="105"/>
    </row>
    <row r="14" spans="1:39" s="71" customFormat="1" ht="15.75">
      <c r="A14" s="332" t="s">
        <v>136</v>
      </c>
      <c r="B14" s="332"/>
      <c r="C14" s="332"/>
      <c r="D14" s="332"/>
      <c r="E14" s="332"/>
      <c r="F14" s="332"/>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I14" s="105"/>
      <c r="AJ14" s="105"/>
      <c r="AK14" s="105"/>
      <c r="AL14" s="105"/>
      <c r="AM14" s="105"/>
    </row>
    <row r="15" spans="1:33" s="71" customFormat="1" ht="69.75" customHeight="1">
      <c r="A15" s="476" t="str">
        <f>"　"&amp;'基本情報を入力'!T3&amp;"において、福島県浜通り地方看護体制強化支援事業を実施したので、福島県補助金等の交付等に関する規則第13条第１項及び福島県浜通り地方看護体制強化支援事業補助金交付要綱第10条の規定により、下記のとおりその実績を報告します。"</f>
        <v>　令和５年において、福島県浜通り地方看護体制強化支援事業を実施したので、福島県補助金等の交付等に関する規則第13条第１項及び福島県浜通り地方看護体制強化支援事業補助金交付要綱第10条の規定により、下記のとおりその実績を報告します。</v>
      </c>
      <c r="B15" s="476"/>
      <c r="C15" s="476"/>
      <c r="D15" s="476"/>
      <c r="E15" s="476"/>
      <c r="F15" s="476"/>
      <c r="G15" s="476"/>
      <c r="H15" s="476"/>
      <c r="I15" s="476"/>
      <c r="J15" s="476"/>
      <c r="K15" s="476"/>
      <c r="L15" s="476"/>
      <c r="M15" s="476"/>
      <c r="N15" s="476"/>
      <c r="O15" s="476"/>
      <c r="P15" s="476"/>
      <c r="Q15" s="476"/>
      <c r="R15" s="476"/>
      <c r="S15" s="476"/>
      <c r="T15" s="476"/>
      <c r="U15" s="476"/>
      <c r="V15" s="476"/>
      <c r="W15" s="476"/>
      <c r="X15" s="476"/>
      <c r="Y15" s="476"/>
      <c r="Z15" s="476"/>
      <c r="AA15" s="476"/>
      <c r="AB15" s="476"/>
      <c r="AC15" s="476"/>
      <c r="AD15" s="476"/>
      <c r="AE15" s="476"/>
      <c r="AF15" s="476"/>
      <c r="AG15" s="75"/>
    </row>
    <row r="16" spans="1:33" s="71" customFormat="1" ht="15.75">
      <c r="A16" s="332" t="s">
        <v>90</v>
      </c>
      <c r="B16" s="332"/>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row>
    <row r="17" spans="1:33" s="71" customFormat="1" ht="15.75">
      <c r="A17" s="106"/>
      <c r="B17" s="71" t="s">
        <v>137</v>
      </c>
      <c r="O17" s="106"/>
      <c r="P17" s="106"/>
      <c r="Q17" s="106"/>
      <c r="R17" s="106"/>
      <c r="S17" s="106"/>
      <c r="T17" s="106"/>
      <c r="U17" s="106"/>
      <c r="V17" s="106"/>
      <c r="W17" s="106"/>
      <c r="X17" s="106"/>
      <c r="Y17" s="106"/>
      <c r="Z17" s="106"/>
      <c r="AA17" s="106"/>
      <c r="AB17" s="106"/>
      <c r="AC17" s="106"/>
      <c r="AD17" s="106"/>
      <c r="AE17" s="106"/>
      <c r="AF17" s="106"/>
      <c r="AG17" s="106"/>
    </row>
    <row r="18" spans="4:34" s="71" customFormat="1" ht="18.75" customHeight="1">
      <c r="D18" s="480" t="str">
        <f>'基本情報を入力'!T25&amp;" 
"&amp;IF(ISTEXT('基本情報を入力'!T27),'基本情報を入力'!T27,"")</f>
        <v> 
</v>
      </c>
      <c r="E18" s="480"/>
      <c r="F18" s="480"/>
      <c r="G18" s="480"/>
      <c r="H18" s="480"/>
      <c r="I18" s="480"/>
      <c r="J18" s="480"/>
      <c r="K18" s="480"/>
      <c r="L18" s="480"/>
      <c r="M18" s="480"/>
      <c r="N18" s="480"/>
      <c r="O18" s="480"/>
      <c r="P18" s="480"/>
      <c r="Q18" s="480"/>
      <c r="R18" s="480"/>
      <c r="S18" s="480"/>
      <c r="T18" s="480"/>
      <c r="U18" s="480"/>
      <c r="V18" s="480"/>
      <c r="W18" s="480"/>
      <c r="X18" s="480"/>
      <c r="Y18" s="480"/>
      <c r="Z18" s="480"/>
      <c r="AA18" s="480"/>
      <c r="AB18" s="480"/>
      <c r="AC18" s="480"/>
      <c r="AD18" s="480"/>
      <c r="AE18" s="480"/>
      <c r="AH18" s="72"/>
    </row>
    <row r="19" spans="2:31" s="71" customFormat="1" ht="29.25" customHeight="1">
      <c r="B19" s="106"/>
      <c r="C19" s="106"/>
      <c r="D19" s="480"/>
      <c r="E19" s="480"/>
      <c r="F19" s="480"/>
      <c r="G19" s="480"/>
      <c r="H19" s="480"/>
      <c r="I19" s="480"/>
      <c r="J19" s="480"/>
      <c r="K19" s="480"/>
      <c r="L19" s="480"/>
      <c r="M19" s="480"/>
      <c r="N19" s="480"/>
      <c r="O19" s="480"/>
      <c r="P19" s="480"/>
      <c r="Q19" s="480"/>
      <c r="R19" s="480"/>
      <c r="S19" s="480"/>
      <c r="T19" s="480"/>
      <c r="U19" s="480"/>
      <c r="V19" s="480"/>
      <c r="W19" s="480"/>
      <c r="X19" s="480"/>
      <c r="Y19" s="480"/>
      <c r="Z19" s="480"/>
      <c r="AA19" s="480"/>
      <c r="AB19" s="480"/>
      <c r="AC19" s="480"/>
      <c r="AD19" s="480"/>
      <c r="AE19" s="480"/>
    </row>
    <row r="20" s="71" customFormat="1" ht="15.75">
      <c r="B20" s="71" t="s">
        <v>250</v>
      </c>
    </row>
    <row r="21" spans="4:34" s="71" customFormat="1" ht="18.75">
      <c r="D21" s="329">
        <f>IF('基本情報を入力'!T28=0,'基本情報を入力'!T26,'基本情報を入力'!T28)</f>
        <v>0</v>
      </c>
      <c r="E21" s="330"/>
      <c r="F21" s="330"/>
      <c r="G21" s="330"/>
      <c r="H21" s="330"/>
      <c r="I21" s="330"/>
      <c r="J21" s="330"/>
      <c r="K21" s="330"/>
      <c r="L21" s="330"/>
      <c r="AH21" s="72"/>
    </row>
    <row r="22" s="71" customFormat="1" ht="15.75"/>
    <row r="23" s="71" customFormat="1" ht="15.75">
      <c r="B23" s="71" t="s">
        <v>145</v>
      </c>
    </row>
    <row r="24" s="71" customFormat="1" ht="15.75">
      <c r="C24" s="71" t="s">
        <v>148</v>
      </c>
    </row>
    <row r="25" s="71" customFormat="1" ht="15.75">
      <c r="C25" s="71" t="s">
        <v>149</v>
      </c>
    </row>
    <row r="26" spans="2:14" ht="15.75">
      <c r="B26" s="71"/>
      <c r="C26" s="71" t="s">
        <v>91</v>
      </c>
      <c r="D26" s="71"/>
      <c r="E26" s="71"/>
      <c r="F26" s="71"/>
      <c r="G26" s="71"/>
      <c r="H26" s="71"/>
      <c r="I26" s="71"/>
      <c r="J26" s="71"/>
      <c r="K26" s="71"/>
      <c r="L26" s="71"/>
      <c r="M26" s="71"/>
      <c r="N26" s="71"/>
    </row>
    <row r="27" spans="2:14" ht="15.75">
      <c r="B27" s="71"/>
      <c r="C27" s="71"/>
      <c r="D27" s="71"/>
      <c r="E27" s="71"/>
      <c r="F27" s="71"/>
      <c r="G27" s="71"/>
      <c r="H27" s="71"/>
      <c r="I27" s="71"/>
      <c r="J27" s="71"/>
      <c r="K27" s="71"/>
      <c r="L27" s="71"/>
      <c r="M27" s="71"/>
      <c r="N27" s="71"/>
    </row>
  </sheetData>
  <sheetProtection/>
  <mergeCells count="10">
    <mergeCell ref="Y3:AE3"/>
    <mergeCell ref="Y4:AE4"/>
    <mergeCell ref="A15:AF15"/>
    <mergeCell ref="A16:AG16"/>
    <mergeCell ref="D21:L21"/>
    <mergeCell ref="T8:AF9"/>
    <mergeCell ref="T10:AF11"/>
    <mergeCell ref="A14:AG14"/>
    <mergeCell ref="D18:AE19"/>
    <mergeCell ref="T12:AC12"/>
  </mergeCells>
  <printOptions/>
  <pageMargins left="0.9055118110236221" right="0.31496062992125984" top="1.1811023622047245" bottom="0.7480314960629921" header="0.31496062992125984" footer="0.31496062992125984"/>
  <pageSetup horizontalDpi="600" verticalDpi="600" orientation="portrait" paperSize="9" scale="98" r:id="rId1"/>
</worksheet>
</file>

<file path=xl/worksheets/sheet19.xml><?xml version="1.0" encoding="utf-8"?>
<worksheet xmlns="http://schemas.openxmlformats.org/spreadsheetml/2006/main" xmlns:r="http://schemas.openxmlformats.org/officeDocument/2006/relationships">
  <dimension ref="A1:AR27"/>
  <sheetViews>
    <sheetView view="pageBreakPreview" zoomScale="85" zoomScaleSheetLayoutView="85" zoomScalePageLayoutView="0" workbookViewId="0" topLeftCell="A1">
      <selection activeCell="A16" sqref="A16:AG16"/>
    </sheetView>
  </sheetViews>
  <sheetFormatPr defaultColWidth="9.00390625" defaultRowHeight="13.5"/>
  <cols>
    <col min="1" max="18" width="2.625" style="70" customWidth="1"/>
    <col min="19" max="19" width="6.75390625" style="70" customWidth="1"/>
    <col min="20" max="37" width="2.625" style="70" customWidth="1"/>
    <col min="38" max="16384" width="9.00390625" style="70" customWidth="1"/>
  </cols>
  <sheetData>
    <row r="1" ht="17.25" customHeight="1">
      <c r="A1" s="73" t="s">
        <v>150</v>
      </c>
    </row>
    <row r="3" spans="25:34" s="71" customFormat="1" ht="15.75">
      <c r="Y3" s="462" t="str">
        <f>'基本情報を入力'!T5</f>
        <v>文書</v>
      </c>
      <c r="Z3" s="462"/>
      <c r="AA3" s="462"/>
      <c r="AB3" s="462"/>
      <c r="AC3" s="462"/>
      <c r="AD3" s="462"/>
      <c r="AE3" s="462"/>
      <c r="AF3" s="151"/>
      <c r="AH3" s="118"/>
    </row>
    <row r="4" spans="25:37" s="71" customFormat="1" ht="15.75">
      <c r="Y4" s="335" t="str">
        <f>'基本情報を入力'!T6</f>
        <v>令和４年　月　日</v>
      </c>
      <c r="Z4" s="335"/>
      <c r="AA4" s="335"/>
      <c r="AB4" s="335"/>
      <c r="AC4" s="335"/>
      <c r="AD4" s="335"/>
      <c r="AE4" s="335"/>
      <c r="AF4" s="149"/>
      <c r="AH4" s="118"/>
      <c r="AI4" s="119"/>
      <c r="AJ4" s="119"/>
      <c r="AK4" s="119"/>
    </row>
    <row r="5" spans="34:35" s="71" customFormat="1" ht="15.75">
      <c r="AH5" s="71" t="s">
        <v>87</v>
      </c>
      <c r="AI5" s="72"/>
    </row>
    <row r="6" s="71" customFormat="1" ht="15.75">
      <c r="C6" s="73" t="s">
        <v>88</v>
      </c>
    </row>
    <row r="7" s="71" customFormat="1" ht="15.75"/>
    <row r="8" spans="20:34" s="71" customFormat="1" ht="17.25" customHeight="1">
      <c r="T8" s="331">
        <f>'基本情報を入力'!T9</f>
        <v>0</v>
      </c>
      <c r="U8" s="331"/>
      <c r="V8" s="331"/>
      <c r="W8" s="331"/>
      <c r="X8" s="331"/>
      <c r="Y8" s="331"/>
      <c r="Z8" s="331"/>
      <c r="AA8" s="331"/>
      <c r="AB8" s="331"/>
      <c r="AC8" s="331"/>
      <c r="AD8" s="331"/>
      <c r="AE8" s="331"/>
      <c r="AF8" s="331"/>
      <c r="AH8" s="72"/>
    </row>
    <row r="9" spans="15:34" s="71" customFormat="1" ht="11.25" customHeight="1">
      <c r="O9" s="73"/>
      <c r="T9" s="331"/>
      <c r="U9" s="331"/>
      <c r="V9" s="331"/>
      <c r="W9" s="331"/>
      <c r="X9" s="331"/>
      <c r="Y9" s="331"/>
      <c r="Z9" s="331"/>
      <c r="AA9" s="331"/>
      <c r="AB9" s="331"/>
      <c r="AC9" s="331"/>
      <c r="AD9" s="331"/>
      <c r="AE9" s="331"/>
      <c r="AF9" s="331"/>
      <c r="AH9" s="104"/>
    </row>
    <row r="10" spans="15:34" s="71" customFormat="1" ht="17.25" customHeight="1">
      <c r="O10" s="73" t="s">
        <v>89</v>
      </c>
      <c r="T10" s="466">
        <f>'基本情報を入力'!T7</f>
        <v>0</v>
      </c>
      <c r="U10" s="466"/>
      <c r="V10" s="466"/>
      <c r="W10" s="466"/>
      <c r="X10" s="466"/>
      <c r="Y10" s="466"/>
      <c r="Z10" s="466"/>
      <c r="AA10" s="466"/>
      <c r="AB10" s="466"/>
      <c r="AC10" s="466"/>
      <c r="AD10" s="466"/>
      <c r="AE10" s="466"/>
      <c r="AF10" s="466"/>
      <c r="AH10" s="72"/>
    </row>
    <row r="11" spans="15:34" s="71" customFormat="1" ht="12" customHeight="1">
      <c r="O11" s="73"/>
      <c r="T11" s="466"/>
      <c r="U11" s="466"/>
      <c r="V11" s="466"/>
      <c r="W11" s="466"/>
      <c r="X11" s="466"/>
      <c r="Y11" s="466"/>
      <c r="Z11" s="466"/>
      <c r="AA11" s="466"/>
      <c r="AB11" s="466"/>
      <c r="AC11" s="466"/>
      <c r="AD11" s="466"/>
      <c r="AE11" s="466"/>
      <c r="AF11" s="466"/>
      <c r="AH11" s="105"/>
    </row>
    <row r="12" spans="15:34" s="71" customFormat="1" ht="15.75">
      <c r="O12" s="73"/>
      <c r="T12" s="333">
        <f>'基本情報を入力'!T10</f>
        <v>0</v>
      </c>
      <c r="U12" s="333"/>
      <c r="V12" s="333"/>
      <c r="W12" s="333"/>
      <c r="X12" s="333"/>
      <c r="Y12" s="333"/>
      <c r="Z12" s="333"/>
      <c r="AA12" s="333"/>
      <c r="AB12" s="333"/>
      <c r="AC12" s="463"/>
      <c r="AD12" s="290"/>
      <c r="AH12" s="104"/>
    </row>
    <row r="13" s="71" customFormat="1" ht="15.75">
      <c r="AM13" s="105"/>
    </row>
    <row r="14" spans="1:39" s="71" customFormat="1" ht="15.75">
      <c r="A14" s="332" t="s">
        <v>151</v>
      </c>
      <c r="B14" s="332"/>
      <c r="C14" s="332"/>
      <c r="D14" s="332"/>
      <c r="E14" s="332"/>
      <c r="F14" s="332"/>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I14" s="105"/>
      <c r="AJ14" s="105"/>
      <c r="AK14" s="105"/>
      <c r="AL14" s="105"/>
      <c r="AM14" s="105"/>
    </row>
    <row r="15" spans="1:44" s="71" customFormat="1" ht="68.25" customHeight="1">
      <c r="A15" s="476" t="str">
        <f>"　"&amp;'基本情報を入力'!T25&amp;IF(ISTEXT('基本情報を入力'!T27),"及び"&amp;'基本情報を入力'!T27,"")&amp;"で交付決定のあった福島県浜通り地方看護体制強化支援事業補助金について、下記により金"&amp;TEXT('基本情報を入力'!T21,"#,##0")&amp;"円を交付してくださるよう請求します。 "</f>
        <v>　で交付決定のあった福島県浜通り地方看護体制強化支援事業補助金について、下記により金0円を交付してくださるよう請求します。 </v>
      </c>
      <c r="B15" s="476"/>
      <c r="C15" s="476"/>
      <c r="D15" s="476"/>
      <c r="E15" s="476"/>
      <c r="F15" s="476"/>
      <c r="G15" s="476"/>
      <c r="H15" s="476"/>
      <c r="I15" s="476"/>
      <c r="J15" s="476"/>
      <c r="K15" s="476"/>
      <c r="L15" s="476"/>
      <c r="M15" s="476"/>
      <c r="N15" s="476"/>
      <c r="O15" s="476"/>
      <c r="P15" s="476"/>
      <c r="Q15" s="476"/>
      <c r="R15" s="476"/>
      <c r="S15" s="476"/>
      <c r="T15" s="476"/>
      <c r="U15" s="476"/>
      <c r="V15" s="476"/>
      <c r="W15" s="476"/>
      <c r="X15" s="476"/>
      <c r="Y15" s="476"/>
      <c r="Z15" s="476"/>
      <c r="AA15" s="476"/>
      <c r="AB15" s="476"/>
      <c r="AC15" s="476"/>
      <c r="AD15" s="476"/>
      <c r="AE15" s="476"/>
      <c r="AF15" s="476"/>
      <c r="AG15" s="75"/>
      <c r="AH15" s="464"/>
      <c r="AI15" s="465"/>
      <c r="AJ15" s="465"/>
      <c r="AK15" s="465"/>
      <c r="AL15" s="465"/>
      <c r="AM15" s="465"/>
      <c r="AN15" s="465"/>
      <c r="AO15" s="465"/>
      <c r="AP15" s="465"/>
      <c r="AQ15" s="465"/>
      <c r="AR15" s="465"/>
    </row>
    <row r="16" spans="1:33" s="71" customFormat="1" ht="15.75">
      <c r="A16" s="332" t="s">
        <v>90</v>
      </c>
      <c r="B16" s="332"/>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row>
    <row r="17" spans="13:34" s="71" customFormat="1" ht="12" customHeight="1">
      <c r="M17" s="123"/>
      <c r="N17" s="123"/>
      <c r="O17" s="123"/>
      <c r="P17" s="123"/>
      <c r="Q17" s="123"/>
      <c r="R17" s="123"/>
      <c r="S17" s="123"/>
      <c r="T17" s="123"/>
      <c r="U17" s="123"/>
      <c r="V17" s="123"/>
      <c r="W17" s="123"/>
      <c r="X17" s="123"/>
      <c r="Y17" s="123"/>
      <c r="Z17" s="123"/>
      <c r="AA17" s="123"/>
      <c r="AB17" s="123"/>
      <c r="AC17" s="123"/>
      <c r="AD17" s="123"/>
      <c r="AE17" s="123"/>
      <c r="AH17" s="72"/>
    </row>
    <row r="18" spans="1:33" s="71" customFormat="1" ht="18.75">
      <c r="A18" s="106"/>
      <c r="B18" s="71" t="s">
        <v>152</v>
      </c>
      <c r="I18" s="329">
        <f>IF('基本情報を入力'!T28=0,'基本情報を入力'!T26,'基本情報を入力'!T28)</f>
        <v>0</v>
      </c>
      <c r="J18" s="330"/>
      <c r="K18" s="330"/>
      <c r="L18" s="330"/>
      <c r="M18" s="330"/>
      <c r="N18" s="330"/>
      <c r="O18" s="330"/>
      <c r="P18" s="330"/>
      <c r="Q18" s="330"/>
      <c r="R18" s="106"/>
      <c r="S18" s="106"/>
      <c r="T18" s="106"/>
      <c r="U18" s="106"/>
      <c r="V18" s="106"/>
      <c r="W18" s="106"/>
      <c r="X18" s="106"/>
      <c r="Y18" s="106"/>
      <c r="Z18" s="106"/>
      <c r="AA18" s="106"/>
      <c r="AB18" s="106"/>
      <c r="AC18" s="106"/>
      <c r="AD18" s="106"/>
      <c r="AE18" s="106"/>
      <c r="AF18" s="106"/>
      <c r="AG18" s="106"/>
    </row>
    <row r="19" spans="13:34" s="71" customFormat="1" ht="12" customHeight="1">
      <c r="M19" s="123"/>
      <c r="N19" s="123"/>
      <c r="O19" s="123"/>
      <c r="P19" s="123"/>
      <c r="Q19" s="123"/>
      <c r="R19" s="123"/>
      <c r="S19" s="123"/>
      <c r="T19" s="123"/>
      <c r="U19" s="123"/>
      <c r="V19" s="123"/>
      <c r="W19" s="123"/>
      <c r="X19" s="123"/>
      <c r="Y19" s="123"/>
      <c r="Z19" s="123"/>
      <c r="AA19" s="123"/>
      <c r="AB19" s="123"/>
      <c r="AC19" s="123"/>
      <c r="AD19" s="123"/>
      <c r="AE19" s="123"/>
      <c r="AH19" s="72"/>
    </row>
    <row r="20" spans="2:44" s="71" customFormat="1" ht="18.75">
      <c r="B20" s="71" t="s">
        <v>155</v>
      </c>
      <c r="I20" s="329">
        <f>'基本情報を入力'!T29</f>
        <v>0</v>
      </c>
      <c r="J20" s="330"/>
      <c r="K20" s="330"/>
      <c r="L20" s="330"/>
      <c r="M20" s="330"/>
      <c r="N20" s="330"/>
      <c r="O20" s="330"/>
      <c r="P20" s="330"/>
      <c r="Q20" s="330"/>
      <c r="AH20" s="464"/>
      <c r="AI20" s="465"/>
      <c r="AJ20" s="465"/>
      <c r="AK20" s="465"/>
      <c r="AL20" s="465"/>
      <c r="AM20" s="465"/>
      <c r="AN20" s="465"/>
      <c r="AO20" s="465"/>
      <c r="AP20" s="465"/>
      <c r="AQ20" s="465"/>
      <c r="AR20" s="465"/>
    </row>
    <row r="21" s="71" customFormat="1" ht="12" customHeight="1"/>
    <row r="22" spans="2:17" s="71" customFormat="1" ht="18.75">
      <c r="B22" s="71" t="s">
        <v>153</v>
      </c>
      <c r="I22" s="329">
        <f>I18-I20</f>
        <v>0</v>
      </c>
      <c r="J22" s="330"/>
      <c r="K22" s="330"/>
      <c r="L22" s="330"/>
      <c r="M22" s="330"/>
      <c r="N22" s="330"/>
      <c r="O22" s="330"/>
      <c r="P22" s="330"/>
      <c r="Q22" s="330"/>
    </row>
    <row r="23" s="71" customFormat="1" ht="12" customHeight="1">
      <c r="AH23" s="72"/>
    </row>
    <row r="24" spans="2:17" s="71" customFormat="1" ht="18.75">
      <c r="B24" s="71" t="s">
        <v>154</v>
      </c>
      <c r="I24" s="329">
        <f>I18-I20-I22</f>
        <v>0</v>
      </c>
      <c r="J24" s="330"/>
      <c r="K24" s="330"/>
      <c r="L24" s="330"/>
      <c r="M24" s="330"/>
      <c r="N24" s="330"/>
      <c r="O24" s="330"/>
      <c r="P24" s="330"/>
      <c r="Q24" s="330"/>
    </row>
    <row r="25" s="71" customFormat="1" ht="12" customHeight="1">
      <c r="AH25" s="72"/>
    </row>
    <row r="26" spans="2:14" ht="15.75">
      <c r="B26" s="71"/>
      <c r="D26" s="124" t="s">
        <v>156</v>
      </c>
      <c r="E26" s="71"/>
      <c r="F26" s="71"/>
      <c r="G26" s="71"/>
      <c r="H26" s="71"/>
      <c r="I26" s="71"/>
      <c r="J26" s="71"/>
      <c r="K26" s="71"/>
      <c r="L26" s="71"/>
      <c r="M26" s="71"/>
      <c r="N26" s="71"/>
    </row>
    <row r="27" spans="2:14" ht="15.75">
      <c r="B27" s="71"/>
      <c r="C27" s="71"/>
      <c r="D27" s="71"/>
      <c r="E27" s="71"/>
      <c r="F27" s="71"/>
      <c r="G27" s="71"/>
      <c r="H27" s="71"/>
      <c r="I27" s="71"/>
      <c r="J27" s="71"/>
      <c r="K27" s="71"/>
      <c r="L27" s="71"/>
      <c r="M27" s="71"/>
      <c r="N27" s="71"/>
    </row>
  </sheetData>
  <sheetProtection/>
  <mergeCells count="14">
    <mergeCell ref="AH15:AR15"/>
    <mergeCell ref="AH20:AR20"/>
    <mergeCell ref="A14:AG14"/>
    <mergeCell ref="T8:AF9"/>
    <mergeCell ref="T10:AF11"/>
    <mergeCell ref="T12:AC12"/>
    <mergeCell ref="Y3:AE3"/>
    <mergeCell ref="Y4:AE4"/>
    <mergeCell ref="I24:Q24"/>
    <mergeCell ref="A15:AF15"/>
    <mergeCell ref="A16:AG16"/>
    <mergeCell ref="I20:Q20"/>
    <mergeCell ref="I18:Q18"/>
    <mergeCell ref="I22:Q22"/>
  </mergeCells>
  <printOptions/>
  <pageMargins left="0.9055118110236221" right="0.31496062992125984" top="1.1811023622047245" bottom="0.7480314960629921" header="0.31496062992125984" footer="0.31496062992125984"/>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AJ31"/>
  <sheetViews>
    <sheetView view="pageBreakPreview" zoomScaleSheetLayoutView="100" zoomScalePageLayoutView="0" workbookViewId="0" topLeftCell="A1">
      <selection activeCell="A15" sqref="A15:AF15"/>
    </sheetView>
  </sheetViews>
  <sheetFormatPr defaultColWidth="9.00390625" defaultRowHeight="13.5"/>
  <cols>
    <col min="1" max="18" width="2.625" style="70" customWidth="1"/>
    <col min="19" max="19" width="6.75390625" style="70" customWidth="1"/>
    <col min="20" max="37" width="2.625" style="70" customWidth="1"/>
    <col min="38" max="16384" width="9.00390625" style="70" customWidth="1"/>
  </cols>
  <sheetData>
    <row r="1" ht="14.25">
      <c r="A1" s="73" t="s">
        <v>86</v>
      </c>
    </row>
    <row r="3" spans="25:34" s="71" customFormat="1" ht="15.75">
      <c r="Y3" s="334" t="str">
        <f>'基本情報を入力'!T5</f>
        <v>文書</v>
      </c>
      <c r="Z3" s="334"/>
      <c r="AA3" s="334"/>
      <c r="AB3" s="334"/>
      <c r="AC3" s="334"/>
      <c r="AD3" s="334"/>
      <c r="AE3" s="334"/>
      <c r="AF3" s="75"/>
      <c r="AH3" s="104" t="s">
        <v>132</v>
      </c>
    </row>
    <row r="4" spans="25:34" s="71" customFormat="1" ht="15.75">
      <c r="Y4" s="335" t="str">
        <f>'基本情報を入力'!T6</f>
        <v>令和４年　月　日</v>
      </c>
      <c r="Z4" s="335"/>
      <c r="AA4" s="335"/>
      <c r="AB4" s="335"/>
      <c r="AC4" s="335"/>
      <c r="AD4" s="335"/>
      <c r="AE4" s="335"/>
      <c r="AF4" s="149"/>
      <c r="AH4" s="104" t="s">
        <v>131</v>
      </c>
    </row>
    <row r="5" spans="34:35" s="71" customFormat="1" ht="15.75">
      <c r="AH5" s="71" t="s">
        <v>87</v>
      </c>
      <c r="AI5" s="72"/>
    </row>
    <row r="6" s="71" customFormat="1" ht="15.75">
      <c r="C6" s="73" t="s">
        <v>270</v>
      </c>
    </row>
    <row r="7" s="71" customFormat="1" ht="15.75"/>
    <row r="8" spans="15:34" s="71" customFormat="1" ht="15.75">
      <c r="O8" s="73"/>
      <c r="T8" s="331">
        <f>'基本情報を入力'!T9</f>
        <v>0</v>
      </c>
      <c r="U8" s="331"/>
      <c r="V8" s="331"/>
      <c r="W8" s="331"/>
      <c r="X8" s="331"/>
      <c r="Y8" s="331"/>
      <c r="Z8" s="331"/>
      <c r="AA8" s="331"/>
      <c r="AB8" s="331"/>
      <c r="AC8" s="331"/>
      <c r="AD8" s="331"/>
      <c r="AE8" s="331"/>
      <c r="AF8" s="331"/>
      <c r="AH8" s="104"/>
    </row>
    <row r="9" spans="15:34" s="71" customFormat="1" ht="11.25" customHeight="1">
      <c r="O9" s="73"/>
      <c r="T9" s="331"/>
      <c r="U9" s="331"/>
      <c r="V9" s="331"/>
      <c r="W9" s="331"/>
      <c r="X9" s="331"/>
      <c r="Y9" s="331"/>
      <c r="Z9" s="331"/>
      <c r="AA9" s="331"/>
      <c r="AB9" s="331"/>
      <c r="AC9" s="331"/>
      <c r="AD9" s="331"/>
      <c r="AE9" s="331"/>
      <c r="AF9" s="331"/>
      <c r="AH9" s="104"/>
    </row>
    <row r="10" spans="15:34" s="71" customFormat="1" ht="15.75">
      <c r="O10" s="73" t="s">
        <v>89</v>
      </c>
      <c r="T10" s="331">
        <f>'基本情報を入力'!T7</f>
        <v>0</v>
      </c>
      <c r="U10" s="331"/>
      <c r="V10" s="331"/>
      <c r="W10" s="331"/>
      <c r="X10" s="331"/>
      <c r="Y10" s="331"/>
      <c r="Z10" s="331"/>
      <c r="AA10" s="331"/>
      <c r="AB10" s="331"/>
      <c r="AC10" s="331"/>
      <c r="AD10" s="331"/>
      <c r="AE10" s="331"/>
      <c r="AF10" s="331"/>
      <c r="AH10" s="104"/>
    </row>
    <row r="11" spans="15:34" s="71" customFormat="1" ht="12" customHeight="1">
      <c r="O11" s="73"/>
      <c r="T11" s="331"/>
      <c r="U11" s="331"/>
      <c r="V11" s="331"/>
      <c r="W11" s="331"/>
      <c r="X11" s="331"/>
      <c r="Y11" s="331"/>
      <c r="Z11" s="331"/>
      <c r="AA11" s="331"/>
      <c r="AB11" s="331"/>
      <c r="AC11" s="331"/>
      <c r="AD11" s="331"/>
      <c r="AE11" s="331"/>
      <c r="AF11" s="331"/>
      <c r="AH11" s="105"/>
    </row>
    <row r="12" spans="15:34" s="71" customFormat="1" ht="24" customHeight="1">
      <c r="O12" s="73"/>
      <c r="T12" s="333">
        <f>'基本情報を入力'!T10</f>
        <v>0</v>
      </c>
      <c r="U12" s="333"/>
      <c r="V12" s="333"/>
      <c r="W12" s="333"/>
      <c r="X12" s="333"/>
      <c r="Y12" s="333"/>
      <c r="Z12" s="333"/>
      <c r="AA12" s="333"/>
      <c r="AB12" s="333"/>
      <c r="AC12" s="333"/>
      <c r="AD12" s="333"/>
      <c r="AE12" s="105"/>
      <c r="AF12" s="290"/>
      <c r="AH12" s="104"/>
    </row>
    <row r="13" spans="34:36" s="71" customFormat="1" ht="15.75">
      <c r="AH13" s="115"/>
      <c r="AI13" s="105"/>
      <c r="AJ13" s="105"/>
    </row>
    <row r="14" spans="1:36" s="71" customFormat="1" ht="15.75">
      <c r="A14" s="332" t="s">
        <v>93</v>
      </c>
      <c r="B14" s="332"/>
      <c r="C14" s="332"/>
      <c r="D14" s="332"/>
      <c r="E14" s="332"/>
      <c r="F14" s="332"/>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115"/>
      <c r="AI14" s="105"/>
      <c r="AJ14" s="105"/>
    </row>
    <row r="15" spans="1:33" s="71" customFormat="1" ht="69.75" customHeight="1">
      <c r="A15" s="336" t="str">
        <f>"　　"&amp;'基本情報を入力'!T3&amp;"において、福島県浜通り地方看護体制強化支援事業を実施したいので、福島県補助金等の交付等に関する規則第４条第１項の規定により、下記のとおり補助金を交付してくださるよう関係書類を添えて申請します。"</f>
        <v>　　令和５年において、福島県浜通り地方看護体制強化支援事業を実施したいので、福島県補助金等の交付等に関する規則第４条第１項の規定により、下記のとおり補助金を交付してくださるよう関係書類を添えて申請します。</v>
      </c>
      <c r="B15" s="336"/>
      <c r="C15" s="336"/>
      <c r="D15" s="336"/>
      <c r="E15" s="336"/>
      <c r="F15" s="336"/>
      <c r="G15" s="336"/>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75"/>
    </row>
    <row r="16" spans="1:33" s="71" customFormat="1" ht="15.75">
      <c r="A16" s="332" t="s">
        <v>90</v>
      </c>
      <c r="B16" s="332"/>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row>
    <row r="17" s="71" customFormat="1" ht="15.75">
      <c r="B17" s="71" t="s">
        <v>94</v>
      </c>
    </row>
    <row r="18" spans="4:34" s="71" customFormat="1" ht="20.25" customHeight="1">
      <c r="D18" s="329">
        <f>'3号(収支予算)9号(収支精算)_自動'!C10</f>
        <v>0</v>
      </c>
      <c r="E18" s="330"/>
      <c r="F18" s="330"/>
      <c r="G18" s="330"/>
      <c r="H18" s="330"/>
      <c r="I18" s="330"/>
      <c r="J18" s="330"/>
      <c r="K18" s="330"/>
      <c r="L18" s="330"/>
      <c r="AH18" s="72" t="s">
        <v>133</v>
      </c>
    </row>
    <row r="19" s="71" customFormat="1" ht="15.75"/>
    <row r="20" s="71" customFormat="1" ht="15.75">
      <c r="B20" s="71" t="s">
        <v>95</v>
      </c>
    </row>
    <row r="21" s="71" customFormat="1" ht="15.75">
      <c r="C21" s="71" t="s">
        <v>96</v>
      </c>
    </row>
    <row r="22" s="71" customFormat="1" ht="15.75">
      <c r="C22" s="71" t="s">
        <v>97</v>
      </c>
    </row>
    <row r="23" s="71" customFormat="1" ht="15.75">
      <c r="C23" s="71" t="s">
        <v>91</v>
      </c>
    </row>
    <row r="24" s="71" customFormat="1" ht="15.75"/>
    <row r="25" spans="2:14" ht="15.75">
      <c r="B25" s="71" t="s">
        <v>320</v>
      </c>
      <c r="C25" s="71"/>
      <c r="D25" s="71"/>
      <c r="E25" s="71"/>
      <c r="F25" s="71"/>
      <c r="G25" s="71"/>
      <c r="H25" s="71"/>
      <c r="I25" s="71"/>
      <c r="J25" s="71"/>
      <c r="K25" s="71"/>
      <c r="L25" s="71"/>
      <c r="M25" s="71"/>
      <c r="N25" s="71"/>
    </row>
    <row r="26" spans="2:14" ht="15.75">
      <c r="B26" s="71"/>
      <c r="C26" s="71" t="s">
        <v>321</v>
      </c>
      <c r="D26" s="71"/>
      <c r="E26" s="71"/>
      <c r="F26" s="71"/>
      <c r="G26" s="71"/>
      <c r="H26" s="71"/>
      <c r="I26" s="71"/>
      <c r="J26" s="71"/>
      <c r="K26" s="71"/>
      <c r="L26" s="71"/>
      <c r="M26" s="71"/>
      <c r="N26" s="71"/>
    </row>
    <row r="27" spans="2:33" ht="15.75">
      <c r="B27" s="71"/>
      <c r="D27" s="109" t="str">
        <f>'基本情報を入力'!T11</f>
        <v>総務部・総務課・○○✕✕</v>
      </c>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row>
    <row r="28" spans="2:14" ht="15.75">
      <c r="B28" s="71"/>
      <c r="C28" s="71" t="s">
        <v>322</v>
      </c>
      <c r="D28" s="71"/>
      <c r="E28" s="71"/>
      <c r="F28" s="71"/>
      <c r="G28" s="71"/>
      <c r="H28" s="71"/>
      <c r="I28" s="71"/>
      <c r="J28" s="71"/>
      <c r="K28" s="71"/>
      <c r="L28" s="71"/>
      <c r="M28" s="71"/>
      <c r="N28" s="71"/>
    </row>
    <row r="29" spans="2:33" ht="15.75" customHeight="1">
      <c r="B29" s="71"/>
      <c r="D29" s="109" t="str">
        <f>'基本情報を入力'!T12</f>
        <v>総務部・総務課・○○✕✕</v>
      </c>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row>
    <row r="30" spans="2:14" ht="15.75" customHeight="1">
      <c r="B30" s="71"/>
      <c r="C30" s="71" t="s">
        <v>323</v>
      </c>
      <c r="D30" s="71"/>
      <c r="E30" s="71"/>
      <c r="F30" s="71"/>
      <c r="G30" s="71"/>
      <c r="H30" s="71"/>
      <c r="I30" s="71"/>
      <c r="J30" s="71"/>
      <c r="K30" s="71"/>
      <c r="L30" s="71"/>
      <c r="M30" s="71"/>
      <c r="N30" s="71"/>
    </row>
    <row r="31" spans="4:33" ht="15.75" customHeight="1">
      <c r="D31" s="291" t="str">
        <f>'基本情報を入力'!T13</f>
        <v>０２４－○○○－✕✕✕</v>
      </c>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row>
  </sheetData>
  <sheetProtection/>
  <mergeCells count="9">
    <mergeCell ref="D18:L18"/>
    <mergeCell ref="T8:AF9"/>
    <mergeCell ref="T10:AF11"/>
    <mergeCell ref="A14:AG14"/>
    <mergeCell ref="T12:AD12"/>
    <mergeCell ref="Y3:AE3"/>
    <mergeCell ref="Y4:AE4"/>
    <mergeCell ref="A15:AF15"/>
    <mergeCell ref="A16:AG16"/>
  </mergeCells>
  <printOptions/>
  <pageMargins left="0.9055118110236221" right="0.31496062992125984" top="1.1811023622047245" bottom="0.7480314960629921" header="0.31496062992125984" footer="0.31496062992125984"/>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1:E36"/>
  <sheetViews>
    <sheetView showZeros="0" view="pageBreakPreview" zoomScaleSheetLayoutView="100" zoomScalePageLayoutView="0" workbookViewId="0" topLeftCell="A1">
      <selection activeCell="C23" sqref="C23:C24"/>
    </sheetView>
  </sheetViews>
  <sheetFormatPr defaultColWidth="9.00390625" defaultRowHeight="13.5"/>
  <cols>
    <col min="1" max="1" width="4.00390625" style="68" customWidth="1"/>
    <col min="2" max="2" width="53.125" style="68" customWidth="1"/>
    <col min="3" max="3" width="37.375" style="68" customWidth="1"/>
    <col min="4" max="4" width="23.875" style="68" customWidth="1"/>
    <col min="5" max="5" width="25.50390625" style="68" customWidth="1"/>
    <col min="6" max="10" width="13.625" style="68" customWidth="1"/>
    <col min="11" max="11" width="3.75390625" style="68" customWidth="1"/>
    <col min="12" max="16384" width="9.00390625" style="68" customWidth="1"/>
  </cols>
  <sheetData>
    <row r="1" spans="1:4" ht="13.5" customHeight="1">
      <c r="A1" s="76" t="str">
        <f>IF('基本情報を入力'!T4="交付申請",B29,B30)</f>
        <v>第２号様式（第３条関係）</v>
      </c>
      <c r="B1" s="150"/>
      <c r="C1" s="150"/>
      <c r="D1" s="150"/>
    </row>
    <row r="2" spans="1:4" ht="13.5" customHeight="1">
      <c r="A2" s="76"/>
      <c r="B2" s="150"/>
      <c r="C2" s="150"/>
      <c r="D2" s="150"/>
    </row>
    <row r="3" spans="1:4" ht="17.25" customHeight="1">
      <c r="A3" s="349" t="str">
        <f>IF('基本情報を入力'!T4="交付申請",B31,B32)</f>
        <v>事　業　計　画　書</v>
      </c>
      <c r="B3" s="350"/>
      <c r="C3" s="350"/>
      <c r="D3" s="350"/>
    </row>
    <row r="4" spans="1:4" ht="12.75">
      <c r="A4" s="76"/>
      <c r="B4" s="150"/>
      <c r="C4" s="150"/>
      <c r="D4" s="150"/>
    </row>
    <row r="5" spans="2:4" ht="13.5" customHeight="1">
      <c r="B5" s="150"/>
      <c r="C5" s="150"/>
      <c r="D5" s="100" t="str">
        <f>"補助事業者名："&amp;'基本情報を入力'!T7</f>
        <v>補助事業者名：</v>
      </c>
    </row>
    <row r="6" spans="1:4" ht="12.75">
      <c r="A6" s="77" t="s">
        <v>98</v>
      </c>
      <c r="B6" s="150"/>
      <c r="C6" s="150"/>
      <c r="D6" s="150"/>
    </row>
    <row r="7" spans="1:4" ht="13.5" thickBot="1">
      <c r="A7" s="76"/>
      <c r="B7" s="150"/>
      <c r="C7" s="150"/>
      <c r="D7" s="150"/>
    </row>
    <row r="8" spans="1:4" ht="28.5" customHeight="1" thickBot="1" thickTop="1">
      <c r="A8" s="357"/>
      <c r="B8" s="358"/>
      <c r="C8" s="129"/>
      <c r="D8" s="130" t="s">
        <v>99</v>
      </c>
    </row>
    <row r="9" spans="1:5" ht="28.5" customHeight="1" thickTop="1">
      <c r="A9" s="359" t="str">
        <f>IF('基本情報を入力'!T4="交付申請",B33,B35)</f>
        <v>令和５年着手予定期日</v>
      </c>
      <c r="B9" s="355"/>
      <c r="C9" s="153">
        <f>'基本情報を入力'!T14</f>
        <v>45017</v>
      </c>
      <c r="D9" s="128"/>
      <c r="E9" s="152"/>
    </row>
    <row r="10" spans="1:5" ht="28.5" customHeight="1" thickBot="1">
      <c r="A10" s="360" t="str">
        <f>IF('基本情報を入力'!T4="交付申請",B34,B36)</f>
        <v>令和５年完了予定期日</v>
      </c>
      <c r="B10" s="361"/>
      <c r="C10" s="127">
        <f>'基本情報を入力'!T15</f>
        <v>45382</v>
      </c>
      <c r="D10" s="154"/>
      <c r="E10" s="152"/>
    </row>
    <row r="11" spans="1:5" ht="14.25" customHeight="1" thickTop="1">
      <c r="A11" s="351" t="s">
        <v>100</v>
      </c>
      <c r="B11" s="352"/>
      <c r="C11" s="355" t="s">
        <v>101</v>
      </c>
      <c r="D11" s="340"/>
      <c r="E11" s="152"/>
    </row>
    <row r="12" spans="1:5" ht="12.75">
      <c r="A12" s="353"/>
      <c r="B12" s="354"/>
      <c r="C12" s="356"/>
      <c r="D12" s="341"/>
      <c r="E12" s="152"/>
    </row>
    <row r="13" spans="1:5" ht="21" customHeight="1">
      <c r="A13" s="337"/>
      <c r="B13" s="284" t="s">
        <v>10</v>
      </c>
      <c r="C13" s="279">
        <f>'別紙１号(所要)別紙2号(精算)_自動'!C7</f>
        <v>0</v>
      </c>
      <c r="D13" s="83"/>
      <c r="E13" s="111" t="s">
        <v>143</v>
      </c>
    </row>
    <row r="14" spans="1:5" ht="21" customHeight="1">
      <c r="A14" s="338"/>
      <c r="B14" s="285" t="s">
        <v>11</v>
      </c>
      <c r="C14" s="279">
        <f>'別紙１号(所要)別紙2号(精算)_自動'!C8</f>
        <v>0</v>
      </c>
      <c r="D14" s="83"/>
      <c r="E14" s="111" t="s">
        <v>143</v>
      </c>
    </row>
    <row r="15" spans="1:5" ht="21" customHeight="1">
      <c r="A15" s="338"/>
      <c r="B15" s="285" t="s">
        <v>12</v>
      </c>
      <c r="C15" s="279">
        <f>'別紙１号(所要)別紙2号(精算)_自動'!C9</f>
        <v>0</v>
      </c>
      <c r="D15" s="83"/>
      <c r="E15" s="111" t="s">
        <v>143</v>
      </c>
    </row>
    <row r="16" spans="1:5" ht="21" customHeight="1">
      <c r="A16" s="338"/>
      <c r="B16" s="285" t="s">
        <v>13</v>
      </c>
      <c r="C16" s="279">
        <f>'別紙１号(所要)別紙2号(精算)_自動'!C10</f>
        <v>0</v>
      </c>
      <c r="D16" s="83"/>
      <c r="E16" s="111" t="s">
        <v>143</v>
      </c>
    </row>
    <row r="17" spans="1:5" ht="21" customHeight="1">
      <c r="A17" s="338"/>
      <c r="B17" s="285" t="s">
        <v>14</v>
      </c>
      <c r="C17" s="279">
        <f>'別紙１号(所要)別紙2号(精算)_自動'!C11</f>
        <v>0</v>
      </c>
      <c r="D17" s="83"/>
      <c r="E17" s="111" t="s">
        <v>143</v>
      </c>
    </row>
    <row r="18" spans="1:5" ht="21" customHeight="1">
      <c r="A18" s="338"/>
      <c r="B18" s="285" t="s">
        <v>15</v>
      </c>
      <c r="C18" s="279">
        <f>'別紙１号(所要)別紙2号(精算)_自動'!C12</f>
        <v>0</v>
      </c>
      <c r="D18" s="83"/>
      <c r="E18" s="111" t="s">
        <v>143</v>
      </c>
    </row>
    <row r="19" spans="1:5" ht="21" customHeight="1">
      <c r="A19" s="338"/>
      <c r="B19" s="286" t="s">
        <v>16</v>
      </c>
      <c r="C19" s="280">
        <f>'別紙１号(所要)別紙2号(精算)_自動'!C13</f>
        <v>0</v>
      </c>
      <c r="D19" s="247"/>
      <c r="E19" s="111" t="s">
        <v>143</v>
      </c>
    </row>
    <row r="20" spans="1:5" ht="21" customHeight="1">
      <c r="A20" s="338"/>
      <c r="B20" s="287" t="s">
        <v>300</v>
      </c>
      <c r="C20" s="281">
        <f>'別紙１号(所要)別紙2号(精算)_自動'!C14</f>
        <v>0</v>
      </c>
      <c r="D20" s="212"/>
      <c r="E20" s="244" t="s">
        <v>143</v>
      </c>
    </row>
    <row r="21" spans="1:5" ht="21" customHeight="1">
      <c r="A21" s="338"/>
      <c r="B21" s="288" t="s">
        <v>301</v>
      </c>
      <c r="C21" s="282">
        <f>'別紙１号(所要)別紙2号(精算)_自動'!C15</f>
        <v>0</v>
      </c>
      <c r="D21" s="85"/>
      <c r="E21" s="244" t="s">
        <v>143</v>
      </c>
    </row>
    <row r="22" spans="1:5" ht="21" customHeight="1" thickBot="1">
      <c r="A22" s="339"/>
      <c r="B22" s="289" t="s">
        <v>308</v>
      </c>
      <c r="C22" s="283">
        <f>'別紙１号(所要)別紙2号(精算)_自動'!C16</f>
        <v>0</v>
      </c>
      <c r="D22" s="82"/>
      <c r="E22" s="244" t="s">
        <v>143</v>
      </c>
    </row>
    <row r="23" spans="1:5" ht="13.5" thickTop="1">
      <c r="A23" s="338" t="s">
        <v>102</v>
      </c>
      <c r="B23" s="342"/>
      <c r="C23" s="345">
        <f>SUM(C13:C22)</f>
        <v>0</v>
      </c>
      <c r="D23" s="347"/>
      <c r="E23" s="68" t="s">
        <v>144</v>
      </c>
    </row>
    <row r="24" spans="1:4" ht="13.5" thickBot="1">
      <c r="A24" s="343"/>
      <c r="B24" s="344"/>
      <c r="C24" s="346"/>
      <c r="D24" s="348"/>
    </row>
    <row r="25" spans="1:4" ht="12.75">
      <c r="A25"/>
      <c r="B25"/>
      <c r="C25"/>
      <c r="D25"/>
    </row>
    <row r="26" spans="1:4" ht="12.75">
      <c r="A26" s="81" t="s">
        <v>103</v>
      </c>
      <c r="B26"/>
      <c r="C26"/>
      <c r="D26"/>
    </row>
    <row r="27" spans="1:4" ht="12.75">
      <c r="A27" s="81" t="s">
        <v>104</v>
      </c>
      <c r="B27"/>
      <c r="C27"/>
      <c r="D27"/>
    </row>
    <row r="29" ht="12.75">
      <c r="B29" s="155" t="s">
        <v>204</v>
      </c>
    </row>
    <row r="30" ht="12.75">
      <c r="B30" s="155" t="s">
        <v>134</v>
      </c>
    </row>
    <row r="31" ht="12.75">
      <c r="B31" s="155" t="s">
        <v>205</v>
      </c>
    </row>
    <row r="32" ht="12.75">
      <c r="B32" s="155" t="s">
        <v>206</v>
      </c>
    </row>
    <row r="33" ht="12.75">
      <c r="B33" s="155" t="str">
        <f>'基本情報を入力'!T3&amp;"着手予定期日"</f>
        <v>令和５年着手予定期日</v>
      </c>
    </row>
    <row r="34" ht="12.75">
      <c r="B34" s="155" t="str">
        <f>'基本情報を入力'!T3&amp;"完了予定期日"</f>
        <v>令和５年完了予定期日</v>
      </c>
    </row>
    <row r="35" ht="12.75">
      <c r="B35" s="156" t="str">
        <f>'基本情報を入力'!T3&amp;"着手年月日"</f>
        <v>令和５年着手年月日</v>
      </c>
    </row>
    <row r="36" ht="12.75">
      <c r="B36" s="156" t="str">
        <f>'基本情報を入力'!T3&amp;"完了年月日"</f>
        <v>令和５年完了年月日</v>
      </c>
    </row>
  </sheetData>
  <sheetProtection/>
  <mergeCells count="11">
    <mergeCell ref="A10:B10"/>
    <mergeCell ref="A13:A22"/>
    <mergeCell ref="D11:D12"/>
    <mergeCell ref="A23:B24"/>
    <mergeCell ref="C23:C24"/>
    <mergeCell ref="D23:D24"/>
    <mergeCell ref="A3:D3"/>
    <mergeCell ref="A11:B12"/>
    <mergeCell ref="C11:C12"/>
    <mergeCell ref="A8:B8"/>
    <mergeCell ref="A9:B9"/>
  </mergeCells>
  <printOptions horizontalCentered="1" verticalCentered="1"/>
  <pageMargins left="0.7874015748031497" right="0.7874015748031497" top="1.3779527559055118" bottom="0.5905511811023623" header="0.5118110236220472" footer="0.5118110236220472"/>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showZeros="0" view="pageBreakPreview" zoomScaleSheetLayoutView="100" zoomScalePageLayoutView="0" workbookViewId="0" topLeftCell="A1">
      <selection activeCell="C28" sqref="C28"/>
    </sheetView>
  </sheetViews>
  <sheetFormatPr defaultColWidth="9.00390625" defaultRowHeight="13.5"/>
  <cols>
    <col min="1" max="1" width="4.50390625" style="68" customWidth="1"/>
    <col min="2" max="2" width="51.625" style="68" customWidth="1"/>
    <col min="3" max="3" width="36.875" style="68" customWidth="1"/>
    <col min="4" max="4" width="25.75390625" style="68" customWidth="1"/>
    <col min="5" max="5" width="27.25390625" style="68" customWidth="1"/>
    <col min="6" max="6" width="40.625" style="68" customWidth="1"/>
    <col min="7" max="7" width="2.50390625" style="68" customWidth="1"/>
    <col min="8" max="16384" width="9.00390625" style="68" customWidth="1"/>
  </cols>
  <sheetData>
    <row r="1" ht="15.75" customHeight="1">
      <c r="A1" s="68" t="str">
        <f>IF('基本情報を入力'!T4="交付申請",B32,B33)</f>
        <v>第３号様式（第３条関係）</v>
      </c>
    </row>
    <row r="2" spans="1:6" ht="13.5" customHeight="1">
      <c r="A2" s="76"/>
      <c r="B2" s="157"/>
      <c r="C2" s="157"/>
      <c r="D2" s="157"/>
      <c r="E2" s="376"/>
      <c r="F2" s="69"/>
    </row>
    <row r="3" spans="1:6" ht="17.25" customHeight="1">
      <c r="A3" s="349" t="str">
        <f>IF('基本情報を入力'!T4="交付申請",B34,B35)</f>
        <v>収　支　予　算　書</v>
      </c>
      <c r="B3" s="377"/>
      <c r="C3" s="377"/>
      <c r="D3" s="377"/>
      <c r="E3" s="376"/>
      <c r="F3" s="69"/>
    </row>
    <row r="4" spans="1:6" ht="13.5" customHeight="1">
      <c r="A4" s="76"/>
      <c r="B4"/>
      <c r="C4"/>
      <c r="D4"/>
      <c r="E4" s="110"/>
      <c r="F4" s="69"/>
    </row>
    <row r="5" spans="2:6" ht="13.5" customHeight="1">
      <c r="B5"/>
      <c r="C5"/>
      <c r="D5" s="101" t="str">
        <f>"補助事業者名："&amp;'基本情報を入力'!T7</f>
        <v>補助事業者名：</v>
      </c>
      <c r="E5" s="87"/>
      <c r="F5" s="69"/>
    </row>
    <row r="6" spans="1:6" ht="12.75">
      <c r="A6" s="77" t="s">
        <v>120</v>
      </c>
      <c r="B6"/>
      <c r="C6"/>
      <c r="D6"/>
      <c r="E6" s="69"/>
      <c r="F6" s="69"/>
    </row>
    <row r="7" spans="1:6" ht="12.75">
      <c r="A7" s="76"/>
      <c r="B7"/>
      <c r="C7"/>
      <c r="D7"/>
      <c r="E7" s="69"/>
      <c r="F7" s="69"/>
    </row>
    <row r="8" spans="1:6" ht="13.5" thickBot="1">
      <c r="A8" s="76" t="s">
        <v>105</v>
      </c>
      <c r="B8"/>
      <c r="C8"/>
      <c r="D8"/>
      <c r="E8" s="69"/>
      <c r="F8" s="69"/>
    </row>
    <row r="9" spans="1:6" ht="14.25" thickBot="1" thickTop="1">
      <c r="A9" s="365" t="s">
        <v>106</v>
      </c>
      <c r="B9" s="366"/>
      <c r="C9" s="80" t="s">
        <v>101</v>
      </c>
      <c r="D9" s="79" t="s">
        <v>99</v>
      </c>
      <c r="E9" s="69"/>
      <c r="F9" s="69"/>
    </row>
    <row r="10" spans="1:6" ht="14.25" customHeight="1" thickTop="1">
      <c r="A10" s="357" t="s">
        <v>107</v>
      </c>
      <c r="B10" s="358"/>
      <c r="C10" s="369">
        <f>'別紙１号(所要)別紙2号(精算)_自動'!J17</f>
        <v>0</v>
      </c>
      <c r="D10" s="340"/>
      <c r="E10" s="379"/>
      <c r="F10" s="69"/>
    </row>
    <row r="11" spans="1:5" ht="13.5" customHeight="1">
      <c r="A11" s="367"/>
      <c r="B11" s="368"/>
      <c r="C11" s="370"/>
      <c r="D11" s="371"/>
      <c r="E11" s="379"/>
    </row>
    <row r="12" spans="1:5" ht="13.5" customHeight="1">
      <c r="A12" s="372" t="s">
        <v>108</v>
      </c>
      <c r="B12" s="373"/>
      <c r="C12" s="374">
        <f>SUM(C14:C21)</f>
        <v>0</v>
      </c>
      <c r="D12" s="375"/>
      <c r="E12" s="379"/>
    </row>
    <row r="13" spans="1:5" ht="13.5" customHeight="1">
      <c r="A13" s="367"/>
      <c r="B13" s="368"/>
      <c r="C13" s="370"/>
      <c r="D13" s="371"/>
      <c r="E13" s="379"/>
    </row>
    <row r="14" spans="1:5" ht="13.5" customHeight="1">
      <c r="A14" s="78"/>
      <c r="B14" s="93" t="s">
        <v>211</v>
      </c>
      <c r="C14" s="362">
        <f>'基本情報を入力'!T16</f>
        <v>0</v>
      </c>
      <c r="D14" s="341"/>
      <c r="E14" s="158"/>
    </row>
    <row r="15" spans="1:5" ht="13.5" customHeight="1">
      <c r="A15" s="78"/>
      <c r="B15" s="94" t="s">
        <v>109</v>
      </c>
      <c r="C15" s="363"/>
      <c r="D15" s="378"/>
      <c r="E15" s="114"/>
    </row>
    <row r="16" spans="1:5" ht="13.5" customHeight="1">
      <c r="A16" s="78"/>
      <c r="B16" s="95" t="s">
        <v>110</v>
      </c>
      <c r="C16" s="362">
        <f>'基本情報を入力'!T17</f>
        <v>0</v>
      </c>
      <c r="D16" s="364"/>
      <c r="E16" s="114"/>
    </row>
    <row r="17" spans="1:5" ht="13.5" customHeight="1">
      <c r="A17" s="78"/>
      <c r="B17" s="96" t="s">
        <v>109</v>
      </c>
      <c r="C17" s="363"/>
      <c r="D17" s="341"/>
      <c r="E17" s="114"/>
    </row>
    <row r="18" spans="1:5" ht="13.5" customHeight="1">
      <c r="A18" s="78"/>
      <c r="B18" s="93" t="s">
        <v>111</v>
      </c>
      <c r="C18" s="362">
        <f>C22-C10-C14-C16-C20-C21</f>
        <v>0</v>
      </c>
      <c r="D18" s="375"/>
      <c r="E18" s="394"/>
    </row>
    <row r="19" spans="1:5" ht="13.5" customHeight="1">
      <c r="A19" s="92"/>
      <c r="B19" s="96" t="s">
        <v>112</v>
      </c>
      <c r="C19" s="363"/>
      <c r="D19" s="341"/>
      <c r="E19" s="394"/>
    </row>
    <row r="20" spans="1:5" ht="27" customHeight="1">
      <c r="A20" s="92"/>
      <c r="B20" s="97" t="s">
        <v>113</v>
      </c>
      <c r="C20" s="160">
        <f>'基本情報を入力'!T18</f>
        <v>0</v>
      </c>
      <c r="D20" s="85"/>
      <c r="E20" s="159"/>
    </row>
    <row r="21" spans="1:5" ht="27" customHeight="1" thickBot="1">
      <c r="A21" s="92"/>
      <c r="B21" s="98" t="s">
        <v>114</v>
      </c>
      <c r="C21" s="161">
        <v>0</v>
      </c>
      <c r="D21" s="82"/>
      <c r="E21" s="114" t="s">
        <v>210</v>
      </c>
    </row>
    <row r="22" spans="1:6" ht="14.25" customHeight="1" thickTop="1">
      <c r="A22" s="382" t="s">
        <v>115</v>
      </c>
      <c r="B22" s="386"/>
      <c r="C22" s="388">
        <f>C29</f>
        <v>0</v>
      </c>
      <c r="D22" s="347"/>
      <c r="E22" s="394"/>
      <c r="F22" s="69"/>
    </row>
    <row r="23" spans="1:6" ht="14.25" customHeight="1" thickBot="1">
      <c r="A23" s="384"/>
      <c r="B23" s="387"/>
      <c r="C23" s="389"/>
      <c r="D23" s="348"/>
      <c r="E23" s="394"/>
      <c r="F23" s="69"/>
    </row>
    <row r="24" spans="1:6" ht="13.5" thickTop="1">
      <c r="A24" s="76"/>
      <c r="B24"/>
      <c r="C24"/>
      <c r="D24"/>
      <c r="E24" s="113"/>
      <c r="F24" s="69"/>
    </row>
    <row r="25" spans="1:6" ht="13.5" thickBot="1">
      <c r="A25" s="76" t="s">
        <v>116</v>
      </c>
      <c r="B25"/>
      <c r="C25"/>
      <c r="D25"/>
      <c r="E25" s="113"/>
      <c r="F25" s="69"/>
    </row>
    <row r="26" spans="1:7" ht="14.25" thickBot="1" thickTop="1">
      <c r="A26" s="390" t="s">
        <v>117</v>
      </c>
      <c r="B26" s="391"/>
      <c r="C26" s="80" t="s">
        <v>101</v>
      </c>
      <c r="D26" s="79" t="s">
        <v>99</v>
      </c>
      <c r="E26" s="112"/>
      <c r="F26" s="69"/>
      <c r="G26" s="69"/>
    </row>
    <row r="27" spans="1:7" ht="27" customHeight="1">
      <c r="A27" s="392" t="s">
        <v>118</v>
      </c>
      <c r="B27" s="393"/>
      <c r="C27" s="99">
        <f>'別紙１号(所要)別紙2号(精算)_自動'!F17</f>
        <v>0</v>
      </c>
      <c r="D27" s="84"/>
      <c r="E27" s="114"/>
      <c r="F27" s="69"/>
      <c r="G27" s="69"/>
    </row>
    <row r="28" spans="1:7" ht="27" customHeight="1" thickBot="1">
      <c r="A28" s="380" t="s">
        <v>119</v>
      </c>
      <c r="B28" s="381"/>
      <c r="C28" s="86">
        <f>'基本情報を入力'!T19</f>
        <v>0</v>
      </c>
      <c r="D28" s="82"/>
      <c r="E28" s="114"/>
      <c r="F28" s="69"/>
      <c r="G28" s="69"/>
    </row>
    <row r="29" spans="1:7" ht="13.5" thickTop="1">
      <c r="A29" s="382" t="s">
        <v>115</v>
      </c>
      <c r="B29" s="383"/>
      <c r="C29" s="395">
        <f>C27-C28</f>
        <v>0</v>
      </c>
      <c r="D29" s="347"/>
      <c r="E29" s="379"/>
      <c r="F29" s="69"/>
      <c r="G29" s="69"/>
    </row>
    <row r="30" spans="1:7" ht="13.5" thickBot="1">
      <c r="A30" s="384"/>
      <c r="B30" s="385"/>
      <c r="C30" s="396"/>
      <c r="D30" s="348"/>
      <c r="E30" s="379"/>
      <c r="F30" s="69"/>
      <c r="G30" s="69"/>
    </row>
    <row r="31" spans="1:6" ht="13.5" thickTop="1">
      <c r="A31" s="117"/>
      <c r="B31"/>
      <c r="C31"/>
      <c r="D31"/>
      <c r="E31" s="69"/>
      <c r="F31" s="69"/>
    </row>
    <row r="32" spans="1:6" ht="12.75">
      <c r="A32" s="81"/>
      <c r="B32" s="68" t="s">
        <v>207</v>
      </c>
      <c r="C32"/>
      <c r="D32"/>
      <c r="E32" s="69"/>
      <c r="F32" s="69"/>
    </row>
    <row r="33" spans="1:6" ht="12.75">
      <c r="A33" s="81"/>
      <c r="B33" s="68" t="s">
        <v>208</v>
      </c>
      <c r="C33"/>
      <c r="D33"/>
      <c r="E33" s="69"/>
      <c r="F33" s="69"/>
    </row>
    <row r="34" spans="1:6" ht="12.75">
      <c r="A34" s="81"/>
      <c r="B34" s="68" t="s">
        <v>92</v>
      </c>
      <c r="C34"/>
      <c r="D34"/>
      <c r="E34" s="69"/>
      <c r="F34" s="69"/>
    </row>
    <row r="35" spans="1:4" ht="12.75">
      <c r="A35" s="81"/>
      <c r="B35" s="68" t="s">
        <v>209</v>
      </c>
      <c r="C35"/>
      <c r="D35"/>
    </row>
    <row r="36" spans="3:6" ht="12.75">
      <c r="C36" s="69"/>
      <c r="D36" s="69"/>
      <c r="E36" s="69"/>
      <c r="F36" s="69"/>
    </row>
  </sheetData>
  <sheetProtection/>
  <mergeCells count="29">
    <mergeCell ref="D18:D19"/>
    <mergeCell ref="E18:E19"/>
    <mergeCell ref="C29:C30"/>
    <mergeCell ref="D29:D30"/>
    <mergeCell ref="D22:D23"/>
    <mergeCell ref="C18:C19"/>
    <mergeCell ref="E29:E30"/>
    <mergeCell ref="E22:E23"/>
    <mergeCell ref="A28:B28"/>
    <mergeCell ref="A29:B30"/>
    <mergeCell ref="A22:B23"/>
    <mergeCell ref="C22:C23"/>
    <mergeCell ref="A26:B26"/>
    <mergeCell ref="A27:B27"/>
    <mergeCell ref="E2:E3"/>
    <mergeCell ref="A3:D3"/>
    <mergeCell ref="C14:C15"/>
    <mergeCell ref="D14:D15"/>
    <mergeCell ref="E10:E11"/>
    <mergeCell ref="E12:E13"/>
    <mergeCell ref="C16:C17"/>
    <mergeCell ref="D16:D17"/>
    <mergeCell ref="A9:B9"/>
    <mergeCell ref="A10:B11"/>
    <mergeCell ref="C10:C11"/>
    <mergeCell ref="D10:D11"/>
    <mergeCell ref="A12:B13"/>
    <mergeCell ref="C12:C13"/>
    <mergeCell ref="D12:D13"/>
  </mergeCells>
  <printOptions horizontalCentered="1" verticalCentered="1"/>
  <pageMargins left="0.7874015748031497" right="0.7874015748031497" top="0.8267716535433072" bottom="0.5905511811023623" header="0.5118110236220472" footer="0.5118110236220472"/>
  <pageSetup fitToHeight="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26"/>
  <sheetViews>
    <sheetView view="pageBreakPreview" zoomScale="90" zoomScaleSheetLayoutView="90" zoomScalePageLayoutView="0" workbookViewId="0" topLeftCell="A1">
      <selection activeCell="B2" sqref="B2:J2"/>
    </sheetView>
  </sheetViews>
  <sheetFormatPr defaultColWidth="9.00390625" defaultRowHeight="13.5"/>
  <cols>
    <col min="1" max="1" width="9.00390625" style="89" customWidth="1"/>
    <col min="2" max="2" width="23.625" style="2" customWidth="1"/>
    <col min="3" max="9" width="13.125" style="2" customWidth="1"/>
    <col min="10" max="10" width="15.125" style="2" customWidth="1"/>
    <col min="11" max="11" width="29.25390625" style="2" customWidth="1"/>
    <col min="12" max="16384" width="9.00390625" style="2" customWidth="1"/>
  </cols>
  <sheetData>
    <row r="1" spans="1:11" s="20" customFormat="1" ht="15" customHeight="1">
      <c r="A1" s="88"/>
      <c r="B1" s="20" t="str">
        <f>IF('基本情報を入力'!T4="交付申請",B22,B23)</f>
        <v>別紙様式第１号</v>
      </c>
      <c r="K1" s="131"/>
    </row>
    <row r="2" spans="2:11" ht="19.5" customHeight="1">
      <c r="B2" s="397" t="str">
        <f>IF('基本情報を入力'!T4="交付申請",B24,B25)</f>
        <v>看護職員ふるさと就職促進等事業 所要額調書</v>
      </c>
      <c r="C2" s="397"/>
      <c r="D2" s="397"/>
      <c r="E2" s="397"/>
      <c r="F2" s="397"/>
      <c r="G2" s="397"/>
      <c r="H2" s="397"/>
      <c r="I2" s="397"/>
      <c r="J2" s="397"/>
      <c r="K2" s="3"/>
    </row>
    <row r="3" spans="8:11" ht="19.5" customHeight="1">
      <c r="H3" s="13"/>
      <c r="I3" s="14"/>
      <c r="J3" s="14" t="str">
        <f>"病院名： "&amp;'基本情報を入力'!T8</f>
        <v>病院名： </v>
      </c>
      <c r="K3" s="4"/>
    </row>
    <row r="4" spans="10:11" ht="19.5" customHeight="1">
      <c r="J4" s="9" t="s">
        <v>0</v>
      </c>
      <c r="K4" s="5"/>
    </row>
    <row r="5" spans="2:11" ht="60" customHeight="1">
      <c r="B5" s="163" t="s">
        <v>23</v>
      </c>
      <c r="C5" s="163" t="s">
        <v>1</v>
      </c>
      <c r="D5" s="164" t="s">
        <v>17</v>
      </c>
      <c r="E5" s="163" t="s">
        <v>2</v>
      </c>
      <c r="F5" s="164" t="str">
        <f>IF('基本情報を入力'!T4="交付申請",B26,C26)</f>
        <v>補助対象
経費の
支出予定額</v>
      </c>
      <c r="G5" s="163" t="s">
        <v>24</v>
      </c>
      <c r="H5" s="163" t="s">
        <v>3</v>
      </c>
      <c r="I5" s="163" t="s">
        <v>8</v>
      </c>
      <c r="J5" s="164" t="s">
        <v>18</v>
      </c>
      <c r="K5" s="116"/>
    </row>
    <row r="6" spans="1:11" s="1" customFormat="1" ht="15" customHeight="1">
      <c r="A6" s="90"/>
      <c r="B6" s="6"/>
      <c r="C6" s="7" t="s">
        <v>19</v>
      </c>
      <c r="D6" s="7" t="s">
        <v>20</v>
      </c>
      <c r="E6" s="7" t="s">
        <v>21</v>
      </c>
      <c r="F6" s="7" t="s">
        <v>22</v>
      </c>
      <c r="G6" s="7" t="s">
        <v>4</v>
      </c>
      <c r="H6" s="7" t="s">
        <v>5</v>
      </c>
      <c r="I6" s="7" t="s">
        <v>6</v>
      </c>
      <c r="J6" s="7" t="s">
        <v>27</v>
      </c>
      <c r="K6" s="8"/>
    </row>
    <row r="7" spans="1:11" s="1" customFormat="1" ht="39.75" customHeight="1">
      <c r="A7" s="90" t="s">
        <v>122</v>
      </c>
      <c r="B7" s="10" t="s">
        <v>10</v>
      </c>
      <c r="C7" s="15">
        <f>F7</f>
        <v>0</v>
      </c>
      <c r="D7" s="21"/>
      <c r="E7" s="21"/>
      <c r="F7" s="16">
        <f>'別添1_赴任経費(入力)'!F27</f>
        <v>0</v>
      </c>
      <c r="G7" s="16">
        <f>'別添1_赴任経費(入力)'!G27</f>
        <v>0</v>
      </c>
      <c r="H7" s="16">
        <f>'別添1_赴任経費(入力)'!H27</f>
        <v>0</v>
      </c>
      <c r="I7" s="12" t="s">
        <v>9</v>
      </c>
      <c r="J7" s="102">
        <f aca="true" t="shared" si="0" ref="J7:J15">H7*1</f>
        <v>0</v>
      </c>
      <c r="K7" s="91" t="s">
        <v>129</v>
      </c>
    </row>
    <row r="8" spans="1:11" s="1" customFormat="1" ht="39.75" customHeight="1">
      <c r="A8" s="90" t="s">
        <v>123</v>
      </c>
      <c r="B8" s="11" t="s">
        <v>11</v>
      </c>
      <c r="C8" s="15">
        <f aca="true" t="shared" si="1" ref="C8:C15">F8</f>
        <v>0</v>
      </c>
      <c r="D8" s="22"/>
      <c r="E8" s="21"/>
      <c r="F8" s="16">
        <f>'別添２_住居経費(入力)'!F27</f>
        <v>0</v>
      </c>
      <c r="G8" s="16">
        <f>'別添２_住居経費(入力)'!G27</f>
        <v>0</v>
      </c>
      <c r="H8" s="16">
        <f>'別添２_住居経費(入力)'!H27</f>
        <v>0</v>
      </c>
      <c r="I8" s="12" t="s">
        <v>9</v>
      </c>
      <c r="J8" s="102">
        <f t="shared" si="0"/>
        <v>0</v>
      </c>
      <c r="K8" s="91" t="s">
        <v>129</v>
      </c>
    </row>
    <row r="9" spans="1:11" s="1" customFormat="1" ht="39.75" customHeight="1">
      <c r="A9" s="90" t="s">
        <v>124</v>
      </c>
      <c r="B9" s="11" t="s">
        <v>12</v>
      </c>
      <c r="C9" s="15">
        <f t="shared" si="1"/>
        <v>0</v>
      </c>
      <c r="D9" s="22"/>
      <c r="E9" s="21"/>
      <c r="F9" s="16">
        <f>'別添３_有料職業紹介(入力）'!E27</f>
        <v>0</v>
      </c>
      <c r="G9" s="16">
        <f>'別添３_有料職業紹介(入力）'!F27</f>
        <v>0</v>
      </c>
      <c r="H9" s="16">
        <f>'別添３_有料職業紹介(入力）'!G27</f>
        <v>0</v>
      </c>
      <c r="I9" s="12" t="s">
        <v>9</v>
      </c>
      <c r="J9" s="102">
        <f t="shared" si="0"/>
        <v>0</v>
      </c>
      <c r="K9" s="91" t="s">
        <v>129</v>
      </c>
    </row>
    <row r="10" spans="1:11" s="1" customFormat="1" ht="39.75" customHeight="1">
      <c r="A10" s="90" t="s">
        <v>125</v>
      </c>
      <c r="B10" s="11" t="s">
        <v>13</v>
      </c>
      <c r="C10" s="15">
        <f t="shared" si="1"/>
        <v>0</v>
      </c>
      <c r="D10" s="22"/>
      <c r="E10" s="21"/>
      <c r="F10" s="16">
        <f>'別添４_給与格差(入力)'!F27</f>
        <v>0</v>
      </c>
      <c r="G10" s="16">
        <f>'別添４_給与格差(入力)'!G27</f>
        <v>0</v>
      </c>
      <c r="H10" s="16">
        <f>'別添４_給与格差(入力)'!H27</f>
        <v>0</v>
      </c>
      <c r="I10" s="12" t="s">
        <v>9</v>
      </c>
      <c r="J10" s="102">
        <f t="shared" si="0"/>
        <v>0</v>
      </c>
      <c r="K10" s="91" t="s">
        <v>129</v>
      </c>
    </row>
    <row r="11" spans="1:11" s="1" customFormat="1" ht="39.75" customHeight="1">
      <c r="A11" s="90" t="s">
        <v>126</v>
      </c>
      <c r="B11" s="11" t="s">
        <v>14</v>
      </c>
      <c r="C11" s="15">
        <f t="shared" si="1"/>
        <v>0</v>
      </c>
      <c r="D11" s="22"/>
      <c r="E11" s="21"/>
      <c r="F11" s="16">
        <f>'別添５_一時金(入力）'!K32</f>
        <v>0</v>
      </c>
      <c r="G11" s="16">
        <f>'別添５_一時金(入力）'!L32</f>
        <v>0</v>
      </c>
      <c r="H11" s="16">
        <f>'別添５_一時金(入力）'!M32</f>
        <v>0</v>
      </c>
      <c r="I11" s="12" t="s">
        <v>9</v>
      </c>
      <c r="J11" s="102">
        <f t="shared" si="0"/>
        <v>0</v>
      </c>
      <c r="K11" s="91" t="s">
        <v>129</v>
      </c>
    </row>
    <row r="12" spans="1:11" s="1" customFormat="1" ht="39.75" customHeight="1">
      <c r="A12" s="90" t="s">
        <v>127</v>
      </c>
      <c r="B12" s="11" t="s">
        <v>15</v>
      </c>
      <c r="C12" s="15">
        <f t="shared" si="1"/>
        <v>0</v>
      </c>
      <c r="D12" s="22"/>
      <c r="E12" s="21"/>
      <c r="F12" s="16">
        <f>'別添６_修学支援(入力)'!G27</f>
        <v>0</v>
      </c>
      <c r="G12" s="16">
        <f>'別添６_修学支援(入力)'!H27</f>
        <v>0</v>
      </c>
      <c r="H12" s="16">
        <f>'別添６_修学支援(入力)'!I27</f>
        <v>0</v>
      </c>
      <c r="I12" s="12" t="s">
        <v>9</v>
      </c>
      <c r="J12" s="102">
        <f t="shared" si="0"/>
        <v>0</v>
      </c>
      <c r="K12" s="91" t="s">
        <v>129</v>
      </c>
    </row>
    <row r="13" spans="1:11" s="1" customFormat="1" ht="39.75" customHeight="1">
      <c r="A13" s="90" t="s">
        <v>128</v>
      </c>
      <c r="B13" s="11" t="s">
        <v>16</v>
      </c>
      <c r="C13" s="15">
        <f t="shared" si="1"/>
        <v>0</v>
      </c>
      <c r="D13" s="22"/>
      <c r="E13" s="248"/>
      <c r="F13" s="16">
        <f>'別添７_生活費(入力）'!G27</f>
        <v>0</v>
      </c>
      <c r="G13" s="16">
        <f>'別添７_生活費(入力）'!H27</f>
        <v>0</v>
      </c>
      <c r="H13" s="16">
        <f>'別添７_生活費(入力）'!I27</f>
        <v>0</v>
      </c>
      <c r="I13" s="249" t="s">
        <v>9</v>
      </c>
      <c r="J13" s="102">
        <f t="shared" si="0"/>
        <v>0</v>
      </c>
      <c r="K13" s="91" t="s">
        <v>129</v>
      </c>
    </row>
    <row r="14" spans="1:11" s="1" customFormat="1" ht="39.75" customHeight="1">
      <c r="A14" s="90" t="s">
        <v>304</v>
      </c>
      <c r="B14" s="11" t="s">
        <v>299</v>
      </c>
      <c r="C14" s="15">
        <f t="shared" si="1"/>
        <v>0</v>
      </c>
      <c r="D14" s="22"/>
      <c r="E14" s="248"/>
      <c r="F14" s="250">
        <f>'別添８（就職相談）'!F17</f>
        <v>0</v>
      </c>
      <c r="G14" s="250">
        <f>'別添８（就職相談）'!G17</f>
        <v>0</v>
      </c>
      <c r="H14" s="250">
        <f>'別添８（就職相談）'!H17</f>
        <v>0</v>
      </c>
      <c r="I14" s="249" t="s">
        <v>302</v>
      </c>
      <c r="J14" s="102">
        <f>H14*1</f>
        <v>0</v>
      </c>
      <c r="K14" s="91" t="s">
        <v>129</v>
      </c>
    </row>
    <row r="15" spans="1:11" s="1" customFormat="1" ht="39.75" customHeight="1">
      <c r="A15" s="90" t="s">
        <v>305</v>
      </c>
      <c r="B15" s="11" t="s">
        <v>301</v>
      </c>
      <c r="C15" s="15">
        <f t="shared" si="1"/>
        <v>0</v>
      </c>
      <c r="D15" s="22"/>
      <c r="E15" s="248"/>
      <c r="F15" s="250">
        <f>'別添９（医療機関啓発支援）'!F17</f>
        <v>0</v>
      </c>
      <c r="G15" s="276" t="str">
        <f>'別添９（医療機関啓発支援）'!G17</f>
        <v>0</v>
      </c>
      <c r="H15" s="250">
        <f>'別添９（医療機関啓発支援）'!H17</f>
        <v>0</v>
      </c>
      <c r="I15" s="249" t="s">
        <v>302</v>
      </c>
      <c r="J15" s="102">
        <f t="shared" si="0"/>
        <v>0</v>
      </c>
      <c r="K15" s="91" t="s">
        <v>129</v>
      </c>
    </row>
    <row r="16" spans="1:11" s="1" customFormat="1" ht="39.75" customHeight="1" thickBot="1">
      <c r="A16" s="90" t="s">
        <v>309</v>
      </c>
      <c r="B16" s="245" t="s">
        <v>308</v>
      </c>
      <c r="C16" s="274">
        <f>F16</f>
        <v>0</v>
      </c>
      <c r="D16" s="277"/>
      <c r="E16" s="278"/>
      <c r="F16" s="246">
        <f>'別添10（病院見学等受入支援）'!F17</f>
        <v>0</v>
      </c>
      <c r="G16" s="271" t="str">
        <f>'別添10（病院見学等受入支援）'!G17</f>
        <v>0</v>
      </c>
      <c r="H16" s="246">
        <f>'別添10（病院見学等受入支援）'!H17</f>
        <v>0</v>
      </c>
      <c r="I16" s="249" t="s">
        <v>307</v>
      </c>
      <c r="J16" s="275">
        <v>0</v>
      </c>
      <c r="K16" s="91" t="s">
        <v>129</v>
      </c>
    </row>
    <row r="17" spans="1:11" s="1" customFormat="1" ht="39.75" customHeight="1" thickTop="1">
      <c r="A17" s="90"/>
      <c r="B17" s="17" t="s">
        <v>7</v>
      </c>
      <c r="C17" s="18">
        <f>SUM(C7:C16)</f>
        <v>0</v>
      </c>
      <c r="D17" s="18">
        <f>'3号(収支予算)9号(収支精算)_自動'!C12-'3号(収支予算)9号(収支精算)_自動'!C18</f>
        <v>0</v>
      </c>
      <c r="E17" s="18">
        <f>SUM(C17-D17)</f>
        <v>0</v>
      </c>
      <c r="F17" s="18">
        <f>SUM(F7:F16)</f>
        <v>0</v>
      </c>
      <c r="G17" s="18">
        <f>SUM(G7:G16)</f>
        <v>0</v>
      </c>
      <c r="H17" s="18">
        <f>SUM(H7:H16)</f>
        <v>0</v>
      </c>
      <c r="I17" s="19"/>
      <c r="J17" s="103">
        <f>SUM(J7:J16)</f>
        <v>0</v>
      </c>
      <c r="K17" s="91" t="s">
        <v>130</v>
      </c>
    </row>
    <row r="18" ht="19.5" customHeight="1">
      <c r="B18" s="2" t="s">
        <v>25</v>
      </c>
    </row>
    <row r="19" ht="15" customHeight="1">
      <c r="B19" s="2" t="s">
        <v>26</v>
      </c>
    </row>
    <row r="22" ht="12.75">
      <c r="B22" s="2" t="s">
        <v>214</v>
      </c>
    </row>
    <row r="23" ht="12.75">
      <c r="B23" s="2" t="s">
        <v>215</v>
      </c>
    </row>
    <row r="24" ht="12.75">
      <c r="B24" s="2" t="s">
        <v>216</v>
      </c>
    </row>
    <row r="25" ht="12.75">
      <c r="B25" s="2" t="s">
        <v>217</v>
      </c>
    </row>
    <row r="26" spans="2:3" ht="39">
      <c r="B26" s="162" t="s">
        <v>218</v>
      </c>
      <c r="C26" s="162" t="s">
        <v>219</v>
      </c>
    </row>
  </sheetData>
  <sheetProtection/>
  <mergeCells count="1">
    <mergeCell ref="B2:J2"/>
  </mergeCells>
  <printOptions horizontalCentered="1"/>
  <pageMargins left="0.7874015748031497" right="0.7874015748031497" top="0.984251968503937" bottom="0.5905511811023623" header="0.6692913385826772" footer="0.31496062992125984"/>
  <pageSetup horizontalDpi="600" verticalDpi="600" orientation="landscape" paperSize="9" scale="83" r:id="rId2"/>
  <drawing r:id="rId1"/>
</worksheet>
</file>

<file path=xl/worksheets/sheet6.xml><?xml version="1.0" encoding="utf-8"?>
<worksheet xmlns="http://schemas.openxmlformats.org/spreadsheetml/2006/main" xmlns:r="http://schemas.openxmlformats.org/officeDocument/2006/relationships">
  <sheetPr>
    <tabColor theme="8" tint="-0.24997000396251678"/>
  </sheetPr>
  <dimension ref="A1:K62"/>
  <sheetViews>
    <sheetView view="pageBreakPreview" zoomScale="80" zoomScaleNormal="70" zoomScaleSheetLayoutView="80" zoomScalePageLayoutView="0" workbookViewId="0" topLeftCell="A1">
      <selection activeCell="G8" sqref="G8"/>
    </sheetView>
  </sheetViews>
  <sheetFormatPr defaultColWidth="9.00390625" defaultRowHeight="19.5" customHeight="1"/>
  <cols>
    <col min="1" max="1" width="4.625" style="26" customWidth="1"/>
    <col min="2" max="2" width="20.625" style="26" customWidth="1"/>
    <col min="3" max="3" width="15.625" style="26" customWidth="1"/>
    <col min="4" max="4" width="15.625" style="27" customWidth="1"/>
    <col min="5" max="5" width="25.625" style="26" customWidth="1"/>
    <col min="6" max="8" width="15.625" style="26" customWidth="1"/>
    <col min="9" max="9" width="28.375" style="26" customWidth="1"/>
    <col min="10" max="10" width="20.625" style="25" customWidth="1"/>
    <col min="11" max="11" width="9.00390625" style="25" customWidth="1"/>
    <col min="12" max="16384" width="9.00390625" style="26" customWidth="1"/>
  </cols>
  <sheetData>
    <row r="1" spans="1:11" s="23" customFormat="1" ht="19.5" customHeight="1">
      <c r="A1" s="23" t="str">
        <f>IF('基本情報を入力'!T4="交付申請",J6,J7)</f>
        <v>別紙様式第１号　別添１</v>
      </c>
      <c r="C1" s="23" t="s">
        <v>28</v>
      </c>
      <c r="D1" s="24"/>
      <c r="I1" s="131"/>
      <c r="J1" s="25" t="s">
        <v>29</v>
      </c>
      <c r="K1" s="25"/>
    </row>
    <row r="2" spans="1:10" ht="19.5" customHeight="1">
      <c r="A2" s="401" t="str">
        <f>IF('基本情報を入力'!T4="交付申請",J8,J9)</f>
        <v>赴任経費支援（実施計画）</v>
      </c>
      <c r="B2" s="401"/>
      <c r="C2" s="401"/>
      <c r="D2" s="401"/>
      <c r="E2" s="401"/>
      <c r="F2" s="401"/>
      <c r="G2" s="401"/>
      <c r="H2" s="401"/>
      <c r="J2" s="25" t="s">
        <v>31</v>
      </c>
    </row>
    <row r="3" spans="7:10" ht="19.5" customHeight="1">
      <c r="G3" s="28"/>
      <c r="H3" s="29" t="str">
        <f>"病院名： "&amp;'基本情報を入力'!T8</f>
        <v>病院名： </v>
      </c>
      <c r="J3" s="25" t="s">
        <v>32</v>
      </c>
    </row>
    <row r="4" spans="1:11" s="27" customFormat="1" ht="19.5" customHeight="1">
      <c r="A4" s="26"/>
      <c r="B4" s="26"/>
      <c r="C4" s="26"/>
      <c r="E4" s="26"/>
      <c r="F4" s="26"/>
      <c r="G4" s="28"/>
      <c r="H4" s="30" t="s">
        <v>33</v>
      </c>
      <c r="J4" s="25" t="s">
        <v>34</v>
      </c>
      <c r="K4" s="25"/>
    </row>
    <row r="5" spans="1:11" s="27" customFormat="1" ht="19.5" customHeight="1">
      <c r="A5" s="402" t="s">
        <v>35</v>
      </c>
      <c r="B5" s="404" t="s">
        <v>36</v>
      </c>
      <c r="C5" s="405"/>
      <c r="D5" s="405"/>
      <c r="E5" s="405"/>
      <c r="F5" s="406" t="str">
        <f>IF('基本情報を入力'!T4="交付申請",J11,J13)</f>
        <v>補助対象経費
の支出予定額</v>
      </c>
      <c r="G5" s="408" t="s">
        <v>38</v>
      </c>
      <c r="H5" s="399" t="s">
        <v>39</v>
      </c>
      <c r="I5" s="398"/>
      <c r="K5" s="25"/>
    </row>
    <row r="6" spans="1:10" ht="19.5" customHeight="1">
      <c r="A6" s="403"/>
      <c r="B6" s="165" t="s">
        <v>40</v>
      </c>
      <c r="C6" s="165" t="s">
        <v>41</v>
      </c>
      <c r="D6" s="165" t="s">
        <v>42</v>
      </c>
      <c r="E6" s="166" t="s">
        <v>43</v>
      </c>
      <c r="F6" s="407"/>
      <c r="G6" s="409"/>
      <c r="H6" s="400"/>
      <c r="I6" s="398"/>
      <c r="J6" s="26" t="s">
        <v>222</v>
      </c>
    </row>
    <row r="7" spans="1:10" ht="19.5" customHeight="1">
      <c r="A7" s="32">
        <v>1</v>
      </c>
      <c r="B7" s="174"/>
      <c r="C7" s="184"/>
      <c r="D7" s="176"/>
      <c r="E7" s="184"/>
      <c r="F7" s="177"/>
      <c r="G7" s="178"/>
      <c r="H7" s="179">
        <f>IF(F7=0,"",ROUNDDOWN(MIN(F7:G7),-3))</f>
      </c>
      <c r="J7" s="26" t="s">
        <v>223</v>
      </c>
    </row>
    <row r="8" spans="1:10" ht="19.5" customHeight="1">
      <c r="A8" s="32">
        <v>2</v>
      </c>
      <c r="B8" s="174"/>
      <c r="C8" s="184"/>
      <c r="D8" s="176"/>
      <c r="E8" s="184"/>
      <c r="F8" s="177"/>
      <c r="G8" s="178"/>
      <c r="H8" s="179">
        <f aca="true" t="shared" si="0" ref="H8:H26">IF(F8=0,"",ROUNDDOWN(MIN(F8:G8),-3))</f>
      </c>
      <c r="J8" s="26" t="s">
        <v>224</v>
      </c>
    </row>
    <row r="9" spans="1:10" ht="19.5" customHeight="1">
      <c r="A9" s="32">
        <v>3</v>
      </c>
      <c r="B9" s="174"/>
      <c r="C9" s="184"/>
      <c r="D9" s="176"/>
      <c r="E9" s="184"/>
      <c r="F9" s="177"/>
      <c r="G9" s="178"/>
      <c r="H9" s="179">
        <f t="shared" si="0"/>
      </c>
      <c r="J9" s="26" t="s">
        <v>225</v>
      </c>
    </row>
    <row r="10" spans="1:10" ht="19.5" customHeight="1">
      <c r="A10" s="32">
        <v>4</v>
      </c>
      <c r="B10" s="174"/>
      <c r="C10" s="184"/>
      <c r="D10" s="176"/>
      <c r="E10" s="184"/>
      <c r="F10" s="177"/>
      <c r="G10" s="178"/>
      <c r="H10" s="179">
        <f t="shared" si="0"/>
      </c>
      <c r="J10" s="26"/>
    </row>
    <row r="11" spans="1:10" ht="19.5" customHeight="1">
      <c r="A11" s="32">
        <v>5</v>
      </c>
      <c r="B11" s="174"/>
      <c r="C11" s="175"/>
      <c r="D11" s="176"/>
      <c r="E11" s="175"/>
      <c r="F11" s="177"/>
      <c r="G11" s="178"/>
      <c r="H11" s="179">
        <f t="shared" si="0"/>
      </c>
      <c r="J11" s="31" t="s">
        <v>220</v>
      </c>
    </row>
    <row r="12" spans="1:10" ht="19.5" customHeight="1">
      <c r="A12" s="32">
        <v>6</v>
      </c>
      <c r="B12" s="174"/>
      <c r="C12" s="175"/>
      <c r="D12" s="176"/>
      <c r="E12" s="175"/>
      <c r="F12" s="177"/>
      <c r="G12" s="178"/>
      <c r="H12" s="179">
        <f t="shared" si="0"/>
      </c>
      <c r="J12" s="31"/>
    </row>
    <row r="13" spans="1:10" ht="19.5" customHeight="1">
      <c r="A13" s="32">
        <v>7</v>
      </c>
      <c r="B13" s="174"/>
      <c r="C13" s="175"/>
      <c r="D13" s="176"/>
      <c r="E13" s="175"/>
      <c r="F13" s="177"/>
      <c r="G13" s="178"/>
      <c r="H13" s="179">
        <f t="shared" si="0"/>
      </c>
      <c r="J13" s="31" t="s">
        <v>221</v>
      </c>
    </row>
    <row r="14" spans="1:8" ht="19.5" customHeight="1">
      <c r="A14" s="32">
        <v>8</v>
      </c>
      <c r="B14" s="174"/>
      <c r="C14" s="175"/>
      <c r="D14" s="176"/>
      <c r="E14" s="175"/>
      <c r="F14" s="177"/>
      <c r="G14" s="178"/>
      <c r="H14" s="179">
        <f t="shared" si="0"/>
      </c>
    </row>
    <row r="15" spans="1:8" ht="19.5" customHeight="1">
      <c r="A15" s="32">
        <v>9</v>
      </c>
      <c r="B15" s="174"/>
      <c r="C15" s="175"/>
      <c r="D15" s="176"/>
      <c r="E15" s="175"/>
      <c r="F15" s="177"/>
      <c r="G15" s="178"/>
      <c r="H15" s="179">
        <f t="shared" si="0"/>
      </c>
    </row>
    <row r="16" spans="1:8" ht="19.5" customHeight="1">
      <c r="A16" s="32">
        <v>10</v>
      </c>
      <c r="B16" s="174"/>
      <c r="C16" s="175"/>
      <c r="D16" s="176"/>
      <c r="E16" s="175"/>
      <c r="F16" s="177"/>
      <c r="G16" s="178"/>
      <c r="H16" s="179">
        <f t="shared" si="0"/>
      </c>
    </row>
    <row r="17" spans="1:8" ht="19.5" customHeight="1">
      <c r="A17" s="32">
        <v>11</v>
      </c>
      <c r="B17" s="174"/>
      <c r="C17" s="175"/>
      <c r="D17" s="176"/>
      <c r="E17" s="175"/>
      <c r="F17" s="177"/>
      <c r="G17" s="178"/>
      <c r="H17" s="179">
        <f t="shared" si="0"/>
      </c>
    </row>
    <row r="18" spans="1:8" ht="19.5" customHeight="1">
      <c r="A18" s="32">
        <v>12</v>
      </c>
      <c r="B18" s="174"/>
      <c r="C18" s="175"/>
      <c r="D18" s="176"/>
      <c r="E18" s="175"/>
      <c r="F18" s="177"/>
      <c r="G18" s="178"/>
      <c r="H18" s="179">
        <f t="shared" si="0"/>
      </c>
    </row>
    <row r="19" spans="1:8" ht="19.5" customHeight="1">
      <c r="A19" s="32">
        <v>13</v>
      </c>
      <c r="B19" s="174"/>
      <c r="C19" s="175"/>
      <c r="D19" s="176"/>
      <c r="E19" s="175"/>
      <c r="F19" s="177"/>
      <c r="G19" s="178"/>
      <c r="H19" s="179">
        <f t="shared" si="0"/>
      </c>
    </row>
    <row r="20" spans="1:8" ht="19.5" customHeight="1">
      <c r="A20" s="32">
        <v>14</v>
      </c>
      <c r="B20" s="174"/>
      <c r="C20" s="175"/>
      <c r="D20" s="176"/>
      <c r="E20" s="175"/>
      <c r="F20" s="177"/>
      <c r="G20" s="178"/>
      <c r="H20" s="179">
        <f t="shared" si="0"/>
      </c>
    </row>
    <row r="21" spans="1:8" ht="19.5" customHeight="1">
      <c r="A21" s="32">
        <v>15</v>
      </c>
      <c r="B21" s="174"/>
      <c r="C21" s="175"/>
      <c r="D21" s="176"/>
      <c r="E21" s="175"/>
      <c r="F21" s="177"/>
      <c r="G21" s="178"/>
      <c r="H21" s="179">
        <f t="shared" si="0"/>
      </c>
    </row>
    <row r="22" spans="1:8" ht="19.5" customHeight="1">
      <c r="A22" s="32">
        <v>16</v>
      </c>
      <c r="B22" s="174"/>
      <c r="C22" s="175"/>
      <c r="D22" s="176"/>
      <c r="E22" s="175"/>
      <c r="F22" s="177"/>
      <c r="G22" s="178"/>
      <c r="H22" s="179">
        <f t="shared" si="0"/>
      </c>
    </row>
    <row r="23" spans="1:8" ht="19.5" customHeight="1">
      <c r="A23" s="32">
        <v>17</v>
      </c>
      <c r="B23" s="174"/>
      <c r="C23" s="175"/>
      <c r="D23" s="176"/>
      <c r="E23" s="175"/>
      <c r="F23" s="177"/>
      <c r="G23" s="178"/>
      <c r="H23" s="179">
        <f t="shared" si="0"/>
      </c>
    </row>
    <row r="24" spans="1:8" ht="19.5" customHeight="1">
      <c r="A24" s="32">
        <v>18</v>
      </c>
      <c r="B24" s="174"/>
      <c r="C24" s="175"/>
      <c r="D24" s="176"/>
      <c r="E24" s="175"/>
      <c r="F24" s="177"/>
      <c r="G24" s="178"/>
      <c r="H24" s="179">
        <f t="shared" si="0"/>
      </c>
    </row>
    <row r="25" spans="1:8" ht="19.5" customHeight="1">
      <c r="A25" s="32">
        <v>19</v>
      </c>
      <c r="B25" s="174"/>
      <c r="C25" s="175"/>
      <c r="D25" s="176"/>
      <c r="E25" s="175"/>
      <c r="F25" s="177"/>
      <c r="G25" s="178"/>
      <c r="H25" s="179">
        <f t="shared" si="0"/>
      </c>
    </row>
    <row r="26" spans="1:9" ht="19.5" customHeight="1" thickBot="1">
      <c r="A26" s="38">
        <v>20</v>
      </c>
      <c r="B26" s="180"/>
      <c r="C26" s="175"/>
      <c r="D26" s="181"/>
      <c r="E26" s="182"/>
      <c r="F26" s="183"/>
      <c r="G26" s="178"/>
      <c r="H26" s="179">
        <f t="shared" si="0"/>
      </c>
      <c r="I26" s="91"/>
    </row>
    <row r="27" spans="1:8" ht="19.5" customHeight="1" thickTop="1">
      <c r="A27" s="410" t="s">
        <v>44</v>
      </c>
      <c r="B27" s="411"/>
      <c r="C27" s="411"/>
      <c r="D27" s="411"/>
      <c r="E27" s="411"/>
      <c r="F27" s="42">
        <f>SUM(F7:F26)</f>
        <v>0</v>
      </c>
      <c r="G27" s="42">
        <f>SUM(G7:G26)</f>
        <v>0</v>
      </c>
      <c r="H27" s="42">
        <f>SUM(H7:H26)</f>
        <v>0</v>
      </c>
    </row>
    <row r="28" spans="1:8" ht="19.5" customHeight="1">
      <c r="A28" s="43" t="s">
        <v>45</v>
      </c>
      <c r="B28" s="44"/>
      <c r="C28" s="44"/>
      <c r="D28" s="44"/>
      <c r="E28" s="44"/>
      <c r="F28" s="45"/>
      <c r="G28" s="45"/>
      <c r="H28" s="45"/>
    </row>
    <row r="29" spans="1:8" ht="19.5" customHeight="1">
      <c r="A29" s="43" t="s">
        <v>46</v>
      </c>
      <c r="B29" s="44"/>
      <c r="C29" s="44"/>
      <c r="D29" s="44"/>
      <c r="E29" s="44"/>
      <c r="F29" s="45"/>
      <c r="G29" s="45"/>
      <c r="H29" s="45"/>
    </row>
    <row r="30" spans="1:8" ht="19.5" customHeight="1">
      <c r="A30" s="43" t="s">
        <v>47</v>
      </c>
      <c r="B30" s="44"/>
      <c r="C30" s="44"/>
      <c r="D30" s="44"/>
      <c r="E30" s="44"/>
      <c r="F30" s="45"/>
      <c r="G30" s="45"/>
      <c r="H30" s="45"/>
    </row>
    <row r="31" spans="1:11" s="23" customFormat="1" ht="19.5" customHeight="1">
      <c r="A31" s="43" t="str">
        <f>"※選定額欄は、"&amp;F5&amp;"と基準額とを比較して小さい方の額を記入すること。ただし、千円未満切り捨てとする。"</f>
        <v>※選定額欄は、補助対象経費
の支出予定額と基準額とを比較して小さい方の額を記入すること。ただし、千円未満切り捨てとする。</v>
      </c>
      <c r="B31" s="26"/>
      <c r="C31" s="26"/>
      <c r="D31" s="27"/>
      <c r="E31" s="26"/>
      <c r="F31" s="26"/>
      <c r="G31" s="26"/>
      <c r="H31" s="26"/>
      <c r="J31" s="25"/>
      <c r="K31" s="25"/>
    </row>
    <row r="32" spans="1:11" s="23" customFormat="1" ht="19.5" customHeight="1">
      <c r="A32" s="23" t="s">
        <v>49</v>
      </c>
      <c r="D32" s="24"/>
      <c r="J32" s="25"/>
      <c r="K32" s="25"/>
    </row>
    <row r="33" spans="1:8" ht="19.5" customHeight="1">
      <c r="A33" s="412" t="s">
        <v>30</v>
      </c>
      <c r="B33" s="412"/>
      <c r="C33" s="412"/>
      <c r="D33" s="412"/>
      <c r="E33" s="412"/>
      <c r="F33" s="412"/>
      <c r="G33" s="412"/>
      <c r="H33" s="412"/>
    </row>
    <row r="34" spans="7:8" ht="19.5" customHeight="1">
      <c r="G34" s="28"/>
      <c r="H34" s="29" t="s">
        <v>50</v>
      </c>
    </row>
    <row r="35" spans="1:11" s="27" customFormat="1" ht="19.5" customHeight="1">
      <c r="A35" s="26"/>
      <c r="B35" s="26"/>
      <c r="C35" s="26"/>
      <c r="E35" s="26"/>
      <c r="F35" s="26"/>
      <c r="G35" s="28"/>
      <c r="H35" s="30" t="s">
        <v>33</v>
      </c>
      <c r="J35" s="31"/>
      <c r="K35" s="25"/>
    </row>
    <row r="36" spans="1:11" s="27" customFormat="1" ht="19.5" customHeight="1">
      <c r="A36" s="402" t="s">
        <v>35</v>
      </c>
      <c r="B36" s="413" t="s">
        <v>36</v>
      </c>
      <c r="C36" s="414"/>
      <c r="D36" s="414"/>
      <c r="E36" s="414"/>
      <c r="F36" s="399" t="s">
        <v>37</v>
      </c>
      <c r="G36" s="402" t="s">
        <v>38</v>
      </c>
      <c r="H36" s="399" t="s">
        <v>39</v>
      </c>
      <c r="J36" s="31"/>
      <c r="K36" s="25"/>
    </row>
    <row r="37" spans="1:10" ht="19.5" customHeight="1">
      <c r="A37" s="403"/>
      <c r="B37" s="32" t="s">
        <v>40</v>
      </c>
      <c r="C37" s="32" t="s">
        <v>41</v>
      </c>
      <c r="D37" s="32" t="s">
        <v>42</v>
      </c>
      <c r="E37" s="33" t="s">
        <v>43</v>
      </c>
      <c r="F37" s="400"/>
      <c r="G37" s="403"/>
      <c r="H37" s="400"/>
      <c r="J37" s="31"/>
    </row>
    <row r="38" spans="1:8" ht="19.5" customHeight="1">
      <c r="A38" s="32">
        <v>1</v>
      </c>
      <c r="B38" s="46" t="s">
        <v>51</v>
      </c>
      <c r="C38" s="47" t="s">
        <v>32</v>
      </c>
      <c r="D38" s="48">
        <v>41365</v>
      </c>
      <c r="E38" s="47" t="s">
        <v>52</v>
      </c>
      <c r="F38" s="49">
        <v>400000</v>
      </c>
      <c r="G38" s="50">
        <v>393000</v>
      </c>
      <c r="H38" s="49">
        <f aca="true" t="shared" si="1" ref="H38:H57">ROUNDDOWN(MIN(F38:G38),-3)</f>
        <v>393000</v>
      </c>
    </row>
    <row r="39" spans="1:8" ht="19.5" customHeight="1">
      <c r="A39" s="32">
        <v>2</v>
      </c>
      <c r="B39" s="46" t="s">
        <v>53</v>
      </c>
      <c r="C39" s="47" t="s">
        <v>34</v>
      </c>
      <c r="D39" s="48">
        <v>41548</v>
      </c>
      <c r="E39" s="47" t="s">
        <v>54</v>
      </c>
      <c r="F39" s="49">
        <v>300000</v>
      </c>
      <c r="G39" s="50">
        <v>393000</v>
      </c>
      <c r="H39" s="49">
        <f t="shared" si="1"/>
        <v>300000</v>
      </c>
    </row>
    <row r="40" spans="1:8" ht="19.5" customHeight="1">
      <c r="A40" s="32">
        <v>3</v>
      </c>
      <c r="B40" s="46" t="s">
        <v>55</v>
      </c>
      <c r="C40" s="47" t="s">
        <v>31</v>
      </c>
      <c r="D40" s="48">
        <v>41579</v>
      </c>
      <c r="E40" s="47" t="s">
        <v>56</v>
      </c>
      <c r="F40" s="49">
        <v>200000</v>
      </c>
      <c r="G40" s="50">
        <v>299000</v>
      </c>
      <c r="H40" s="49">
        <f t="shared" si="1"/>
        <v>200000</v>
      </c>
    </row>
    <row r="41" spans="1:8" ht="19.5" customHeight="1">
      <c r="A41" s="32">
        <v>4</v>
      </c>
      <c r="B41" s="34"/>
      <c r="C41" s="35"/>
      <c r="D41" s="36"/>
      <c r="E41" s="35"/>
      <c r="F41" s="49"/>
      <c r="G41" s="50"/>
      <c r="H41" s="49">
        <f t="shared" si="1"/>
        <v>0</v>
      </c>
    </row>
    <row r="42" spans="1:8" ht="19.5" customHeight="1">
      <c r="A42" s="32">
        <v>5</v>
      </c>
      <c r="B42" s="34"/>
      <c r="C42" s="35"/>
      <c r="D42" s="36"/>
      <c r="E42" s="35"/>
      <c r="F42" s="49"/>
      <c r="G42" s="50"/>
      <c r="H42" s="49">
        <f t="shared" si="1"/>
        <v>0</v>
      </c>
    </row>
    <row r="43" spans="1:8" ht="19.5" customHeight="1">
      <c r="A43" s="32">
        <v>6</v>
      </c>
      <c r="B43" s="34"/>
      <c r="C43" s="35"/>
      <c r="D43" s="36"/>
      <c r="E43" s="35"/>
      <c r="F43" s="49"/>
      <c r="G43" s="50"/>
      <c r="H43" s="49">
        <f t="shared" si="1"/>
        <v>0</v>
      </c>
    </row>
    <row r="44" spans="1:8" ht="19.5" customHeight="1">
      <c r="A44" s="32">
        <v>7</v>
      </c>
      <c r="B44" s="34"/>
      <c r="C44" s="35"/>
      <c r="D44" s="36"/>
      <c r="E44" s="35"/>
      <c r="F44" s="49"/>
      <c r="G44" s="50"/>
      <c r="H44" s="49">
        <f t="shared" si="1"/>
        <v>0</v>
      </c>
    </row>
    <row r="45" spans="1:8" ht="19.5" customHeight="1">
      <c r="A45" s="32">
        <v>8</v>
      </c>
      <c r="B45" s="34"/>
      <c r="C45" s="35"/>
      <c r="D45" s="36"/>
      <c r="E45" s="35"/>
      <c r="F45" s="49"/>
      <c r="G45" s="50"/>
      <c r="H45" s="49">
        <f t="shared" si="1"/>
        <v>0</v>
      </c>
    </row>
    <row r="46" spans="1:8" ht="19.5" customHeight="1">
      <c r="A46" s="32">
        <v>9</v>
      </c>
      <c r="B46" s="34"/>
      <c r="C46" s="35"/>
      <c r="D46" s="36"/>
      <c r="E46" s="35"/>
      <c r="F46" s="49"/>
      <c r="G46" s="50"/>
      <c r="H46" s="49">
        <f t="shared" si="1"/>
        <v>0</v>
      </c>
    </row>
    <row r="47" spans="1:8" ht="19.5" customHeight="1">
      <c r="A47" s="32">
        <v>10</v>
      </c>
      <c r="B47" s="34"/>
      <c r="C47" s="35"/>
      <c r="D47" s="36"/>
      <c r="E47" s="35"/>
      <c r="F47" s="49"/>
      <c r="G47" s="50"/>
      <c r="H47" s="49">
        <f t="shared" si="1"/>
        <v>0</v>
      </c>
    </row>
    <row r="48" spans="1:8" ht="19.5" customHeight="1">
      <c r="A48" s="32">
        <v>11</v>
      </c>
      <c r="B48" s="34"/>
      <c r="C48" s="35"/>
      <c r="D48" s="36"/>
      <c r="E48" s="35"/>
      <c r="F48" s="49"/>
      <c r="G48" s="50"/>
      <c r="H48" s="49">
        <f t="shared" si="1"/>
        <v>0</v>
      </c>
    </row>
    <row r="49" spans="1:8" ht="19.5" customHeight="1">
      <c r="A49" s="32">
        <v>12</v>
      </c>
      <c r="B49" s="34"/>
      <c r="C49" s="35"/>
      <c r="D49" s="36"/>
      <c r="E49" s="35"/>
      <c r="F49" s="49"/>
      <c r="G49" s="50"/>
      <c r="H49" s="49">
        <f t="shared" si="1"/>
        <v>0</v>
      </c>
    </row>
    <row r="50" spans="1:8" ht="19.5" customHeight="1">
      <c r="A50" s="32">
        <v>13</v>
      </c>
      <c r="B50" s="34"/>
      <c r="C50" s="35"/>
      <c r="D50" s="36"/>
      <c r="E50" s="35"/>
      <c r="F50" s="49"/>
      <c r="G50" s="50"/>
      <c r="H50" s="49">
        <f t="shared" si="1"/>
        <v>0</v>
      </c>
    </row>
    <row r="51" spans="1:8" ht="19.5" customHeight="1">
      <c r="A51" s="32">
        <v>14</v>
      </c>
      <c r="B51" s="34"/>
      <c r="C51" s="35"/>
      <c r="D51" s="36"/>
      <c r="E51" s="35"/>
      <c r="F51" s="49"/>
      <c r="G51" s="50"/>
      <c r="H51" s="49">
        <f t="shared" si="1"/>
        <v>0</v>
      </c>
    </row>
    <row r="52" spans="1:8" ht="19.5" customHeight="1">
      <c r="A52" s="32">
        <v>15</v>
      </c>
      <c r="B52" s="34"/>
      <c r="C52" s="35"/>
      <c r="D52" s="36"/>
      <c r="E52" s="35"/>
      <c r="F52" s="49"/>
      <c r="G52" s="50"/>
      <c r="H52" s="49">
        <f t="shared" si="1"/>
        <v>0</v>
      </c>
    </row>
    <row r="53" spans="1:8" ht="19.5" customHeight="1">
      <c r="A53" s="32">
        <v>16</v>
      </c>
      <c r="B53" s="34"/>
      <c r="C53" s="35"/>
      <c r="D53" s="36"/>
      <c r="E53" s="35"/>
      <c r="F53" s="49"/>
      <c r="G53" s="50"/>
      <c r="H53" s="49">
        <f t="shared" si="1"/>
        <v>0</v>
      </c>
    </row>
    <row r="54" spans="1:8" ht="19.5" customHeight="1">
      <c r="A54" s="32">
        <v>17</v>
      </c>
      <c r="B54" s="34"/>
      <c r="C54" s="35"/>
      <c r="D54" s="36"/>
      <c r="E54" s="35"/>
      <c r="F54" s="49"/>
      <c r="G54" s="50"/>
      <c r="H54" s="49">
        <f t="shared" si="1"/>
        <v>0</v>
      </c>
    </row>
    <row r="55" spans="1:8" ht="19.5" customHeight="1">
      <c r="A55" s="32">
        <v>18</v>
      </c>
      <c r="B55" s="34"/>
      <c r="C55" s="35"/>
      <c r="D55" s="36"/>
      <c r="E55" s="35"/>
      <c r="F55" s="49"/>
      <c r="G55" s="50"/>
      <c r="H55" s="49">
        <f t="shared" si="1"/>
        <v>0</v>
      </c>
    </row>
    <row r="56" spans="1:8" ht="19.5" customHeight="1">
      <c r="A56" s="32">
        <v>19</v>
      </c>
      <c r="B56" s="34"/>
      <c r="C56" s="35"/>
      <c r="D56" s="36"/>
      <c r="E56" s="35"/>
      <c r="F56" s="49"/>
      <c r="G56" s="50"/>
      <c r="H56" s="49">
        <f t="shared" si="1"/>
        <v>0</v>
      </c>
    </row>
    <row r="57" spans="1:8" ht="19.5" customHeight="1" thickBot="1">
      <c r="A57" s="38">
        <v>20</v>
      </c>
      <c r="B57" s="39"/>
      <c r="C57" s="35"/>
      <c r="D57" s="40"/>
      <c r="E57" s="41"/>
      <c r="F57" s="51"/>
      <c r="G57" s="50"/>
      <c r="H57" s="49">
        <f t="shared" si="1"/>
        <v>0</v>
      </c>
    </row>
    <row r="58" spans="1:8" ht="19.5" customHeight="1" thickTop="1">
      <c r="A58" s="410" t="s">
        <v>44</v>
      </c>
      <c r="B58" s="411"/>
      <c r="C58" s="411"/>
      <c r="D58" s="411"/>
      <c r="E58" s="411"/>
      <c r="F58" s="52">
        <f>SUM(F38:F57)</f>
        <v>900000</v>
      </c>
      <c r="G58" s="52">
        <f>SUM(G38:G57)</f>
        <v>1085000</v>
      </c>
      <c r="H58" s="52">
        <f>SUM(H38:H57)</f>
        <v>893000</v>
      </c>
    </row>
    <row r="59" spans="1:8" ht="15" customHeight="1">
      <c r="A59" s="43" t="s">
        <v>45</v>
      </c>
      <c r="B59" s="44"/>
      <c r="C59" s="44"/>
      <c r="D59" s="44"/>
      <c r="E59" s="44"/>
      <c r="F59" s="45"/>
      <c r="G59" s="45"/>
      <c r="H59" s="45"/>
    </row>
    <row r="60" spans="1:8" ht="15" customHeight="1">
      <c r="A60" s="43" t="s">
        <v>46</v>
      </c>
      <c r="B60" s="44"/>
      <c r="C60" s="44"/>
      <c r="D60" s="44"/>
      <c r="E60" s="44"/>
      <c r="F60" s="45"/>
      <c r="G60" s="45"/>
      <c r="H60" s="45"/>
    </row>
    <row r="61" spans="1:8" ht="15" customHeight="1">
      <c r="A61" s="43" t="s">
        <v>47</v>
      </c>
      <c r="B61" s="44"/>
      <c r="C61" s="44"/>
      <c r="D61" s="44"/>
      <c r="E61" s="44"/>
      <c r="F61" s="45"/>
      <c r="G61" s="45"/>
      <c r="H61" s="45"/>
    </row>
    <row r="62" ht="19.5" customHeight="1">
      <c r="A62" s="43" t="s">
        <v>48</v>
      </c>
    </row>
  </sheetData>
  <sheetProtection/>
  <mergeCells count="15">
    <mergeCell ref="A58:E58"/>
    <mergeCell ref="A27:E27"/>
    <mergeCell ref="A33:H33"/>
    <mergeCell ref="A36:A37"/>
    <mergeCell ref="B36:E36"/>
    <mergeCell ref="F36:F37"/>
    <mergeCell ref="G36:G37"/>
    <mergeCell ref="H36:H37"/>
    <mergeCell ref="I5:I6"/>
    <mergeCell ref="H5:H6"/>
    <mergeCell ref="A2:H2"/>
    <mergeCell ref="A5:A6"/>
    <mergeCell ref="B5:E5"/>
    <mergeCell ref="F5:F6"/>
    <mergeCell ref="G5:G6"/>
  </mergeCells>
  <dataValidations count="2">
    <dataValidation type="list" allowBlank="1" showInputMessage="1" showErrorMessage="1" sqref="C38:C57">
      <formula1>$J$3:$J$4</formula1>
    </dataValidation>
    <dataValidation type="list" allowBlank="1" showInputMessage="1" showErrorMessage="1" sqref="C7:C26">
      <formula1>$J$1:$J$4</formula1>
    </dataValidation>
  </dataValidations>
  <printOptions horizontalCentered="1"/>
  <pageMargins left="0.7874015748031497" right="0.7874015748031497" top="0.7874015748031497" bottom="0.5905511811023623" header="0.31496062992125984" footer="0.31496062992125984"/>
  <pageSetup horizontalDpi="600" verticalDpi="600" orientation="landscape" paperSize="9" scale="88" r:id="rId3"/>
  <colBreaks count="1" manualBreakCount="1">
    <brk id="8" max="65535" man="1"/>
  </colBreaks>
  <legacyDrawing r:id="rId2"/>
</worksheet>
</file>

<file path=xl/worksheets/sheet7.xml><?xml version="1.0" encoding="utf-8"?>
<worksheet xmlns="http://schemas.openxmlformats.org/spreadsheetml/2006/main" xmlns:r="http://schemas.openxmlformats.org/officeDocument/2006/relationships">
  <sheetPr>
    <tabColor theme="8" tint="-0.24997000396251678"/>
  </sheetPr>
  <dimension ref="A1:K62"/>
  <sheetViews>
    <sheetView view="pageBreakPreview" zoomScale="80" zoomScaleNormal="70" zoomScaleSheetLayoutView="80" zoomScalePageLayoutView="0" workbookViewId="0" topLeftCell="A1">
      <selection activeCell="P28" sqref="P28"/>
    </sheetView>
  </sheetViews>
  <sheetFormatPr defaultColWidth="9.00390625" defaultRowHeight="19.5" customHeight="1"/>
  <cols>
    <col min="1" max="1" width="4.625" style="26" customWidth="1"/>
    <col min="2" max="2" width="20.625" style="26" customWidth="1"/>
    <col min="3" max="3" width="15.625" style="26" customWidth="1"/>
    <col min="4" max="4" width="15.625" style="27" customWidth="1"/>
    <col min="5" max="5" width="29.00390625" style="26" customWidth="1"/>
    <col min="6" max="8" width="15.625" style="26" customWidth="1"/>
    <col min="9" max="9" width="21.875" style="26" customWidth="1"/>
    <col min="10" max="10" width="20.625" style="25" customWidth="1"/>
    <col min="11" max="11" width="9.00390625" style="25" customWidth="1"/>
    <col min="12" max="16384" width="9.00390625" style="26" customWidth="1"/>
  </cols>
  <sheetData>
    <row r="1" spans="1:11" s="23" customFormat="1" ht="19.5" customHeight="1">
      <c r="A1" s="167" t="str">
        <f>IF('基本情報を入力'!T4="交付申請",J6,J7)</f>
        <v>別紙様式第１号　別添２</v>
      </c>
      <c r="B1" s="167"/>
      <c r="C1" s="167" t="s">
        <v>28</v>
      </c>
      <c r="D1" s="168"/>
      <c r="E1" s="167"/>
      <c r="F1" s="167"/>
      <c r="G1" s="167"/>
      <c r="H1" s="167"/>
      <c r="I1" s="131"/>
      <c r="J1" s="25" t="s">
        <v>29</v>
      </c>
      <c r="K1" s="25"/>
    </row>
    <row r="2" spans="1:10" ht="19.5" customHeight="1">
      <c r="A2" s="415" t="str">
        <f>IF('基本情報を入力'!T4="交付申請",J8,J9)</f>
        <v>住居経費支援（実施計画）</v>
      </c>
      <c r="B2" s="415"/>
      <c r="C2" s="415"/>
      <c r="D2" s="415"/>
      <c r="E2" s="415"/>
      <c r="F2" s="415"/>
      <c r="G2" s="415"/>
      <c r="H2" s="415"/>
      <c r="J2" s="25" t="s">
        <v>31</v>
      </c>
    </row>
    <row r="3" spans="1:10" ht="19.5" customHeight="1">
      <c r="A3" s="169"/>
      <c r="B3" s="169"/>
      <c r="C3" s="169"/>
      <c r="D3" s="170"/>
      <c r="E3" s="169"/>
      <c r="F3" s="169"/>
      <c r="G3" s="171"/>
      <c r="H3" s="172" t="str">
        <f>"病院名： "&amp;'基本情報を入力'!T8</f>
        <v>病院名： </v>
      </c>
      <c r="J3" s="25" t="s">
        <v>32</v>
      </c>
    </row>
    <row r="4" spans="1:11" s="27" customFormat="1" ht="19.5" customHeight="1">
      <c r="A4" s="169"/>
      <c r="B4" s="169"/>
      <c r="C4" s="169"/>
      <c r="D4" s="170"/>
      <c r="E4" s="169"/>
      <c r="F4" s="169"/>
      <c r="G4" s="171"/>
      <c r="H4" s="173" t="s">
        <v>33</v>
      </c>
      <c r="J4" s="25" t="s">
        <v>34</v>
      </c>
      <c r="K4" s="25"/>
    </row>
    <row r="5" spans="1:11" s="27" customFormat="1" ht="19.5" customHeight="1">
      <c r="A5" s="408" t="s">
        <v>35</v>
      </c>
      <c r="B5" s="404" t="s">
        <v>36</v>
      </c>
      <c r="C5" s="405"/>
      <c r="D5" s="405"/>
      <c r="E5" s="405"/>
      <c r="F5" s="406" t="str">
        <f>IF('基本情報を入力'!T4="交付申請",J11,J12)</f>
        <v>補助対象経費
の支出予定額</v>
      </c>
      <c r="G5" s="408" t="s">
        <v>38</v>
      </c>
      <c r="H5" s="406" t="s">
        <v>39</v>
      </c>
      <c r="I5" s="398"/>
      <c r="K5" s="25"/>
    </row>
    <row r="6" spans="1:10" ht="19.5" customHeight="1">
      <c r="A6" s="409"/>
      <c r="B6" s="165" t="s">
        <v>40</v>
      </c>
      <c r="C6" s="165" t="s">
        <v>41</v>
      </c>
      <c r="D6" s="165" t="s">
        <v>42</v>
      </c>
      <c r="E6" s="166" t="s">
        <v>43</v>
      </c>
      <c r="F6" s="407"/>
      <c r="G6" s="409"/>
      <c r="H6" s="407"/>
      <c r="I6" s="398"/>
      <c r="J6" s="26" t="s">
        <v>228</v>
      </c>
    </row>
    <row r="7" spans="1:10" ht="19.5" customHeight="1">
      <c r="A7" s="32">
        <v>1</v>
      </c>
      <c r="B7" s="258"/>
      <c r="C7" s="267"/>
      <c r="D7" s="268"/>
      <c r="E7" s="267"/>
      <c r="F7" s="260"/>
      <c r="G7" s="185">
        <f>IF(F7=0,"",750000)</f>
      </c>
      <c r="H7" s="179">
        <f>IF(F7=0,"",ROUNDDOWN(MIN(F7:G7),-3))</f>
      </c>
      <c r="J7" s="26" t="s">
        <v>229</v>
      </c>
    </row>
    <row r="8" spans="1:10" ht="19.5" customHeight="1">
      <c r="A8" s="32">
        <v>2</v>
      </c>
      <c r="B8" s="258"/>
      <c r="C8" s="267"/>
      <c r="D8" s="268"/>
      <c r="E8" s="267"/>
      <c r="F8" s="260"/>
      <c r="G8" s="185">
        <f>IF(F8=0,"",750000)</f>
      </c>
      <c r="H8" s="179">
        <f>IF(F8=0,"",ROUNDDOWN(MIN(F8:G8),-3))</f>
      </c>
      <c r="J8" s="26" t="s">
        <v>226</v>
      </c>
    </row>
    <row r="9" spans="1:10" ht="19.5" customHeight="1">
      <c r="A9" s="32">
        <v>3</v>
      </c>
      <c r="B9" s="258"/>
      <c r="C9" s="267"/>
      <c r="D9" s="268"/>
      <c r="E9" s="267"/>
      <c r="F9" s="260"/>
      <c r="G9" s="185">
        <f>IF(F9=0,"",750000)</f>
      </c>
      <c r="H9" s="179">
        <f>IF(F9=0,"",ROUNDDOWN(MIN(F9:G9),-3))</f>
      </c>
      <c r="J9" s="26" t="s">
        <v>227</v>
      </c>
    </row>
    <row r="10" spans="1:10" ht="19.5" customHeight="1">
      <c r="A10" s="32">
        <v>4</v>
      </c>
      <c r="B10" s="258"/>
      <c r="C10" s="267"/>
      <c r="D10" s="268"/>
      <c r="E10" s="267"/>
      <c r="F10" s="260"/>
      <c r="G10" s="185">
        <f>IF(F10=0,"",750000)</f>
      </c>
      <c r="H10" s="179">
        <f>IF(F10=0,"",ROUNDDOWN(MIN(F10:G10),-3))</f>
      </c>
      <c r="J10" s="26"/>
    </row>
    <row r="11" spans="1:10" ht="19.5" customHeight="1">
      <c r="A11" s="32">
        <v>5</v>
      </c>
      <c r="B11" s="258"/>
      <c r="C11" s="267"/>
      <c r="D11" s="268"/>
      <c r="E11" s="267"/>
      <c r="F11" s="260"/>
      <c r="G11" s="185">
        <f>IF(F11=0,"",750000)</f>
      </c>
      <c r="H11" s="179">
        <f aca="true" t="shared" si="0" ref="H11:H26">IF(F11=0,"",ROUNDDOWN(MIN(F11:G11),-3))</f>
      </c>
      <c r="J11" s="31" t="s">
        <v>220</v>
      </c>
    </row>
    <row r="12" spans="1:10" ht="19.5" customHeight="1">
      <c r="A12" s="32">
        <v>6</v>
      </c>
      <c r="B12" s="258"/>
      <c r="C12" s="267"/>
      <c r="D12" s="268"/>
      <c r="E12" s="267"/>
      <c r="F12" s="260"/>
      <c r="G12" s="185">
        <f aca="true" t="shared" si="1" ref="G12:G26">IF(F12=0,"",750000)</f>
      </c>
      <c r="H12" s="179">
        <f t="shared" si="0"/>
      </c>
      <c r="J12" s="31" t="s">
        <v>221</v>
      </c>
    </row>
    <row r="13" spans="1:8" ht="19.5" customHeight="1">
      <c r="A13" s="32">
        <v>7</v>
      </c>
      <c r="B13" s="258"/>
      <c r="C13" s="267"/>
      <c r="D13" s="268"/>
      <c r="E13" s="267"/>
      <c r="F13" s="260"/>
      <c r="G13" s="185">
        <f t="shared" si="1"/>
      </c>
      <c r="H13" s="179">
        <f t="shared" si="0"/>
      </c>
    </row>
    <row r="14" spans="1:8" ht="19.5" customHeight="1">
      <c r="A14" s="32">
        <v>8</v>
      </c>
      <c r="B14" s="258"/>
      <c r="C14" s="267"/>
      <c r="D14" s="268"/>
      <c r="E14" s="267"/>
      <c r="F14" s="260"/>
      <c r="G14" s="185">
        <f t="shared" si="1"/>
      </c>
      <c r="H14" s="179">
        <f t="shared" si="0"/>
      </c>
    </row>
    <row r="15" spans="1:8" ht="19.5" customHeight="1">
      <c r="A15" s="32">
        <v>9</v>
      </c>
      <c r="B15" s="258"/>
      <c r="C15" s="259"/>
      <c r="D15" s="268"/>
      <c r="E15" s="259"/>
      <c r="F15" s="260"/>
      <c r="G15" s="185">
        <f t="shared" si="1"/>
      </c>
      <c r="H15" s="179">
        <f t="shared" si="0"/>
      </c>
    </row>
    <row r="16" spans="1:8" ht="19.5" customHeight="1">
      <c r="A16" s="32">
        <v>10</v>
      </c>
      <c r="B16" s="258"/>
      <c r="C16" s="259"/>
      <c r="D16" s="268"/>
      <c r="E16" s="259"/>
      <c r="F16" s="260"/>
      <c r="G16" s="185">
        <f t="shared" si="1"/>
      </c>
      <c r="H16" s="179">
        <f t="shared" si="0"/>
      </c>
    </row>
    <row r="17" spans="1:8" ht="19.5" customHeight="1">
      <c r="A17" s="32">
        <v>11</v>
      </c>
      <c r="B17" s="258"/>
      <c r="C17" s="259"/>
      <c r="D17" s="268"/>
      <c r="E17" s="259"/>
      <c r="F17" s="260"/>
      <c r="G17" s="185">
        <f t="shared" si="1"/>
      </c>
      <c r="H17" s="179">
        <f t="shared" si="0"/>
      </c>
    </row>
    <row r="18" spans="1:8" ht="19.5" customHeight="1">
      <c r="A18" s="32">
        <v>12</v>
      </c>
      <c r="B18" s="258"/>
      <c r="C18" s="259"/>
      <c r="D18" s="268"/>
      <c r="E18" s="259"/>
      <c r="F18" s="260"/>
      <c r="G18" s="185">
        <f t="shared" si="1"/>
      </c>
      <c r="H18" s="179">
        <f t="shared" si="0"/>
      </c>
    </row>
    <row r="19" spans="1:8" ht="19.5" customHeight="1">
      <c r="A19" s="32">
        <v>13</v>
      </c>
      <c r="B19" s="258"/>
      <c r="C19" s="259"/>
      <c r="D19" s="268"/>
      <c r="E19" s="259"/>
      <c r="F19" s="260"/>
      <c r="G19" s="185">
        <f t="shared" si="1"/>
      </c>
      <c r="H19" s="179">
        <f t="shared" si="0"/>
      </c>
    </row>
    <row r="20" spans="1:8" ht="19.5" customHeight="1">
      <c r="A20" s="32">
        <v>14</v>
      </c>
      <c r="B20" s="258"/>
      <c r="C20" s="259"/>
      <c r="D20" s="268"/>
      <c r="E20" s="259"/>
      <c r="F20" s="260"/>
      <c r="G20" s="185">
        <f t="shared" si="1"/>
      </c>
      <c r="H20" s="179">
        <f t="shared" si="0"/>
      </c>
    </row>
    <row r="21" spans="1:8" ht="19.5" customHeight="1">
      <c r="A21" s="32">
        <v>15</v>
      </c>
      <c r="B21" s="258"/>
      <c r="C21" s="259"/>
      <c r="D21" s="268"/>
      <c r="E21" s="259"/>
      <c r="F21" s="260"/>
      <c r="G21" s="185">
        <f t="shared" si="1"/>
      </c>
      <c r="H21" s="179">
        <f t="shared" si="0"/>
      </c>
    </row>
    <row r="22" spans="1:8" ht="19.5" customHeight="1">
      <c r="A22" s="32">
        <v>16</v>
      </c>
      <c r="B22" s="258"/>
      <c r="C22" s="259"/>
      <c r="D22" s="268"/>
      <c r="E22" s="259"/>
      <c r="F22" s="260"/>
      <c r="G22" s="185">
        <f t="shared" si="1"/>
      </c>
      <c r="H22" s="179">
        <f t="shared" si="0"/>
      </c>
    </row>
    <row r="23" spans="1:8" ht="19.5" customHeight="1">
      <c r="A23" s="32">
        <v>17</v>
      </c>
      <c r="B23" s="258"/>
      <c r="C23" s="259"/>
      <c r="D23" s="268"/>
      <c r="E23" s="259"/>
      <c r="F23" s="260"/>
      <c r="G23" s="185">
        <f t="shared" si="1"/>
      </c>
      <c r="H23" s="179">
        <f t="shared" si="0"/>
      </c>
    </row>
    <row r="24" spans="1:8" ht="19.5" customHeight="1">
      <c r="A24" s="32">
        <v>18</v>
      </c>
      <c r="B24" s="258"/>
      <c r="C24" s="259"/>
      <c r="D24" s="268"/>
      <c r="E24" s="259"/>
      <c r="F24" s="260"/>
      <c r="G24" s="185">
        <f t="shared" si="1"/>
      </c>
      <c r="H24" s="179">
        <f t="shared" si="0"/>
      </c>
    </row>
    <row r="25" spans="1:8" ht="19.5" customHeight="1">
      <c r="A25" s="32">
        <v>19</v>
      </c>
      <c r="B25" s="258"/>
      <c r="C25" s="259"/>
      <c r="D25" s="268"/>
      <c r="E25" s="259"/>
      <c r="F25" s="260"/>
      <c r="G25" s="185">
        <f t="shared" si="1"/>
      </c>
      <c r="H25" s="179">
        <f t="shared" si="0"/>
      </c>
    </row>
    <row r="26" spans="1:9" ht="19.5" customHeight="1" thickBot="1">
      <c r="A26" s="38">
        <v>20</v>
      </c>
      <c r="B26" s="262"/>
      <c r="C26" s="259"/>
      <c r="D26" s="269"/>
      <c r="E26" s="263"/>
      <c r="F26" s="265"/>
      <c r="G26" s="185">
        <f t="shared" si="1"/>
      </c>
      <c r="H26" s="179">
        <f t="shared" si="0"/>
      </c>
      <c r="I26" s="91"/>
    </row>
    <row r="27" spans="1:8" ht="19.5" customHeight="1" thickTop="1">
      <c r="A27" s="410" t="s">
        <v>44</v>
      </c>
      <c r="B27" s="411"/>
      <c r="C27" s="411"/>
      <c r="D27" s="411"/>
      <c r="E27" s="411"/>
      <c r="F27" s="42">
        <f>SUM(F7:F26)</f>
        <v>0</v>
      </c>
      <c r="G27" s="42">
        <f>SUM(G7:G26)</f>
        <v>0</v>
      </c>
      <c r="H27" s="42">
        <f>SUM(H7:H26)</f>
        <v>0</v>
      </c>
    </row>
    <row r="28" spans="1:8" ht="19.5" customHeight="1">
      <c r="A28" s="43" t="s">
        <v>45</v>
      </c>
      <c r="B28" s="44"/>
      <c r="C28" s="44"/>
      <c r="D28" s="44"/>
      <c r="E28" s="44"/>
      <c r="F28" s="45"/>
      <c r="G28" s="45"/>
      <c r="H28" s="45"/>
    </row>
    <row r="29" spans="1:8" ht="19.5" customHeight="1">
      <c r="A29" s="43" t="s">
        <v>46</v>
      </c>
      <c r="B29" s="44"/>
      <c r="C29" s="44"/>
      <c r="D29" s="44"/>
      <c r="E29" s="44"/>
      <c r="F29" s="45"/>
      <c r="G29" s="45"/>
      <c r="H29" s="45"/>
    </row>
    <row r="30" spans="1:8" ht="19.5" customHeight="1">
      <c r="A30" s="43" t="s">
        <v>47</v>
      </c>
      <c r="B30" s="44"/>
      <c r="C30" s="44"/>
      <c r="D30" s="44"/>
      <c r="E30" s="44"/>
      <c r="F30" s="45"/>
      <c r="G30" s="45"/>
      <c r="H30" s="45"/>
    </row>
    <row r="31" spans="1:11" s="23" customFormat="1" ht="19.5" customHeight="1">
      <c r="A31" s="43" t="str">
        <f>"※選定額欄は、"&amp;F5&amp;"と基準額とを比較して小さい方の額を記入すること。ただし、千円未満切り捨てとする。"</f>
        <v>※選定額欄は、補助対象経費
の支出予定額と基準額とを比較して小さい方の額を記入すること。ただし、千円未満切り捨てとする。</v>
      </c>
      <c r="B31" s="26"/>
      <c r="C31" s="26"/>
      <c r="D31" s="27"/>
      <c r="E31" s="26"/>
      <c r="F31" s="26"/>
      <c r="G31" s="26"/>
      <c r="H31" s="26"/>
      <c r="J31" s="25"/>
      <c r="K31" s="25"/>
    </row>
    <row r="32" spans="1:11" s="28" customFormat="1" ht="19.5" customHeight="1">
      <c r="A32" s="23" t="s">
        <v>58</v>
      </c>
      <c r="B32" s="23"/>
      <c r="C32" s="23"/>
      <c r="D32" s="24"/>
      <c r="E32" s="23"/>
      <c r="F32" s="23"/>
      <c r="G32" s="23"/>
      <c r="H32" s="23"/>
      <c r="J32" s="25"/>
      <c r="K32" s="25"/>
    </row>
    <row r="33" spans="1:11" s="28" customFormat="1" ht="19.5" customHeight="1">
      <c r="A33" s="401" t="s">
        <v>57</v>
      </c>
      <c r="B33" s="401"/>
      <c r="C33" s="401"/>
      <c r="D33" s="401"/>
      <c r="E33" s="401"/>
      <c r="F33" s="401"/>
      <c r="G33" s="401"/>
      <c r="H33" s="401"/>
      <c r="J33" s="25"/>
      <c r="K33" s="25"/>
    </row>
    <row r="34" spans="4:11" s="28" customFormat="1" ht="19.5" customHeight="1">
      <c r="D34" s="27"/>
      <c r="H34" s="29" t="s">
        <v>50</v>
      </c>
      <c r="J34" s="25"/>
      <c r="K34" s="25"/>
    </row>
    <row r="35" spans="1:11" s="27" customFormat="1" ht="19.5" customHeight="1">
      <c r="A35" s="28"/>
      <c r="B35" s="28"/>
      <c r="C35" s="28"/>
      <c r="E35" s="28"/>
      <c r="F35" s="28"/>
      <c r="G35" s="28"/>
      <c r="H35" s="30" t="s">
        <v>33</v>
      </c>
      <c r="J35" s="31"/>
      <c r="K35" s="25"/>
    </row>
    <row r="36" spans="1:11" s="27" customFormat="1" ht="19.5" customHeight="1">
      <c r="A36" s="402" t="s">
        <v>35</v>
      </c>
      <c r="B36" s="413" t="s">
        <v>36</v>
      </c>
      <c r="C36" s="414"/>
      <c r="D36" s="414"/>
      <c r="E36" s="414"/>
      <c r="F36" s="399" t="s">
        <v>37</v>
      </c>
      <c r="G36" s="402" t="s">
        <v>38</v>
      </c>
      <c r="H36" s="399" t="s">
        <v>39</v>
      </c>
      <c r="J36" s="31"/>
      <c r="K36" s="25"/>
    </row>
    <row r="37" spans="1:10" ht="19.5" customHeight="1">
      <c r="A37" s="403"/>
      <c r="B37" s="32" t="s">
        <v>40</v>
      </c>
      <c r="C37" s="32" t="s">
        <v>41</v>
      </c>
      <c r="D37" s="32" t="s">
        <v>42</v>
      </c>
      <c r="E37" s="33" t="s">
        <v>43</v>
      </c>
      <c r="F37" s="400"/>
      <c r="G37" s="403"/>
      <c r="H37" s="400"/>
      <c r="J37" s="31"/>
    </row>
    <row r="38" spans="1:8" ht="19.5" customHeight="1">
      <c r="A38" s="32">
        <v>1</v>
      </c>
      <c r="B38" s="46" t="s">
        <v>51</v>
      </c>
      <c r="C38" s="47" t="s">
        <v>32</v>
      </c>
      <c r="D38" s="48">
        <v>41365</v>
      </c>
      <c r="E38" s="47" t="s">
        <v>52</v>
      </c>
      <c r="F38" s="49">
        <v>1000000</v>
      </c>
      <c r="G38" s="50">
        <f>IF(F38&gt;0,750000,"")</f>
        <v>750000</v>
      </c>
      <c r="H38" s="49">
        <f aca="true" t="shared" si="2" ref="H38:H57">ROUNDDOWN(MIN(F38:G38),-3)</f>
        <v>750000</v>
      </c>
    </row>
    <row r="39" spans="1:8" ht="19.5" customHeight="1">
      <c r="A39" s="32">
        <v>2</v>
      </c>
      <c r="B39" s="46" t="s">
        <v>53</v>
      </c>
      <c r="C39" s="47" t="s">
        <v>34</v>
      </c>
      <c r="D39" s="48">
        <v>41548</v>
      </c>
      <c r="E39" s="47" t="s">
        <v>54</v>
      </c>
      <c r="F39" s="49">
        <v>500000</v>
      </c>
      <c r="G39" s="50">
        <f aca="true" t="shared" si="3" ref="G39:G57">IF(F39&gt;0,750000,"")</f>
        <v>750000</v>
      </c>
      <c r="H39" s="49">
        <f t="shared" si="2"/>
        <v>500000</v>
      </c>
    </row>
    <row r="40" spans="1:8" ht="19.5" customHeight="1">
      <c r="A40" s="32">
        <v>3</v>
      </c>
      <c r="B40" s="46" t="s">
        <v>55</v>
      </c>
      <c r="C40" s="47" t="s">
        <v>31</v>
      </c>
      <c r="D40" s="48">
        <v>41579</v>
      </c>
      <c r="E40" s="47" t="s">
        <v>56</v>
      </c>
      <c r="F40" s="49">
        <v>450000</v>
      </c>
      <c r="G40" s="50">
        <f t="shared" si="3"/>
        <v>750000</v>
      </c>
      <c r="H40" s="49">
        <f t="shared" si="2"/>
        <v>450000</v>
      </c>
    </row>
    <row r="41" spans="1:8" ht="19.5" customHeight="1">
      <c r="A41" s="32">
        <v>4</v>
      </c>
      <c r="B41" s="34"/>
      <c r="C41" s="35"/>
      <c r="D41" s="36"/>
      <c r="E41" s="35"/>
      <c r="F41" s="49"/>
      <c r="G41" s="50">
        <f t="shared" si="3"/>
      </c>
      <c r="H41" s="49">
        <f t="shared" si="2"/>
        <v>0</v>
      </c>
    </row>
    <row r="42" spans="1:8" ht="19.5" customHeight="1">
      <c r="A42" s="32">
        <v>5</v>
      </c>
      <c r="B42" s="34"/>
      <c r="C42" s="35"/>
      <c r="D42" s="36"/>
      <c r="E42" s="35"/>
      <c r="F42" s="49"/>
      <c r="G42" s="50">
        <f t="shared" si="3"/>
      </c>
      <c r="H42" s="49">
        <f t="shared" si="2"/>
        <v>0</v>
      </c>
    </row>
    <row r="43" spans="1:8" ht="19.5" customHeight="1">
      <c r="A43" s="32">
        <v>6</v>
      </c>
      <c r="B43" s="34"/>
      <c r="C43" s="35"/>
      <c r="D43" s="36"/>
      <c r="E43" s="35"/>
      <c r="F43" s="49"/>
      <c r="G43" s="50">
        <f t="shared" si="3"/>
      </c>
      <c r="H43" s="49">
        <f t="shared" si="2"/>
        <v>0</v>
      </c>
    </row>
    <row r="44" spans="1:8" ht="19.5" customHeight="1">
      <c r="A44" s="32">
        <v>7</v>
      </c>
      <c r="B44" s="34"/>
      <c r="C44" s="35"/>
      <c r="D44" s="36"/>
      <c r="E44" s="35"/>
      <c r="F44" s="49"/>
      <c r="G44" s="50">
        <f t="shared" si="3"/>
      </c>
      <c r="H44" s="49">
        <f t="shared" si="2"/>
        <v>0</v>
      </c>
    </row>
    <row r="45" spans="1:8" ht="19.5" customHeight="1">
      <c r="A45" s="32">
        <v>8</v>
      </c>
      <c r="B45" s="34"/>
      <c r="C45" s="35"/>
      <c r="D45" s="36"/>
      <c r="E45" s="35"/>
      <c r="F45" s="49"/>
      <c r="G45" s="50">
        <f t="shared" si="3"/>
      </c>
      <c r="H45" s="49">
        <f t="shared" si="2"/>
        <v>0</v>
      </c>
    </row>
    <row r="46" spans="1:8" ht="19.5" customHeight="1">
      <c r="A46" s="32">
        <v>9</v>
      </c>
      <c r="B46" s="34"/>
      <c r="C46" s="35"/>
      <c r="D46" s="36"/>
      <c r="E46" s="35"/>
      <c r="F46" s="49"/>
      <c r="G46" s="50">
        <f t="shared" si="3"/>
      </c>
      <c r="H46" s="49">
        <f t="shared" si="2"/>
        <v>0</v>
      </c>
    </row>
    <row r="47" spans="1:8" ht="19.5" customHeight="1">
      <c r="A47" s="32">
        <v>10</v>
      </c>
      <c r="B47" s="34"/>
      <c r="C47" s="35"/>
      <c r="D47" s="36"/>
      <c r="E47" s="35"/>
      <c r="F47" s="49"/>
      <c r="G47" s="50">
        <f t="shared" si="3"/>
      </c>
      <c r="H47" s="49">
        <f t="shared" si="2"/>
        <v>0</v>
      </c>
    </row>
    <row r="48" spans="1:8" ht="19.5" customHeight="1">
      <c r="A48" s="32">
        <v>11</v>
      </c>
      <c r="B48" s="34"/>
      <c r="C48" s="35"/>
      <c r="D48" s="36"/>
      <c r="E48" s="35"/>
      <c r="F48" s="49"/>
      <c r="G48" s="50">
        <f t="shared" si="3"/>
      </c>
      <c r="H48" s="49">
        <f t="shared" si="2"/>
        <v>0</v>
      </c>
    </row>
    <row r="49" spans="1:8" ht="19.5" customHeight="1">
      <c r="A49" s="32">
        <v>12</v>
      </c>
      <c r="B49" s="34"/>
      <c r="C49" s="35"/>
      <c r="D49" s="36"/>
      <c r="E49" s="35"/>
      <c r="F49" s="49"/>
      <c r="G49" s="50">
        <f t="shared" si="3"/>
      </c>
      <c r="H49" s="49">
        <f t="shared" si="2"/>
        <v>0</v>
      </c>
    </row>
    <row r="50" spans="1:8" ht="19.5" customHeight="1">
      <c r="A50" s="32">
        <v>13</v>
      </c>
      <c r="B50" s="34"/>
      <c r="C50" s="35"/>
      <c r="D50" s="36"/>
      <c r="E50" s="35"/>
      <c r="F50" s="49"/>
      <c r="G50" s="50">
        <f t="shared" si="3"/>
      </c>
      <c r="H50" s="49">
        <f t="shared" si="2"/>
        <v>0</v>
      </c>
    </row>
    <row r="51" spans="1:8" ht="19.5" customHeight="1">
      <c r="A51" s="32">
        <v>14</v>
      </c>
      <c r="B51" s="34"/>
      <c r="C51" s="35"/>
      <c r="D51" s="36"/>
      <c r="E51" s="35"/>
      <c r="F51" s="49"/>
      <c r="G51" s="50">
        <f t="shared" si="3"/>
      </c>
      <c r="H51" s="49">
        <f t="shared" si="2"/>
        <v>0</v>
      </c>
    </row>
    <row r="52" spans="1:8" ht="19.5" customHeight="1">
      <c r="A52" s="32">
        <v>15</v>
      </c>
      <c r="B52" s="34"/>
      <c r="C52" s="35"/>
      <c r="D52" s="36"/>
      <c r="E52" s="35"/>
      <c r="F52" s="49"/>
      <c r="G52" s="50">
        <f t="shared" si="3"/>
      </c>
      <c r="H52" s="49">
        <f t="shared" si="2"/>
        <v>0</v>
      </c>
    </row>
    <row r="53" spans="1:8" ht="19.5" customHeight="1">
      <c r="A53" s="32">
        <v>16</v>
      </c>
      <c r="B53" s="34"/>
      <c r="C53" s="35"/>
      <c r="D53" s="36"/>
      <c r="E53" s="35"/>
      <c r="F53" s="49"/>
      <c r="G53" s="50">
        <f t="shared" si="3"/>
      </c>
      <c r="H53" s="49">
        <f t="shared" si="2"/>
        <v>0</v>
      </c>
    </row>
    <row r="54" spans="1:8" ht="19.5" customHeight="1">
      <c r="A54" s="32">
        <v>17</v>
      </c>
      <c r="B54" s="34"/>
      <c r="C54" s="35"/>
      <c r="D54" s="36"/>
      <c r="E54" s="35"/>
      <c r="F54" s="49"/>
      <c r="G54" s="50">
        <f t="shared" si="3"/>
      </c>
      <c r="H54" s="49">
        <f t="shared" si="2"/>
        <v>0</v>
      </c>
    </row>
    <row r="55" spans="1:8" ht="19.5" customHeight="1">
      <c r="A55" s="32">
        <v>18</v>
      </c>
      <c r="B55" s="34"/>
      <c r="C55" s="35"/>
      <c r="D55" s="36"/>
      <c r="E55" s="35"/>
      <c r="F55" s="49"/>
      <c r="G55" s="50">
        <f t="shared" si="3"/>
      </c>
      <c r="H55" s="49">
        <f t="shared" si="2"/>
        <v>0</v>
      </c>
    </row>
    <row r="56" spans="1:8" ht="19.5" customHeight="1">
      <c r="A56" s="32">
        <v>19</v>
      </c>
      <c r="B56" s="34"/>
      <c r="C56" s="35"/>
      <c r="D56" s="36"/>
      <c r="E56" s="35"/>
      <c r="F56" s="49"/>
      <c r="G56" s="50">
        <f t="shared" si="3"/>
      </c>
      <c r="H56" s="49">
        <f t="shared" si="2"/>
        <v>0</v>
      </c>
    </row>
    <row r="57" spans="1:8" ht="19.5" customHeight="1" thickBot="1">
      <c r="A57" s="38">
        <v>20</v>
      </c>
      <c r="B57" s="39"/>
      <c r="C57" s="35"/>
      <c r="D57" s="40"/>
      <c r="E57" s="41"/>
      <c r="F57" s="51"/>
      <c r="G57" s="50">
        <f t="shared" si="3"/>
      </c>
      <c r="H57" s="49">
        <f t="shared" si="2"/>
        <v>0</v>
      </c>
    </row>
    <row r="58" spans="1:8" ht="19.5" customHeight="1" thickTop="1">
      <c r="A58" s="410" t="s">
        <v>44</v>
      </c>
      <c r="B58" s="411"/>
      <c r="C58" s="411"/>
      <c r="D58" s="411"/>
      <c r="E58" s="411"/>
      <c r="F58" s="52">
        <f>SUM(F38:F57)</f>
        <v>1950000</v>
      </c>
      <c r="G58" s="52">
        <f>SUM(G38:G57)</f>
        <v>2250000</v>
      </c>
      <c r="H58" s="52">
        <f>SUM(H38:H57)</f>
        <v>1700000</v>
      </c>
    </row>
    <row r="59" spans="1:8" ht="15" customHeight="1">
      <c r="A59" s="43" t="s">
        <v>45</v>
      </c>
      <c r="B59" s="44"/>
      <c r="C59" s="44"/>
      <c r="D59" s="44"/>
      <c r="E59" s="44"/>
      <c r="F59" s="45"/>
      <c r="G59" s="45"/>
      <c r="H59" s="45"/>
    </row>
    <row r="60" spans="1:8" ht="15" customHeight="1">
      <c r="A60" s="43" t="s">
        <v>46</v>
      </c>
      <c r="B60" s="44"/>
      <c r="C60" s="44"/>
      <c r="D60" s="44"/>
      <c r="E60" s="44"/>
      <c r="F60" s="45"/>
      <c r="G60" s="45"/>
      <c r="H60" s="45"/>
    </row>
    <row r="61" spans="1:8" ht="15" customHeight="1">
      <c r="A61" s="43" t="s">
        <v>47</v>
      </c>
      <c r="B61" s="44"/>
      <c r="C61" s="44"/>
      <c r="D61" s="44"/>
      <c r="E61" s="44"/>
      <c r="F61" s="45"/>
      <c r="G61" s="45"/>
      <c r="H61" s="45"/>
    </row>
    <row r="62" ht="19.5" customHeight="1">
      <c r="A62" s="43" t="s">
        <v>48</v>
      </c>
    </row>
  </sheetData>
  <sheetProtection/>
  <mergeCells count="15">
    <mergeCell ref="A58:E58"/>
    <mergeCell ref="A27:E27"/>
    <mergeCell ref="A33:H33"/>
    <mergeCell ref="A36:A37"/>
    <mergeCell ref="B36:E36"/>
    <mergeCell ref="F36:F37"/>
    <mergeCell ref="G36:G37"/>
    <mergeCell ref="H36:H37"/>
    <mergeCell ref="I5:I6"/>
    <mergeCell ref="A2:H2"/>
    <mergeCell ref="A5:A6"/>
    <mergeCell ref="B5:E5"/>
    <mergeCell ref="F5:F6"/>
    <mergeCell ref="G5:G6"/>
    <mergeCell ref="H5:H6"/>
  </mergeCells>
  <dataValidations count="2">
    <dataValidation type="list" allowBlank="1" showInputMessage="1" showErrorMessage="1" sqref="C38:C57">
      <formula1>$J$1:$J$3</formula1>
    </dataValidation>
    <dataValidation type="list" allowBlank="1" showInputMessage="1" showErrorMessage="1" sqref="C7:C26">
      <formula1>$J$1:$J$4</formula1>
    </dataValidation>
  </dataValidations>
  <printOptions horizontalCentered="1"/>
  <pageMargins left="0.7874015748031497" right="0.7874015748031497" top="0.7874015748031497" bottom="0.5905511811023623" header="0.31496062992125984" footer="0.31496062992125984"/>
  <pageSetup horizontalDpi="600" verticalDpi="600" orientation="landscape" paperSize="9" scale="87" r:id="rId1"/>
  <colBreaks count="1" manualBreakCount="1">
    <brk id="8" max="65535" man="1"/>
  </colBreaks>
</worksheet>
</file>

<file path=xl/worksheets/sheet8.xml><?xml version="1.0" encoding="utf-8"?>
<worksheet xmlns="http://schemas.openxmlformats.org/spreadsheetml/2006/main" xmlns:r="http://schemas.openxmlformats.org/officeDocument/2006/relationships">
  <sheetPr>
    <tabColor theme="8" tint="-0.24997000396251678"/>
  </sheetPr>
  <dimension ref="A1:J60"/>
  <sheetViews>
    <sheetView view="pageBreakPreview" zoomScale="80" zoomScaleNormal="70" zoomScaleSheetLayoutView="80" zoomScalePageLayoutView="0" workbookViewId="0" topLeftCell="A1">
      <selection activeCell="F9" sqref="F9"/>
    </sheetView>
  </sheetViews>
  <sheetFormatPr defaultColWidth="9.00390625" defaultRowHeight="19.5" customHeight="1"/>
  <cols>
    <col min="1" max="1" width="4.625" style="26" customWidth="1"/>
    <col min="2" max="2" width="20.625" style="26" customWidth="1"/>
    <col min="3" max="3" width="15.625" style="26" customWidth="1"/>
    <col min="4" max="4" width="15.625" style="27" customWidth="1"/>
    <col min="5" max="7" width="20.625" style="26" customWidth="1"/>
    <col min="8" max="8" width="21.875" style="26" customWidth="1"/>
    <col min="9" max="9" width="20.625" style="25" customWidth="1"/>
    <col min="10" max="10" width="9.00390625" style="25" customWidth="1"/>
    <col min="11" max="16384" width="9.00390625" style="26" customWidth="1"/>
  </cols>
  <sheetData>
    <row r="1" spans="1:10" s="23" customFormat="1" ht="19.5" customHeight="1">
      <c r="A1" s="167" t="str">
        <f>IF('基本情報を入力'!T4="交付申請",I6,I7)</f>
        <v>別紙様式第１号　別添３</v>
      </c>
      <c r="B1" s="167"/>
      <c r="C1" s="167"/>
      <c r="D1" s="168"/>
      <c r="E1" s="167"/>
      <c r="F1" s="167"/>
      <c r="G1" s="167"/>
      <c r="H1" s="398"/>
      <c r="I1" s="25" t="s">
        <v>29</v>
      </c>
      <c r="J1" s="25"/>
    </row>
    <row r="2" spans="1:10" s="28" customFormat="1" ht="19.5" customHeight="1">
      <c r="A2" s="415" t="str">
        <f>IF('基本情報を入力'!T4="交付申請",I8,I9)</f>
        <v>有料職業紹介事業者利用（実施計画）</v>
      </c>
      <c r="B2" s="415"/>
      <c r="C2" s="415"/>
      <c r="D2" s="415"/>
      <c r="E2" s="415"/>
      <c r="F2" s="415"/>
      <c r="G2" s="415"/>
      <c r="H2" s="398"/>
      <c r="I2" s="25" t="s">
        <v>31</v>
      </c>
      <c r="J2" s="376"/>
    </row>
    <row r="3" spans="1:10" s="28" customFormat="1" ht="19.5" customHeight="1">
      <c r="A3" s="171"/>
      <c r="B3" s="171"/>
      <c r="C3" s="171"/>
      <c r="D3" s="170"/>
      <c r="E3" s="171"/>
      <c r="F3" s="171"/>
      <c r="G3" s="172" t="str">
        <f>"病院名： "&amp;'基本情報を入力'!T8</f>
        <v>病院名： </v>
      </c>
      <c r="H3" s="26"/>
      <c r="I3" s="25" t="s">
        <v>32</v>
      </c>
      <c r="J3" s="376"/>
    </row>
    <row r="4" spans="1:10" s="28" customFormat="1" ht="19.5" customHeight="1">
      <c r="A4" s="171"/>
      <c r="B4" s="171"/>
      <c r="C4" s="171"/>
      <c r="D4" s="170"/>
      <c r="E4" s="171"/>
      <c r="F4" s="171"/>
      <c r="G4" s="173" t="s">
        <v>33</v>
      </c>
      <c r="H4" s="26"/>
      <c r="I4" s="25" t="s">
        <v>34</v>
      </c>
      <c r="J4" s="25"/>
    </row>
    <row r="5" spans="1:9" ht="19.5" customHeight="1">
      <c r="A5" s="408" t="s">
        <v>35</v>
      </c>
      <c r="B5" s="404" t="s">
        <v>36</v>
      </c>
      <c r="C5" s="405"/>
      <c r="D5" s="405"/>
      <c r="E5" s="406" t="str">
        <f>IF('基本情報を入力'!T4="交付申請",I11,I13)</f>
        <v>補助対象経費
の支出予定額</v>
      </c>
      <c r="F5" s="408" t="s">
        <v>38</v>
      </c>
      <c r="G5" s="406" t="s">
        <v>39</v>
      </c>
      <c r="H5" s="27"/>
      <c r="I5" s="27"/>
    </row>
    <row r="6" spans="1:9" ht="19.5" customHeight="1">
      <c r="A6" s="409"/>
      <c r="B6" s="165" t="s">
        <v>40</v>
      </c>
      <c r="C6" s="165" t="s">
        <v>41</v>
      </c>
      <c r="D6" s="165" t="s">
        <v>42</v>
      </c>
      <c r="E6" s="407"/>
      <c r="F6" s="409"/>
      <c r="G6" s="407"/>
      <c r="H6" s="416"/>
      <c r="I6" s="26" t="s">
        <v>230</v>
      </c>
    </row>
    <row r="7" spans="1:9" ht="19.5" customHeight="1">
      <c r="A7" s="32">
        <v>1</v>
      </c>
      <c r="B7" s="174"/>
      <c r="C7" s="175"/>
      <c r="D7" s="176"/>
      <c r="E7" s="177"/>
      <c r="F7" s="185">
        <f>IF(E7=0,"",949000)</f>
      </c>
      <c r="G7" s="179">
        <f>IF(E7=0,"",ROUNDDOWN(MIN(E7:F7),-3))</f>
      </c>
      <c r="H7" s="416"/>
      <c r="I7" s="26" t="s">
        <v>231</v>
      </c>
    </row>
    <row r="8" spans="1:9" ht="19.5" customHeight="1">
      <c r="A8" s="32">
        <v>2</v>
      </c>
      <c r="B8" s="174"/>
      <c r="C8" s="175"/>
      <c r="D8" s="176"/>
      <c r="E8" s="177"/>
      <c r="F8" s="185">
        <f aca="true" t="shared" si="0" ref="F8:F26">IF(E8=0,"",949000)</f>
      </c>
      <c r="G8" s="179">
        <f aca="true" t="shared" si="1" ref="G8:G26">IF(E8=0,"",ROUNDDOWN(MIN(E8:F8),-3))</f>
      </c>
      <c r="H8" s="416"/>
      <c r="I8" s="26" t="s">
        <v>232</v>
      </c>
    </row>
    <row r="9" spans="1:9" ht="19.5" customHeight="1">
      <c r="A9" s="32">
        <v>3</v>
      </c>
      <c r="B9" s="174"/>
      <c r="C9" s="175"/>
      <c r="D9" s="176"/>
      <c r="E9" s="177"/>
      <c r="F9" s="185">
        <f>IF(E9=0,"",949000)</f>
      </c>
      <c r="G9" s="179">
        <f t="shared" si="1"/>
      </c>
      <c r="I9" s="26" t="s">
        <v>233</v>
      </c>
    </row>
    <row r="10" spans="1:9" ht="19.5" customHeight="1">
      <c r="A10" s="32">
        <v>4</v>
      </c>
      <c r="B10" s="174"/>
      <c r="C10" s="175"/>
      <c r="D10" s="176"/>
      <c r="E10" s="177"/>
      <c r="F10" s="185">
        <f t="shared" si="0"/>
      </c>
      <c r="G10" s="179">
        <f t="shared" si="1"/>
      </c>
      <c r="I10" s="26"/>
    </row>
    <row r="11" spans="1:9" ht="19.5" customHeight="1">
      <c r="A11" s="32">
        <v>5</v>
      </c>
      <c r="B11" s="174"/>
      <c r="C11" s="175"/>
      <c r="D11" s="176"/>
      <c r="E11" s="177"/>
      <c r="F11" s="185">
        <f t="shared" si="0"/>
      </c>
      <c r="G11" s="179">
        <f t="shared" si="1"/>
      </c>
      <c r="I11" s="31" t="s">
        <v>220</v>
      </c>
    </row>
    <row r="12" spans="1:9" ht="19.5" customHeight="1">
      <c r="A12" s="32">
        <v>6</v>
      </c>
      <c r="B12" s="174"/>
      <c r="C12" s="175"/>
      <c r="D12" s="176"/>
      <c r="E12" s="177"/>
      <c r="F12" s="185">
        <f t="shared" si="0"/>
      </c>
      <c r="G12" s="179">
        <f t="shared" si="1"/>
      </c>
      <c r="I12" s="31"/>
    </row>
    <row r="13" spans="1:9" ht="19.5" customHeight="1">
      <c r="A13" s="32">
        <v>7</v>
      </c>
      <c r="B13" s="174"/>
      <c r="C13" s="175"/>
      <c r="D13" s="176"/>
      <c r="E13" s="177"/>
      <c r="F13" s="185">
        <f t="shared" si="0"/>
      </c>
      <c r="G13" s="179">
        <f t="shared" si="1"/>
      </c>
      <c r="I13" s="31" t="s">
        <v>221</v>
      </c>
    </row>
    <row r="14" spans="1:7" ht="19.5" customHeight="1">
      <c r="A14" s="32">
        <v>8</v>
      </c>
      <c r="B14" s="174"/>
      <c r="C14" s="175"/>
      <c r="D14" s="176"/>
      <c r="E14" s="177"/>
      <c r="F14" s="185">
        <f t="shared" si="0"/>
      </c>
      <c r="G14" s="179">
        <f t="shared" si="1"/>
      </c>
    </row>
    <row r="15" spans="1:7" ht="19.5" customHeight="1">
      <c r="A15" s="32">
        <v>9</v>
      </c>
      <c r="B15" s="174"/>
      <c r="C15" s="175"/>
      <c r="D15" s="176"/>
      <c r="E15" s="177"/>
      <c r="F15" s="185">
        <f t="shared" si="0"/>
      </c>
      <c r="G15" s="179">
        <f t="shared" si="1"/>
      </c>
    </row>
    <row r="16" spans="1:7" ht="19.5" customHeight="1">
      <c r="A16" s="32">
        <v>10</v>
      </c>
      <c r="B16" s="174"/>
      <c r="C16" s="175"/>
      <c r="D16" s="176"/>
      <c r="E16" s="177"/>
      <c r="F16" s="185">
        <f t="shared" si="0"/>
      </c>
      <c r="G16" s="179">
        <f t="shared" si="1"/>
      </c>
    </row>
    <row r="17" spans="1:7" ht="19.5" customHeight="1">
      <c r="A17" s="32">
        <v>11</v>
      </c>
      <c r="B17" s="174"/>
      <c r="C17" s="175"/>
      <c r="D17" s="176"/>
      <c r="E17" s="177"/>
      <c r="F17" s="185">
        <f t="shared" si="0"/>
      </c>
      <c r="G17" s="179">
        <f t="shared" si="1"/>
      </c>
    </row>
    <row r="18" spans="1:7" ht="19.5" customHeight="1">
      <c r="A18" s="32">
        <v>12</v>
      </c>
      <c r="B18" s="174"/>
      <c r="C18" s="175"/>
      <c r="D18" s="176"/>
      <c r="E18" s="177"/>
      <c r="F18" s="185">
        <f t="shared" si="0"/>
      </c>
      <c r="G18" s="179">
        <f t="shared" si="1"/>
      </c>
    </row>
    <row r="19" spans="1:7" ht="19.5" customHeight="1">
      <c r="A19" s="32">
        <v>13</v>
      </c>
      <c r="B19" s="174"/>
      <c r="C19" s="175"/>
      <c r="D19" s="176"/>
      <c r="E19" s="177"/>
      <c r="F19" s="185">
        <f t="shared" si="0"/>
      </c>
      <c r="G19" s="179">
        <f t="shared" si="1"/>
      </c>
    </row>
    <row r="20" spans="1:7" ht="19.5" customHeight="1">
      <c r="A20" s="32">
        <v>14</v>
      </c>
      <c r="B20" s="174"/>
      <c r="C20" s="175"/>
      <c r="D20" s="176"/>
      <c r="E20" s="177"/>
      <c r="F20" s="185">
        <f t="shared" si="0"/>
      </c>
      <c r="G20" s="179">
        <f t="shared" si="1"/>
      </c>
    </row>
    <row r="21" spans="1:7" ht="19.5" customHeight="1">
      <c r="A21" s="32">
        <v>15</v>
      </c>
      <c r="B21" s="174"/>
      <c r="C21" s="175"/>
      <c r="D21" s="176"/>
      <c r="E21" s="177"/>
      <c r="F21" s="185">
        <f t="shared" si="0"/>
      </c>
      <c r="G21" s="179">
        <f t="shared" si="1"/>
      </c>
    </row>
    <row r="22" spans="1:7" ht="19.5" customHeight="1">
      <c r="A22" s="32">
        <v>16</v>
      </c>
      <c r="B22" s="174"/>
      <c r="C22" s="175"/>
      <c r="D22" s="176"/>
      <c r="E22" s="177"/>
      <c r="F22" s="185">
        <f t="shared" si="0"/>
      </c>
      <c r="G22" s="179">
        <f t="shared" si="1"/>
      </c>
    </row>
    <row r="23" spans="1:7" ht="19.5" customHeight="1">
      <c r="A23" s="32">
        <v>17</v>
      </c>
      <c r="B23" s="174"/>
      <c r="C23" s="175"/>
      <c r="D23" s="176"/>
      <c r="E23" s="177"/>
      <c r="F23" s="185">
        <f t="shared" si="0"/>
      </c>
      <c r="G23" s="179">
        <f t="shared" si="1"/>
      </c>
    </row>
    <row r="24" spans="1:7" ht="19.5" customHeight="1">
      <c r="A24" s="32">
        <v>18</v>
      </c>
      <c r="B24" s="174"/>
      <c r="C24" s="175"/>
      <c r="D24" s="176"/>
      <c r="E24" s="177"/>
      <c r="F24" s="185">
        <f t="shared" si="0"/>
      </c>
      <c r="G24" s="179">
        <f t="shared" si="1"/>
      </c>
    </row>
    <row r="25" spans="1:7" ht="19.5" customHeight="1">
      <c r="A25" s="32">
        <v>19</v>
      </c>
      <c r="B25" s="174"/>
      <c r="C25" s="175"/>
      <c r="D25" s="176"/>
      <c r="E25" s="177"/>
      <c r="F25" s="185">
        <f t="shared" si="0"/>
      </c>
      <c r="G25" s="179">
        <f t="shared" si="1"/>
      </c>
    </row>
    <row r="26" spans="1:7" ht="19.5" customHeight="1" thickBot="1">
      <c r="A26" s="38">
        <v>20</v>
      </c>
      <c r="B26" s="180"/>
      <c r="C26" s="175"/>
      <c r="D26" s="181"/>
      <c r="E26" s="183"/>
      <c r="F26" s="185">
        <f t="shared" si="0"/>
      </c>
      <c r="G26" s="179">
        <f t="shared" si="1"/>
      </c>
    </row>
    <row r="27" spans="1:8" ht="19.5" customHeight="1" thickTop="1">
      <c r="A27" s="410" t="s">
        <v>44</v>
      </c>
      <c r="B27" s="411"/>
      <c r="C27" s="411"/>
      <c r="D27" s="411"/>
      <c r="E27" s="42">
        <f>SUM(E7:E26)</f>
        <v>0</v>
      </c>
      <c r="F27" s="42">
        <f>SUM(F7:F26)</f>
        <v>0</v>
      </c>
      <c r="G27" s="42">
        <f>SUM(G7:G26)</f>
        <v>0</v>
      </c>
      <c r="H27" s="91"/>
    </row>
    <row r="28" spans="1:7" ht="19.5" customHeight="1">
      <c r="A28" s="43" t="s">
        <v>45</v>
      </c>
      <c r="B28" s="44"/>
      <c r="C28" s="44"/>
      <c r="D28" s="44"/>
      <c r="E28" s="45"/>
      <c r="F28" s="45"/>
      <c r="G28" s="45"/>
    </row>
    <row r="29" spans="1:10" s="23" customFormat="1" ht="19.5" customHeight="1">
      <c r="A29" s="43" t="s">
        <v>46</v>
      </c>
      <c r="B29" s="44"/>
      <c r="C29" s="44"/>
      <c r="D29" s="44"/>
      <c r="E29" s="45"/>
      <c r="F29" s="45"/>
      <c r="G29" s="45"/>
      <c r="H29" s="26"/>
      <c r="I29" s="25"/>
      <c r="J29" s="25"/>
    </row>
    <row r="30" spans="1:10" s="23" customFormat="1" ht="19.5" customHeight="1">
      <c r="A30" s="43" t="str">
        <f>"※選定額欄は、"&amp;E5&amp;"と基準額とを比較して小さい方の額を記入すること。ただし、千円未満切り捨てとする。"</f>
        <v>※選定額欄は、補助対象経費
の支出予定額と基準額とを比較して小さい方の額を記入すること。ただし、千円未満切り捨てとする。</v>
      </c>
      <c r="B30" s="26"/>
      <c r="C30" s="26"/>
      <c r="D30" s="27"/>
      <c r="E30" s="26"/>
      <c r="F30" s="26"/>
      <c r="G30" s="26"/>
      <c r="H30" s="26"/>
      <c r="I30" s="25"/>
      <c r="J30" s="25"/>
    </row>
    <row r="31" spans="1:7" ht="19.5" customHeight="1">
      <c r="A31" s="23" t="s">
        <v>60</v>
      </c>
      <c r="B31" s="23"/>
      <c r="C31" s="23"/>
      <c r="D31" s="24"/>
      <c r="E31" s="23"/>
      <c r="F31" s="23"/>
      <c r="G31" s="23"/>
    </row>
    <row r="32" spans="1:8" ht="19.5" customHeight="1">
      <c r="A32" s="401" t="s">
        <v>59</v>
      </c>
      <c r="B32" s="401"/>
      <c r="C32" s="401"/>
      <c r="D32" s="401"/>
      <c r="E32" s="401"/>
      <c r="F32" s="401"/>
      <c r="G32" s="401"/>
      <c r="H32" s="23"/>
    </row>
    <row r="33" spans="1:10" s="27" customFormat="1" ht="19.5" customHeight="1">
      <c r="A33" s="26"/>
      <c r="B33" s="26"/>
      <c r="C33" s="26"/>
      <c r="E33" s="26"/>
      <c r="F33" s="28"/>
      <c r="G33" s="53" t="s">
        <v>50</v>
      </c>
      <c r="H33" s="28"/>
      <c r="I33" s="31"/>
      <c r="J33" s="25"/>
    </row>
    <row r="34" spans="1:10" s="27" customFormat="1" ht="19.5" customHeight="1">
      <c r="A34" s="26"/>
      <c r="B34" s="26"/>
      <c r="C34" s="26"/>
      <c r="E34" s="26"/>
      <c r="F34" s="28"/>
      <c r="G34" s="30" t="s">
        <v>33</v>
      </c>
      <c r="H34" s="28"/>
      <c r="I34" s="31"/>
      <c r="J34" s="25"/>
    </row>
    <row r="35" spans="1:9" ht="19.5" customHeight="1">
      <c r="A35" s="402" t="s">
        <v>35</v>
      </c>
      <c r="B35" s="413" t="s">
        <v>36</v>
      </c>
      <c r="C35" s="414"/>
      <c r="D35" s="414"/>
      <c r="E35" s="399" t="s">
        <v>37</v>
      </c>
      <c r="F35" s="402" t="s">
        <v>38</v>
      </c>
      <c r="G35" s="399" t="s">
        <v>39</v>
      </c>
      <c r="H35" s="28"/>
      <c r="I35" s="31"/>
    </row>
    <row r="36" spans="1:8" ht="19.5" customHeight="1">
      <c r="A36" s="403"/>
      <c r="B36" s="32" t="s">
        <v>40</v>
      </c>
      <c r="C36" s="32" t="s">
        <v>41</v>
      </c>
      <c r="D36" s="32" t="s">
        <v>42</v>
      </c>
      <c r="E36" s="400"/>
      <c r="F36" s="403"/>
      <c r="G36" s="400"/>
      <c r="H36" s="27"/>
    </row>
    <row r="37" spans="1:8" ht="19.5" customHeight="1">
      <c r="A37" s="32">
        <v>1</v>
      </c>
      <c r="B37" s="46" t="s">
        <v>51</v>
      </c>
      <c r="C37" s="47" t="s">
        <v>32</v>
      </c>
      <c r="D37" s="48">
        <v>41365</v>
      </c>
      <c r="E37" s="49">
        <v>1000000</v>
      </c>
      <c r="F37" s="50">
        <f>IF(E37&gt;0,949000,"")</f>
        <v>949000</v>
      </c>
      <c r="G37" s="49">
        <f aca="true" t="shared" si="2" ref="G37:G56">ROUNDDOWN(MIN(E37:F37),-3)</f>
        <v>949000</v>
      </c>
      <c r="H37" s="27"/>
    </row>
    <row r="38" spans="1:7" ht="19.5" customHeight="1">
      <c r="A38" s="32">
        <v>2</v>
      </c>
      <c r="B38" s="46" t="s">
        <v>53</v>
      </c>
      <c r="C38" s="47" t="s">
        <v>34</v>
      </c>
      <c r="D38" s="48">
        <v>41548</v>
      </c>
      <c r="E38" s="49">
        <v>400000</v>
      </c>
      <c r="F38" s="50">
        <f aca="true" t="shared" si="3" ref="F38:F56">IF(E38&gt;0,949000,"")</f>
        <v>949000</v>
      </c>
      <c r="G38" s="49">
        <f t="shared" si="2"/>
        <v>400000</v>
      </c>
    </row>
    <row r="39" spans="1:7" ht="19.5" customHeight="1">
      <c r="A39" s="32">
        <v>3</v>
      </c>
      <c r="B39" s="46" t="s">
        <v>55</v>
      </c>
      <c r="C39" s="47" t="s">
        <v>31</v>
      </c>
      <c r="D39" s="48">
        <v>41579</v>
      </c>
      <c r="E39" s="49">
        <v>550000</v>
      </c>
      <c r="F39" s="50">
        <f t="shared" si="3"/>
        <v>949000</v>
      </c>
      <c r="G39" s="49">
        <f t="shared" si="2"/>
        <v>550000</v>
      </c>
    </row>
    <row r="40" spans="1:7" ht="19.5" customHeight="1">
      <c r="A40" s="32">
        <v>4</v>
      </c>
      <c r="B40" s="34"/>
      <c r="C40" s="35"/>
      <c r="D40" s="36"/>
      <c r="E40" s="49"/>
      <c r="F40" s="50">
        <f t="shared" si="3"/>
      </c>
      <c r="G40" s="49">
        <f t="shared" si="2"/>
        <v>0</v>
      </c>
    </row>
    <row r="41" spans="1:7" ht="19.5" customHeight="1">
      <c r="A41" s="32">
        <v>5</v>
      </c>
      <c r="B41" s="34"/>
      <c r="C41" s="35"/>
      <c r="D41" s="36"/>
      <c r="E41" s="49"/>
      <c r="F41" s="50">
        <f t="shared" si="3"/>
      </c>
      <c r="G41" s="49">
        <f t="shared" si="2"/>
        <v>0</v>
      </c>
    </row>
    <row r="42" spans="1:7" ht="19.5" customHeight="1">
      <c r="A42" s="32">
        <v>6</v>
      </c>
      <c r="B42" s="34"/>
      <c r="C42" s="35"/>
      <c r="D42" s="36"/>
      <c r="E42" s="49"/>
      <c r="F42" s="50">
        <f t="shared" si="3"/>
      </c>
      <c r="G42" s="49">
        <f t="shared" si="2"/>
        <v>0</v>
      </c>
    </row>
    <row r="43" spans="1:7" ht="19.5" customHeight="1">
      <c r="A43" s="32">
        <v>7</v>
      </c>
      <c r="B43" s="34"/>
      <c r="C43" s="35"/>
      <c r="D43" s="36"/>
      <c r="E43" s="49"/>
      <c r="F43" s="50">
        <f t="shared" si="3"/>
      </c>
      <c r="G43" s="49">
        <f t="shared" si="2"/>
        <v>0</v>
      </c>
    </row>
    <row r="44" spans="1:7" ht="19.5" customHeight="1">
      <c r="A44" s="32">
        <v>8</v>
      </c>
      <c r="B44" s="34"/>
      <c r="C44" s="35"/>
      <c r="D44" s="36"/>
      <c r="E44" s="49"/>
      <c r="F44" s="50">
        <f t="shared" si="3"/>
      </c>
      <c r="G44" s="49">
        <f t="shared" si="2"/>
        <v>0</v>
      </c>
    </row>
    <row r="45" spans="1:7" ht="19.5" customHeight="1">
      <c r="A45" s="32">
        <v>9</v>
      </c>
      <c r="B45" s="34"/>
      <c r="C45" s="35"/>
      <c r="D45" s="36"/>
      <c r="E45" s="49"/>
      <c r="F45" s="50">
        <f t="shared" si="3"/>
      </c>
      <c r="G45" s="49">
        <f t="shared" si="2"/>
        <v>0</v>
      </c>
    </row>
    <row r="46" spans="1:7" ht="19.5" customHeight="1">
      <c r="A46" s="32">
        <v>10</v>
      </c>
      <c r="B46" s="34"/>
      <c r="C46" s="35"/>
      <c r="D46" s="36"/>
      <c r="E46" s="49"/>
      <c r="F46" s="50">
        <f t="shared" si="3"/>
      </c>
      <c r="G46" s="49">
        <f t="shared" si="2"/>
        <v>0</v>
      </c>
    </row>
    <row r="47" spans="1:7" ht="19.5" customHeight="1">
      <c r="A47" s="32">
        <v>11</v>
      </c>
      <c r="B47" s="34"/>
      <c r="C47" s="35"/>
      <c r="D47" s="36"/>
      <c r="E47" s="49"/>
      <c r="F47" s="50">
        <f t="shared" si="3"/>
      </c>
      <c r="G47" s="49">
        <f t="shared" si="2"/>
        <v>0</v>
      </c>
    </row>
    <row r="48" spans="1:7" ht="19.5" customHeight="1">
      <c r="A48" s="32">
        <v>12</v>
      </c>
      <c r="B48" s="34"/>
      <c r="C48" s="35"/>
      <c r="D48" s="36"/>
      <c r="E48" s="49"/>
      <c r="F48" s="50">
        <f t="shared" si="3"/>
      </c>
      <c r="G48" s="49">
        <f t="shared" si="2"/>
        <v>0</v>
      </c>
    </row>
    <row r="49" spans="1:7" ht="19.5" customHeight="1">
      <c r="A49" s="32">
        <v>13</v>
      </c>
      <c r="B49" s="34"/>
      <c r="C49" s="35"/>
      <c r="D49" s="36"/>
      <c r="E49" s="49"/>
      <c r="F49" s="50">
        <f t="shared" si="3"/>
      </c>
      <c r="G49" s="49">
        <f t="shared" si="2"/>
        <v>0</v>
      </c>
    </row>
    <row r="50" spans="1:7" ht="19.5" customHeight="1">
      <c r="A50" s="32">
        <v>14</v>
      </c>
      <c r="B50" s="34"/>
      <c r="C50" s="35"/>
      <c r="D50" s="36"/>
      <c r="E50" s="49"/>
      <c r="F50" s="50">
        <f t="shared" si="3"/>
      </c>
      <c r="G50" s="49">
        <f t="shared" si="2"/>
        <v>0</v>
      </c>
    </row>
    <row r="51" spans="1:7" ht="19.5" customHeight="1">
      <c r="A51" s="32">
        <v>15</v>
      </c>
      <c r="B51" s="34"/>
      <c r="C51" s="35"/>
      <c r="D51" s="36"/>
      <c r="E51" s="49"/>
      <c r="F51" s="50">
        <f t="shared" si="3"/>
      </c>
      <c r="G51" s="49">
        <f t="shared" si="2"/>
        <v>0</v>
      </c>
    </row>
    <row r="52" spans="1:7" ht="19.5" customHeight="1">
      <c r="A52" s="32">
        <v>16</v>
      </c>
      <c r="B52" s="34"/>
      <c r="C52" s="35"/>
      <c r="D52" s="36"/>
      <c r="E52" s="49"/>
      <c r="F52" s="50">
        <f t="shared" si="3"/>
      </c>
      <c r="G52" s="49">
        <f t="shared" si="2"/>
        <v>0</v>
      </c>
    </row>
    <row r="53" spans="1:7" ht="19.5" customHeight="1">
      <c r="A53" s="32">
        <v>17</v>
      </c>
      <c r="B53" s="34"/>
      <c r="C53" s="35"/>
      <c r="D53" s="36"/>
      <c r="E53" s="49"/>
      <c r="F53" s="50">
        <f t="shared" si="3"/>
      </c>
      <c r="G53" s="49">
        <f t="shared" si="2"/>
        <v>0</v>
      </c>
    </row>
    <row r="54" spans="1:7" ht="19.5" customHeight="1">
      <c r="A54" s="32">
        <v>18</v>
      </c>
      <c r="B54" s="34"/>
      <c r="C54" s="35"/>
      <c r="D54" s="36"/>
      <c r="E54" s="49"/>
      <c r="F54" s="50">
        <f t="shared" si="3"/>
      </c>
      <c r="G54" s="49">
        <f t="shared" si="2"/>
        <v>0</v>
      </c>
    </row>
    <row r="55" spans="1:7" ht="19.5" customHeight="1">
      <c r="A55" s="32">
        <v>19</v>
      </c>
      <c r="B55" s="34"/>
      <c r="C55" s="35"/>
      <c r="D55" s="36"/>
      <c r="E55" s="49"/>
      <c r="F55" s="50">
        <f t="shared" si="3"/>
      </c>
      <c r="G55" s="49">
        <f t="shared" si="2"/>
        <v>0</v>
      </c>
    </row>
    <row r="56" spans="1:7" ht="19.5" customHeight="1" thickBot="1">
      <c r="A56" s="38">
        <v>20</v>
      </c>
      <c r="B56" s="39"/>
      <c r="C56" s="35"/>
      <c r="D56" s="40"/>
      <c r="E56" s="51"/>
      <c r="F56" s="50">
        <f t="shared" si="3"/>
      </c>
      <c r="G56" s="49">
        <f t="shared" si="2"/>
        <v>0</v>
      </c>
    </row>
    <row r="57" spans="1:7" ht="15" customHeight="1" thickTop="1">
      <c r="A57" s="410" t="s">
        <v>44</v>
      </c>
      <c r="B57" s="411"/>
      <c r="C57" s="411"/>
      <c r="D57" s="411"/>
      <c r="E57" s="52">
        <f>SUM(E37:E56)</f>
        <v>1950000</v>
      </c>
      <c r="F57" s="52">
        <f>SUM(F37:F56)</f>
        <v>2847000</v>
      </c>
      <c r="G57" s="52">
        <f>SUM(G37:G56)</f>
        <v>1899000</v>
      </c>
    </row>
    <row r="58" spans="1:7" ht="15" customHeight="1">
      <c r="A58" s="43" t="s">
        <v>45</v>
      </c>
      <c r="B58" s="44"/>
      <c r="C58" s="44"/>
      <c r="D58" s="44"/>
      <c r="E58" s="45"/>
      <c r="F58" s="45"/>
      <c r="G58" s="45"/>
    </row>
    <row r="59" spans="1:7" ht="19.5" customHeight="1">
      <c r="A59" s="43" t="s">
        <v>46</v>
      </c>
      <c r="B59" s="44"/>
      <c r="C59" s="44"/>
      <c r="D59" s="44"/>
      <c r="E59" s="45"/>
      <c r="F59" s="45"/>
      <c r="G59" s="45"/>
    </row>
    <row r="60" ht="19.5" customHeight="1">
      <c r="A60" s="43" t="s">
        <v>48</v>
      </c>
    </row>
  </sheetData>
  <sheetProtection/>
  <mergeCells count="17">
    <mergeCell ref="F5:F6"/>
    <mergeCell ref="J2:J3"/>
    <mergeCell ref="H6:H8"/>
    <mergeCell ref="G5:G6"/>
    <mergeCell ref="H1:H2"/>
    <mergeCell ref="A2:G2"/>
    <mergeCell ref="A5:A6"/>
    <mergeCell ref="B5:D5"/>
    <mergeCell ref="E5:E6"/>
    <mergeCell ref="A57:D57"/>
    <mergeCell ref="A27:D27"/>
    <mergeCell ref="A32:G32"/>
    <mergeCell ref="A35:A36"/>
    <mergeCell ref="B35:D35"/>
    <mergeCell ref="E35:E36"/>
    <mergeCell ref="F35:F36"/>
    <mergeCell ref="G35:G36"/>
  </mergeCells>
  <dataValidations count="1">
    <dataValidation type="list" allowBlank="1" showInputMessage="1" showErrorMessage="1" sqref="C37:C56 C7:C26">
      <formula1>$I$1:$I$4</formula1>
    </dataValidation>
  </dataValidations>
  <printOptions horizontalCentered="1"/>
  <pageMargins left="0.7874015748031497" right="0.7874015748031497" top="0.7874015748031497" bottom="0.5905511811023623" header="0.31496062992125984" footer="0.31496062992125984"/>
  <pageSetup horizontalDpi="600" verticalDpi="600" orientation="landscape" paperSize="9" scale="91" r:id="rId1"/>
  <rowBreaks count="1" manualBreakCount="1">
    <brk id="30" max="6" man="1"/>
  </rowBreaks>
</worksheet>
</file>

<file path=xl/worksheets/sheet9.xml><?xml version="1.0" encoding="utf-8"?>
<worksheet xmlns="http://schemas.openxmlformats.org/spreadsheetml/2006/main" xmlns:r="http://schemas.openxmlformats.org/officeDocument/2006/relationships">
  <sheetPr>
    <tabColor theme="8" tint="-0.24997000396251678"/>
  </sheetPr>
  <dimension ref="A1:K62"/>
  <sheetViews>
    <sheetView view="pageBreakPreview" zoomScale="80" zoomScaleNormal="70" zoomScaleSheetLayoutView="80" zoomScalePageLayoutView="0" workbookViewId="0" topLeftCell="A1">
      <selection activeCell="G7" sqref="G7"/>
    </sheetView>
  </sheetViews>
  <sheetFormatPr defaultColWidth="9.00390625" defaultRowHeight="19.5" customHeight="1"/>
  <cols>
    <col min="1" max="1" width="4.625" style="26" customWidth="1"/>
    <col min="2" max="2" width="20.625" style="26" customWidth="1"/>
    <col min="3" max="3" width="15.625" style="26" customWidth="1"/>
    <col min="4" max="4" width="15.625" style="27" customWidth="1"/>
    <col min="5" max="5" width="25.625" style="26" customWidth="1"/>
    <col min="6" max="8" width="15.625" style="26" customWidth="1"/>
    <col min="9" max="9" width="23.50390625" style="26" customWidth="1"/>
    <col min="10" max="10" width="20.625" style="25" customWidth="1"/>
    <col min="11" max="11" width="9.00390625" style="25" customWidth="1"/>
    <col min="12" max="16384" width="9.00390625" style="26" customWidth="1"/>
  </cols>
  <sheetData>
    <row r="1" spans="1:11" s="23" customFormat="1" ht="19.5" customHeight="1">
      <c r="A1" s="167" t="str">
        <f>IF('基本情報を入力'!T4="交付申請",J6,J7)</f>
        <v>別紙様式第１号　別添４</v>
      </c>
      <c r="B1" s="167"/>
      <c r="C1" s="167"/>
      <c r="D1" s="168"/>
      <c r="E1" s="167"/>
      <c r="F1" s="167"/>
      <c r="G1" s="167"/>
      <c r="H1" s="167"/>
      <c r="I1" s="398"/>
      <c r="J1" s="25" t="s">
        <v>29</v>
      </c>
      <c r="K1" s="25"/>
    </row>
    <row r="2" spans="1:11" s="28" customFormat="1" ht="19.5" customHeight="1">
      <c r="A2" s="415" t="str">
        <f>IF('基本情報を入力'!T4="交付申請",J8,J9)</f>
        <v>給与格差補填（実施計画）</v>
      </c>
      <c r="B2" s="415"/>
      <c r="C2" s="415"/>
      <c r="D2" s="415"/>
      <c r="E2" s="415"/>
      <c r="F2" s="415"/>
      <c r="G2" s="415"/>
      <c r="H2" s="415"/>
      <c r="I2" s="398"/>
      <c r="J2" s="25" t="s">
        <v>31</v>
      </c>
      <c r="K2" s="25"/>
    </row>
    <row r="3" spans="1:11" s="28" customFormat="1" ht="19.5" customHeight="1">
      <c r="A3" s="171"/>
      <c r="B3" s="171"/>
      <c r="C3" s="171"/>
      <c r="D3" s="170"/>
      <c r="E3" s="171"/>
      <c r="F3" s="171"/>
      <c r="G3" s="171"/>
      <c r="H3" s="172" t="str">
        <f>"病院名： "&amp;'基本情報を入力'!T8</f>
        <v>病院名： </v>
      </c>
      <c r="J3" s="25" t="s">
        <v>32</v>
      </c>
      <c r="K3" s="25"/>
    </row>
    <row r="4" spans="1:11" s="28" customFormat="1" ht="19.5" customHeight="1">
      <c r="A4" s="171"/>
      <c r="B4" s="171"/>
      <c r="C4" s="171"/>
      <c r="D4" s="170"/>
      <c r="E4" s="171"/>
      <c r="F4" s="171"/>
      <c r="G4" s="171"/>
      <c r="H4" s="173" t="s">
        <v>33</v>
      </c>
      <c r="J4" s="25" t="s">
        <v>34</v>
      </c>
      <c r="K4" s="25"/>
    </row>
    <row r="5" spans="1:11" s="27" customFormat="1" ht="19.5" customHeight="1">
      <c r="A5" s="408" t="s">
        <v>35</v>
      </c>
      <c r="B5" s="404" t="s">
        <v>36</v>
      </c>
      <c r="C5" s="405"/>
      <c r="D5" s="405"/>
      <c r="E5" s="405"/>
      <c r="F5" s="406" t="str">
        <f>IF('基本情報を入力'!T4="交付申請",J11,J13)</f>
        <v>補助対象経費
の支出予定額</v>
      </c>
      <c r="G5" s="408" t="s">
        <v>38</v>
      </c>
      <c r="H5" s="406" t="s">
        <v>39</v>
      </c>
      <c r="I5" s="398"/>
      <c r="K5" s="25"/>
    </row>
    <row r="6" spans="1:10" ht="19.5" customHeight="1">
      <c r="A6" s="409"/>
      <c r="B6" s="165" t="s">
        <v>40</v>
      </c>
      <c r="C6" s="165" t="s">
        <v>41</v>
      </c>
      <c r="D6" s="165" t="s">
        <v>42</v>
      </c>
      <c r="E6" s="166" t="s">
        <v>43</v>
      </c>
      <c r="F6" s="407"/>
      <c r="G6" s="409"/>
      <c r="H6" s="407"/>
      <c r="I6" s="398"/>
      <c r="J6" s="26" t="s">
        <v>234</v>
      </c>
    </row>
    <row r="7" spans="1:10" ht="19.5" customHeight="1">
      <c r="A7" s="32">
        <v>1</v>
      </c>
      <c r="B7" s="174"/>
      <c r="C7" s="175"/>
      <c r="D7" s="176"/>
      <c r="E7" s="175"/>
      <c r="F7" s="177"/>
      <c r="G7" s="185">
        <f>IF(F7=0,"",856000)</f>
      </c>
      <c r="H7" s="179">
        <f>IF(F7=0,"",ROUNDDOWN(MIN(F7:G7),-3))</f>
      </c>
      <c r="J7" s="26" t="s">
        <v>235</v>
      </c>
    </row>
    <row r="8" spans="1:10" ht="19.5" customHeight="1">
      <c r="A8" s="32">
        <v>2</v>
      </c>
      <c r="B8" s="174"/>
      <c r="C8" s="175"/>
      <c r="D8" s="176"/>
      <c r="E8" s="175"/>
      <c r="F8" s="177"/>
      <c r="G8" s="185">
        <f aca="true" t="shared" si="0" ref="G8:G26">IF(F8=0,"",856000)</f>
      </c>
      <c r="H8" s="179">
        <f aca="true" t="shared" si="1" ref="H8:H26">IF(F8=0,"",ROUNDDOWN(MIN(F8:G8),-3))</f>
      </c>
      <c r="J8" s="26" t="s">
        <v>236</v>
      </c>
    </row>
    <row r="9" spans="1:10" ht="19.5" customHeight="1">
      <c r="A9" s="32">
        <v>3</v>
      </c>
      <c r="B9" s="174"/>
      <c r="C9" s="175"/>
      <c r="D9" s="176"/>
      <c r="E9" s="175"/>
      <c r="F9" s="177"/>
      <c r="G9" s="185">
        <f t="shared" si="0"/>
      </c>
      <c r="H9" s="179">
        <f t="shared" si="1"/>
      </c>
      <c r="J9" s="26" t="s">
        <v>237</v>
      </c>
    </row>
    <row r="10" spans="1:10" ht="19.5" customHeight="1">
      <c r="A10" s="32">
        <v>4</v>
      </c>
      <c r="B10" s="174"/>
      <c r="C10" s="175"/>
      <c r="D10" s="176"/>
      <c r="E10" s="175"/>
      <c r="F10" s="177"/>
      <c r="G10" s="185">
        <f t="shared" si="0"/>
      </c>
      <c r="H10" s="179">
        <f t="shared" si="1"/>
      </c>
      <c r="J10" s="26"/>
    </row>
    <row r="11" spans="1:10" ht="19.5" customHeight="1">
      <c r="A11" s="32">
        <v>5</v>
      </c>
      <c r="B11" s="174"/>
      <c r="C11" s="175"/>
      <c r="D11" s="176"/>
      <c r="E11" s="175"/>
      <c r="F11" s="177"/>
      <c r="G11" s="185">
        <f t="shared" si="0"/>
      </c>
      <c r="H11" s="179">
        <f t="shared" si="1"/>
      </c>
      <c r="J11" s="31" t="s">
        <v>220</v>
      </c>
    </row>
    <row r="12" spans="1:10" ht="19.5" customHeight="1">
      <c r="A12" s="32">
        <v>6</v>
      </c>
      <c r="B12" s="174"/>
      <c r="C12" s="175"/>
      <c r="D12" s="176"/>
      <c r="E12" s="175"/>
      <c r="F12" s="177"/>
      <c r="G12" s="185">
        <f t="shared" si="0"/>
      </c>
      <c r="H12" s="179">
        <f t="shared" si="1"/>
      </c>
      <c r="J12" s="31"/>
    </row>
    <row r="13" spans="1:10" ht="19.5" customHeight="1">
      <c r="A13" s="32">
        <v>7</v>
      </c>
      <c r="B13" s="174"/>
      <c r="C13" s="175"/>
      <c r="D13" s="176"/>
      <c r="E13" s="175"/>
      <c r="F13" s="177"/>
      <c r="G13" s="185">
        <f t="shared" si="0"/>
      </c>
      <c r="H13" s="179">
        <f t="shared" si="1"/>
      </c>
      <c r="J13" s="31" t="s">
        <v>221</v>
      </c>
    </row>
    <row r="14" spans="1:8" ht="19.5" customHeight="1">
      <c r="A14" s="32">
        <v>8</v>
      </c>
      <c r="B14" s="174"/>
      <c r="C14" s="175"/>
      <c r="D14" s="176"/>
      <c r="E14" s="175"/>
      <c r="F14" s="177"/>
      <c r="G14" s="185">
        <f t="shared" si="0"/>
      </c>
      <c r="H14" s="179">
        <f t="shared" si="1"/>
      </c>
    </row>
    <row r="15" spans="1:8" ht="19.5" customHeight="1">
      <c r="A15" s="32">
        <v>9</v>
      </c>
      <c r="B15" s="174"/>
      <c r="C15" s="175"/>
      <c r="D15" s="176"/>
      <c r="E15" s="175"/>
      <c r="F15" s="177"/>
      <c r="G15" s="185">
        <f t="shared" si="0"/>
      </c>
      <c r="H15" s="179">
        <f t="shared" si="1"/>
      </c>
    </row>
    <row r="16" spans="1:8" ht="19.5" customHeight="1">
      <c r="A16" s="32">
        <v>10</v>
      </c>
      <c r="B16" s="174"/>
      <c r="C16" s="175"/>
      <c r="D16" s="176"/>
      <c r="E16" s="175"/>
      <c r="F16" s="177"/>
      <c r="G16" s="185">
        <f t="shared" si="0"/>
      </c>
      <c r="H16" s="179">
        <f t="shared" si="1"/>
      </c>
    </row>
    <row r="17" spans="1:8" ht="19.5" customHeight="1">
      <c r="A17" s="32">
        <v>11</v>
      </c>
      <c r="B17" s="174"/>
      <c r="C17" s="175"/>
      <c r="D17" s="176"/>
      <c r="E17" s="175"/>
      <c r="F17" s="177"/>
      <c r="G17" s="185">
        <f t="shared" si="0"/>
      </c>
      <c r="H17" s="179">
        <f t="shared" si="1"/>
      </c>
    </row>
    <row r="18" spans="1:8" ht="19.5" customHeight="1">
      <c r="A18" s="32">
        <v>12</v>
      </c>
      <c r="B18" s="174"/>
      <c r="C18" s="175"/>
      <c r="D18" s="176"/>
      <c r="E18" s="175"/>
      <c r="F18" s="177"/>
      <c r="G18" s="185">
        <f t="shared" si="0"/>
      </c>
      <c r="H18" s="179">
        <f t="shared" si="1"/>
      </c>
    </row>
    <row r="19" spans="1:8" ht="19.5" customHeight="1">
      <c r="A19" s="32">
        <v>13</v>
      </c>
      <c r="B19" s="174"/>
      <c r="C19" s="175"/>
      <c r="D19" s="176"/>
      <c r="E19" s="175"/>
      <c r="F19" s="177"/>
      <c r="G19" s="185">
        <f t="shared" si="0"/>
      </c>
      <c r="H19" s="179">
        <f t="shared" si="1"/>
      </c>
    </row>
    <row r="20" spans="1:8" ht="19.5" customHeight="1">
      <c r="A20" s="32">
        <v>14</v>
      </c>
      <c r="B20" s="174"/>
      <c r="C20" s="175"/>
      <c r="D20" s="176"/>
      <c r="E20" s="175"/>
      <c r="F20" s="177"/>
      <c r="G20" s="185">
        <f t="shared" si="0"/>
      </c>
      <c r="H20" s="179">
        <f t="shared" si="1"/>
      </c>
    </row>
    <row r="21" spans="1:8" ht="19.5" customHeight="1">
      <c r="A21" s="32">
        <v>15</v>
      </c>
      <c r="B21" s="174"/>
      <c r="C21" s="175"/>
      <c r="D21" s="176"/>
      <c r="E21" s="175"/>
      <c r="F21" s="177"/>
      <c r="G21" s="185">
        <f t="shared" si="0"/>
      </c>
      <c r="H21" s="179">
        <f t="shared" si="1"/>
      </c>
    </row>
    <row r="22" spans="1:8" ht="19.5" customHeight="1">
      <c r="A22" s="32">
        <v>16</v>
      </c>
      <c r="B22" s="174"/>
      <c r="C22" s="175"/>
      <c r="D22" s="176"/>
      <c r="E22" s="175"/>
      <c r="F22" s="177"/>
      <c r="G22" s="185">
        <f t="shared" si="0"/>
      </c>
      <c r="H22" s="179">
        <f t="shared" si="1"/>
      </c>
    </row>
    <row r="23" spans="1:8" ht="19.5" customHeight="1">
      <c r="A23" s="32">
        <v>17</v>
      </c>
      <c r="B23" s="174"/>
      <c r="C23" s="175"/>
      <c r="D23" s="176"/>
      <c r="E23" s="175"/>
      <c r="F23" s="177"/>
      <c r="G23" s="185">
        <f t="shared" si="0"/>
      </c>
      <c r="H23" s="179">
        <f t="shared" si="1"/>
      </c>
    </row>
    <row r="24" spans="1:8" ht="19.5" customHeight="1">
      <c r="A24" s="32">
        <v>18</v>
      </c>
      <c r="B24" s="174"/>
      <c r="C24" s="175"/>
      <c r="D24" s="176"/>
      <c r="E24" s="175"/>
      <c r="F24" s="177"/>
      <c r="G24" s="185">
        <f t="shared" si="0"/>
      </c>
      <c r="H24" s="179">
        <f t="shared" si="1"/>
      </c>
    </row>
    <row r="25" spans="1:8" ht="19.5" customHeight="1">
      <c r="A25" s="32">
        <v>19</v>
      </c>
      <c r="B25" s="174"/>
      <c r="C25" s="175"/>
      <c r="D25" s="176"/>
      <c r="E25" s="175"/>
      <c r="F25" s="177"/>
      <c r="G25" s="185">
        <f t="shared" si="0"/>
      </c>
      <c r="H25" s="179">
        <f t="shared" si="1"/>
      </c>
    </row>
    <row r="26" spans="1:8" ht="19.5" customHeight="1" thickBot="1">
      <c r="A26" s="38">
        <v>20</v>
      </c>
      <c r="B26" s="180"/>
      <c r="C26" s="175"/>
      <c r="D26" s="181"/>
      <c r="E26" s="182"/>
      <c r="F26" s="183"/>
      <c r="G26" s="185">
        <f t="shared" si="0"/>
      </c>
      <c r="H26" s="179">
        <f t="shared" si="1"/>
      </c>
    </row>
    <row r="27" spans="1:9" ht="19.5" customHeight="1" thickTop="1">
      <c r="A27" s="410" t="s">
        <v>44</v>
      </c>
      <c r="B27" s="411"/>
      <c r="C27" s="411"/>
      <c r="D27" s="411"/>
      <c r="E27" s="411"/>
      <c r="F27" s="42">
        <f>SUM(F7:F26)</f>
        <v>0</v>
      </c>
      <c r="G27" s="42">
        <f>SUM(G7:G26)</f>
        <v>0</v>
      </c>
      <c r="H27" s="42">
        <f>SUM(H7:H26)</f>
        <v>0</v>
      </c>
      <c r="I27" s="91"/>
    </row>
    <row r="28" spans="1:8" ht="19.5" customHeight="1">
      <c r="A28" s="43" t="s">
        <v>45</v>
      </c>
      <c r="B28" s="44"/>
      <c r="C28" s="44"/>
      <c r="D28" s="44"/>
      <c r="E28" s="44"/>
      <c r="F28" s="45"/>
      <c r="G28" s="45"/>
      <c r="H28" s="45"/>
    </row>
    <row r="29" spans="1:8" ht="19.5" customHeight="1">
      <c r="A29" s="43" t="s">
        <v>46</v>
      </c>
      <c r="B29" s="44"/>
      <c r="C29" s="44"/>
      <c r="D29" s="44"/>
      <c r="E29" s="44"/>
      <c r="F29" s="45"/>
      <c r="G29" s="45"/>
      <c r="H29" s="45"/>
    </row>
    <row r="30" spans="1:8" ht="19.5" customHeight="1">
      <c r="A30" s="43" t="s">
        <v>47</v>
      </c>
      <c r="B30" s="44"/>
      <c r="C30" s="44"/>
      <c r="D30" s="44"/>
      <c r="E30" s="44"/>
      <c r="F30" s="45"/>
      <c r="G30" s="45"/>
      <c r="H30" s="45"/>
    </row>
    <row r="31" ht="19.5" customHeight="1">
      <c r="A31" s="43" t="str">
        <f>"※選定額欄は、"&amp;F5&amp;"と基準額とを比較して小さい方の額を記入すること。ただし、千円未満切り捨てとする。"</f>
        <v>※選定額欄は、補助対象経費
の支出予定額と基準額とを比較して小さい方の額を記入すること。ただし、千円未満切り捨てとする。</v>
      </c>
    </row>
    <row r="32" spans="1:11" s="23" customFormat="1" ht="19.5" customHeight="1">
      <c r="A32" s="23" t="s">
        <v>62</v>
      </c>
      <c r="D32" s="24"/>
      <c r="J32" s="25"/>
      <c r="K32" s="25"/>
    </row>
    <row r="33" spans="1:11" s="28" customFormat="1" ht="19.5" customHeight="1">
      <c r="A33" s="401" t="s">
        <v>61</v>
      </c>
      <c r="B33" s="401"/>
      <c r="C33" s="401"/>
      <c r="D33" s="401"/>
      <c r="E33" s="401"/>
      <c r="F33" s="401"/>
      <c r="G33" s="401"/>
      <c r="H33" s="401"/>
      <c r="J33" s="25"/>
      <c r="K33" s="25"/>
    </row>
    <row r="34" spans="4:11" s="28" customFormat="1" ht="19.5" customHeight="1">
      <c r="D34" s="27"/>
      <c r="H34" s="29" t="s">
        <v>50</v>
      </c>
      <c r="J34" s="25"/>
      <c r="K34" s="25"/>
    </row>
    <row r="35" spans="4:11" s="28" customFormat="1" ht="19.5" customHeight="1">
      <c r="D35" s="27"/>
      <c r="H35" s="30" t="s">
        <v>33</v>
      </c>
      <c r="J35" s="25"/>
      <c r="K35" s="25"/>
    </row>
    <row r="36" spans="1:11" s="27" customFormat="1" ht="19.5" customHeight="1">
      <c r="A36" s="402" t="s">
        <v>35</v>
      </c>
      <c r="B36" s="413" t="s">
        <v>36</v>
      </c>
      <c r="C36" s="414"/>
      <c r="D36" s="414"/>
      <c r="E36" s="414"/>
      <c r="F36" s="399" t="s">
        <v>37</v>
      </c>
      <c r="G36" s="402" t="s">
        <v>38</v>
      </c>
      <c r="H36" s="399" t="s">
        <v>39</v>
      </c>
      <c r="J36" s="31"/>
      <c r="K36" s="25"/>
    </row>
    <row r="37" spans="1:11" s="27" customFormat="1" ht="19.5" customHeight="1">
      <c r="A37" s="403"/>
      <c r="B37" s="32" t="s">
        <v>40</v>
      </c>
      <c r="C37" s="32" t="s">
        <v>41</v>
      </c>
      <c r="D37" s="32" t="s">
        <v>42</v>
      </c>
      <c r="E37" s="33" t="s">
        <v>43</v>
      </c>
      <c r="F37" s="400"/>
      <c r="G37" s="403"/>
      <c r="H37" s="400"/>
      <c r="J37" s="31"/>
      <c r="K37" s="25"/>
    </row>
    <row r="38" spans="1:10" ht="19.5" customHeight="1">
      <c r="A38" s="32">
        <v>1</v>
      </c>
      <c r="B38" s="46" t="s">
        <v>51</v>
      </c>
      <c r="C38" s="47" t="s">
        <v>32</v>
      </c>
      <c r="D38" s="48">
        <v>41365</v>
      </c>
      <c r="E38" s="47" t="s">
        <v>52</v>
      </c>
      <c r="F38" s="49">
        <v>900000</v>
      </c>
      <c r="G38" s="50">
        <f>IF(F38&gt;0,856000,"")</f>
        <v>856000</v>
      </c>
      <c r="H38" s="49">
        <f aca="true" t="shared" si="2" ref="H38:H57">ROUNDDOWN(MIN(F38:G38),-3)</f>
        <v>856000</v>
      </c>
      <c r="J38" s="31"/>
    </row>
    <row r="39" spans="1:8" ht="19.5" customHeight="1">
      <c r="A39" s="32">
        <v>2</v>
      </c>
      <c r="B39" s="46" t="s">
        <v>53</v>
      </c>
      <c r="C39" s="47" t="s">
        <v>34</v>
      </c>
      <c r="D39" s="48">
        <v>41548</v>
      </c>
      <c r="E39" s="47" t="s">
        <v>54</v>
      </c>
      <c r="F39" s="49">
        <v>300000</v>
      </c>
      <c r="G39" s="50">
        <f aca="true" t="shared" si="3" ref="G39:G57">IF(F39&gt;0,856000,"")</f>
        <v>856000</v>
      </c>
      <c r="H39" s="49">
        <f t="shared" si="2"/>
        <v>300000</v>
      </c>
    </row>
    <row r="40" spans="1:8" ht="19.5" customHeight="1">
      <c r="A40" s="32">
        <v>3</v>
      </c>
      <c r="B40" s="34"/>
      <c r="C40" s="35"/>
      <c r="D40" s="36"/>
      <c r="E40" s="35"/>
      <c r="F40" s="49"/>
      <c r="G40" s="50">
        <f t="shared" si="3"/>
      </c>
      <c r="H40" s="49">
        <f t="shared" si="2"/>
        <v>0</v>
      </c>
    </row>
    <row r="41" spans="1:8" ht="19.5" customHeight="1">
      <c r="A41" s="32">
        <v>4</v>
      </c>
      <c r="B41" s="34"/>
      <c r="C41" s="35"/>
      <c r="D41" s="36"/>
      <c r="E41" s="35"/>
      <c r="F41" s="49"/>
      <c r="G41" s="50">
        <f t="shared" si="3"/>
      </c>
      <c r="H41" s="49">
        <f t="shared" si="2"/>
        <v>0</v>
      </c>
    </row>
    <row r="42" spans="1:8" ht="19.5" customHeight="1">
      <c r="A42" s="32">
        <v>5</v>
      </c>
      <c r="B42" s="34"/>
      <c r="C42" s="35"/>
      <c r="D42" s="36"/>
      <c r="E42" s="35"/>
      <c r="F42" s="49"/>
      <c r="G42" s="50">
        <f t="shared" si="3"/>
      </c>
      <c r="H42" s="49">
        <f t="shared" si="2"/>
        <v>0</v>
      </c>
    </row>
    <row r="43" spans="1:8" ht="19.5" customHeight="1">
      <c r="A43" s="32">
        <v>6</v>
      </c>
      <c r="B43" s="34"/>
      <c r="C43" s="35"/>
      <c r="D43" s="36"/>
      <c r="E43" s="35"/>
      <c r="F43" s="49"/>
      <c r="G43" s="50">
        <f t="shared" si="3"/>
      </c>
      <c r="H43" s="49">
        <f t="shared" si="2"/>
        <v>0</v>
      </c>
    </row>
    <row r="44" spans="1:8" ht="19.5" customHeight="1">
      <c r="A44" s="32">
        <v>7</v>
      </c>
      <c r="B44" s="34"/>
      <c r="C44" s="35"/>
      <c r="D44" s="36"/>
      <c r="E44" s="35"/>
      <c r="F44" s="49"/>
      <c r="G44" s="50">
        <f t="shared" si="3"/>
      </c>
      <c r="H44" s="49">
        <f t="shared" si="2"/>
        <v>0</v>
      </c>
    </row>
    <row r="45" spans="1:8" ht="19.5" customHeight="1">
      <c r="A45" s="32">
        <v>8</v>
      </c>
      <c r="B45" s="34"/>
      <c r="C45" s="35"/>
      <c r="D45" s="36"/>
      <c r="E45" s="35"/>
      <c r="F45" s="49"/>
      <c r="G45" s="50">
        <f t="shared" si="3"/>
      </c>
      <c r="H45" s="49">
        <f t="shared" si="2"/>
        <v>0</v>
      </c>
    </row>
    <row r="46" spans="1:8" ht="19.5" customHeight="1">
      <c r="A46" s="32">
        <v>9</v>
      </c>
      <c r="B46" s="34"/>
      <c r="C46" s="35"/>
      <c r="D46" s="36"/>
      <c r="E46" s="35"/>
      <c r="F46" s="49"/>
      <c r="G46" s="50">
        <f t="shared" si="3"/>
      </c>
      <c r="H46" s="49">
        <f t="shared" si="2"/>
        <v>0</v>
      </c>
    </row>
    <row r="47" spans="1:8" ht="19.5" customHeight="1">
      <c r="A47" s="32">
        <v>10</v>
      </c>
      <c r="B47" s="34"/>
      <c r="C47" s="35"/>
      <c r="D47" s="36"/>
      <c r="E47" s="35"/>
      <c r="F47" s="49"/>
      <c r="G47" s="50">
        <f t="shared" si="3"/>
      </c>
      <c r="H47" s="49">
        <f t="shared" si="2"/>
        <v>0</v>
      </c>
    </row>
    <row r="48" spans="1:8" ht="19.5" customHeight="1">
      <c r="A48" s="32">
        <v>11</v>
      </c>
      <c r="B48" s="34"/>
      <c r="C48" s="35"/>
      <c r="D48" s="36"/>
      <c r="E48" s="35"/>
      <c r="F48" s="49"/>
      <c r="G48" s="50">
        <f t="shared" si="3"/>
      </c>
      <c r="H48" s="49">
        <f t="shared" si="2"/>
        <v>0</v>
      </c>
    </row>
    <row r="49" spans="1:8" ht="19.5" customHeight="1">
      <c r="A49" s="32">
        <v>12</v>
      </c>
      <c r="B49" s="34"/>
      <c r="C49" s="35"/>
      <c r="D49" s="36"/>
      <c r="E49" s="35"/>
      <c r="F49" s="49"/>
      <c r="G49" s="50">
        <f t="shared" si="3"/>
      </c>
      <c r="H49" s="49">
        <f t="shared" si="2"/>
        <v>0</v>
      </c>
    </row>
    <row r="50" spans="1:8" ht="19.5" customHeight="1">
      <c r="A50" s="32">
        <v>13</v>
      </c>
      <c r="B50" s="34"/>
      <c r="C50" s="35"/>
      <c r="D50" s="36"/>
      <c r="E50" s="35"/>
      <c r="F50" s="49"/>
      <c r="G50" s="50">
        <f t="shared" si="3"/>
      </c>
      <c r="H50" s="49">
        <f t="shared" si="2"/>
        <v>0</v>
      </c>
    </row>
    <row r="51" spans="1:8" ht="19.5" customHeight="1">
      <c r="A51" s="32">
        <v>14</v>
      </c>
      <c r="B51" s="34"/>
      <c r="C51" s="35"/>
      <c r="D51" s="36"/>
      <c r="E51" s="35"/>
      <c r="F51" s="49"/>
      <c r="G51" s="50">
        <f t="shared" si="3"/>
      </c>
      <c r="H51" s="49">
        <f t="shared" si="2"/>
        <v>0</v>
      </c>
    </row>
    <row r="52" spans="1:8" ht="19.5" customHeight="1">
      <c r="A52" s="32">
        <v>15</v>
      </c>
      <c r="B52" s="34"/>
      <c r="C52" s="35"/>
      <c r="D52" s="36"/>
      <c r="E52" s="35"/>
      <c r="F52" s="49"/>
      <c r="G52" s="50">
        <f t="shared" si="3"/>
      </c>
      <c r="H52" s="49">
        <f t="shared" si="2"/>
        <v>0</v>
      </c>
    </row>
    <row r="53" spans="1:8" ht="19.5" customHeight="1">
      <c r="A53" s="32">
        <v>16</v>
      </c>
      <c r="B53" s="34"/>
      <c r="C53" s="35"/>
      <c r="D53" s="36"/>
      <c r="E53" s="35"/>
      <c r="F53" s="49"/>
      <c r="G53" s="50">
        <f t="shared" si="3"/>
      </c>
      <c r="H53" s="49">
        <f t="shared" si="2"/>
        <v>0</v>
      </c>
    </row>
    <row r="54" spans="1:8" ht="19.5" customHeight="1">
      <c r="A54" s="32">
        <v>17</v>
      </c>
      <c r="B54" s="34"/>
      <c r="C54" s="35"/>
      <c r="D54" s="36"/>
      <c r="E54" s="35"/>
      <c r="F54" s="49"/>
      <c r="G54" s="50">
        <f t="shared" si="3"/>
      </c>
      <c r="H54" s="49">
        <f t="shared" si="2"/>
        <v>0</v>
      </c>
    </row>
    <row r="55" spans="1:8" ht="19.5" customHeight="1">
      <c r="A55" s="32">
        <v>18</v>
      </c>
      <c r="B55" s="34"/>
      <c r="C55" s="35"/>
      <c r="D55" s="36"/>
      <c r="E55" s="35"/>
      <c r="F55" s="49"/>
      <c r="G55" s="50">
        <f t="shared" si="3"/>
      </c>
      <c r="H55" s="49">
        <f t="shared" si="2"/>
        <v>0</v>
      </c>
    </row>
    <row r="56" spans="1:8" ht="19.5" customHeight="1">
      <c r="A56" s="32">
        <v>19</v>
      </c>
      <c r="B56" s="34"/>
      <c r="C56" s="35"/>
      <c r="D56" s="36"/>
      <c r="E56" s="35"/>
      <c r="F56" s="49"/>
      <c r="G56" s="50">
        <f t="shared" si="3"/>
      </c>
      <c r="H56" s="49">
        <f t="shared" si="2"/>
        <v>0</v>
      </c>
    </row>
    <row r="57" spans="1:8" ht="19.5" customHeight="1" thickBot="1">
      <c r="A57" s="38">
        <v>20</v>
      </c>
      <c r="B57" s="39"/>
      <c r="C57" s="35"/>
      <c r="D57" s="40"/>
      <c r="E57" s="41"/>
      <c r="F57" s="51"/>
      <c r="G57" s="50">
        <f t="shared" si="3"/>
      </c>
      <c r="H57" s="49">
        <f t="shared" si="2"/>
        <v>0</v>
      </c>
    </row>
    <row r="58" spans="1:8" ht="19.5" customHeight="1" thickTop="1">
      <c r="A58" s="410" t="s">
        <v>44</v>
      </c>
      <c r="B58" s="411"/>
      <c r="C58" s="411"/>
      <c r="D58" s="411"/>
      <c r="E58" s="411"/>
      <c r="F58" s="52">
        <f>SUM(F38:F57)</f>
        <v>1200000</v>
      </c>
      <c r="G58" s="52">
        <f>SUM(G38:G57)</f>
        <v>1712000</v>
      </c>
      <c r="H58" s="52">
        <f>SUM(H38:H57)</f>
        <v>1156000</v>
      </c>
    </row>
    <row r="59" spans="1:8" ht="19.5" customHeight="1">
      <c r="A59" s="43" t="s">
        <v>45</v>
      </c>
      <c r="B59" s="44"/>
      <c r="C59" s="44"/>
      <c r="D59" s="44"/>
      <c r="E59" s="44"/>
      <c r="F59" s="45"/>
      <c r="G59" s="45"/>
      <c r="H59" s="45"/>
    </row>
    <row r="60" spans="1:8" ht="15" customHeight="1">
      <c r="A60" s="43" t="s">
        <v>46</v>
      </c>
      <c r="B60" s="44"/>
      <c r="C60" s="44"/>
      <c r="D60" s="44"/>
      <c r="E60" s="44"/>
      <c r="F60" s="45"/>
      <c r="G60" s="45"/>
      <c r="H60" s="45"/>
    </row>
    <row r="61" spans="1:8" ht="15" customHeight="1">
      <c r="A61" s="43" t="s">
        <v>47</v>
      </c>
      <c r="B61" s="44"/>
      <c r="C61" s="44"/>
      <c r="D61" s="44"/>
      <c r="E61" s="44"/>
      <c r="F61" s="45"/>
      <c r="G61" s="45"/>
      <c r="H61" s="45"/>
    </row>
    <row r="62" ht="15" customHeight="1">
      <c r="A62" s="43" t="s">
        <v>48</v>
      </c>
    </row>
  </sheetData>
  <sheetProtection/>
  <mergeCells count="16">
    <mergeCell ref="A58:E58"/>
    <mergeCell ref="A27:E27"/>
    <mergeCell ref="A33:H33"/>
    <mergeCell ref="A36:A37"/>
    <mergeCell ref="B36:E36"/>
    <mergeCell ref="F36:F37"/>
    <mergeCell ref="G36:G37"/>
    <mergeCell ref="H36:H37"/>
    <mergeCell ref="I5:I6"/>
    <mergeCell ref="I1:I2"/>
    <mergeCell ref="A5:A6"/>
    <mergeCell ref="B5:E5"/>
    <mergeCell ref="F5:F6"/>
    <mergeCell ref="G5:G6"/>
    <mergeCell ref="H5:H6"/>
    <mergeCell ref="A2:H2"/>
  </mergeCells>
  <dataValidations count="1">
    <dataValidation type="list" allowBlank="1" showInputMessage="1" showErrorMessage="1" sqref="C38:C57 C7:C26">
      <formula1>$J$1:$J$4</formula1>
    </dataValidation>
  </dataValidations>
  <printOptions horizontalCentered="1"/>
  <pageMargins left="0.7874015748031497" right="0.7874015748031497" top="0.7874015748031497" bottom="0.1968503937007874" header="0.31496062992125984" footer="0.11811023622047245"/>
  <pageSetup horizontalDpi="600" verticalDpi="600" orientation="landscape" paperSize="9" scale="94" r:id="rId1"/>
  <rowBreaks count="1" manualBreakCount="1">
    <brk id="31" max="8" man="1"/>
  </rowBreaks>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金城 圭輝</dc:creator>
  <cp:keywords/>
  <dc:description/>
  <cp:lastModifiedBy>吉田 有輝</cp:lastModifiedBy>
  <cp:lastPrinted>2019-09-25T08:07:47Z</cp:lastPrinted>
  <dcterms:created xsi:type="dcterms:W3CDTF">2006-10-04T06:24:23Z</dcterms:created>
  <dcterms:modified xsi:type="dcterms:W3CDTF">2023-09-04T01:31:23Z</dcterms:modified>
  <cp:category/>
  <cp:version/>
  <cp:contentType/>
  <cp:contentStatus/>
</cp:coreProperties>
</file>