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digitalgojp.sharepoint.com/sites/MIC_FS00004/Lib0007/05_財政健全化係/【検討中】フォルダ/11【大分類】財政健全化/05【中分類】健全化判断比率の報告/18【小分類：05廃】令和６年度決算健全化判断比率等の報告（R07算定）/00 様式更新/250300 担当者提出/公営企業課：４⑥Ｆ/"/>
    </mc:Choice>
  </mc:AlternateContent>
  <xr:revisionPtr revIDLastSave="3" documentId="13_ncr:1_{4C7C9C13-FD55-4AC2-9006-7D5A26FF0190}" xr6:coauthVersionLast="47" xr6:coauthVersionMax="47" xr10:uidLastSave="{6938FE59-002D-4AC8-8B31-BA4F3A9C789F}"/>
  <bookViews>
    <workbookView xWindow="-120" yWindow="-16320" windowWidth="29040" windowHeight="15720" tabRatio="891" activeTab="1" xr2:uid="{00000000-000D-0000-FFFF-FFFF00000000}"/>
  </bookViews>
  <sheets>
    <sheet name="記入要領" sheetId="93" r:id="rId1"/>
    <sheet name="選択コード" sheetId="11" r:id="rId2"/>
    <sheet name="【総括表】○○県" sheetId="3" r:id="rId3"/>
    <sheet name="【標準（財務諸表）】1" sheetId="8" r:id="rId4"/>
    <sheet name="【標準（財務諸表）】2" sheetId="94" r:id="rId5"/>
    <sheet name="【標準（財務諸表）】3" sheetId="95" r:id="rId6"/>
    <sheet name="【標準（財務諸表）】4" sheetId="96" r:id="rId7"/>
    <sheet name="【標準（財務諸表）】5" sheetId="97" r:id="rId8"/>
    <sheet name="【標準（財務諸表）】6" sheetId="98" r:id="rId9"/>
    <sheet name="【標準（財務諸表）】7" sheetId="99" r:id="rId10"/>
    <sheet name="【標準（財務諸表）】8" sheetId="100" r:id="rId11"/>
    <sheet name="【標準（財務諸表）】9" sheetId="101" r:id="rId12"/>
    <sheet name="【標準（財務諸表）】10" sheetId="102" r:id="rId13"/>
    <sheet name="【標準（財務諸表）】11" sheetId="103" r:id="rId14"/>
    <sheet name="【標準（財務諸表）】12" sheetId="104" r:id="rId15"/>
    <sheet name="【標準（財務諸表）】13" sheetId="105" r:id="rId16"/>
    <sheet name="【標準（財務諸表）】14" sheetId="106" r:id="rId17"/>
    <sheet name="【標準（財務諸表）】15" sheetId="107" r:id="rId18"/>
    <sheet name="【標準（財務諸表）】16" sheetId="108" r:id="rId19"/>
    <sheet name="【標準（財務諸表）】17" sheetId="109" r:id="rId20"/>
    <sheet name="【標準（財務諸表）】18" sheetId="110" r:id="rId21"/>
    <sheet name="【標準（財務諸表）】19" sheetId="111" r:id="rId22"/>
    <sheet name="【標準（財務諸表）】20" sheetId="112" r:id="rId23"/>
  </sheets>
  <definedNames>
    <definedName name="_xlnm.Print_Area" localSheetId="2">【総括表】○○県!$A$1:$J$196</definedName>
    <definedName name="_xlnm.Print_Area" localSheetId="3">'【標準（財務諸表）】1'!$A$1:$CU$37</definedName>
    <definedName name="_xlnm.Print_Area" localSheetId="12">'【標準（財務諸表）】10'!$A$1:$CU$37</definedName>
    <definedName name="_xlnm.Print_Area" localSheetId="13">'【標準（財務諸表）】11'!$A$1:$CU$37</definedName>
    <definedName name="_xlnm.Print_Area" localSheetId="14">'【標準（財務諸表）】12'!$A$1:$CU$37</definedName>
    <definedName name="_xlnm.Print_Area" localSheetId="15">'【標準（財務諸表）】13'!$A$1:$CU$37</definedName>
    <definedName name="_xlnm.Print_Area" localSheetId="16">'【標準（財務諸表）】14'!$A$1:$CU$37</definedName>
    <definedName name="_xlnm.Print_Area" localSheetId="17">'【標準（財務諸表）】15'!$A$1:$CU$37</definedName>
    <definedName name="_xlnm.Print_Area" localSheetId="18">'【標準（財務諸表）】16'!$A$1:$CU$37</definedName>
    <definedName name="_xlnm.Print_Area" localSheetId="19">'【標準（財務諸表）】17'!$A$1:$CU$37</definedName>
    <definedName name="_xlnm.Print_Area" localSheetId="20">'【標準（財務諸表）】18'!$A$1:$CU$37</definedName>
    <definedName name="_xlnm.Print_Area" localSheetId="21">'【標準（財務諸表）】19'!$A$1:$CU$37</definedName>
    <definedName name="_xlnm.Print_Area" localSheetId="4">'【標準（財務諸表）】2'!$A$1:$CU$37</definedName>
    <definedName name="_xlnm.Print_Area" localSheetId="22">'【標準（財務諸表）】20'!$A$1:$CU$37</definedName>
    <definedName name="_xlnm.Print_Area" localSheetId="5">'【標準（財務諸表）】3'!$A$1:$CU$37</definedName>
    <definedName name="_xlnm.Print_Area" localSheetId="6">'【標準（財務諸表）】4'!$A$1:$CU$37</definedName>
    <definedName name="_xlnm.Print_Area" localSheetId="7">'【標準（財務諸表）】5'!$A$1:$CU$37</definedName>
    <definedName name="_xlnm.Print_Area" localSheetId="8">'【標準（財務諸表）】6'!$A$1:$CU$37</definedName>
    <definedName name="_xlnm.Print_Area" localSheetId="9">'【標準（財務諸表）】7'!$A$1:$CU$37</definedName>
    <definedName name="_xlnm.Print_Area" localSheetId="10">'【標準（財務諸表）】8'!$A$1:$CU$37</definedName>
    <definedName name="_xlnm.Print_Area" localSheetId="11">'【標準（財務諸表）】9'!$A$1:$CU$37</definedName>
    <definedName name="_xlnm.Print_Area" localSheetId="0">記入要領!$A$1:$AO$170</definedName>
    <definedName name="_xlnm.Print_Area" localSheetId="1">選択コード!$A$1:$F$96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7" i="8" l="1"/>
  <c r="T11" i="8" s="1"/>
  <c r="U11" i="8" s="1"/>
  <c r="W11" i="8" s="1"/>
  <c r="C26" i="3"/>
  <c r="E26" i="3" s="1"/>
  <c r="E29" i="3"/>
  <c r="C56" i="3"/>
  <c r="U24" i="8"/>
  <c r="B10" i="3"/>
  <c r="U24" i="112"/>
  <c r="U24" i="111"/>
  <c r="U24" i="110"/>
  <c r="U24" i="109"/>
  <c r="X11" i="109" s="1"/>
  <c r="Z11" i="109" s="1"/>
  <c r="U24" i="108"/>
  <c r="X11" i="108" s="1"/>
  <c r="Z11" i="108" s="1"/>
  <c r="U24" i="107"/>
  <c r="U24" i="106"/>
  <c r="X11" i="106" s="1"/>
  <c r="Z11" i="106" s="1"/>
  <c r="U24" i="105"/>
  <c r="X11" i="105" s="1"/>
  <c r="Z11" i="105" s="1"/>
  <c r="U24" i="104"/>
  <c r="U24" i="103"/>
  <c r="X11" i="103" s="1"/>
  <c r="Z11" i="103" s="1"/>
  <c r="U24" i="102"/>
  <c r="U24" i="101"/>
  <c r="U24" i="100"/>
  <c r="X11" i="100" s="1"/>
  <c r="Z11" i="100" s="1"/>
  <c r="U24" i="99"/>
  <c r="U24" i="98"/>
  <c r="X11" i="98" s="1"/>
  <c r="Z11" i="98"/>
  <c r="U24" i="97"/>
  <c r="X11" i="97" s="1"/>
  <c r="Z11" i="97" s="1"/>
  <c r="U24" i="96"/>
  <c r="X11" i="96" s="1"/>
  <c r="Z11" i="96" s="1"/>
  <c r="U24" i="95"/>
  <c r="U24" i="94"/>
  <c r="X11" i="94" s="1"/>
  <c r="Z11" i="94" s="1"/>
  <c r="I29" i="3"/>
  <c r="H29" i="3"/>
  <c r="F29" i="3"/>
  <c r="D29" i="3"/>
  <c r="C29" i="3"/>
  <c r="B29" i="3"/>
  <c r="I28" i="3"/>
  <c r="H28" i="3"/>
  <c r="F28" i="3"/>
  <c r="D28" i="3"/>
  <c r="C28" i="3"/>
  <c r="B28" i="3"/>
  <c r="I27" i="3"/>
  <c r="H27" i="3"/>
  <c r="F27" i="3"/>
  <c r="D27" i="3"/>
  <c r="C27" i="3"/>
  <c r="E27" i="3" s="1"/>
  <c r="G27" i="3" s="1"/>
  <c r="B27" i="3"/>
  <c r="I26" i="3"/>
  <c r="H26" i="3"/>
  <c r="F26" i="3"/>
  <c r="D26" i="3"/>
  <c r="B26" i="3"/>
  <c r="I25" i="3"/>
  <c r="H25" i="3"/>
  <c r="F25" i="3"/>
  <c r="D25" i="3"/>
  <c r="C25" i="3"/>
  <c r="E25" i="3"/>
  <c r="G25" i="3"/>
  <c r="B25" i="3"/>
  <c r="I24" i="3"/>
  <c r="H24" i="3"/>
  <c r="F24" i="3"/>
  <c r="D24" i="3"/>
  <c r="C24" i="3"/>
  <c r="B24" i="3"/>
  <c r="I23" i="3"/>
  <c r="H23" i="3"/>
  <c r="F23" i="3"/>
  <c r="D23" i="3"/>
  <c r="C23" i="3"/>
  <c r="E23" i="3" s="1"/>
  <c r="G23" i="3" s="1"/>
  <c r="B23" i="3"/>
  <c r="I22" i="3"/>
  <c r="H22" i="3"/>
  <c r="F22" i="3"/>
  <c r="D22" i="3"/>
  <c r="C22" i="3"/>
  <c r="E22" i="3" s="1"/>
  <c r="G22" i="3" s="1"/>
  <c r="B22" i="3"/>
  <c r="I21" i="3"/>
  <c r="H21" i="3"/>
  <c r="F21" i="3"/>
  <c r="D21" i="3"/>
  <c r="E21" i="3"/>
  <c r="C21" i="3"/>
  <c r="B21" i="3"/>
  <c r="I20" i="3"/>
  <c r="H20" i="3"/>
  <c r="F20" i="3"/>
  <c r="D20" i="3"/>
  <c r="C20" i="3"/>
  <c r="E20" i="3" s="1"/>
  <c r="G20" i="3" s="1"/>
  <c r="B20" i="3"/>
  <c r="I19" i="3"/>
  <c r="H19" i="3"/>
  <c r="F19" i="3"/>
  <c r="D19" i="3"/>
  <c r="E19" i="3" s="1"/>
  <c r="G19" i="3" s="1"/>
  <c r="C19" i="3"/>
  <c r="B19" i="3"/>
  <c r="I18" i="3"/>
  <c r="H18" i="3"/>
  <c r="F18" i="3"/>
  <c r="D18" i="3"/>
  <c r="C18" i="3"/>
  <c r="E18" i="3" s="1"/>
  <c r="G18" i="3" s="1"/>
  <c r="B18" i="3"/>
  <c r="I17" i="3"/>
  <c r="H17" i="3"/>
  <c r="F17" i="3"/>
  <c r="D17" i="3"/>
  <c r="C17" i="3"/>
  <c r="E17" i="3" s="1"/>
  <c r="G17" i="3" s="1"/>
  <c r="B17" i="3"/>
  <c r="I16" i="3"/>
  <c r="H16" i="3"/>
  <c r="F16" i="3"/>
  <c r="D16" i="3"/>
  <c r="C16" i="3"/>
  <c r="E16" i="3"/>
  <c r="G16" i="3" s="1"/>
  <c r="B16" i="3"/>
  <c r="I15" i="3"/>
  <c r="H15" i="3"/>
  <c r="F15" i="3"/>
  <c r="D15" i="3"/>
  <c r="C15" i="3"/>
  <c r="B15" i="3"/>
  <c r="I14" i="3"/>
  <c r="H14" i="3"/>
  <c r="F14" i="3"/>
  <c r="D14" i="3"/>
  <c r="C14" i="3"/>
  <c r="E14" i="3" s="1"/>
  <c r="G14" i="3" s="1"/>
  <c r="B14" i="3"/>
  <c r="I13" i="3"/>
  <c r="H13" i="3"/>
  <c r="F13" i="3"/>
  <c r="D13" i="3"/>
  <c r="E13" i="3"/>
  <c r="G13" i="3" s="1"/>
  <c r="C13" i="3"/>
  <c r="B13" i="3"/>
  <c r="I12" i="3"/>
  <c r="H12" i="3"/>
  <c r="F12" i="3"/>
  <c r="D12" i="3"/>
  <c r="C12" i="3"/>
  <c r="B12" i="3"/>
  <c r="I11" i="3"/>
  <c r="H11" i="3"/>
  <c r="F11" i="3"/>
  <c r="D11" i="3"/>
  <c r="C11" i="3"/>
  <c r="B11" i="3"/>
  <c r="I10" i="3"/>
  <c r="H10" i="3"/>
  <c r="F10" i="3"/>
  <c r="G10" i="3" s="1"/>
  <c r="D10" i="3"/>
  <c r="C10" i="3"/>
  <c r="E10" i="3"/>
  <c r="E11" i="3"/>
  <c r="G11" i="3"/>
  <c r="CK36" i="112"/>
  <c r="CL36" i="112" s="1"/>
  <c r="BN36" i="112"/>
  <c r="BO36" i="112"/>
  <c r="AS36" i="112"/>
  <c r="AT36" i="112" s="1"/>
  <c r="CK35" i="112"/>
  <c r="CL35" i="112"/>
  <c r="BN35" i="112"/>
  <c r="BO35" i="112" s="1"/>
  <c r="AS35" i="112"/>
  <c r="AT35" i="112"/>
  <c r="CK34" i="112"/>
  <c r="CL34" i="112"/>
  <c r="BN34" i="112"/>
  <c r="BO34" i="112" s="1"/>
  <c r="BO37" i="112" s="1"/>
  <c r="AS34" i="112"/>
  <c r="AT34" i="112" s="1"/>
  <c r="AT37" i="112" s="1"/>
  <c r="AN31" i="112" s="1"/>
  <c r="AL31" i="112" s="1"/>
  <c r="CG33" i="112"/>
  <c r="CD33" i="112"/>
  <c r="CF33" i="112"/>
  <c r="CF36" i="112" s="1"/>
  <c r="BJ33" i="112"/>
  <c r="BG33" i="112"/>
  <c r="BI33" i="112"/>
  <c r="BI36" i="112"/>
  <c r="AO33" i="112"/>
  <c r="AL33" i="112"/>
  <c r="AN33" i="112"/>
  <c r="AN36" i="112" s="1"/>
  <c r="AS31" i="112"/>
  <c r="CF30" i="112"/>
  <c r="CD30" i="112" s="1"/>
  <c r="BN30" i="112"/>
  <c r="BI30" i="112"/>
  <c r="BG30" i="112" s="1"/>
  <c r="AN30" i="112"/>
  <c r="AL30" i="112" s="1"/>
  <c r="BI27" i="112"/>
  <c r="BT15" i="112"/>
  <c r="AS27" i="112"/>
  <c r="AN27" i="112"/>
  <c r="BN26" i="112"/>
  <c r="BI26" i="112"/>
  <c r="AS26" i="112"/>
  <c r="AN26" i="112"/>
  <c r="BN25" i="112"/>
  <c r="BI25" i="112"/>
  <c r="AS25" i="112"/>
  <c r="AN25" i="112"/>
  <c r="CK24" i="112"/>
  <c r="BN24" i="112"/>
  <c r="AS24" i="112"/>
  <c r="AN24" i="112"/>
  <c r="BN23" i="112"/>
  <c r="BI23" i="112"/>
  <c r="AS23" i="112"/>
  <c r="AS30" i="112" s="1"/>
  <c r="AN23" i="112"/>
  <c r="BN22" i="112"/>
  <c r="BI22" i="112"/>
  <c r="AS22" i="112"/>
  <c r="AN22" i="112"/>
  <c r="CK21" i="112"/>
  <c r="BN21" i="112"/>
  <c r="BI21" i="112"/>
  <c r="AS21" i="112"/>
  <c r="AN21" i="112"/>
  <c r="CK20" i="112"/>
  <c r="CF20" i="112"/>
  <c r="BN20" i="112"/>
  <c r="BI20" i="112"/>
  <c r="AS20" i="112"/>
  <c r="AN20" i="112"/>
  <c r="CK19" i="112"/>
  <c r="CF19" i="112"/>
  <c r="BN19" i="112"/>
  <c r="BI19" i="112"/>
  <c r="AS19" i="112"/>
  <c r="AS29" i="112" s="1"/>
  <c r="AN19" i="112"/>
  <c r="CK18" i="112"/>
  <c r="CF18" i="112"/>
  <c r="BN18" i="112"/>
  <c r="BI18" i="112"/>
  <c r="AS18" i="112"/>
  <c r="AN18" i="112"/>
  <c r="CK17" i="112"/>
  <c r="CF17" i="112"/>
  <c r="BN17" i="112"/>
  <c r="BN28" i="112" s="1"/>
  <c r="BI17" i="112"/>
  <c r="BI24" i="112" s="1"/>
  <c r="AS17" i="112"/>
  <c r="AS28" i="112" s="1"/>
  <c r="AN17" i="112"/>
  <c r="U17" i="112"/>
  <c r="CK16" i="112"/>
  <c r="CK22" i="112"/>
  <c r="CF16" i="112"/>
  <c r="BN16" i="112"/>
  <c r="BN27" i="112" s="1"/>
  <c r="BI16" i="112"/>
  <c r="AS16" i="112"/>
  <c r="AN16" i="112"/>
  <c r="CT15" i="112"/>
  <c r="CQ15" i="112"/>
  <c r="CP15" i="112"/>
  <c r="CO15" i="112"/>
  <c r="CN15" i="112"/>
  <c r="CM15" i="112"/>
  <c r="CS15" i="112" s="1"/>
  <c r="CL15" i="112"/>
  <c r="CR15" i="112"/>
  <c r="CF15" i="112"/>
  <c r="CB15" i="112"/>
  <c r="BX15" i="112"/>
  <c r="BV15" i="112"/>
  <c r="BS15" i="112"/>
  <c r="BZ15" i="112" s="1"/>
  <c r="BR15" i="112"/>
  <c r="BQ15" i="112"/>
  <c r="BP15" i="112"/>
  <c r="BY15" i="112" s="1"/>
  <c r="BO15" i="112"/>
  <c r="BI15" i="112"/>
  <c r="BE15" i="112"/>
  <c r="BB15" i="112"/>
  <c r="BA15" i="112"/>
  <c r="AZ15" i="112"/>
  <c r="AY15" i="112"/>
  <c r="BD15" i="112" s="1"/>
  <c r="AX15" i="112"/>
  <c r="AW15" i="112"/>
  <c r="AV15" i="112"/>
  <c r="AU15" i="112"/>
  <c r="AT15" i="112"/>
  <c r="BC15" i="112"/>
  <c r="AN15" i="112"/>
  <c r="X11" i="112"/>
  <c r="Z11" i="112"/>
  <c r="T11" i="112"/>
  <c r="U11" i="112"/>
  <c r="W11" i="112" s="1"/>
  <c r="CK36" i="111"/>
  <c r="CL36" i="111"/>
  <c r="BN36" i="111"/>
  <c r="BO36" i="111" s="1"/>
  <c r="AS36" i="111"/>
  <c r="AT36" i="111"/>
  <c r="CK35" i="111"/>
  <c r="CL35" i="111" s="1"/>
  <c r="BN35" i="111"/>
  <c r="BO35" i="111"/>
  <c r="BO37" i="111" s="1"/>
  <c r="BI31" i="111" s="1"/>
  <c r="BG31" i="111" s="1"/>
  <c r="AS35" i="111"/>
  <c r="AT35" i="111" s="1"/>
  <c r="CK34" i="111"/>
  <c r="CL34" i="111" s="1"/>
  <c r="BN34" i="111"/>
  <c r="BO34" i="111" s="1"/>
  <c r="AS34" i="111"/>
  <c r="AT34" i="111" s="1"/>
  <c r="AT37" i="111" s="1"/>
  <c r="AN31" i="111" s="1"/>
  <c r="AL31" i="111" s="1"/>
  <c r="CG33" i="111"/>
  <c r="CD33" i="111"/>
  <c r="CF33" i="111" s="1"/>
  <c r="CF36" i="111" s="1"/>
  <c r="BJ33" i="111"/>
  <c r="BG33" i="111"/>
  <c r="BI33" i="111"/>
  <c r="BI36" i="111" s="1"/>
  <c r="AO33" i="111"/>
  <c r="AL33" i="111"/>
  <c r="AN33" i="111" s="1"/>
  <c r="AN36" i="111" s="1"/>
  <c r="AS31" i="111"/>
  <c r="CF30" i="111"/>
  <c r="CD30" i="111" s="1"/>
  <c r="BN30" i="111"/>
  <c r="BI30" i="111"/>
  <c r="BG30" i="111" s="1"/>
  <c r="AN30" i="111"/>
  <c r="AL30" i="111" s="1"/>
  <c r="BI27" i="111"/>
  <c r="BW15" i="111"/>
  <c r="AS27" i="111"/>
  <c r="AN27" i="111"/>
  <c r="BN26" i="111"/>
  <c r="BI26" i="111"/>
  <c r="AS26" i="111"/>
  <c r="AN26" i="111"/>
  <c r="BN25" i="111"/>
  <c r="BI25" i="111"/>
  <c r="AS25" i="111"/>
  <c r="AN25" i="111"/>
  <c r="CK24" i="111"/>
  <c r="BN24" i="111"/>
  <c r="AS24" i="111"/>
  <c r="AS30" i="111"/>
  <c r="AN24" i="111"/>
  <c r="BN23" i="111"/>
  <c r="BI23" i="111"/>
  <c r="AS23" i="111"/>
  <c r="AN23" i="111"/>
  <c r="BN22" i="111"/>
  <c r="BI22" i="111"/>
  <c r="BI24" i="111" s="1"/>
  <c r="AS22" i="111"/>
  <c r="AN22" i="111"/>
  <c r="CK21" i="111"/>
  <c r="BN21" i="111"/>
  <c r="BI21" i="111"/>
  <c r="AS21" i="111"/>
  <c r="AN21" i="111"/>
  <c r="CK20" i="111"/>
  <c r="CF20" i="111"/>
  <c r="BN20" i="111"/>
  <c r="BI20" i="111"/>
  <c r="AS20" i="111"/>
  <c r="AN20" i="111"/>
  <c r="CK19" i="111"/>
  <c r="CF19" i="111"/>
  <c r="BN19" i="111"/>
  <c r="BI19" i="111"/>
  <c r="AS19" i="111"/>
  <c r="AS29" i="111" s="1"/>
  <c r="AN19" i="111"/>
  <c r="CK18" i="111"/>
  <c r="CF18" i="111"/>
  <c r="BN18" i="111"/>
  <c r="BI18" i="111"/>
  <c r="AS18" i="111"/>
  <c r="AN18" i="111"/>
  <c r="CK17" i="111"/>
  <c r="CF17" i="111"/>
  <c r="BN17" i="111"/>
  <c r="BI17" i="111"/>
  <c r="AS17" i="111"/>
  <c r="AN17" i="111"/>
  <c r="U17" i="111"/>
  <c r="T11" i="111" s="1"/>
  <c r="U11" i="111"/>
  <c r="W11" i="111" s="1"/>
  <c r="CK16" i="111"/>
  <c r="CK22" i="111"/>
  <c r="CF16" i="111"/>
  <c r="BN16" i="111"/>
  <c r="BN27" i="111"/>
  <c r="BI16" i="111"/>
  <c r="AS16" i="111"/>
  <c r="AS28" i="111"/>
  <c r="AN16" i="111"/>
  <c r="CT15" i="111"/>
  <c r="CQ15" i="111"/>
  <c r="CP15" i="111"/>
  <c r="CO15" i="111"/>
  <c r="CN15" i="111"/>
  <c r="CM15" i="111"/>
  <c r="CS15" i="111"/>
  <c r="CL15" i="111"/>
  <c r="CR15" i="111" s="1"/>
  <c r="CF15" i="111"/>
  <c r="CB15" i="111"/>
  <c r="BX15" i="111"/>
  <c r="BT15" i="111"/>
  <c r="BS15" i="111"/>
  <c r="BZ15" i="111"/>
  <c r="BR15" i="111"/>
  <c r="BQ15" i="111"/>
  <c r="BP15" i="111"/>
  <c r="BO15" i="111"/>
  <c r="BY15" i="111"/>
  <c r="BI15" i="111"/>
  <c r="BE15" i="111"/>
  <c r="BB15" i="111"/>
  <c r="BA15" i="111"/>
  <c r="AZ15" i="111"/>
  <c r="AY15" i="111"/>
  <c r="AX15" i="111"/>
  <c r="BD15" i="111" s="1"/>
  <c r="AW15" i="111"/>
  <c r="AV15" i="111"/>
  <c r="AU15" i="111"/>
  <c r="AT15" i="111"/>
  <c r="AN15" i="111"/>
  <c r="X11" i="111"/>
  <c r="Z11" i="111"/>
  <c r="CK36" i="110"/>
  <c r="CL36" i="110" s="1"/>
  <c r="BN36" i="110"/>
  <c r="BO36" i="110"/>
  <c r="AT36" i="110"/>
  <c r="AS36" i="110"/>
  <c r="CK35" i="110"/>
  <c r="CL35" i="110"/>
  <c r="BN35" i="110"/>
  <c r="BO35" i="110" s="1"/>
  <c r="AS35" i="110"/>
  <c r="AT35" i="110"/>
  <c r="CK34" i="110"/>
  <c r="CL34" i="110" s="1"/>
  <c r="BN34" i="110"/>
  <c r="BO34" i="110" s="1"/>
  <c r="BO37" i="110" s="1"/>
  <c r="BI31" i="110" s="1"/>
  <c r="BG31" i="110" s="1"/>
  <c r="AT34" i="110"/>
  <c r="AT37" i="110"/>
  <c r="AN31" i="110" s="1"/>
  <c r="AL31" i="110" s="1"/>
  <c r="AS34" i="110"/>
  <c r="CG33" i="110"/>
  <c r="CD33" i="110"/>
  <c r="CF33" i="110"/>
  <c r="CF36" i="110" s="1"/>
  <c r="BJ33" i="110"/>
  <c r="BG33" i="110"/>
  <c r="BI33" i="110"/>
  <c r="BI36" i="110" s="1"/>
  <c r="AO33" i="110"/>
  <c r="AL33" i="110"/>
  <c r="AN33" i="110" s="1"/>
  <c r="AN36" i="110" s="1"/>
  <c r="AS31" i="110"/>
  <c r="CF30" i="110"/>
  <c r="CD30" i="110" s="1"/>
  <c r="BN30" i="110"/>
  <c r="BI30" i="110"/>
  <c r="BG30" i="110" s="1"/>
  <c r="AN30" i="110"/>
  <c r="AL30" i="110" s="1"/>
  <c r="BI27" i="110"/>
  <c r="BW15" i="110" s="1"/>
  <c r="AS27" i="110"/>
  <c r="AN27" i="110"/>
  <c r="BN26" i="110"/>
  <c r="BI26" i="110"/>
  <c r="AS26" i="110"/>
  <c r="AN26" i="110"/>
  <c r="BN25" i="110"/>
  <c r="BN29" i="110" s="1"/>
  <c r="BI25" i="110"/>
  <c r="AS25" i="110"/>
  <c r="AN25" i="110"/>
  <c r="CK24" i="110"/>
  <c r="BN24" i="110"/>
  <c r="AS24" i="110"/>
  <c r="AN24" i="110"/>
  <c r="X11" i="110"/>
  <c r="Z11" i="110"/>
  <c r="BN23" i="110"/>
  <c r="BI23" i="110"/>
  <c r="AS23" i="110"/>
  <c r="AS30" i="110" s="1"/>
  <c r="AN23" i="110"/>
  <c r="BN22" i="110"/>
  <c r="BI22" i="110"/>
  <c r="AS22" i="110"/>
  <c r="AN22" i="110"/>
  <c r="CK21" i="110"/>
  <c r="BN21" i="110"/>
  <c r="BI21" i="110"/>
  <c r="AS21" i="110"/>
  <c r="AN21" i="110"/>
  <c r="CK20" i="110"/>
  <c r="CK23" i="110" s="1"/>
  <c r="CF20" i="110"/>
  <c r="BN20" i="110"/>
  <c r="BI20" i="110"/>
  <c r="AS20" i="110"/>
  <c r="AN20" i="110"/>
  <c r="CK19" i="110"/>
  <c r="CF19" i="110"/>
  <c r="BN19" i="110"/>
  <c r="BI19" i="110"/>
  <c r="AS19" i="110"/>
  <c r="AN19" i="110"/>
  <c r="CK18" i="110"/>
  <c r="CF18" i="110"/>
  <c r="BN18" i="110"/>
  <c r="BI18" i="110"/>
  <c r="AS18" i="110"/>
  <c r="AN18" i="110"/>
  <c r="CK17" i="110"/>
  <c r="CF17" i="110"/>
  <c r="BN17" i="110"/>
  <c r="BN28" i="110" s="1"/>
  <c r="BI17" i="110"/>
  <c r="BI24" i="110"/>
  <c r="AS17" i="110"/>
  <c r="AN17" i="110"/>
  <c r="U17" i="110"/>
  <c r="T11" i="110" s="1"/>
  <c r="U11" i="110" s="1"/>
  <c r="W11" i="110" s="1"/>
  <c r="CK16" i="110"/>
  <c r="CK22" i="110"/>
  <c r="CF16" i="110"/>
  <c r="BN16" i="110"/>
  <c r="BN27" i="110" s="1"/>
  <c r="BI16" i="110"/>
  <c r="AS16" i="110"/>
  <c r="AS28" i="110" s="1"/>
  <c r="AN16" i="110"/>
  <c r="CT15" i="110"/>
  <c r="CQ15" i="110"/>
  <c r="CP15" i="110"/>
  <c r="CO15" i="110"/>
  <c r="CN15" i="110"/>
  <c r="CM15" i="110"/>
  <c r="CS15" i="110" s="1"/>
  <c r="CL15" i="110"/>
  <c r="CR15" i="110" s="1"/>
  <c r="CF15" i="110"/>
  <c r="CB15" i="110"/>
  <c r="BS15" i="110"/>
  <c r="BZ15" i="110" s="1"/>
  <c r="BR15" i="110"/>
  <c r="BQ15" i="110"/>
  <c r="BP15" i="110"/>
  <c r="BO15" i="110"/>
  <c r="BY15" i="110" s="1"/>
  <c r="BI15" i="110"/>
  <c r="BE15" i="110"/>
  <c r="BB15" i="110"/>
  <c r="BA15" i="110"/>
  <c r="AZ15" i="110"/>
  <c r="BD15" i="110" s="1"/>
  <c r="AY15" i="110"/>
  <c r="AX15" i="110"/>
  <c r="AW15" i="110"/>
  <c r="AV15" i="110"/>
  <c r="AU15" i="110"/>
  <c r="AT15" i="110"/>
  <c r="AN15" i="110"/>
  <c r="CK36" i="109"/>
  <c r="CL36" i="109"/>
  <c r="BN36" i="109"/>
  <c r="BO36" i="109"/>
  <c r="AS36" i="109"/>
  <c r="AT36" i="109" s="1"/>
  <c r="CK35" i="109"/>
  <c r="CL35" i="109"/>
  <c r="BN35" i="109"/>
  <c r="BO35" i="109"/>
  <c r="AS35" i="109"/>
  <c r="AT35" i="109" s="1"/>
  <c r="CK34" i="109"/>
  <c r="CL34" i="109"/>
  <c r="BN34" i="109"/>
  <c r="BO34" i="109"/>
  <c r="AS34" i="109"/>
  <c r="AT34" i="109" s="1"/>
  <c r="CG33" i="109"/>
  <c r="CD33" i="109"/>
  <c r="CF33" i="109" s="1"/>
  <c r="CF36" i="109" s="1"/>
  <c r="BJ33" i="109"/>
  <c r="BG33" i="109"/>
  <c r="BI33" i="109"/>
  <c r="BI36" i="109"/>
  <c r="AO33" i="109"/>
  <c r="AL33" i="109"/>
  <c r="AN33" i="109"/>
  <c r="AN36" i="109"/>
  <c r="AS31" i="109"/>
  <c r="CF30" i="109"/>
  <c r="CD30" i="109" s="1"/>
  <c r="BN30" i="109"/>
  <c r="BI30" i="109"/>
  <c r="BG30" i="109" s="1"/>
  <c r="AN30" i="109"/>
  <c r="AL30" i="109" s="1"/>
  <c r="BI27" i="109"/>
  <c r="BW15" i="109" s="1"/>
  <c r="AS27" i="109"/>
  <c r="AN27" i="109"/>
  <c r="BN26" i="109"/>
  <c r="BI26" i="109"/>
  <c r="AS26" i="109"/>
  <c r="AN26" i="109"/>
  <c r="BN25" i="109"/>
  <c r="BI25" i="109"/>
  <c r="AS25" i="109"/>
  <c r="AN25" i="109"/>
  <c r="CK24" i="109"/>
  <c r="BN24" i="109"/>
  <c r="AS24" i="109"/>
  <c r="AS30" i="109" s="1"/>
  <c r="AN24" i="109"/>
  <c r="BN23" i="109"/>
  <c r="BN29" i="109" s="1"/>
  <c r="BI23" i="109"/>
  <c r="AS23" i="109"/>
  <c r="AN23" i="109"/>
  <c r="BN22" i="109"/>
  <c r="BI22" i="109"/>
  <c r="AS22" i="109"/>
  <c r="AN22" i="109"/>
  <c r="CK21" i="109"/>
  <c r="BN21" i="109"/>
  <c r="BI21" i="109"/>
  <c r="AS21" i="109"/>
  <c r="AN21" i="109"/>
  <c r="CK20" i="109"/>
  <c r="CF20" i="109"/>
  <c r="BN20" i="109"/>
  <c r="BI20" i="109"/>
  <c r="AS20" i="109"/>
  <c r="AN20" i="109"/>
  <c r="CK19" i="109"/>
  <c r="CF19" i="109"/>
  <c r="BN19" i="109"/>
  <c r="BI19" i="109"/>
  <c r="AS19" i="109"/>
  <c r="AN19" i="109"/>
  <c r="CK18" i="109"/>
  <c r="CF18" i="109"/>
  <c r="BN18" i="109"/>
  <c r="BI18" i="109"/>
  <c r="AS18" i="109"/>
  <c r="AN18" i="109"/>
  <c r="CK17" i="109"/>
  <c r="CF17" i="109"/>
  <c r="BN17" i="109"/>
  <c r="BN28" i="109"/>
  <c r="BI17" i="109"/>
  <c r="BI24" i="109" s="1"/>
  <c r="AS17" i="109"/>
  <c r="AN17" i="109"/>
  <c r="U17" i="109"/>
  <c r="T11" i="109" s="1"/>
  <c r="U11" i="109" s="1"/>
  <c r="W11" i="109" s="1"/>
  <c r="CK16" i="109"/>
  <c r="CK22" i="109" s="1"/>
  <c r="CF16" i="109"/>
  <c r="BN16" i="109"/>
  <c r="BN27" i="109"/>
  <c r="BI16" i="109"/>
  <c r="AS16" i="109"/>
  <c r="AS28" i="109"/>
  <c r="AN16" i="109"/>
  <c r="CT15" i="109"/>
  <c r="CQ15" i="109"/>
  <c r="CP15" i="109"/>
  <c r="CO15" i="109"/>
  <c r="CN15" i="109"/>
  <c r="CM15" i="109"/>
  <c r="CS15" i="109" s="1"/>
  <c r="CL15" i="109"/>
  <c r="CR15" i="109" s="1"/>
  <c r="CF15" i="109"/>
  <c r="CB15" i="109"/>
  <c r="BT15" i="109"/>
  <c r="CA15" i="109" s="1"/>
  <c r="BS15" i="109"/>
  <c r="BZ15" i="109" s="1"/>
  <c r="BR15" i="109"/>
  <c r="BQ15" i="109"/>
  <c r="BY15" i="109" s="1"/>
  <c r="BP15" i="109"/>
  <c r="BO15" i="109"/>
  <c r="BI15" i="109"/>
  <c r="BE15" i="109"/>
  <c r="BB15" i="109"/>
  <c r="BA15" i="109"/>
  <c r="AZ15" i="109"/>
  <c r="AY15" i="109"/>
  <c r="AX15" i="109"/>
  <c r="BD15" i="109" s="1"/>
  <c r="AW15" i="109"/>
  <c r="AV15" i="109"/>
  <c r="AU15" i="109"/>
  <c r="AT15" i="109"/>
  <c r="BC15" i="109" s="1"/>
  <c r="AN15" i="109"/>
  <c r="CK36" i="108"/>
  <c r="CL36" i="108"/>
  <c r="BO36" i="108"/>
  <c r="BN36" i="108"/>
  <c r="AS36" i="108"/>
  <c r="AT36" i="108" s="1"/>
  <c r="CK35" i="108"/>
  <c r="CL35" i="108" s="1"/>
  <c r="BN35" i="108"/>
  <c r="BO35" i="108"/>
  <c r="AS35" i="108"/>
  <c r="AT35" i="108" s="1"/>
  <c r="AT37" i="108" s="1"/>
  <c r="AN31" i="108" s="1"/>
  <c r="AL31" i="108" s="1"/>
  <c r="CK34" i="108"/>
  <c r="CL34" i="108" s="1"/>
  <c r="CL37" i="108" s="1"/>
  <c r="CF31" i="108" s="1"/>
  <c r="CD31" i="108" s="1"/>
  <c r="BN34" i="108"/>
  <c r="BO34" i="108" s="1"/>
  <c r="AT34" i="108"/>
  <c r="AS34" i="108"/>
  <c r="CG33" i="108"/>
  <c r="CD33" i="108"/>
  <c r="CF33" i="108" s="1"/>
  <c r="CF36" i="108" s="1"/>
  <c r="BJ33" i="108"/>
  <c r="BG33" i="108"/>
  <c r="BI33" i="108"/>
  <c r="BI36" i="108"/>
  <c r="AO33" i="108"/>
  <c r="AN36" i="108"/>
  <c r="AL33" i="108"/>
  <c r="AN33" i="108" s="1"/>
  <c r="AS31" i="108"/>
  <c r="CF30" i="108"/>
  <c r="CD30" i="108" s="1"/>
  <c r="BN30" i="108"/>
  <c r="BI30" i="108"/>
  <c r="BG30" i="108" s="1"/>
  <c r="AN30" i="108"/>
  <c r="AL30" i="108" s="1"/>
  <c r="BI27" i="108"/>
  <c r="BU15" i="108"/>
  <c r="AS27" i="108"/>
  <c r="AN27" i="108"/>
  <c r="BN26" i="108"/>
  <c r="BI26" i="108"/>
  <c r="AS26" i="108"/>
  <c r="AN26" i="108"/>
  <c r="BN25" i="108"/>
  <c r="BI25" i="108"/>
  <c r="AS25" i="108"/>
  <c r="AN25" i="108"/>
  <c r="CK24" i="108"/>
  <c r="BN24" i="108"/>
  <c r="AS24" i="108"/>
  <c r="AS30" i="108" s="1"/>
  <c r="AN24" i="108"/>
  <c r="BN23" i="108"/>
  <c r="BI23" i="108"/>
  <c r="AS23" i="108"/>
  <c r="AN23" i="108"/>
  <c r="BN22" i="108"/>
  <c r="BI22" i="108"/>
  <c r="BI24" i="108"/>
  <c r="AS22" i="108"/>
  <c r="AN22" i="108"/>
  <c r="CK21" i="108"/>
  <c r="BN21" i="108"/>
  <c r="BI21" i="108"/>
  <c r="AS21" i="108"/>
  <c r="AN21" i="108"/>
  <c r="CK20" i="108"/>
  <c r="CF20" i="108"/>
  <c r="BN20" i="108"/>
  <c r="BI20" i="108"/>
  <c r="AS20" i="108"/>
  <c r="AN20" i="108"/>
  <c r="CK19" i="108"/>
  <c r="CF19" i="108"/>
  <c r="BN19" i="108"/>
  <c r="BI19" i="108"/>
  <c r="AS19" i="108"/>
  <c r="AN19" i="108"/>
  <c r="CK18" i="108"/>
  <c r="CF18" i="108"/>
  <c r="BN18" i="108"/>
  <c r="BN28" i="108" s="1"/>
  <c r="BI18" i="108"/>
  <c r="AS18" i="108"/>
  <c r="AN18" i="108"/>
  <c r="CK17" i="108"/>
  <c r="CF17" i="108"/>
  <c r="BN17" i="108"/>
  <c r="BI17" i="108"/>
  <c r="AS17" i="108"/>
  <c r="AN17" i="108"/>
  <c r="U17" i="108"/>
  <c r="T11" i="108"/>
  <c r="U11" i="108"/>
  <c r="W11" i="108" s="1"/>
  <c r="CK16" i="108"/>
  <c r="CK22" i="108" s="1"/>
  <c r="CF16" i="108"/>
  <c r="BN16" i="108"/>
  <c r="BN27" i="108"/>
  <c r="BI16" i="108"/>
  <c r="AS16" i="108"/>
  <c r="AS28" i="108"/>
  <c r="AN16" i="108"/>
  <c r="CT15" i="108"/>
  <c r="CR15" i="108"/>
  <c r="CQ15" i="108"/>
  <c r="CP15" i="108"/>
  <c r="CO15" i="108"/>
  <c r="CN15" i="108"/>
  <c r="CM15" i="108"/>
  <c r="CL15" i="108"/>
  <c r="CF15" i="108"/>
  <c r="CB15" i="108"/>
  <c r="BS15" i="108"/>
  <c r="BZ15" i="108" s="1"/>
  <c r="BR15" i="108"/>
  <c r="BQ15" i="108"/>
  <c r="BP15" i="108"/>
  <c r="BO15" i="108"/>
  <c r="BI15" i="108"/>
  <c r="BE15" i="108"/>
  <c r="BB15" i="108"/>
  <c r="BA15" i="108"/>
  <c r="AZ15" i="108"/>
  <c r="AY15" i="108"/>
  <c r="AX15" i="108"/>
  <c r="BD15" i="108" s="1"/>
  <c r="AW15" i="108"/>
  <c r="AV15" i="108"/>
  <c r="AU15" i="108"/>
  <c r="AT15" i="108"/>
  <c r="BC15" i="108" s="1"/>
  <c r="AN15" i="108"/>
  <c r="CL36" i="107"/>
  <c r="CK36" i="107"/>
  <c r="BN36" i="107"/>
  <c r="BO36" i="107" s="1"/>
  <c r="AS36" i="107"/>
  <c r="AT36" i="107" s="1"/>
  <c r="AT37" i="107" s="1"/>
  <c r="AN31" i="107" s="1"/>
  <c r="AL31" i="107" s="1"/>
  <c r="CK35" i="107"/>
  <c r="CL35" i="107"/>
  <c r="BO35" i="107"/>
  <c r="BN35" i="107"/>
  <c r="AS35" i="107"/>
  <c r="AT35" i="107"/>
  <c r="CK34" i="107"/>
  <c r="CL34" i="107"/>
  <c r="CL37" i="107" s="1"/>
  <c r="CF31" i="107" s="1"/>
  <c r="CD31" i="107" s="1"/>
  <c r="BN34" i="107"/>
  <c r="BO34" i="107" s="1"/>
  <c r="AS34" i="107"/>
  <c r="AT34" i="107"/>
  <c r="CG33" i="107"/>
  <c r="CD33" i="107"/>
  <c r="CF33" i="107" s="1"/>
  <c r="CF36" i="107" s="1"/>
  <c r="BJ33" i="107"/>
  <c r="BG33" i="107"/>
  <c r="BI33" i="107" s="1"/>
  <c r="BI36" i="107" s="1"/>
  <c r="AO33" i="107"/>
  <c r="AL33" i="107"/>
  <c r="AN33" i="107" s="1"/>
  <c r="AN36" i="107" s="1"/>
  <c r="AS31" i="107"/>
  <c r="CF30" i="107"/>
  <c r="CD30" i="107" s="1"/>
  <c r="BN30" i="107"/>
  <c r="BI30" i="107"/>
  <c r="BG30" i="107" s="1"/>
  <c r="AN30" i="107"/>
  <c r="AL30" i="107" s="1"/>
  <c r="BI27" i="107"/>
  <c r="AS27" i="107"/>
  <c r="AN27" i="107"/>
  <c r="BN26" i="107"/>
  <c r="BI26" i="107"/>
  <c r="AS26" i="107"/>
  <c r="AN26" i="107"/>
  <c r="BN25" i="107"/>
  <c r="BI25" i="107"/>
  <c r="AS25" i="107"/>
  <c r="AN25" i="107"/>
  <c r="CK24" i="107"/>
  <c r="BN24" i="107"/>
  <c r="AS24" i="107"/>
  <c r="AN24" i="107"/>
  <c r="BN23" i="107"/>
  <c r="BI23" i="107"/>
  <c r="AS23" i="107"/>
  <c r="AN23" i="107"/>
  <c r="BN22" i="107"/>
  <c r="BN29" i="107" s="1"/>
  <c r="BI22" i="107"/>
  <c r="BI24" i="107" s="1"/>
  <c r="AS22" i="107"/>
  <c r="AN22" i="107"/>
  <c r="CK21" i="107"/>
  <c r="BN21" i="107"/>
  <c r="BI21" i="107"/>
  <c r="AS21" i="107"/>
  <c r="AN21" i="107"/>
  <c r="CK20" i="107"/>
  <c r="CF20" i="107"/>
  <c r="BN20" i="107"/>
  <c r="BI20" i="107"/>
  <c r="AS20" i="107"/>
  <c r="AN20" i="107"/>
  <c r="CK19" i="107"/>
  <c r="CF19" i="107"/>
  <c r="BN19" i="107"/>
  <c r="BI19" i="107"/>
  <c r="AS19" i="107"/>
  <c r="AN19" i="107"/>
  <c r="CK18" i="107"/>
  <c r="CK23" i="107" s="1"/>
  <c r="CF18" i="107"/>
  <c r="BN18" i="107"/>
  <c r="BN28" i="107" s="1"/>
  <c r="BI18" i="107"/>
  <c r="AS18" i="107"/>
  <c r="AN18" i="107"/>
  <c r="CK17" i="107"/>
  <c r="CF17" i="107"/>
  <c r="BN17" i="107"/>
  <c r="BI17" i="107"/>
  <c r="AS17" i="107"/>
  <c r="AN17" i="107"/>
  <c r="U17" i="107"/>
  <c r="T11" i="107"/>
  <c r="U11" i="107" s="1"/>
  <c r="W11" i="107" s="1"/>
  <c r="CK16" i="107"/>
  <c r="CK22" i="107" s="1"/>
  <c r="CF16" i="107"/>
  <c r="BN16" i="107"/>
  <c r="BN27" i="107"/>
  <c r="BI16" i="107"/>
  <c r="AS16" i="107"/>
  <c r="AS28" i="107" s="1"/>
  <c r="AN16" i="107"/>
  <c r="CT15" i="107"/>
  <c r="CQ15" i="107"/>
  <c r="CP15" i="107"/>
  <c r="CO15" i="107"/>
  <c r="CN15" i="107"/>
  <c r="CM15" i="107"/>
  <c r="CL15" i="107"/>
  <c r="CR15" i="107"/>
  <c r="CF15" i="107"/>
  <c r="CB15" i="107"/>
  <c r="BS15" i="107"/>
  <c r="BZ15" i="107"/>
  <c r="BR15" i="107"/>
  <c r="BQ15" i="107"/>
  <c r="BP15" i="107"/>
  <c r="BO15" i="107"/>
  <c r="BI15" i="107"/>
  <c r="BE15" i="107"/>
  <c r="BB15" i="107"/>
  <c r="BA15" i="107"/>
  <c r="AZ15" i="107"/>
  <c r="AY15" i="107"/>
  <c r="AX15" i="107"/>
  <c r="BD15" i="107"/>
  <c r="AW15" i="107"/>
  <c r="AV15" i="107"/>
  <c r="AU15" i="107"/>
  <c r="BC15" i="107" s="1"/>
  <c r="AT15" i="107"/>
  <c r="AN15" i="107"/>
  <c r="X11" i="107"/>
  <c r="Z11" i="107"/>
  <c r="CK36" i="106"/>
  <c r="CL36" i="106" s="1"/>
  <c r="CL37" i="106" s="1"/>
  <c r="CF31" i="106" s="1"/>
  <c r="CD31" i="106" s="1"/>
  <c r="BN36" i="106"/>
  <c r="BO36" i="106"/>
  <c r="AS36" i="106"/>
  <c r="AT36" i="106"/>
  <c r="AT37" i="106" s="1"/>
  <c r="AN31" i="106" s="1"/>
  <c r="AL31" i="106" s="1"/>
  <c r="CK35" i="106"/>
  <c r="CL35" i="106" s="1"/>
  <c r="BN35" i="106"/>
  <c r="BO35" i="106"/>
  <c r="AT35" i="106"/>
  <c r="AS35" i="106"/>
  <c r="CK34" i="106"/>
  <c r="CL34" i="106" s="1"/>
  <c r="BN34" i="106"/>
  <c r="BO34" i="106"/>
  <c r="AS34" i="106"/>
  <c r="AT34" i="106"/>
  <c r="CG33" i="106"/>
  <c r="CD33" i="106"/>
  <c r="CF33" i="106" s="1"/>
  <c r="CF36" i="106" s="1"/>
  <c r="BJ33" i="106"/>
  <c r="BG33" i="106"/>
  <c r="BI33" i="106" s="1"/>
  <c r="BI36" i="106" s="1"/>
  <c r="AO33" i="106"/>
  <c r="AL33" i="106"/>
  <c r="AN33" i="106" s="1"/>
  <c r="AN36" i="106" s="1"/>
  <c r="AS31" i="106"/>
  <c r="CF30" i="106"/>
  <c r="CD30" i="106" s="1"/>
  <c r="BN30" i="106"/>
  <c r="BI30" i="106"/>
  <c r="BG30" i="106" s="1"/>
  <c r="AN30" i="106"/>
  <c r="AL30" i="106" s="1"/>
  <c r="BI27" i="106"/>
  <c r="BX15" i="106" s="1"/>
  <c r="AS27" i="106"/>
  <c r="AN27" i="106"/>
  <c r="BN26" i="106"/>
  <c r="BI26" i="106"/>
  <c r="AS26" i="106"/>
  <c r="AN26" i="106"/>
  <c r="BN25" i="106"/>
  <c r="BI25" i="106"/>
  <c r="AS25" i="106"/>
  <c r="AN25" i="106"/>
  <c r="CK24" i="106"/>
  <c r="BN24" i="106"/>
  <c r="AS24" i="106"/>
  <c r="AN24" i="106"/>
  <c r="BN23" i="106"/>
  <c r="BI23" i="106"/>
  <c r="AS23" i="106"/>
  <c r="AS30" i="106"/>
  <c r="AN23" i="106"/>
  <c r="BN22" i="106"/>
  <c r="BI22" i="106"/>
  <c r="BI24" i="106" s="1"/>
  <c r="AS22" i="106"/>
  <c r="AN22" i="106"/>
  <c r="CK21" i="106"/>
  <c r="BN21" i="106"/>
  <c r="BI21" i="106"/>
  <c r="AS21" i="106"/>
  <c r="AN21" i="106"/>
  <c r="CK20" i="106"/>
  <c r="CF20" i="106"/>
  <c r="BN20" i="106"/>
  <c r="BI20" i="106"/>
  <c r="AS20" i="106"/>
  <c r="AN20" i="106"/>
  <c r="CK19" i="106"/>
  <c r="CF19" i="106"/>
  <c r="BN19" i="106"/>
  <c r="BI19" i="106"/>
  <c r="AS19" i="106"/>
  <c r="AN19" i="106"/>
  <c r="CK18" i="106"/>
  <c r="CK23" i="106" s="1"/>
  <c r="CF18" i="106"/>
  <c r="BN18" i="106"/>
  <c r="BI18" i="106"/>
  <c r="AS18" i="106"/>
  <c r="AN18" i="106"/>
  <c r="CK17" i="106"/>
  <c r="CF17" i="106"/>
  <c r="BN17" i="106"/>
  <c r="BI17" i="106"/>
  <c r="AS17" i="106"/>
  <c r="AN17" i="106"/>
  <c r="U17" i="106"/>
  <c r="T11" i="106"/>
  <c r="U11" i="106" s="1"/>
  <c r="W11" i="106" s="1"/>
  <c r="CK16" i="106"/>
  <c r="CK22" i="106"/>
  <c r="CF16" i="106"/>
  <c r="BN16" i="106"/>
  <c r="BN27" i="106" s="1"/>
  <c r="BI16" i="106"/>
  <c r="AS16" i="106"/>
  <c r="AS28" i="106"/>
  <c r="AN16" i="106"/>
  <c r="CT15" i="106"/>
  <c r="CQ15" i="106"/>
  <c r="CP15" i="106"/>
  <c r="CO15" i="106"/>
  <c r="CN15" i="106"/>
  <c r="CM15" i="106"/>
  <c r="CL15" i="106"/>
  <c r="CR15" i="106" s="1"/>
  <c r="CF15" i="106"/>
  <c r="CB15" i="106"/>
  <c r="BS15" i="106"/>
  <c r="BZ15" i="106"/>
  <c r="BR15" i="106"/>
  <c r="BQ15" i="106"/>
  <c r="BP15" i="106"/>
  <c r="BO15" i="106"/>
  <c r="BY15" i="106" s="1"/>
  <c r="BI15" i="106"/>
  <c r="BE15" i="106"/>
  <c r="BB15" i="106"/>
  <c r="BA15" i="106"/>
  <c r="AZ15" i="106"/>
  <c r="AY15" i="106"/>
  <c r="AX15" i="106"/>
  <c r="BD15" i="106"/>
  <c r="AW15" i="106"/>
  <c r="AV15" i="106"/>
  <c r="AU15" i="106"/>
  <c r="AT15" i="106"/>
  <c r="BC15" i="106" s="1"/>
  <c r="AN15" i="106"/>
  <c r="CK36" i="105"/>
  <c r="CL36" i="105" s="1"/>
  <c r="BN36" i="105"/>
  <c r="BO36" i="105"/>
  <c r="AS36" i="105"/>
  <c r="AT36" i="105" s="1"/>
  <c r="AT37" i="105" s="1"/>
  <c r="AN31" i="105" s="1"/>
  <c r="AL31" i="105" s="1"/>
  <c r="CK35" i="105"/>
  <c r="CL35" i="105"/>
  <c r="BN35" i="105"/>
  <c r="BO35" i="105" s="1"/>
  <c r="AS35" i="105"/>
  <c r="AT35" i="105"/>
  <c r="CK34" i="105"/>
  <c r="CL34" i="105" s="1"/>
  <c r="BN34" i="105"/>
  <c r="BO34" i="105" s="1"/>
  <c r="BO37" i="105" s="1"/>
  <c r="BI31" i="105" s="1"/>
  <c r="BG31" i="105" s="1"/>
  <c r="AS34" i="105"/>
  <c r="AT34" i="105"/>
  <c r="CG33" i="105"/>
  <c r="CD33" i="105"/>
  <c r="CF33" i="105" s="1"/>
  <c r="CF36" i="105" s="1"/>
  <c r="BJ33" i="105"/>
  <c r="BG33" i="105"/>
  <c r="BI33" i="105"/>
  <c r="BI36" i="105"/>
  <c r="AO33" i="105"/>
  <c r="AL33" i="105"/>
  <c r="AN33" i="105" s="1"/>
  <c r="AN36" i="105" s="1"/>
  <c r="AS31" i="105"/>
  <c r="CF30" i="105"/>
  <c r="CD30" i="105" s="1"/>
  <c r="BN30" i="105"/>
  <c r="BI30" i="105"/>
  <c r="BG30" i="105" s="1"/>
  <c r="AN30" i="105"/>
  <c r="AL30" i="105" s="1"/>
  <c r="BI27" i="105"/>
  <c r="BW15" i="105" s="1"/>
  <c r="AS27" i="105"/>
  <c r="AN27" i="105"/>
  <c r="BN26" i="105"/>
  <c r="BI26" i="105"/>
  <c r="AS26" i="105"/>
  <c r="AN26" i="105"/>
  <c r="BN25" i="105"/>
  <c r="BI25" i="105"/>
  <c r="AS25" i="105"/>
  <c r="AN25" i="105"/>
  <c r="CK24" i="105"/>
  <c r="BN24" i="105"/>
  <c r="AS24" i="105"/>
  <c r="AS30" i="105"/>
  <c r="AN24" i="105"/>
  <c r="BN23" i="105"/>
  <c r="BN29" i="105" s="1"/>
  <c r="BI23" i="105"/>
  <c r="AS23" i="105"/>
  <c r="AN23" i="105"/>
  <c r="BN22" i="105"/>
  <c r="BI22" i="105"/>
  <c r="AS22" i="105"/>
  <c r="AN22" i="105"/>
  <c r="CK21" i="105"/>
  <c r="BN21" i="105"/>
  <c r="BI21" i="105"/>
  <c r="AS21" i="105"/>
  <c r="AN21" i="105"/>
  <c r="CK20" i="105"/>
  <c r="CF20" i="105"/>
  <c r="BN20" i="105"/>
  <c r="BI20" i="105"/>
  <c r="AS20" i="105"/>
  <c r="AN20" i="105"/>
  <c r="CK19" i="105"/>
  <c r="CF19" i="105"/>
  <c r="BN19" i="105"/>
  <c r="BI19" i="105"/>
  <c r="AS19" i="105"/>
  <c r="AN19" i="105"/>
  <c r="CK18" i="105"/>
  <c r="CF18" i="105"/>
  <c r="BN18" i="105"/>
  <c r="BI18" i="105"/>
  <c r="AS18" i="105"/>
  <c r="AS29" i="105" s="1"/>
  <c r="AN18" i="105"/>
  <c r="CK17" i="105"/>
  <c r="CF17" i="105"/>
  <c r="BN17" i="105"/>
  <c r="BN28" i="105"/>
  <c r="BI17" i="105"/>
  <c r="BI24" i="105" s="1"/>
  <c r="AS17" i="105"/>
  <c r="AN17" i="105"/>
  <c r="U17" i="105"/>
  <c r="T11" i="105"/>
  <c r="U11" i="105" s="1"/>
  <c r="W11" i="105" s="1"/>
  <c r="CK16" i="105"/>
  <c r="CK22" i="105" s="1"/>
  <c r="CF16" i="105"/>
  <c r="BN16" i="105"/>
  <c r="BN27" i="105"/>
  <c r="BI16" i="105"/>
  <c r="AS16" i="105"/>
  <c r="AS28" i="105" s="1"/>
  <c r="AN16" i="105"/>
  <c r="CT15" i="105"/>
  <c r="CQ15" i="105"/>
  <c r="CP15" i="105"/>
  <c r="CO15" i="105"/>
  <c r="CN15" i="105"/>
  <c r="CM15" i="105"/>
  <c r="CL15" i="105"/>
  <c r="CR15" i="105"/>
  <c r="CF15" i="105"/>
  <c r="CB15" i="105"/>
  <c r="BS15" i="105"/>
  <c r="BZ15" i="105" s="1"/>
  <c r="BR15" i="105"/>
  <c r="BQ15" i="105"/>
  <c r="BY15" i="105" s="1"/>
  <c r="BP15" i="105"/>
  <c r="BO15" i="105"/>
  <c r="BI15" i="105"/>
  <c r="BE15" i="105"/>
  <c r="BB15" i="105"/>
  <c r="BA15" i="105"/>
  <c r="AZ15" i="105"/>
  <c r="BD15" i="105" s="1"/>
  <c r="AY15" i="105"/>
  <c r="AX15" i="105"/>
  <c r="AW15" i="105"/>
  <c r="AV15" i="105"/>
  <c r="AU15" i="105"/>
  <c r="AT15" i="105"/>
  <c r="AN15" i="105"/>
  <c r="CK36" i="104"/>
  <c r="CL36" i="104"/>
  <c r="BN36" i="104"/>
  <c r="BO36" i="104" s="1"/>
  <c r="AS36" i="104"/>
  <c r="AT36" i="104" s="1"/>
  <c r="CK35" i="104"/>
  <c r="CL35" i="104" s="1"/>
  <c r="BN35" i="104"/>
  <c r="BO35" i="104" s="1"/>
  <c r="AS35" i="104"/>
  <c r="AT35" i="104"/>
  <c r="CK34" i="104"/>
  <c r="CL34" i="104"/>
  <c r="CL37" i="104" s="1"/>
  <c r="CF31" i="104" s="1"/>
  <c r="CD31" i="104" s="1"/>
  <c r="BN34" i="104"/>
  <c r="BO34" i="104" s="1"/>
  <c r="AS34" i="104"/>
  <c r="AT34" i="104" s="1"/>
  <c r="CG33" i="104"/>
  <c r="CD33" i="104"/>
  <c r="CF33" i="104"/>
  <c r="CF36" i="104"/>
  <c r="BJ33" i="104"/>
  <c r="BG33" i="104"/>
  <c r="BI33" i="104"/>
  <c r="BI36" i="104"/>
  <c r="AO33" i="104"/>
  <c r="AL33" i="104"/>
  <c r="AN33" i="104" s="1"/>
  <c r="AN36" i="104" s="1"/>
  <c r="AS31" i="104"/>
  <c r="CF30" i="104"/>
  <c r="CD30" i="104" s="1"/>
  <c r="BN30" i="104"/>
  <c r="BI30" i="104"/>
  <c r="BG30" i="104" s="1"/>
  <c r="AN30" i="104"/>
  <c r="AL30" i="104" s="1"/>
  <c r="BI27" i="104"/>
  <c r="BW15" i="104" s="1"/>
  <c r="BX15" i="104"/>
  <c r="AS27" i="104"/>
  <c r="AN27" i="104"/>
  <c r="BN26" i="104"/>
  <c r="BI26" i="104"/>
  <c r="AS26" i="104"/>
  <c r="AN26" i="104"/>
  <c r="BN25" i="104"/>
  <c r="BI25" i="104"/>
  <c r="AS25" i="104"/>
  <c r="AN25" i="104"/>
  <c r="CK24" i="104"/>
  <c r="BN24" i="104"/>
  <c r="AS24" i="104"/>
  <c r="AS30" i="104" s="1"/>
  <c r="AN24" i="104"/>
  <c r="X11" i="104"/>
  <c r="Z11" i="104" s="1"/>
  <c r="BN23" i="104"/>
  <c r="BI23" i="104"/>
  <c r="AS23" i="104"/>
  <c r="AN23" i="104"/>
  <c r="BN22" i="104"/>
  <c r="BN29" i="104"/>
  <c r="BI22" i="104"/>
  <c r="BI24" i="104" s="1"/>
  <c r="AS22" i="104"/>
  <c r="AN22" i="104"/>
  <c r="CK21" i="104"/>
  <c r="BN21" i="104"/>
  <c r="BI21" i="104"/>
  <c r="AS21" i="104"/>
  <c r="AN21" i="104"/>
  <c r="CK20" i="104"/>
  <c r="CF20" i="104"/>
  <c r="BN20" i="104"/>
  <c r="BI20" i="104"/>
  <c r="AS20" i="104"/>
  <c r="AS29" i="104" s="1"/>
  <c r="AN20" i="104"/>
  <c r="CK19" i="104"/>
  <c r="CF19" i="104"/>
  <c r="BN19" i="104"/>
  <c r="BI19" i="104"/>
  <c r="AS19" i="104"/>
  <c r="AN19" i="104"/>
  <c r="CK18" i="104"/>
  <c r="CF18" i="104"/>
  <c r="BN18" i="104"/>
  <c r="BN28" i="104"/>
  <c r="BI18" i="104"/>
  <c r="AS18" i="104"/>
  <c r="AN18" i="104"/>
  <c r="CK17" i="104"/>
  <c r="CK23" i="104" s="1"/>
  <c r="CF17" i="104"/>
  <c r="BN17" i="104"/>
  <c r="BI17" i="104"/>
  <c r="AS17" i="104"/>
  <c r="AS28" i="104"/>
  <c r="AN17" i="104"/>
  <c r="U17" i="104"/>
  <c r="T11" i="104" s="1"/>
  <c r="U11" i="104"/>
  <c r="W11" i="104" s="1"/>
  <c r="CK16" i="104"/>
  <c r="CK22" i="104" s="1"/>
  <c r="CF16" i="104"/>
  <c r="BN16" i="104"/>
  <c r="BN27" i="104"/>
  <c r="BI16" i="104"/>
  <c r="AS16" i="104"/>
  <c r="AN16" i="104"/>
  <c r="CT15" i="104"/>
  <c r="CQ15" i="104"/>
  <c r="CP15" i="104"/>
  <c r="CO15" i="104"/>
  <c r="CN15" i="104"/>
  <c r="CM15" i="104"/>
  <c r="CL15" i="104"/>
  <c r="CR15" i="104"/>
  <c r="CF15" i="104"/>
  <c r="CB15" i="104"/>
  <c r="BS15" i="104"/>
  <c r="BZ15" i="104" s="1"/>
  <c r="BR15" i="104"/>
  <c r="BQ15" i="104"/>
  <c r="BP15" i="104"/>
  <c r="BY15" i="104" s="1"/>
  <c r="BO15" i="104"/>
  <c r="BI15" i="104"/>
  <c r="BE15" i="104"/>
  <c r="BB15" i="104"/>
  <c r="BA15" i="104"/>
  <c r="AZ15" i="104"/>
  <c r="AY15" i="104"/>
  <c r="AX15" i="104"/>
  <c r="BD15" i="104" s="1"/>
  <c r="AW15" i="104"/>
  <c r="AV15" i="104"/>
  <c r="BC15" i="104"/>
  <c r="AU15" i="104"/>
  <c r="AT15" i="104"/>
  <c r="AN15" i="104"/>
  <c r="CK36" i="103"/>
  <c r="CL36" i="103"/>
  <c r="BN36" i="103"/>
  <c r="BO36" i="103"/>
  <c r="AS36" i="103"/>
  <c r="AT36" i="103" s="1"/>
  <c r="CK35" i="103"/>
  <c r="CL35" i="103"/>
  <c r="BN35" i="103"/>
  <c r="BO35" i="103" s="1"/>
  <c r="BO37" i="103" s="1"/>
  <c r="BI31" i="103" s="1"/>
  <c r="BG31" i="103" s="1"/>
  <c r="AS35" i="103"/>
  <c r="AT35" i="103" s="1"/>
  <c r="CK34" i="103"/>
  <c r="CL34" i="103"/>
  <c r="BO34" i="103"/>
  <c r="BN34" i="103"/>
  <c r="AS34" i="103"/>
  <c r="AT34" i="103"/>
  <c r="CG33" i="103"/>
  <c r="CD33" i="103"/>
  <c r="CF33" i="103"/>
  <c r="CF36" i="103"/>
  <c r="BJ33" i="103"/>
  <c r="BG33" i="103"/>
  <c r="BI33" i="103" s="1"/>
  <c r="BI36" i="103" s="1"/>
  <c r="AO33" i="103"/>
  <c r="AL33" i="103"/>
  <c r="AN33" i="103" s="1"/>
  <c r="AN36" i="103" s="1"/>
  <c r="AS31" i="103"/>
  <c r="CF30" i="103"/>
  <c r="CD30" i="103" s="1"/>
  <c r="BN30" i="103"/>
  <c r="BI30" i="103"/>
  <c r="BG30" i="103" s="1"/>
  <c r="AN30" i="103"/>
  <c r="AL30" i="103" s="1"/>
  <c r="BI27" i="103"/>
  <c r="BU15" i="103" s="1"/>
  <c r="AS27" i="103"/>
  <c r="AN27" i="103"/>
  <c r="BN26" i="103"/>
  <c r="BI26" i="103"/>
  <c r="AS26" i="103"/>
  <c r="AN26" i="103"/>
  <c r="BN25" i="103"/>
  <c r="BI25" i="103"/>
  <c r="AS25" i="103"/>
  <c r="AS30" i="103" s="1"/>
  <c r="AN25" i="103"/>
  <c r="CK24" i="103"/>
  <c r="BN24" i="103"/>
  <c r="AS24" i="103"/>
  <c r="AN24" i="103"/>
  <c r="BN23" i="103"/>
  <c r="BI23" i="103"/>
  <c r="AS23" i="103"/>
  <c r="AN23" i="103"/>
  <c r="BN22" i="103"/>
  <c r="BN29" i="103"/>
  <c r="BI22" i="103"/>
  <c r="AS22" i="103"/>
  <c r="AN22" i="103"/>
  <c r="CK21" i="103"/>
  <c r="BN21" i="103"/>
  <c r="BI21" i="103"/>
  <c r="AS21" i="103"/>
  <c r="AN21" i="103"/>
  <c r="CK20" i="103"/>
  <c r="CF20" i="103"/>
  <c r="BN20" i="103"/>
  <c r="BI20" i="103"/>
  <c r="AS20" i="103"/>
  <c r="AN20" i="103"/>
  <c r="CK19" i="103"/>
  <c r="CF19" i="103"/>
  <c r="BN19" i="103"/>
  <c r="BI19" i="103"/>
  <c r="AS19" i="103"/>
  <c r="AN19" i="103"/>
  <c r="CK18" i="103"/>
  <c r="CK23" i="103" s="1"/>
  <c r="CF18" i="103"/>
  <c r="BN18" i="103"/>
  <c r="BN28" i="103" s="1"/>
  <c r="BI18" i="103"/>
  <c r="AS18" i="103"/>
  <c r="AS29" i="103" s="1"/>
  <c r="AN18" i="103"/>
  <c r="CK17" i="103"/>
  <c r="CF17" i="103"/>
  <c r="BN17" i="103"/>
  <c r="BI17" i="103"/>
  <c r="BI24" i="103" s="1"/>
  <c r="AS17" i="103"/>
  <c r="AN17" i="103"/>
  <c r="U17" i="103"/>
  <c r="T11" i="103" s="1"/>
  <c r="U11" i="103" s="1"/>
  <c r="W11" i="103" s="1"/>
  <c r="CK16" i="103"/>
  <c r="CK22" i="103"/>
  <c r="CF16" i="103"/>
  <c r="BN16" i="103"/>
  <c r="BN27" i="103"/>
  <c r="BI16" i="103"/>
  <c r="AS16" i="103"/>
  <c r="AS28" i="103"/>
  <c r="AN16" i="103"/>
  <c r="CT15" i="103"/>
  <c r="CQ15" i="103"/>
  <c r="CS15" i="103" s="1"/>
  <c r="CP15" i="103"/>
  <c r="CO15" i="103"/>
  <c r="CN15" i="103"/>
  <c r="CM15" i="103"/>
  <c r="CL15" i="103"/>
  <c r="CR15" i="103"/>
  <c r="CF15" i="103"/>
  <c r="CB15" i="103"/>
  <c r="BS15" i="103"/>
  <c r="BZ15" i="103"/>
  <c r="BR15" i="103"/>
  <c r="BQ15" i="103"/>
  <c r="BP15" i="103"/>
  <c r="BO15" i="103"/>
  <c r="BI15" i="103"/>
  <c r="BE15" i="103"/>
  <c r="BB15" i="103"/>
  <c r="BA15" i="103"/>
  <c r="AZ15" i="103"/>
  <c r="AY15" i="103"/>
  <c r="AX15" i="103"/>
  <c r="BD15" i="103" s="1"/>
  <c r="AW15" i="103"/>
  <c r="AV15" i="103"/>
  <c r="BC15" i="103" s="1"/>
  <c r="AU15" i="103"/>
  <c r="AT15" i="103"/>
  <c r="AN15" i="103"/>
  <c r="CK36" i="102"/>
  <c r="CL36" i="102" s="1"/>
  <c r="BN36" i="102"/>
  <c r="BO36" i="102"/>
  <c r="AS36" i="102"/>
  <c r="AT36" i="102"/>
  <c r="CK35" i="102"/>
  <c r="CL35" i="102" s="1"/>
  <c r="BN35" i="102"/>
  <c r="BO35" i="102" s="1"/>
  <c r="AT35" i="102"/>
  <c r="AS35" i="102"/>
  <c r="CK34" i="102"/>
  <c r="CL34" i="102"/>
  <c r="BN34" i="102"/>
  <c r="BO34" i="102" s="1"/>
  <c r="AS34" i="102"/>
  <c r="AT34" i="102"/>
  <c r="CG33" i="102"/>
  <c r="CD33" i="102"/>
  <c r="CF33" i="102" s="1"/>
  <c r="CF36" i="102" s="1"/>
  <c r="BJ33" i="102"/>
  <c r="BG33" i="102"/>
  <c r="BI33" i="102" s="1"/>
  <c r="BI36" i="102" s="1"/>
  <c r="AO33" i="102"/>
  <c r="AL33" i="102"/>
  <c r="AN33" i="102" s="1"/>
  <c r="AN36" i="102"/>
  <c r="AS31" i="102"/>
  <c r="CF30" i="102"/>
  <c r="CD30" i="102" s="1"/>
  <c r="BN30" i="102"/>
  <c r="BI30" i="102"/>
  <c r="BG30" i="102" s="1"/>
  <c r="AN30" i="102"/>
  <c r="AL30" i="102" s="1"/>
  <c r="BI27" i="102"/>
  <c r="BU15" i="102" s="1"/>
  <c r="AS27" i="102"/>
  <c r="AN27" i="102"/>
  <c r="BN26" i="102"/>
  <c r="BI26" i="102"/>
  <c r="AS26" i="102"/>
  <c r="AN26" i="102"/>
  <c r="BN25" i="102"/>
  <c r="BI25" i="102"/>
  <c r="AS25" i="102"/>
  <c r="AN25" i="102"/>
  <c r="CK24" i="102"/>
  <c r="BN24" i="102"/>
  <c r="AS24" i="102"/>
  <c r="AN24" i="102"/>
  <c r="BN23" i="102"/>
  <c r="BI23" i="102"/>
  <c r="AS23" i="102"/>
  <c r="AS30" i="102"/>
  <c r="AN23" i="102"/>
  <c r="BN22" i="102"/>
  <c r="BI22" i="102"/>
  <c r="AS22" i="102"/>
  <c r="AN22" i="102"/>
  <c r="CK21" i="102"/>
  <c r="BN21" i="102"/>
  <c r="BI21" i="102"/>
  <c r="AS21" i="102"/>
  <c r="AN21" i="102"/>
  <c r="CK20" i="102"/>
  <c r="CF20" i="102"/>
  <c r="BN20" i="102"/>
  <c r="BI20" i="102"/>
  <c r="AS20" i="102"/>
  <c r="AN20" i="102"/>
  <c r="CK19" i="102"/>
  <c r="CF19" i="102"/>
  <c r="BN19" i="102"/>
  <c r="BI19" i="102"/>
  <c r="AS19" i="102"/>
  <c r="AS29" i="102"/>
  <c r="AN19" i="102"/>
  <c r="CK18" i="102"/>
  <c r="CF18" i="102"/>
  <c r="BN18" i="102"/>
  <c r="BI18" i="102"/>
  <c r="AS18" i="102"/>
  <c r="AN18" i="102"/>
  <c r="CK17" i="102"/>
  <c r="CF17" i="102"/>
  <c r="BN17" i="102"/>
  <c r="BN28" i="102" s="1"/>
  <c r="BI17" i="102"/>
  <c r="BI24" i="102" s="1"/>
  <c r="AS17" i="102"/>
  <c r="AN17" i="102"/>
  <c r="U17" i="102"/>
  <c r="T11" i="102"/>
  <c r="U11" i="102" s="1"/>
  <c r="W11" i="102" s="1"/>
  <c r="CK16" i="102"/>
  <c r="CK22" i="102" s="1"/>
  <c r="CF16" i="102"/>
  <c r="BN16" i="102"/>
  <c r="BN27" i="102" s="1"/>
  <c r="BI16" i="102"/>
  <c r="AS16" i="102"/>
  <c r="AN16" i="102"/>
  <c r="CT15" i="102"/>
  <c r="CQ15" i="102"/>
  <c r="CP15" i="102"/>
  <c r="CO15" i="102"/>
  <c r="CN15" i="102"/>
  <c r="CM15" i="102"/>
  <c r="CL15" i="102"/>
  <c r="CR15" i="102"/>
  <c r="CF15" i="102"/>
  <c r="CB15" i="102"/>
  <c r="BW15" i="102"/>
  <c r="BV15" i="102"/>
  <c r="BS15" i="102"/>
  <c r="BZ15" i="102" s="1"/>
  <c r="BR15" i="102"/>
  <c r="BQ15" i="102"/>
  <c r="BP15" i="102"/>
  <c r="BO15" i="102"/>
  <c r="BY15" i="102" s="1"/>
  <c r="BI15" i="102"/>
  <c r="BE15" i="102"/>
  <c r="BB15" i="102"/>
  <c r="BD15" i="102"/>
  <c r="BA15" i="102"/>
  <c r="AZ15" i="102"/>
  <c r="AY15" i="102"/>
  <c r="AX15" i="102"/>
  <c r="AW15" i="102"/>
  <c r="AV15" i="102"/>
  <c r="AU15" i="102"/>
  <c r="AT15" i="102"/>
  <c r="BC15" i="102" s="1"/>
  <c r="AN15" i="102"/>
  <c r="X11" i="102"/>
  <c r="Z11" i="102"/>
  <c r="CK36" i="101"/>
  <c r="CL36" i="101" s="1"/>
  <c r="BN36" i="101"/>
  <c r="BO36" i="101" s="1"/>
  <c r="AS36" i="101"/>
  <c r="AT36" i="101" s="1"/>
  <c r="CK35" i="101"/>
  <c r="CL35" i="101" s="1"/>
  <c r="CL37" i="101" s="1"/>
  <c r="CF31" i="101"/>
  <c r="CD31" i="101"/>
  <c r="BN35" i="101"/>
  <c r="BO35" i="101"/>
  <c r="AT35" i="101"/>
  <c r="AT37" i="101" s="1"/>
  <c r="AN31" i="101" s="1"/>
  <c r="AL31" i="101" s="1"/>
  <c r="AS35" i="101"/>
  <c r="CK34" i="101"/>
  <c r="CL34" i="101" s="1"/>
  <c r="BN34" i="101"/>
  <c r="BO34" i="101" s="1"/>
  <c r="AS34" i="101"/>
  <c r="AT34" i="101"/>
  <c r="CG33" i="101"/>
  <c r="CD33" i="101"/>
  <c r="CF33" i="101"/>
  <c r="CF36" i="101"/>
  <c r="BJ33" i="101"/>
  <c r="BG33" i="101"/>
  <c r="BI33" i="101"/>
  <c r="BI36" i="101"/>
  <c r="AO33" i="101"/>
  <c r="AL33" i="101"/>
  <c r="AN33" i="101"/>
  <c r="AN36" i="101"/>
  <c r="AS31" i="101"/>
  <c r="CF30" i="101"/>
  <c r="CD30" i="101" s="1"/>
  <c r="BN30" i="101"/>
  <c r="BI30" i="101"/>
  <c r="BG30" i="101" s="1"/>
  <c r="AN30" i="101"/>
  <c r="AL30" i="101" s="1"/>
  <c r="BI27" i="101"/>
  <c r="BU15" i="101"/>
  <c r="BV15" i="101"/>
  <c r="CA15" i="101" s="1"/>
  <c r="AS27" i="101"/>
  <c r="AN27" i="101"/>
  <c r="BN26" i="101"/>
  <c r="BI26" i="101"/>
  <c r="AS26" i="101"/>
  <c r="AN26" i="101"/>
  <c r="BN25" i="101"/>
  <c r="BI25" i="101"/>
  <c r="AS25" i="101"/>
  <c r="AN25" i="101"/>
  <c r="CK24" i="101"/>
  <c r="BN24" i="101"/>
  <c r="AS24" i="101"/>
  <c r="AN24" i="101"/>
  <c r="BN23" i="101"/>
  <c r="BI23" i="101"/>
  <c r="AS23" i="101"/>
  <c r="AS30" i="101" s="1"/>
  <c r="AN23" i="101"/>
  <c r="BN22" i="101"/>
  <c r="BN29" i="101" s="1"/>
  <c r="BI22" i="101"/>
  <c r="AS22" i="101"/>
  <c r="AN22" i="101"/>
  <c r="CK21" i="101"/>
  <c r="BN21" i="101"/>
  <c r="BI21" i="101"/>
  <c r="AS21" i="101"/>
  <c r="AN21" i="101"/>
  <c r="CK20" i="101"/>
  <c r="CF20" i="101"/>
  <c r="BN20" i="101"/>
  <c r="BI20" i="101"/>
  <c r="AS20" i="101"/>
  <c r="AN20" i="101"/>
  <c r="CK19" i="101"/>
  <c r="CF19" i="101"/>
  <c r="BN19" i="101"/>
  <c r="BI19" i="101"/>
  <c r="AS19" i="101"/>
  <c r="AN19" i="101"/>
  <c r="CK18" i="101"/>
  <c r="CK23" i="101" s="1"/>
  <c r="CF18" i="101"/>
  <c r="BN18" i="101"/>
  <c r="BI18" i="101"/>
  <c r="AS18" i="101"/>
  <c r="AN18" i="101"/>
  <c r="CK17" i="101"/>
  <c r="CF17" i="101"/>
  <c r="BN17" i="101"/>
  <c r="BI17" i="101"/>
  <c r="BI24" i="101" s="1"/>
  <c r="AS17" i="101"/>
  <c r="AN17" i="101"/>
  <c r="U17" i="101"/>
  <c r="T11" i="101" s="1"/>
  <c r="U11" i="101" s="1"/>
  <c r="W11" i="101" s="1"/>
  <c r="CK16" i="101"/>
  <c r="CK22" i="101" s="1"/>
  <c r="CF16" i="101"/>
  <c r="BN16" i="101"/>
  <c r="BN27" i="101" s="1"/>
  <c r="BI16" i="101"/>
  <c r="AS16" i="101"/>
  <c r="AS28" i="101" s="1"/>
  <c r="AN16" i="101"/>
  <c r="CT15" i="101"/>
  <c r="CQ15" i="101"/>
  <c r="CP15" i="101"/>
  <c r="CO15" i="101"/>
  <c r="CS15" i="101" s="1"/>
  <c r="CN15" i="101"/>
  <c r="CM15" i="101"/>
  <c r="CL15" i="101"/>
  <c r="CR15" i="101" s="1"/>
  <c r="CF15" i="101"/>
  <c r="CB15" i="101"/>
  <c r="BX15" i="101"/>
  <c r="BW15" i="101"/>
  <c r="BS15" i="101"/>
  <c r="BZ15" i="101"/>
  <c r="BR15" i="101"/>
  <c r="BQ15" i="101"/>
  <c r="BY15" i="101" s="1"/>
  <c r="BP15" i="101"/>
  <c r="BO15" i="101"/>
  <c r="BI15" i="101"/>
  <c r="BE15" i="101"/>
  <c r="BB15" i="101"/>
  <c r="BA15" i="101"/>
  <c r="AZ15" i="101"/>
  <c r="AY15" i="101"/>
  <c r="AX15" i="101"/>
  <c r="BD15" i="101" s="1"/>
  <c r="AW15" i="101"/>
  <c r="AV15" i="101"/>
  <c r="AU15" i="101"/>
  <c r="AT15" i="101"/>
  <c r="BC15" i="101" s="1"/>
  <c r="AN15" i="101"/>
  <c r="X11" i="101"/>
  <c r="Z11" i="101" s="1"/>
  <c r="CK36" i="100"/>
  <c r="CL36" i="100" s="1"/>
  <c r="BN36" i="100"/>
  <c r="BO36" i="100" s="1"/>
  <c r="AS36" i="100"/>
  <c r="AT36" i="100"/>
  <c r="CK35" i="100"/>
  <c r="CL35" i="100" s="1"/>
  <c r="BN35" i="100"/>
  <c r="BO35" i="100" s="1"/>
  <c r="AS35" i="100"/>
  <c r="AT35" i="100" s="1"/>
  <c r="CK34" i="100"/>
  <c r="CL34" i="100"/>
  <c r="BN34" i="100"/>
  <c r="BO34" i="100" s="1"/>
  <c r="AS34" i="100"/>
  <c r="AT34" i="100"/>
  <c r="AT37" i="100" s="1"/>
  <c r="AN31" i="100" s="1"/>
  <c r="AL31" i="100" s="1"/>
  <c r="CG33" i="100"/>
  <c r="CD33" i="100"/>
  <c r="CF33" i="100" s="1"/>
  <c r="CF36" i="100" s="1"/>
  <c r="BJ33" i="100"/>
  <c r="BG33" i="100"/>
  <c r="BI33" i="100" s="1"/>
  <c r="BI36" i="100" s="1"/>
  <c r="AO33" i="100"/>
  <c r="AL33" i="100"/>
  <c r="AN33" i="100"/>
  <c r="AN36" i="100"/>
  <c r="AS31" i="100"/>
  <c r="CF30" i="100"/>
  <c r="CD30" i="100" s="1"/>
  <c r="BN30" i="100"/>
  <c r="BI30" i="100"/>
  <c r="BG30" i="100" s="1"/>
  <c r="AN30" i="100"/>
  <c r="AL30" i="100" s="1"/>
  <c r="BI27" i="100"/>
  <c r="BV15" i="100" s="1"/>
  <c r="AS27" i="100"/>
  <c r="AN27" i="100"/>
  <c r="BN26" i="100"/>
  <c r="BI26" i="100"/>
  <c r="AS26" i="100"/>
  <c r="AN26" i="100"/>
  <c r="BN25" i="100"/>
  <c r="BI25" i="100"/>
  <c r="AS25" i="100"/>
  <c r="AN25" i="100"/>
  <c r="CK24" i="100"/>
  <c r="BN24" i="100"/>
  <c r="AS24" i="100"/>
  <c r="AN24" i="100"/>
  <c r="BN23" i="100"/>
  <c r="BI23" i="100"/>
  <c r="AS23" i="100"/>
  <c r="AN23" i="100"/>
  <c r="BN22" i="100"/>
  <c r="BN29" i="100" s="1"/>
  <c r="BI22" i="100"/>
  <c r="AS22" i="100"/>
  <c r="AN22" i="100"/>
  <c r="CK21" i="100"/>
  <c r="BN21" i="100"/>
  <c r="BI21" i="100"/>
  <c r="AS21" i="100"/>
  <c r="AN21" i="100"/>
  <c r="CK20" i="100"/>
  <c r="CF20" i="100"/>
  <c r="BN20" i="100"/>
  <c r="BI20" i="100"/>
  <c r="AS20" i="100"/>
  <c r="AN20" i="100"/>
  <c r="CK19" i="100"/>
  <c r="CF19" i="100"/>
  <c r="BN19" i="100"/>
  <c r="BI19" i="100"/>
  <c r="AS19" i="100"/>
  <c r="AS29" i="100" s="1"/>
  <c r="AN19" i="100"/>
  <c r="CK18" i="100"/>
  <c r="CK23" i="100" s="1"/>
  <c r="CF18" i="100"/>
  <c r="BN18" i="100"/>
  <c r="BI18" i="100"/>
  <c r="AS18" i="100"/>
  <c r="AN18" i="100"/>
  <c r="CK17" i="100"/>
  <c r="CF17" i="100"/>
  <c r="BN17" i="100"/>
  <c r="BN28" i="100" s="1"/>
  <c r="BI17" i="100"/>
  <c r="BI24" i="100" s="1"/>
  <c r="AS17" i="100"/>
  <c r="AN17" i="100"/>
  <c r="U17" i="100"/>
  <c r="T11" i="100" s="1"/>
  <c r="U11" i="100" s="1"/>
  <c r="W11" i="100" s="1"/>
  <c r="CK16" i="100"/>
  <c r="CK22" i="100" s="1"/>
  <c r="CF16" i="100"/>
  <c r="BN16" i="100"/>
  <c r="BN27" i="100"/>
  <c r="BI16" i="100"/>
  <c r="AS16" i="100"/>
  <c r="AS28" i="100"/>
  <c r="AN16" i="100"/>
  <c r="CT15" i="100"/>
  <c r="CQ15" i="100"/>
  <c r="CP15" i="100"/>
  <c r="CO15" i="100"/>
  <c r="CN15" i="100"/>
  <c r="CS15" i="100"/>
  <c r="CM15" i="100"/>
  <c r="CL15" i="100"/>
  <c r="CR15" i="100"/>
  <c r="CF15" i="100"/>
  <c r="CB15" i="100"/>
  <c r="BS15" i="100"/>
  <c r="BZ15" i="100" s="1"/>
  <c r="BR15" i="100"/>
  <c r="BQ15" i="100"/>
  <c r="BP15" i="100"/>
  <c r="BO15" i="100"/>
  <c r="BY15" i="100" s="1"/>
  <c r="BI15" i="100"/>
  <c r="BE15" i="100"/>
  <c r="BB15" i="100"/>
  <c r="BA15" i="100"/>
  <c r="AZ15" i="100"/>
  <c r="AY15" i="100"/>
  <c r="BD15" i="100" s="1"/>
  <c r="AX15" i="100"/>
  <c r="AW15" i="100"/>
  <c r="AV15" i="100"/>
  <c r="AU15" i="100"/>
  <c r="AT15" i="100"/>
  <c r="AN15" i="100"/>
  <c r="CK36" i="99"/>
  <c r="CL36" i="99"/>
  <c r="BN36" i="99"/>
  <c r="BO36" i="99"/>
  <c r="AS36" i="99"/>
  <c r="AT36" i="99"/>
  <c r="CK35" i="99"/>
  <c r="CL35" i="99" s="1"/>
  <c r="BN35" i="99"/>
  <c r="BO35" i="99" s="1"/>
  <c r="AS35" i="99"/>
  <c r="AT35" i="99"/>
  <c r="CK34" i="99"/>
  <c r="CL34" i="99" s="1"/>
  <c r="CL37" i="99" s="1"/>
  <c r="CF31" i="99"/>
  <c r="CD31" i="99" s="1"/>
  <c r="BN34" i="99"/>
  <c r="BO34" i="99"/>
  <c r="BO37" i="99" s="1"/>
  <c r="BI31" i="99" s="1"/>
  <c r="BG31" i="99" s="1"/>
  <c r="AS34" i="99"/>
  <c r="AT34" i="99" s="1"/>
  <c r="CG33" i="99"/>
  <c r="CD33" i="99"/>
  <c r="CF33" i="99"/>
  <c r="CF36" i="99" s="1"/>
  <c r="BJ33" i="99"/>
  <c r="BG33" i="99"/>
  <c r="BI33" i="99"/>
  <c r="BI36" i="99"/>
  <c r="AO33" i="99"/>
  <c r="AL33" i="99"/>
  <c r="AN33" i="99"/>
  <c r="AN36" i="99" s="1"/>
  <c r="AS31" i="99"/>
  <c r="CF30" i="99"/>
  <c r="CD30" i="99" s="1"/>
  <c r="BN30" i="99"/>
  <c r="BI30" i="99"/>
  <c r="BG30" i="99" s="1"/>
  <c r="AN30" i="99"/>
  <c r="AL30" i="99" s="1"/>
  <c r="BI27" i="99"/>
  <c r="BX15" i="99" s="1"/>
  <c r="BW15" i="99"/>
  <c r="AS27" i="99"/>
  <c r="AN27" i="99"/>
  <c r="BN26" i="99"/>
  <c r="BI26" i="99"/>
  <c r="AS26" i="99"/>
  <c r="AN26" i="99"/>
  <c r="BN25" i="99"/>
  <c r="BI25" i="99"/>
  <c r="AS25" i="99"/>
  <c r="AN25" i="99"/>
  <c r="CK24" i="99"/>
  <c r="BN24" i="99"/>
  <c r="AS24" i="99"/>
  <c r="AN24" i="99"/>
  <c r="BN23" i="99"/>
  <c r="BN29" i="99" s="1"/>
  <c r="BI23" i="99"/>
  <c r="AS23" i="99"/>
  <c r="AN23" i="99"/>
  <c r="BN22" i="99"/>
  <c r="BI22" i="99"/>
  <c r="AS22" i="99"/>
  <c r="AN22" i="99"/>
  <c r="CK21" i="99"/>
  <c r="BN21" i="99"/>
  <c r="BI21" i="99"/>
  <c r="AS21" i="99"/>
  <c r="AN21" i="99"/>
  <c r="CK20" i="99"/>
  <c r="CF20" i="99"/>
  <c r="BN20" i="99"/>
  <c r="BI20" i="99"/>
  <c r="AS20" i="99"/>
  <c r="AN20" i="99"/>
  <c r="CK19" i="99"/>
  <c r="CF19" i="99"/>
  <c r="BN19" i="99"/>
  <c r="BI19" i="99"/>
  <c r="AS19" i="99"/>
  <c r="AN19" i="99"/>
  <c r="CK18" i="99"/>
  <c r="CF18" i="99"/>
  <c r="BN18" i="99"/>
  <c r="BI18" i="99"/>
  <c r="AS18" i="99"/>
  <c r="AS29" i="99" s="1"/>
  <c r="AN18" i="99"/>
  <c r="CK17" i="99"/>
  <c r="CF17" i="99"/>
  <c r="BN17" i="99"/>
  <c r="BN28" i="99"/>
  <c r="BI17" i="99"/>
  <c r="BI24" i="99"/>
  <c r="AS17" i="99"/>
  <c r="AN17" i="99"/>
  <c r="U17" i="99"/>
  <c r="CK16" i="99"/>
  <c r="CK22" i="99" s="1"/>
  <c r="CF16" i="99"/>
  <c r="BN16" i="99"/>
  <c r="BN27" i="99"/>
  <c r="BI16" i="99"/>
  <c r="AS16" i="99"/>
  <c r="AS28" i="99" s="1"/>
  <c r="AN16" i="99"/>
  <c r="CT15" i="99"/>
  <c r="CQ15" i="99"/>
  <c r="CP15" i="99"/>
  <c r="CO15" i="99"/>
  <c r="CN15" i="99"/>
  <c r="CM15" i="99"/>
  <c r="CS15" i="99" s="1"/>
  <c r="CL15" i="99"/>
  <c r="CR15" i="99"/>
  <c r="CF15" i="99"/>
  <c r="CB15" i="99"/>
  <c r="BS15" i="99"/>
  <c r="BZ15" i="99"/>
  <c r="BR15" i="99"/>
  <c r="BQ15" i="99"/>
  <c r="BP15" i="99"/>
  <c r="BO15" i="99"/>
  <c r="BY15" i="99" s="1"/>
  <c r="BI15" i="99"/>
  <c r="BE15" i="99"/>
  <c r="BB15" i="99"/>
  <c r="BA15" i="99"/>
  <c r="BD15" i="99" s="1"/>
  <c r="AZ15" i="99"/>
  <c r="AY15" i="99"/>
  <c r="AX15" i="99"/>
  <c r="AW15" i="99"/>
  <c r="AV15" i="99"/>
  <c r="AU15" i="99"/>
  <c r="BC15" i="99" s="1"/>
  <c r="AT15" i="99"/>
  <c r="AN15" i="99"/>
  <c r="X11" i="99"/>
  <c r="Z11" i="99"/>
  <c r="T11" i="99"/>
  <c r="U11" i="99" s="1"/>
  <c r="W11" i="99" s="1"/>
  <c r="CK36" i="98"/>
  <c r="CL36" i="98"/>
  <c r="BN36" i="98"/>
  <c r="BO36" i="98"/>
  <c r="AS36" i="98"/>
  <c r="AT36" i="98"/>
  <c r="CK35" i="98"/>
  <c r="CL35" i="98"/>
  <c r="BN35" i="98"/>
  <c r="BO35" i="98" s="1"/>
  <c r="AS35" i="98"/>
  <c r="AT35" i="98" s="1"/>
  <c r="CK34" i="98"/>
  <c r="CL34" i="98"/>
  <c r="BN34" i="98"/>
  <c r="BO34" i="98"/>
  <c r="AS34" i="98"/>
  <c r="AT34" i="98"/>
  <c r="CG33" i="98"/>
  <c r="CD33" i="98"/>
  <c r="CF33" i="98" s="1"/>
  <c r="CF36" i="98" s="1"/>
  <c r="BJ33" i="98"/>
  <c r="BG33" i="98"/>
  <c r="BI33" i="98"/>
  <c r="BI36" i="98" s="1"/>
  <c r="AO33" i="98"/>
  <c r="AL33" i="98"/>
  <c r="AN33" i="98"/>
  <c r="AN36" i="98" s="1"/>
  <c r="AS31" i="98"/>
  <c r="CF30" i="98"/>
  <c r="CD30" i="98" s="1"/>
  <c r="BN30" i="98"/>
  <c r="BI30" i="98"/>
  <c r="BG30" i="98" s="1"/>
  <c r="AN30" i="98"/>
  <c r="AL30" i="98" s="1"/>
  <c r="BI27" i="98"/>
  <c r="BW15" i="98" s="1"/>
  <c r="AS27" i="98"/>
  <c r="AN27" i="98"/>
  <c r="BN26" i="98"/>
  <c r="BI26" i="98"/>
  <c r="AS26" i="98"/>
  <c r="AN26" i="98"/>
  <c r="BN25" i="98"/>
  <c r="BI25" i="98"/>
  <c r="AS25" i="98"/>
  <c r="AN25" i="98"/>
  <c r="CK24" i="98"/>
  <c r="BN24" i="98"/>
  <c r="BN29" i="98" s="1"/>
  <c r="AS24" i="98"/>
  <c r="AN24" i="98"/>
  <c r="BN23" i="98"/>
  <c r="BI23" i="98"/>
  <c r="AS23" i="98"/>
  <c r="AS30" i="98"/>
  <c r="AN23" i="98"/>
  <c r="BN22" i="98"/>
  <c r="BI22" i="98"/>
  <c r="BI24" i="98" s="1"/>
  <c r="AS22" i="98"/>
  <c r="AN22" i="98"/>
  <c r="CK21" i="98"/>
  <c r="BN21" i="98"/>
  <c r="BI21" i="98"/>
  <c r="AS21" i="98"/>
  <c r="AN21" i="98"/>
  <c r="CK20" i="98"/>
  <c r="CF20" i="98"/>
  <c r="BN20" i="98"/>
  <c r="BI20" i="98"/>
  <c r="AS20" i="98"/>
  <c r="AS29" i="98"/>
  <c r="AN20" i="98"/>
  <c r="CK19" i="98"/>
  <c r="CF19" i="98"/>
  <c r="BN19" i="98"/>
  <c r="BI19" i="98"/>
  <c r="AS19" i="98"/>
  <c r="AN19" i="98"/>
  <c r="CK18" i="98"/>
  <c r="CF18" i="98"/>
  <c r="BN18" i="98"/>
  <c r="BI18" i="98"/>
  <c r="AS18" i="98"/>
  <c r="AN18" i="98"/>
  <c r="CK17" i="98"/>
  <c r="CK23" i="98"/>
  <c r="CF17" i="98"/>
  <c r="BN17" i="98"/>
  <c r="BI17" i="98"/>
  <c r="AS17" i="98"/>
  <c r="AN17" i="98"/>
  <c r="U17" i="98"/>
  <c r="T11" i="98"/>
  <c r="U11" i="98"/>
  <c r="W11" i="98"/>
  <c r="CK16" i="98"/>
  <c r="CK22" i="98"/>
  <c r="CF16" i="98"/>
  <c r="BN16" i="98"/>
  <c r="BN27" i="98" s="1"/>
  <c r="BI16" i="98"/>
  <c r="AS16" i="98"/>
  <c r="AS28" i="98" s="1"/>
  <c r="AN16" i="98"/>
  <c r="CT15" i="98"/>
  <c r="CQ15" i="98"/>
  <c r="CP15" i="98"/>
  <c r="CO15" i="98"/>
  <c r="CN15" i="98"/>
  <c r="CS15" i="98" s="1"/>
  <c r="CM15" i="98"/>
  <c r="CL15" i="98"/>
  <c r="CR15" i="98"/>
  <c r="CF15" i="98"/>
  <c r="CB15" i="98"/>
  <c r="BS15" i="98"/>
  <c r="BZ15" i="98"/>
  <c r="BR15" i="98"/>
  <c r="BQ15" i="98"/>
  <c r="BP15" i="98"/>
  <c r="BO15" i="98"/>
  <c r="BY15" i="98" s="1"/>
  <c r="BI15" i="98"/>
  <c r="BE15" i="98"/>
  <c r="BB15" i="98"/>
  <c r="BA15" i="98"/>
  <c r="AZ15" i="98"/>
  <c r="AY15" i="98"/>
  <c r="AX15" i="98"/>
  <c r="AW15" i="98"/>
  <c r="AV15" i="98"/>
  <c r="AU15" i="98"/>
  <c r="BC15" i="98" s="1"/>
  <c r="AT15" i="98"/>
  <c r="AN15" i="98"/>
  <c r="CK36" i="97"/>
  <c r="CL36" i="97"/>
  <c r="BN36" i="97"/>
  <c r="BO36" i="97"/>
  <c r="AS36" i="97"/>
  <c r="AT36" i="97" s="1"/>
  <c r="CK35" i="97"/>
  <c r="CL35" i="97"/>
  <c r="BN35" i="97"/>
  <c r="BO35" i="97" s="1"/>
  <c r="BO37" i="97" s="1"/>
  <c r="BI31" i="97" s="1"/>
  <c r="BG31" i="97" s="1"/>
  <c r="AS35" i="97"/>
  <c r="AT35" i="97"/>
  <c r="CK34" i="97"/>
  <c r="CL34" i="97" s="1"/>
  <c r="CL37" i="97" s="1"/>
  <c r="CF31" i="97" s="1"/>
  <c r="CD31" i="97" s="1"/>
  <c r="BN34" i="97"/>
  <c r="BO34" i="97"/>
  <c r="AS34" i="97"/>
  <c r="AT34" i="97"/>
  <c r="CG33" i="97"/>
  <c r="CD33" i="97"/>
  <c r="CF33" i="97" s="1"/>
  <c r="CF36" i="97" s="1"/>
  <c r="BJ33" i="97"/>
  <c r="BG33" i="97"/>
  <c r="BI33" i="97"/>
  <c r="BI36" i="97" s="1"/>
  <c r="AO33" i="97"/>
  <c r="AL33" i="97"/>
  <c r="AN33" i="97" s="1"/>
  <c r="AN36" i="97" s="1"/>
  <c r="AS31" i="97"/>
  <c r="CF30" i="97"/>
  <c r="CD30" i="97" s="1"/>
  <c r="BN30" i="97"/>
  <c r="BI30" i="97"/>
  <c r="BG30" i="97" s="1"/>
  <c r="AN30" i="97"/>
  <c r="AL30" i="97" s="1"/>
  <c r="BI27" i="97"/>
  <c r="BW15" i="97" s="1"/>
  <c r="AS27" i="97"/>
  <c r="AN27" i="97"/>
  <c r="BN26" i="97"/>
  <c r="BI26" i="97"/>
  <c r="AS26" i="97"/>
  <c r="AN26" i="97"/>
  <c r="BN25" i="97"/>
  <c r="BI25" i="97"/>
  <c r="AS25" i="97"/>
  <c r="AN25" i="97"/>
  <c r="CK24" i="97"/>
  <c r="BN24" i="97"/>
  <c r="AS24" i="97"/>
  <c r="AN24" i="97"/>
  <c r="BN23" i="97"/>
  <c r="BI23" i="97"/>
  <c r="AS23" i="97"/>
  <c r="AS30" i="97" s="1"/>
  <c r="AN23" i="97"/>
  <c r="BN22" i="97"/>
  <c r="BI22" i="97"/>
  <c r="BI24" i="97" s="1"/>
  <c r="AS22" i="97"/>
  <c r="AN22" i="97"/>
  <c r="CK21" i="97"/>
  <c r="BN21" i="97"/>
  <c r="BI21" i="97"/>
  <c r="AS21" i="97"/>
  <c r="AN21" i="97"/>
  <c r="CK20" i="97"/>
  <c r="CF20" i="97"/>
  <c r="BN20" i="97"/>
  <c r="BI20" i="97"/>
  <c r="AS20" i="97"/>
  <c r="AN20" i="97"/>
  <c r="CK19" i="97"/>
  <c r="CF19" i="97"/>
  <c r="BN19" i="97"/>
  <c r="BI19" i="97"/>
  <c r="AS19" i="97"/>
  <c r="AN19" i="97"/>
  <c r="CK18" i="97"/>
  <c r="CF18" i="97"/>
  <c r="BN18" i="97"/>
  <c r="BI18" i="97"/>
  <c r="AS18" i="97"/>
  <c r="AN18" i="97"/>
  <c r="CK17" i="97"/>
  <c r="CF17" i="97"/>
  <c r="BN17" i="97"/>
  <c r="BI17" i="97"/>
  <c r="AS17" i="97"/>
  <c r="AN17" i="97"/>
  <c r="U17" i="97"/>
  <c r="T11" i="97"/>
  <c r="U11" i="97" s="1"/>
  <c r="W11" i="97" s="1"/>
  <c r="CK16" i="97"/>
  <c r="CK22" i="97"/>
  <c r="CF16" i="97"/>
  <c r="BN16" i="97"/>
  <c r="BN27" i="97" s="1"/>
  <c r="BI16" i="97"/>
  <c r="AS16" i="97"/>
  <c r="AS28" i="97" s="1"/>
  <c r="AN16" i="97"/>
  <c r="CT15" i="97"/>
  <c r="CQ15" i="97"/>
  <c r="CP15" i="97"/>
  <c r="CS15" i="97" s="1"/>
  <c r="CO15" i="97"/>
  <c r="CN15" i="97"/>
  <c r="CM15" i="97"/>
  <c r="CL15" i="97"/>
  <c r="CR15" i="97" s="1"/>
  <c r="CF15" i="97"/>
  <c r="CB15" i="97"/>
  <c r="BT15" i="97"/>
  <c r="BS15" i="97"/>
  <c r="BZ15" i="97"/>
  <c r="BR15" i="97"/>
  <c r="BY15" i="97" s="1"/>
  <c r="BQ15" i="97"/>
  <c r="BP15" i="97"/>
  <c r="BO15" i="97"/>
  <c r="BI15" i="97"/>
  <c r="BE15" i="97"/>
  <c r="BB15" i="97"/>
  <c r="BA15" i="97"/>
  <c r="AZ15" i="97"/>
  <c r="AY15" i="97"/>
  <c r="AX15" i="97"/>
  <c r="BD15" i="97"/>
  <c r="AW15" i="97"/>
  <c r="AV15" i="97"/>
  <c r="AU15" i="97"/>
  <c r="AT15" i="97"/>
  <c r="BC15" i="97" s="1"/>
  <c r="AN15" i="97"/>
  <c r="CK36" i="96"/>
  <c r="CL36" i="96"/>
  <c r="BN36" i="96"/>
  <c r="BO36" i="96"/>
  <c r="AS36" i="96"/>
  <c r="AT36" i="96"/>
  <c r="CK35" i="96"/>
  <c r="CL35" i="96" s="1"/>
  <c r="BN35" i="96"/>
  <c r="BO35" i="96" s="1"/>
  <c r="AS35" i="96"/>
  <c r="AT35" i="96"/>
  <c r="CK34" i="96"/>
  <c r="CL34" i="96"/>
  <c r="BN34" i="96"/>
  <c r="BO34" i="96" s="1"/>
  <c r="BO37" i="96" s="1"/>
  <c r="BI31" i="96" s="1"/>
  <c r="BG31" i="96" s="1"/>
  <c r="AS34" i="96"/>
  <c r="AT34" i="96" s="1"/>
  <c r="CG33" i="96"/>
  <c r="CD33" i="96"/>
  <c r="CF33" i="96" s="1"/>
  <c r="CF36" i="96" s="1"/>
  <c r="BJ33" i="96"/>
  <c r="BG33" i="96"/>
  <c r="BI33" i="96"/>
  <c r="BI36" i="96" s="1"/>
  <c r="AO33" i="96"/>
  <c r="AL33" i="96"/>
  <c r="AN33" i="96" s="1"/>
  <c r="AN36" i="96" s="1"/>
  <c r="AS31" i="96"/>
  <c r="CF30" i="96"/>
  <c r="CD30" i="96" s="1"/>
  <c r="BN30" i="96"/>
  <c r="BI30" i="96"/>
  <c r="BG30" i="96" s="1"/>
  <c r="AN30" i="96"/>
  <c r="AL30" i="96" s="1"/>
  <c r="BI27" i="96"/>
  <c r="BV15" i="96" s="1"/>
  <c r="BW15" i="96"/>
  <c r="AS27" i="96"/>
  <c r="AN27" i="96"/>
  <c r="BN26" i="96"/>
  <c r="BI26" i="96"/>
  <c r="AS26" i="96"/>
  <c r="AN26" i="96"/>
  <c r="BN25" i="96"/>
  <c r="BI25" i="96"/>
  <c r="AS25" i="96"/>
  <c r="AN25" i="96"/>
  <c r="CK24" i="96"/>
  <c r="BN24" i="96"/>
  <c r="BN29" i="96" s="1"/>
  <c r="AS24" i="96"/>
  <c r="AN24" i="96"/>
  <c r="BN23" i="96"/>
  <c r="BI23" i="96"/>
  <c r="AS23" i="96"/>
  <c r="AN23" i="96"/>
  <c r="BN22" i="96"/>
  <c r="BI22" i="96"/>
  <c r="AS22" i="96"/>
  <c r="AN22" i="96"/>
  <c r="CK21" i="96"/>
  <c r="BN21" i="96"/>
  <c r="BI21" i="96"/>
  <c r="AS21" i="96"/>
  <c r="AN21" i="96"/>
  <c r="CK20" i="96"/>
  <c r="CF20" i="96"/>
  <c r="BN20" i="96"/>
  <c r="BI20" i="96"/>
  <c r="AS20" i="96"/>
  <c r="AN20" i="96"/>
  <c r="CK19" i="96"/>
  <c r="CF19" i="96"/>
  <c r="BN19" i="96"/>
  <c r="BI19" i="96"/>
  <c r="AS19" i="96"/>
  <c r="AN19" i="96"/>
  <c r="CK18" i="96"/>
  <c r="CF18" i="96"/>
  <c r="BN18" i="96"/>
  <c r="BI18" i="96"/>
  <c r="AS18" i="96"/>
  <c r="AS29" i="96"/>
  <c r="AN18" i="96"/>
  <c r="CK17" i="96"/>
  <c r="CK23" i="96"/>
  <c r="CF17" i="96"/>
  <c r="BN17" i="96"/>
  <c r="BI17" i="96"/>
  <c r="AS17" i="96"/>
  <c r="AN17" i="96"/>
  <c r="U17" i="96"/>
  <c r="T11" i="96"/>
  <c r="U11" i="96" s="1"/>
  <c r="W11" i="96" s="1"/>
  <c r="CK16" i="96"/>
  <c r="CK22" i="96"/>
  <c r="CF16" i="96"/>
  <c r="BN16" i="96"/>
  <c r="BN27" i="96" s="1"/>
  <c r="BI16" i="96"/>
  <c r="AS16" i="96"/>
  <c r="AS28" i="96" s="1"/>
  <c r="AN16" i="96"/>
  <c r="CT15" i="96"/>
  <c r="CQ15" i="96"/>
  <c r="CP15" i="96"/>
  <c r="CO15" i="96"/>
  <c r="CN15" i="96"/>
  <c r="CM15" i="96"/>
  <c r="CL15" i="96"/>
  <c r="CR15" i="96"/>
  <c r="CF15" i="96"/>
  <c r="CB15" i="96"/>
  <c r="BS15" i="96"/>
  <c r="BZ15" i="96" s="1"/>
  <c r="BR15" i="96"/>
  <c r="BQ15" i="96"/>
  <c r="BP15" i="96"/>
  <c r="BY15" i="96" s="1"/>
  <c r="BO15" i="96"/>
  <c r="BI15" i="96"/>
  <c r="BE15" i="96"/>
  <c r="BB15" i="96"/>
  <c r="BA15" i="96"/>
  <c r="AZ15" i="96"/>
  <c r="AY15" i="96"/>
  <c r="AX15" i="96"/>
  <c r="BD15" i="96"/>
  <c r="AW15" i="96"/>
  <c r="AV15" i="96"/>
  <c r="BC15" i="96" s="1"/>
  <c r="AU15" i="96"/>
  <c r="AT15" i="96"/>
  <c r="AN15" i="96"/>
  <c r="CK36" i="95"/>
  <c r="CL36" i="95"/>
  <c r="BN36" i="95"/>
  <c r="BO36" i="95"/>
  <c r="BO37" i="95" s="1"/>
  <c r="BI31" i="95" s="1"/>
  <c r="BG31" i="95" s="1"/>
  <c r="AS36" i="95"/>
  <c r="AT36" i="95" s="1"/>
  <c r="CK35" i="95"/>
  <c r="CL35" i="95"/>
  <c r="BN35" i="95"/>
  <c r="BO35" i="95" s="1"/>
  <c r="AS35" i="95"/>
  <c r="AT35" i="95"/>
  <c r="CK34" i="95"/>
  <c r="CL34" i="95"/>
  <c r="CL37" i="95" s="1"/>
  <c r="CF31" i="95" s="1"/>
  <c r="CD31" i="95" s="1"/>
  <c r="BN34" i="95"/>
  <c r="BO34" i="95" s="1"/>
  <c r="AS34" i="95"/>
  <c r="AT34" i="95"/>
  <c r="CG33" i="95"/>
  <c r="CD33" i="95"/>
  <c r="CF33" i="95"/>
  <c r="CF36" i="95" s="1"/>
  <c r="BJ33" i="95"/>
  <c r="BG33" i="95"/>
  <c r="BI33" i="95" s="1"/>
  <c r="BI36" i="95" s="1"/>
  <c r="AO33" i="95"/>
  <c r="AL33" i="95"/>
  <c r="AN33" i="95" s="1"/>
  <c r="AN36" i="95" s="1"/>
  <c r="AS31" i="95"/>
  <c r="CF30" i="95"/>
  <c r="CD30" i="95" s="1"/>
  <c r="BN30" i="95"/>
  <c r="BI30" i="95"/>
  <c r="BG30" i="95" s="1"/>
  <c r="AN30" i="95"/>
  <c r="AL30" i="95" s="1"/>
  <c r="BI27" i="95"/>
  <c r="AS27" i="95"/>
  <c r="AN27" i="95"/>
  <c r="BN26" i="95"/>
  <c r="BI26" i="95"/>
  <c r="AS26" i="95"/>
  <c r="AN26" i="95"/>
  <c r="BN25" i="95"/>
  <c r="BI25" i="95"/>
  <c r="AS25" i="95"/>
  <c r="AS30" i="95"/>
  <c r="AN25" i="95"/>
  <c r="CK24" i="95"/>
  <c r="BN24" i="95"/>
  <c r="AS24" i="95"/>
  <c r="AN24" i="95"/>
  <c r="X11" i="95"/>
  <c r="Z11" i="95" s="1"/>
  <c r="BN23" i="95"/>
  <c r="BI23" i="95"/>
  <c r="AS23" i="95"/>
  <c r="AN23" i="95"/>
  <c r="BN22" i="95"/>
  <c r="BN29" i="95" s="1"/>
  <c r="BI22" i="95"/>
  <c r="AS22" i="95"/>
  <c r="AN22" i="95"/>
  <c r="CK21" i="95"/>
  <c r="BN21" i="95"/>
  <c r="BI21" i="95"/>
  <c r="AS21" i="95"/>
  <c r="AN21" i="95"/>
  <c r="CK20" i="95"/>
  <c r="CF20" i="95"/>
  <c r="BN20" i="95"/>
  <c r="BI20" i="95"/>
  <c r="AS20" i="95"/>
  <c r="AN20" i="95"/>
  <c r="CK19" i="95"/>
  <c r="CF19" i="95"/>
  <c r="BN19" i="95"/>
  <c r="BI19" i="95"/>
  <c r="AS19" i="95"/>
  <c r="AS29" i="95" s="1"/>
  <c r="AN19" i="95"/>
  <c r="CK18" i="95"/>
  <c r="CF18" i="95"/>
  <c r="BN18" i="95"/>
  <c r="BN28" i="95" s="1"/>
  <c r="BI18" i="95"/>
  <c r="AS18" i="95"/>
  <c r="AN18" i="95"/>
  <c r="CK17" i="95"/>
  <c r="CF17" i="95"/>
  <c r="BN17" i="95"/>
  <c r="BI17" i="95"/>
  <c r="AS17" i="95"/>
  <c r="AS28" i="95"/>
  <c r="AN17" i="95"/>
  <c r="U17" i="95"/>
  <c r="T11" i="95"/>
  <c r="U11" i="95" s="1"/>
  <c r="W11" i="95"/>
  <c r="CK16" i="95"/>
  <c r="CK22" i="95" s="1"/>
  <c r="CF16" i="95"/>
  <c r="BN16" i="95"/>
  <c r="BN27" i="95"/>
  <c r="BI16" i="95"/>
  <c r="AS16" i="95"/>
  <c r="AN16" i="95"/>
  <c r="CT15" i="95"/>
  <c r="CQ15" i="95"/>
  <c r="CP15" i="95"/>
  <c r="CO15" i="95"/>
  <c r="CN15" i="95"/>
  <c r="CM15" i="95"/>
  <c r="CL15" i="95"/>
  <c r="CR15" i="95"/>
  <c r="CF15" i="95"/>
  <c r="CB15" i="95"/>
  <c r="BS15" i="95"/>
  <c r="BZ15" i="95" s="1"/>
  <c r="BR15" i="95"/>
  <c r="BQ15" i="95"/>
  <c r="BP15" i="95"/>
  <c r="BO15" i="95"/>
  <c r="BY15" i="95" s="1"/>
  <c r="BI15" i="95"/>
  <c r="BE15" i="95"/>
  <c r="BB15" i="95"/>
  <c r="BA15" i="95"/>
  <c r="AZ15" i="95"/>
  <c r="AY15" i="95"/>
  <c r="BD15" i="95" s="1"/>
  <c r="AX15" i="95"/>
  <c r="AW15" i="95"/>
  <c r="AV15" i="95"/>
  <c r="AU15" i="95"/>
  <c r="AT15" i="95"/>
  <c r="BC15" i="95" s="1"/>
  <c r="AN15" i="95"/>
  <c r="CK36" i="94"/>
  <c r="CL36" i="94" s="1"/>
  <c r="CL37" i="94" s="1"/>
  <c r="CF31" i="94" s="1"/>
  <c r="CD31" i="94" s="1"/>
  <c r="BN36" i="94"/>
  <c r="BO36" i="94" s="1"/>
  <c r="AS36" i="94"/>
  <c r="AT36" i="94" s="1"/>
  <c r="CK35" i="94"/>
  <c r="CL35" i="94" s="1"/>
  <c r="BN35" i="94"/>
  <c r="BO35" i="94" s="1"/>
  <c r="AS35" i="94"/>
  <c r="AT35" i="94"/>
  <c r="CK34" i="94"/>
  <c r="CL34" i="94" s="1"/>
  <c r="BN34" i="94"/>
  <c r="BO34" i="94" s="1"/>
  <c r="AS34" i="94"/>
  <c r="AT34" i="94" s="1"/>
  <c r="CG33" i="94"/>
  <c r="CD33" i="94"/>
  <c r="CF33" i="94"/>
  <c r="CF36" i="94"/>
  <c r="BJ33" i="94"/>
  <c r="BG33" i="94"/>
  <c r="BI33" i="94" s="1"/>
  <c r="BI36" i="94" s="1"/>
  <c r="AO33" i="94"/>
  <c r="AL33" i="94"/>
  <c r="AN33" i="94" s="1"/>
  <c r="AN36" i="94" s="1"/>
  <c r="AS31" i="94"/>
  <c r="CF30" i="94"/>
  <c r="CD30" i="94" s="1"/>
  <c r="BN30" i="94"/>
  <c r="BI30" i="94"/>
  <c r="BG30" i="94" s="1"/>
  <c r="AN30" i="94"/>
  <c r="AL30" i="94" s="1"/>
  <c r="BI27" i="94"/>
  <c r="AS27" i="94"/>
  <c r="AN27" i="94"/>
  <c r="BN26" i="94"/>
  <c r="BI26" i="94"/>
  <c r="AS26" i="94"/>
  <c r="AN26" i="94"/>
  <c r="BN25" i="94"/>
  <c r="BI25" i="94"/>
  <c r="AS25" i="94"/>
  <c r="AN25" i="94"/>
  <c r="CK24" i="94"/>
  <c r="BN24" i="94"/>
  <c r="AS24" i="94"/>
  <c r="AN24" i="94"/>
  <c r="BN23" i="94"/>
  <c r="BI23" i="94"/>
  <c r="AS23" i="94"/>
  <c r="AN23" i="94"/>
  <c r="BN22" i="94"/>
  <c r="BN29" i="94"/>
  <c r="BI22" i="94"/>
  <c r="BI24" i="94" s="1"/>
  <c r="AS22" i="94"/>
  <c r="AN22" i="94"/>
  <c r="CK21" i="94"/>
  <c r="BN21" i="94"/>
  <c r="BI21" i="94"/>
  <c r="AS21" i="94"/>
  <c r="AN21" i="94"/>
  <c r="CK20" i="94"/>
  <c r="CF20" i="94"/>
  <c r="BN20" i="94"/>
  <c r="BI20" i="94"/>
  <c r="AS20" i="94"/>
  <c r="AN20" i="94"/>
  <c r="CK19" i="94"/>
  <c r="CF19" i="94"/>
  <c r="BN19" i="94"/>
  <c r="BI19" i="94"/>
  <c r="AS19" i="94"/>
  <c r="AN19" i="94"/>
  <c r="CK18" i="94"/>
  <c r="CF18" i="94"/>
  <c r="BN18" i="94"/>
  <c r="BN28" i="94"/>
  <c r="BI18" i="94"/>
  <c r="AS18" i="94"/>
  <c r="AN18" i="94"/>
  <c r="CK17" i="94"/>
  <c r="CK23" i="94"/>
  <c r="CF17" i="94"/>
  <c r="BN17" i="94"/>
  <c r="BI17" i="94"/>
  <c r="AS17" i="94"/>
  <c r="AS28" i="94"/>
  <c r="AN17" i="94"/>
  <c r="U17" i="94"/>
  <c r="T11" i="94" s="1"/>
  <c r="U11" i="94" s="1"/>
  <c r="W11" i="94" s="1"/>
  <c r="CK16" i="94"/>
  <c r="CK22" i="94"/>
  <c r="CF16" i="94"/>
  <c r="BN16" i="94"/>
  <c r="BN27" i="94" s="1"/>
  <c r="BI16" i="94"/>
  <c r="AS16" i="94"/>
  <c r="AN16" i="94"/>
  <c r="CT15" i="94"/>
  <c r="CQ15" i="94"/>
  <c r="CP15" i="94"/>
  <c r="CO15" i="94"/>
  <c r="CS15" i="94" s="1"/>
  <c r="CN15" i="94"/>
  <c r="CM15" i="94"/>
  <c r="CL15" i="94"/>
  <c r="CR15" i="94" s="1"/>
  <c r="CF15" i="94"/>
  <c r="CB15" i="94"/>
  <c r="BX15" i="94"/>
  <c r="BS15" i="94"/>
  <c r="BZ15" i="94" s="1"/>
  <c r="BR15" i="94"/>
  <c r="BQ15" i="94"/>
  <c r="BY15" i="94" s="1"/>
  <c r="BP15" i="94"/>
  <c r="BO15" i="94"/>
  <c r="BI15" i="94"/>
  <c r="BE15" i="94"/>
  <c r="BB15" i="94"/>
  <c r="BA15" i="94"/>
  <c r="AZ15" i="94"/>
  <c r="AY15" i="94"/>
  <c r="AX15" i="94"/>
  <c r="BD15" i="94" s="1"/>
  <c r="AW15" i="94"/>
  <c r="AV15" i="94"/>
  <c r="AU15" i="94"/>
  <c r="AT15" i="94"/>
  <c r="BC15" i="94"/>
  <c r="AN15" i="94"/>
  <c r="BR15" i="8"/>
  <c r="BQ15" i="8"/>
  <c r="BI25" i="8"/>
  <c r="CD33" i="8"/>
  <c r="CF33" i="8" s="1"/>
  <c r="CF36" i="8" s="1"/>
  <c r="CG33" i="8"/>
  <c r="BJ33" i="8"/>
  <c r="BG33" i="8"/>
  <c r="BI33" i="8" s="1"/>
  <c r="BI36" i="8" s="1"/>
  <c r="AO33" i="8"/>
  <c r="F145" i="3"/>
  <c r="F164" i="3" s="1"/>
  <c r="F146" i="3"/>
  <c r="F147" i="3"/>
  <c r="F148" i="3"/>
  <c r="F149" i="3"/>
  <c r="F150" i="3"/>
  <c r="F151" i="3"/>
  <c r="F152" i="3"/>
  <c r="F153" i="3"/>
  <c r="F154" i="3"/>
  <c r="F155" i="3"/>
  <c r="F156" i="3"/>
  <c r="F157" i="3"/>
  <c r="F158" i="3"/>
  <c r="F159" i="3"/>
  <c r="F160" i="3"/>
  <c r="F161" i="3"/>
  <c r="F162" i="3"/>
  <c r="F163" i="3"/>
  <c r="F119" i="3"/>
  <c r="F120" i="3"/>
  <c r="F121" i="3"/>
  <c r="F122" i="3"/>
  <c r="F123" i="3"/>
  <c r="F124" i="3"/>
  <c r="F125" i="3"/>
  <c r="F126" i="3"/>
  <c r="F127" i="3"/>
  <c r="F128" i="3"/>
  <c r="F129" i="3"/>
  <c r="F130" i="3"/>
  <c r="F131" i="3"/>
  <c r="F132" i="3"/>
  <c r="F133" i="3"/>
  <c r="F134" i="3"/>
  <c r="F135" i="3"/>
  <c r="F136" i="3"/>
  <c r="F137" i="3"/>
  <c r="F144" i="3"/>
  <c r="B2" i="3"/>
  <c r="C190" i="3"/>
  <c r="F118" i="3"/>
  <c r="C110" i="3"/>
  <c r="C84" i="3"/>
  <c r="AS34" i="8"/>
  <c r="AT34" i="8"/>
  <c r="AT37" i="8" s="1"/>
  <c r="AN31" i="8" s="1"/>
  <c r="AL31" i="8" s="1"/>
  <c r="BN34" i="8"/>
  <c r="BO34" i="8"/>
  <c r="CK34" i="8"/>
  <c r="CL34" i="8"/>
  <c r="CK36" i="8"/>
  <c r="CL36" i="8" s="1"/>
  <c r="CL37" i="8" s="1"/>
  <c r="CF31" i="8" s="1"/>
  <c r="CD31" i="8" s="1"/>
  <c r="CK35" i="8"/>
  <c r="CL35" i="8" s="1"/>
  <c r="CF19" i="8"/>
  <c r="CF18" i="8"/>
  <c r="CF16" i="8"/>
  <c r="CF15" i="8"/>
  <c r="BN36" i="8"/>
  <c r="BO36" i="8" s="1"/>
  <c r="BN35" i="8"/>
  <c r="BO35" i="8"/>
  <c r="AS36" i="8"/>
  <c r="AT36" i="8" s="1"/>
  <c r="AS35" i="8"/>
  <c r="AT35" i="8" s="1"/>
  <c r="BI23" i="8"/>
  <c r="BI21" i="8"/>
  <c r="BI20" i="8"/>
  <c r="BI18" i="8"/>
  <c r="BI16" i="8"/>
  <c r="BI15" i="8"/>
  <c r="AN23" i="8"/>
  <c r="AN21" i="8"/>
  <c r="AN20" i="8"/>
  <c r="AN18" i="8"/>
  <c r="AN16" i="8"/>
  <c r="AN15" i="8"/>
  <c r="BI22" i="8"/>
  <c r="AN22" i="8"/>
  <c r="AS26" i="8"/>
  <c r="AN19" i="8"/>
  <c r="CF20" i="8"/>
  <c r="CF17" i="8"/>
  <c r="BI19" i="8"/>
  <c r="BI26" i="8"/>
  <c r="BN24" i="8"/>
  <c r="BN23" i="8"/>
  <c r="BN22" i="8"/>
  <c r="BN26" i="8"/>
  <c r="BI17" i="8"/>
  <c r="BI24" i="8"/>
  <c r="BI27" i="8"/>
  <c r="BV15" i="8" s="1"/>
  <c r="BT15" i="8"/>
  <c r="BN25" i="8"/>
  <c r="CK17" i="8"/>
  <c r="CK23" i="8" s="1"/>
  <c r="CK18" i="8"/>
  <c r="CK16" i="8"/>
  <c r="CK22" i="8"/>
  <c r="CK21" i="8"/>
  <c r="CK20" i="8"/>
  <c r="CK19" i="8"/>
  <c r="CN15" i="8"/>
  <c r="CL15" i="8"/>
  <c r="CR15" i="8"/>
  <c r="CM15" i="8"/>
  <c r="CS15" i="8" s="1"/>
  <c r="CQ15" i="8"/>
  <c r="CP15" i="8"/>
  <c r="CO15" i="8"/>
  <c r="BP15" i="8"/>
  <c r="BO15" i="8"/>
  <c r="BS15" i="8"/>
  <c r="BZ15" i="8"/>
  <c r="CT15" i="8"/>
  <c r="CK24" i="8"/>
  <c r="BN16" i="8"/>
  <c r="BN27" i="8"/>
  <c r="BN20" i="8"/>
  <c r="BN17" i="8"/>
  <c r="BN21" i="8"/>
  <c r="BN18" i="8"/>
  <c r="BN19" i="8"/>
  <c r="CF30" i="8"/>
  <c r="CD30" i="8" s="1"/>
  <c r="AS24" i="8"/>
  <c r="AN17" i="8"/>
  <c r="AN24" i="8"/>
  <c r="AS16" i="8"/>
  <c r="AS28" i="8" s="1"/>
  <c r="AS27" i="8"/>
  <c r="AS23" i="8"/>
  <c r="AS30" i="8" s="1"/>
  <c r="AU15" i="8"/>
  <c r="BN30" i="8"/>
  <c r="CB15" i="8"/>
  <c r="AN25" i="8"/>
  <c r="AS20" i="8"/>
  <c r="AT15" i="8"/>
  <c r="BA15" i="8"/>
  <c r="AZ15" i="8"/>
  <c r="AS19" i="8"/>
  <c r="AS29" i="8"/>
  <c r="BI30" i="8"/>
  <c r="BG30" i="8" s="1"/>
  <c r="AN26" i="8"/>
  <c r="AN27" i="8"/>
  <c r="AS22" i="8"/>
  <c r="AS18" i="8"/>
  <c r="AY15" i="8"/>
  <c r="AV15" i="8"/>
  <c r="AX15" i="8"/>
  <c r="AW15" i="8"/>
  <c r="BC15" i="8" s="1"/>
  <c r="BB15" i="8"/>
  <c r="AS17" i="8"/>
  <c r="AS21" i="8"/>
  <c r="AS25" i="8"/>
  <c r="AS31" i="8"/>
  <c r="BE15" i="8"/>
  <c r="AN30" i="8"/>
  <c r="AL30" i="8" s="1"/>
  <c r="AL33" i="8"/>
  <c r="AN33" i="8" s="1"/>
  <c r="AN36" i="8"/>
  <c r="X11" i="8"/>
  <c r="Z11" i="8"/>
  <c r="G21" i="3"/>
  <c r="G29" i="3"/>
  <c r="BV15" i="109"/>
  <c r="BI31" i="112"/>
  <c r="BG31" i="112" s="1"/>
  <c r="BU15" i="109"/>
  <c r="BX15" i="109"/>
  <c r="BX15" i="110"/>
  <c r="BT15" i="110"/>
  <c r="BV15" i="110"/>
  <c r="BN29" i="112"/>
  <c r="BT15" i="105"/>
  <c r="BV15" i="104"/>
  <c r="BU15" i="104"/>
  <c r="BD15" i="98"/>
  <c r="AS30" i="100"/>
  <c r="BI24" i="95"/>
  <c r="BV15" i="106"/>
  <c r="BX15" i="105"/>
  <c r="BW15" i="103"/>
  <c r="BT15" i="103"/>
  <c r="BU15" i="99"/>
  <c r="BN29" i="102"/>
  <c r="BY15" i="108"/>
  <c r="AS29" i="106"/>
  <c r="BN28" i="106"/>
  <c r="BC15" i="110"/>
  <c r="CK23" i="108"/>
  <c r="CL37" i="109"/>
  <c r="CF31" i="109" s="1"/>
  <c r="CD31" i="109" s="1"/>
  <c r="BV15" i="103"/>
  <c r="BU15" i="111"/>
  <c r="BT15" i="104"/>
  <c r="BV15" i="111"/>
  <c r="AT37" i="94"/>
  <c r="AN31" i="94" s="1"/>
  <c r="AL31" i="94" s="1"/>
  <c r="CK23" i="105"/>
  <c r="BT15" i="107"/>
  <c r="BX15" i="107"/>
  <c r="BW15" i="107"/>
  <c r="BV15" i="107"/>
  <c r="BX15" i="100"/>
  <c r="BC15" i="100"/>
  <c r="BW15" i="100"/>
  <c r="BU15" i="107"/>
  <c r="BU15" i="100"/>
  <c r="CA15" i="100" s="1"/>
  <c r="BW15" i="106"/>
  <c r="BT15" i="96"/>
  <c r="BT15" i="100"/>
  <c r="BU15" i="106"/>
  <c r="BN28" i="98"/>
  <c r="BN28" i="101"/>
  <c r="CS15" i="106"/>
  <c r="BT15" i="106"/>
  <c r="CA15" i="106" s="1"/>
  <c r="CS15" i="108"/>
  <c r="BU15" i="112"/>
  <c r="BW15" i="112"/>
  <c r="BX15" i="103"/>
  <c r="CA15" i="103"/>
  <c r="BT15" i="101"/>
  <c r="CA15" i="96" l="1"/>
  <c r="BO37" i="104"/>
  <c r="BI31" i="104" s="1"/>
  <c r="BG31" i="104" s="1"/>
  <c r="BN28" i="111"/>
  <c r="AS29" i="108"/>
  <c r="AT37" i="96"/>
  <c r="AN31" i="96" s="1"/>
  <c r="AL31" i="96" s="1"/>
  <c r="AS29" i="107"/>
  <c r="BC15" i="111"/>
  <c r="E12" i="3"/>
  <c r="G12" i="3" s="1"/>
  <c r="G30" i="3" s="1"/>
  <c r="B195" i="3" s="1"/>
  <c r="AT37" i="95"/>
  <c r="AN31" i="95" s="1"/>
  <c r="AL31" i="95" s="1"/>
  <c r="CK23" i="111"/>
  <c r="BX15" i="97"/>
  <c r="BU15" i="97"/>
  <c r="CA15" i="97" s="1"/>
  <c r="BV15" i="97"/>
  <c r="AT37" i="98"/>
  <c r="AN31" i="98" s="1"/>
  <c r="AL31" i="98" s="1"/>
  <c r="AS28" i="102"/>
  <c r="CK23" i="102"/>
  <c r="BN29" i="108"/>
  <c r="AS29" i="109"/>
  <c r="AS30" i="96"/>
  <c r="AT37" i="99"/>
  <c r="AN31" i="99" s="1"/>
  <c r="AL31" i="99" s="1"/>
  <c r="CA15" i="107"/>
  <c r="CA15" i="112"/>
  <c r="BT15" i="108"/>
  <c r="BX15" i="108"/>
  <c r="BV15" i="108"/>
  <c r="AS30" i="94"/>
  <c r="CA15" i="104"/>
  <c r="BN29" i="8"/>
  <c r="BU15" i="98"/>
  <c r="BO37" i="100"/>
  <c r="BI31" i="100" s="1"/>
  <c r="BG31" i="100" s="1"/>
  <c r="CL37" i="105"/>
  <c r="CF31" i="105" s="1"/>
  <c r="CD31" i="105" s="1"/>
  <c r="BO37" i="108"/>
  <c r="BI31" i="108" s="1"/>
  <c r="BG31" i="108" s="1"/>
  <c r="AT37" i="109"/>
  <c r="AN31" i="109" s="1"/>
  <c r="AL31" i="109" s="1"/>
  <c r="BO37" i="107"/>
  <c r="BI31" i="107" s="1"/>
  <c r="BG31" i="107" s="1"/>
  <c r="BX15" i="96"/>
  <c r="AT37" i="97"/>
  <c r="AN31" i="97" s="1"/>
  <c r="AL31" i="97" s="1"/>
  <c r="CL37" i="96"/>
  <c r="CF31" i="96" s="1"/>
  <c r="CD31" i="96" s="1"/>
  <c r="BW15" i="108"/>
  <c r="AS29" i="97"/>
  <c r="BO37" i="101"/>
  <c r="BI31" i="101" s="1"/>
  <c r="BG31" i="101" s="1"/>
  <c r="BO37" i="8"/>
  <c r="BI31" i="8" s="1"/>
  <c r="BG31" i="8" s="1"/>
  <c r="BO37" i="94"/>
  <c r="BI31" i="94" s="1"/>
  <c r="BG31" i="94" s="1"/>
  <c r="CL37" i="112"/>
  <c r="CF31" i="112" s="1"/>
  <c r="CD31" i="112" s="1"/>
  <c r="CL37" i="110"/>
  <c r="CF31" i="110" s="1"/>
  <c r="CD31" i="110" s="1"/>
  <c r="BU15" i="8"/>
  <c r="CK23" i="97"/>
  <c r="AT37" i="102"/>
  <c r="AN31" i="102" s="1"/>
  <c r="AL31" i="102" s="1"/>
  <c r="AT37" i="103"/>
  <c r="AN31" i="103" s="1"/>
  <c r="AL31" i="103" s="1"/>
  <c r="BX15" i="8"/>
  <c r="BO37" i="98"/>
  <c r="BI31" i="98" s="1"/>
  <c r="BG31" i="98" s="1"/>
  <c r="AS30" i="99"/>
  <c r="BT15" i="94"/>
  <c r="BV15" i="94"/>
  <c r="BW15" i="94"/>
  <c r="BU15" i="94"/>
  <c r="BO37" i="102"/>
  <c r="BI31" i="102" s="1"/>
  <c r="BG31" i="102" s="1"/>
  <c r="BO37" i="109"/>
  <c r="BI31" i="109" s="1"/>
  <c r="BG31" i="109" s="1"/>
  <c r="CL37" i="111"/>
  <c r="CF31" i="111" s="1"/>
  <c r="CD31" i="111" s="1"/>
  <c r="BU15" i="96"/>
  <c r="BX15" i="98"/>
  <c r="AT37" i="104"/>
  <c r="AN31" i="104" s="1"/>
  <c r="AL31" i="104" s="1"/>
  <c r="BO37" i="106"/>
  <c r="BI31" i="106" s="1"/>
  <c r="BG31" i="106" s="1"/>
  <c r="BD15" i="8"/>
  <c r="CA15" i="111"/>
  <c r="BT15" i="98"/>
  <c r="CA15" i="98" s="1"/>
  <c r="BY15" i="8"/>
  <c r="CL37" i="100"/>
  <c r="CF31" i="100" s="1"/>
  <c r="CD31" i="100" s="1"/>
  <c r="BW15" i="8"/>
  <c r="CA15" i="8" s="1"/>
  <c r="CK23" i="95"/>
  <c r="BI24" i="96"/>
  <c r="BN29" i="97"/>
  <c r="CL37" i="98"/>
  <c r="CF31" i="98" s="1"/>
  <c r="CD31" i="98" s="1"/>
  <c r="CL37" i="102"/>
  <c r="CF31" i="102" s="1"/>
  <c r="CD31" i="102" s="1"/>
  <c r="BN29" i="111"/>
  <c r="AS29" i="94"/>
  <c r="CS15" i="95"/>
  <c r="BX15" i="95"/>
  <c r="BW15" i="95"/>
  <c r="BT15" i="95"/>
  <c r="BU15" i="95"/>
  <c r="BV15" i="95"/>
  <c r="BN28" i="96"/>
  <c r="BV15" i="98"/>
  <c r="BY15" i="103"/>
  <c r="CL37" i="103"/>
  <c r="CF31" i="103" s="1"/>
  <c r="CD31" i="103" s="1"/>
  <c r="BT15" i="99"/>
  <c r="CA15" i="99" s="1"/>
  <c r="CS15" i="102"/>
  <c r="BX15" i="102"/>
  <c r="BC15" i="105"/>
  <c r="CS15" i="105"/>
  <c r="CK23" i="109"/>
  <c r="CK23" i="99"/>
  <c r="CK23" i="112"/>
  <c r="BV15" i="99"/>
  <c r="AS29" i="110"/>
  <c r="BV15" i="105"/>
  <c r="CS15" i="104"/>
  <c r="CS15" i="107"/>
  <c r="AS30" i="107"/>
  <c r="E24" i="3"/>
  <c r="G24" i="3" s="1"/>
  <c r="CS15" i="96"/>
  <c r="BN28" i="97"/>
  <c r="BT15" i="102"/>
  <c r="CA15" i="102" s="1"/>
  <c r="E15" i="3"/>
  <c r="G15" i="3" s="1"/>
  <c r="E28" i="3"/>
  <c r="G28" i="3" s="1"/>
  <c r="G26" i="3"/>
  <c r="BU15" i="105"/>
  <c r="CA15" i="105" s="1"/>
  <c r="BN28" i="8"/>
  <c r="F138" i="3"/>
  <c r="AS29" i="101"/>
  <c r="BN29" i="106"/>
  <c r="BY15" i="107"/>
  <c r="BU15" i="110"/>
  <c r="CA15" i="110" s="1"/>
  <c r="CA15" i="94" l="1"/>
  <c r="CA15" i="95"/>
  <c r="CA15" i="10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902382</author>
  </authors>
  <commentList>
    <comment ref="H4" authorId="0" shapeId="0" xr:uid="{00000000-0006-0000-0200-000001000000}">
      <text>
        <r>
          <rPr>
            <b/>
            <sz val="10"/>
            <color indexed="81"/>
            <rFont val="ＭＳ Ｐゴシック"/>
            <family val="3"/>
            <charset val="128"/>
          </rPr>
          <t>半角６桁表示とすること</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B00-000001000000}">
      <text>
        <r>
          <rPr>
            <sz val="14"/>
            <color indexed="81"/>
            <rFont val="ＭＳ Ｐゴシック"/>
            <family val="3"/>
            <charset val="128"/>
          </rPr>
          <t>基準：第二、二、３(1)イロハ関係</t>
        </r>
      </text>
    </comment>
    <comment ref="G8" authorId="0" shapeId="0" xr:uid="{00000000-0006-0000-0B00-000002000000}">
      <text>
        <r>
          <rPr>
            <sz val="14"/>
            <color indexed="81"/>
            <rFont val="ＭＳ Ｐゴシック"/>
            <family val="3"/>
            <charset val="128"/>
          </rPr>
          <t>基準：第二、二、３(８)関係</t>
        </r>
      </text>
    </comment>
    <comment ref="H8" authorId="0" shapeId="0" xr:uid="{00000000-0006-0000-0B00-000003000000}">
      <text>
        <r>
          <rPr>
            <sz val="14"/>
            <color indexed="81"/>
            <rFont val="ＭＳ Ｐゴシック"/>
            <family val="3"/>
            <charset val="128"/>
          </rPr>
          <t>基準：第二、二、３(８)イ関係</t>
        </r>
      </text>
    </comment>
    <comment ref="K8" authorId="0" shapeId="0" xr:uid="{00000000-0006-0000-0B00-000004000000}">
      <text>
        <r>
          <rPr>
            <sz val="14"/>
            <color indexed="81"/>
            <rFont val="ＭＳ Ｐゴシック"/>
            <family val="3"/>
            <charset val="128"/>
          </rPr>
          <t>基準：第二、二、３(８)ニ関係</t>
        </r>
      </text>
    </comment>
    <comment ref="L8" authorId="0" shapeId="0" xr:uid="{00000000-0006-0000-0B00-000005000000}">
      <text>
        <r>
          <rPr>
            <sz val="14"/>
            <color indexed="81"/>
            <rFont val="ＭＳ Ｐゴシック"/>
            <family val="3"/>
            <charset val="128"/>
          </rPr>
          <t>基準：第二、二、３(10)及び(11)関係</t>
        </r>
      </text>
    </comment>
    <comment ref="M8" authorId="0" shapeId="0" xr:uid="{00000000-0006-0000-0B00-000006000000}">
      <text>
        <r>
          <rPr>
            <sz val="14"/>
            <color indexed="81"/>
            <rFont val="ＭＳ Ｐゴシック"/>
            <family val="3"/>
            <charset val="128"/>
          </rPr>
          <t>基準：第二、二、３(10)及び(11)関係</t>
        </r>
      </text>
    </comment>
    <comment ref="N8" authorId="0" shapeId="0" xr:uid="{00000000-0006-0000-0B00-000007000000}">
      <text>
        <r>
          <rPr>
            <sz val="14"/>
            <color indexed="81"/>
            <rFont val="ＭＳ Ｐゴシック"/>
            <family val="3"/>
            <charset val="128"/>
          </rPr>
          <t>基準：第二、二、４関係</t>
        </r>
      </text>
    </comment>
    <comment ref="O8" authorId="0" shapeId="0" xr:uid="{00000000-0006-0000-0B00-000008000000}">
      <text>
        <r>
          <rPr>
            <sz val="14"/>
            <color indexed="81"/>
            <rFont val="ＭＳ Ｐゴシック"/>
            <family val="3"/>
            <charset val="128"/>
          </rPr>
          <t>基準：第二、二、３(1)イロハ、(2)、(3)、(4)及び別紙１－１～１－３関係</t>
        </r>
      </text>
    </comment>
    <comment ref="R8" authorId="0" shapeId="0" xr:uid="{00000000-0006-0000-0B00-000009000000}">
      <text>
        <r>
          <rPr>
            <sz val="14"/>
            <color indexed="81"/>
            <rFont val="ＭＳ Ｐゴシック"/>
            <family val="3"/>
            <charset val="128"/>
          </rPr>
          <t>基準：第二、二、３(７)関係</t>
        </r>
      </text>
    </comment>
    <comment ref="AC8" authorId="0" shapeId="0" xr:uid="{00000000-0006-0000-0B00-00000A000000}">
      <text>
        <r>
          <rPr>
            <sz val="14"/>
            <color indexed="81"/>
            <rFont val="ＭＳ Ｐゴシック"/>
            <family val="3"/>
            <charset val="128"/>
          </rPr>
          <t>基準：第二、二、５関係</t>
        </r>
      </text>
    </comment>
    <comment ref="S9" authorId="0" shapeId="0" xr:uid="{00000000-0006-0000-0B00-00000B000000}">
      <text>
        <r>
          <rPr>
            <sz val="14"/>
            <color indexed="81"/>
            <rFont val="ＭＳ Ｐゴシック"/>
            <family val="3"/>
            <charset val="128"/>
          </rPr>
          <t>基準：第二、二、３(８)ロ（イ）（ロ）（ハ）、ハ及びへ関係</t>
        </r>
      </text>
    </comment>
    <comment ref="X9" authorId="0" shapeId="0" xr:uid="{00000000-0006-0000-0B00-00000C000000}">
      <text>
        <r>
          <rPr>
            <sz val="14"/>
            <color indexed="81"/>
            <rFont val="ＭＳ Ｐゴシック"/>
            <family val="3"/>
            <charset val="128"/>
          </rPr>
          <t>基準：第二、二、３(８)ニ及び（９）関係</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C00-000001000000}">
      <text>
        <r>
          <rPr>
            <sz val="14"/>
            <color indexed="81"/>
            <rFont val="ＭＳ Ｐゴシック"/>
            <family val="3"/>
            <charset val="128"/>
          </rPr>
          <t>基準：第二、二、３(1)イロハ関係</t>
        </r>
      </text>
    </comment>
    <comment ref="G8" authorId="0" shapeId="0" xr:uid="{00000000-0006-0000-0C00-000002000000}">
      <text>
        <r>
          <rPr>
            <sz val="14"/>
            <color indexed="81"/>
            <rFont val="ＭＳ Ｐゴシック"/>
            <family val="3"/>
            <charset val="128"/>
          </rPr>
          <t>基準：第二、二、３(８)関係</t>
        </r>
      </text>
    </comment>
    <comment ref="H8" authorId="0" shapeId="0" xr:uid="{00000000-0006-0000-0C00-000003000000}">
      <text>
        <r>
          <rPr>
            <sz val="14"/>
            <color indexed="81"/>
            <rFont val="ＭＳ Ｐゴシック"/>
            <family val="3"/>
            <charset val="128"/>
          </rPr>
          <t>基準：第二、二、３(８)イ関係</t>
        </r>
      </text>
    </comment>
    <comment ref="K8" authorId="0" shapeId="0" xr:uid="{00000000-0006-0000-0C00-000004000000}">
      <text>
        <r>
          <rPr>
            <sz val="14"/>
            <color indexed="81"/>
            <rFont val="ＭＳ Ｐゴシック"/>
            <family val="3"/>
            <charset val="128"/>
          </rPr>
          <t>基準：第二、二、３(８)ニ関係</t>
        </r>
      </text>
    </comment>
    <comment ref="L8" authorId="0" shapeId="0" xr:uid="{00000000-0006-0000-0C00-000005000000}">
      <text>
        <r>
          <rPr>
            <sz val="14"/>
            <color indexed="81"/>
            <rFont val="ＭＳ Ｐゴシック"/>
            <family val="3"/>
            <charset val="128"/>
          </rPr>
          <t>基準：第二、二、３(10)及び(11)関係</t>
        </r>
      </text>
    </comment>
    <comment ref="M8" authorId="0" shapeId="0" xr:uid="{00000000-0006-0000-0C00-000006000000}">
      <text>
        <r>
          <rPr>
            <sz val="14"/>
            <color indexed="81"/>
            <rFont val="ＭＳ Ｐゴシック"/>
            <family val="3"/>
            <charset val="128"/>
          </rPr>
          <t>基準：第二、二、３(10)及び(11)関係</t>
        </r>
      </text>
    </comment>
    <comment ref="N8" authorId="0" shapeId="0" xr:uid="{00000000-0006-0000-0C00-000007000000}">
      <text>
        <r>
          <rPr>
            <sz val="14"/>
            <color indexed="81"/>
            <rFont val="ＭＳ Ｐゴシック"/>
            <family val="3"/>
            <charset val="128"/>
          </rPr>
          <t>基準：第二、二、４関係</t>
        </r>
      </text>
    </comment>
    <comment ref="O8" authorId="0" shapeId="0" xr:uid="{00000000-0006-0000-0C00-000008000000}">
      <text>
        <r>
          <rPr>
            <sz val="14"/>
            <color indexed="81"/>
            <rFont val="ＭＳ Ｐゴシック"/>
            <family val="3"/>
            <charset val="128"/>
          </rPr>
          <t>基準：第二、二、３(1)イロハ、(2)、(3)、(4)及び別紙１－１～１－３関係</t>
        </r>
      </text>
    </comment>
    <comment ref="R8" authorId="0" shapeId="0" xr:uid="{00000000-0006-0000-0C00-000009000000}">
      <text>
        <r>
          <rPr>
            <sz val="14"/>
            <color indexed="81"/>
            <rFont val="ＭＳ Ｐゴシック"/>
            <family val="3"/>
            <charset val="128"/>
          </rPr>
          <t>基準：第二、二、３(７)関係</t>
        </r>
      </text>
    </comment>
    <comment ref="AC8" authorId="0" shapeId="0" xr:uid="{00000000-0006-0000-0C00-00000A000000}">
      <text>
        <r>
          <rPr>
            <sz val="14"/>
            <color indexed="81"/>
            <rFont val="ＭＳ Ｐゴシック"/>
            <family val="3"/>
            <charset val="128"/>
          </rPr>
          <t>基準：第二、二、５関係</t>
        </r>
      </text>
    </comment>
    <comment ref="S9" authorId="0" shapeId="0" xr:uid="{00000000-0006-0000-0C00-00000B000000}">
      <text>
        <r>
          <rPr>
            <sz val="14"/>
            <color indexed="81"/>
            <rFont val="ＭＳ Ｐゴシック"/>
            <family val="3"/>
            <charset val="128"/>
          </rPr>
          <t>基準：第二、二、３(８)ロ（イ）（ロ）（ハ）、ハ及びへ関係</t>
        </r>
      </text>
    </comment>
    <comment ref="X9" authorId="0" shapeId="0" xr:uid="{00000000-0006-0000-0C00-00000C000000}">
      <text>
        <r>
          <rPr>
            <sz val="14"/>
            <color indexed="81"/>
            <rFont val="ＭＳ Ｐゴシック"/>
            <family val="3"/>
            <charset val="128"/>
          </rPr>
          <t>基準：第二、二、３(８)ニ及び（９）関係</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D00-000001000000}">
      <text>
        <r>
          <rPr>
            <sz val="14"/>
            <color indexed="81"/>
            <rFont val="ＭＳ Ｐゴシック"/>
            <family val="3"/>
            <charset val="128"/>
          </rPr>
          <t>基準：第二、二、３(1)イロハ関係</t>
        </r>
      </text>
    </comment>
    <comment ref="G8" authorId="0" shapeId="0" xr:uid="{00000000-0006-0000-0D00-000002000000}">
      <text>
        <r>
          <rPr>
            <sz val="14"/>
            <color indexed="81"/>
            <rFont val="ＭＳ Ｐゴシック"/>
            <family val="3"/>
            <charset val="128"/>
          </rPr>
          <t>基準：第二、二、３(８)関係</t>
        </r>
      </text>
    </comment>
    <comment ref="H8" authorId="0" shapeId="0" xr:uid="{00000000-0006-0000-0D00-000003000000}">
      <text>
        <r>
          <rPr>
            <sz val="14"/>
            <color indexed="81"/>
            <rFont val="ＭＳ Ｐゴシック"/>
            <family val="3"/>
            <charset val="128"/>
          </rPr>
          <t>基準：第二、二、３(８)イ関係</t>
        </r>
      </text>
    </comment>
    <comment ref="K8" authorId="0" shapeId="0" xr:uid="{00000000-0006-0000-0D00-000004000000}">
      <text>
        <r>
          <rPr>
            <sz val="14"/>
            <color indexed="81"/>
            <rFont val="ＭＳ Ｐゴシック"/>
            <family val="3"/>
            <charset val="128"/>
          </rPr>
          <t>基準：第二、二、３(８)ニ関係</t>
        </r>
      </text>
    </comment>
    <comment ref="L8" authorId="0" shapeId="0" xr:uid="{00000000-0006-0000-0D00-000005000000}">
      <text>
        <r>
          <rPr>
            <sz val="14"/>
            <color indexed="81"/>
            <rFont val="ＭＳ Ｐゴシック"/>
            <family val="3"/>
            <charset val="128"/>
          </rPr>
          <t>基準：第二、二、３(10)及び(11)関係</t>
        </r>
      </text>
    </comment>
    <comment ref="M8" authorId="0" shapeId="0" xr:uid="{00000000-0006-0000-0D00-000006000000}">
      <text>
        <r>
          <rPr>
            <sz val="14"/>
            <color indexed="81"/>
            <rFont val="ＭＳ Ｐゴシック"/>
            <family val="3"/>
            <charset val="128"/>
          </rPr>
          <t>基準：第二、二、３(10)及び(11)関係</t>
        </r>
      </text>
    </comment>
    <comment ref="N8" authorId="0" shapeId="0" xr:uid="{00000000-0006-0000-0D00-000007000000}">
      <text>
        <r>
          <rPr>
            <sz val="14"/>
            <color indexed="81"/>
            <rFont val="ＭＳ Ｐゴシック"/>
            <family val="3"/>
            <charset val="128"/>
          </rPr>
          <t>基準：第二、二、４関係</t>
        </r>
      </text>
    </comment>
    <comment ref="O8" authorId="0" shapeId="0" xr:uid="{00000000-0006-0000-0D00-000008000000}">
      <text>
        <r>
          <rPr>
            <sz val="14"/>
            <color indexed="81"/>
            <rFont val="ＭＳ Ｐゴシック"/>
            <family val="3"/>
            <charset val="128"/>
          </rPr>
          <t>基準：第二、二、３(1)イロハ、(2)、(3)、(4)及び別紙１－１～１－３関係</t>
        </r>
      </text>
    </comment>
    <comment ref="R8" authorId="0" shapeId="0" xr:uid="{00000000-0006-0000-0D00-000009000000}">
      <text>
        <r>
          <rPr>
            <sz val="14"/>
            <color indexed="81"/>
            <rFont val="ＭＳ Ｐゴシック"/>
            <family val="3"/>
            <charset val="128"/>
          </rPr>
          <t>基準：第二、二、３(７)関係</t>
        </r>
      </text>
    </comment>
    <comment ref="AC8" authorId="0" shapeId="0" xr:uid="{00000000-0006-0000-0D00-00000A000000}">
      <text>
        <r>
          <rPr>
            <sz val="14"/>
            <color indexed="81"/>
            <rFont val="ＭＳ Ｐゴシック"/>
            <family val="3"/>
            <charset val="128"/>
          </rPr>
          <t>基準：第二、二、５関係</t>
        </r>
      </text>
    </comment>
    <comment ref="S9" authorId="0" shapeId="0" xr:uid="{00000000-0006-0000-0D00-00000B000000}">
      <text>
        <r>
          <rPr>
            <sz val="14"/>
            <color indexed="81"/>
            <rFont val="ＭＳ Ｐゴシック"/>
            <family val="3"/>
            <charset val="128"/>
          </rPr>
          <t>基準：第二、二、３(８)ロ（イ）（ロ）（ハ）、ハ及びへ関係</t>
        </r>
      </text>
    </comment>
    <comment ref="X9" authorId="0" shapeId="0" xr:uid="{00000000-0006-0000-0D00-00000C000000}">
      <text>
        <r>
          <rPr>
            <sz val="14"/>
            <color indexed="81"/>
            <rFont val="ＭＳ Ｐゴシック"/>
            <family val="3"/>
            <charset val="128"/>
          </rPr>
          <t>基準：第二、二、３(８)ニ及び（９）関係</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E00-000001000000}">
      <text>
        <r>
          <rPr>
            <sz val="14"/>
            <color indexed="81"/>
            <rFont val="ＭＳ Ｐゴシック"/>
            <family val="3"/>
            <charset val="128"/>
          </rPr>
          <t>基準：第二、二、３(1)イロハ関係</t>
        </r>
      </text>
    </comment>
    <comment ref="G8" authorId="0" shapeId="0" xr:uid="{00000000-0006-0000-0E00-000002000000}">
      <text>
        <r>
          <rPr>
            <sz val="14"/>
            <color indexed="81"/>
            <rFont val="ＭＳ Ｐゴシック"/>
            <family val="3"/>
            <charset val="128"/>
          </rPr>
          <t>基準：第二、二、３(８)関係</t>
        </r>
      </text>
    </comment>
    <comment ref="H8" authorId="0" shapeId="0" xr:uid="{00000000-0006-0000-0E00-000003000000}">
      <text>
        <r>
          <rPr>
            <sz val="14"/>
            <color indexed="81"/>
            <rFont val="ＭＳ Ｐゴシック"/>
            <family val="3"/>
            <charset val="128"/>
          </rPr>
          <t>基準：第二、二、３(８)イ関係</t>
        </r>
      </text>
    </comment>
    <comment ref="K8" authorId="0" shapeId="0" xr:uid="{00000000-0006-0000-0E00-000004000000}">
      <text>
        <r>
          <rPr>
            <sz val="14"/>
            <color indexed="81"/>
            <rFont val="ＭＳ Ｐゴシック"/>
            <family val="3"/>
            <charset val="128"/>
          </rPr>
          <t>基準：第二、二、３(８)ニ関係</t>
        </r>
      </text>
    </comment>
    <comment ref="L8" authorId="0" shapeId="0" xr:uid="{00000000-0006-0000-0E00-000005000000}">
      <text>
        <r>
          <rPr>
            <sz val="14"/>
            <color indexed="81"/>
            <rFont val="ＭＳ Ｐゴシック"/>
            <family val="3"/>
            <charset val="128"/>
          </rPr>
          <t>基準：第二、二、３(10)及び(11)関係</t>
        </r>
      </text>
    </comment>
    <comment ref="M8" authorId="0" shapeId="0" xr:uid="{00000000-0006-0000-0E00-000006000000}">
      <text>
        <r>
          <rPr>
            <sz val="14"/>
            <color indexed="81"/>
            <rFont val="ＭＳ Ｐゴシック"/>
            <family val="3"/>
            <charset val="128"/>
          </rPr>
          <t>基準：第二、二、３(10)及び(11)関係</t>
        </r>
      </text>
    </comment>
    <comment ref="N8" authorId="0" shapeId="0" xr:uid="{00000000-0006-0000-0E00-000007000000}">
      <text>
        <r>
          <rPr>
            <sz val="14"/>
            <color indexed="81"/>
            <rFont val="ＭＳ Ｐゴシック"/>
            <family val="3"/>
            <charset val="128"/>
          </rPr>
          <t>基準：第二、二、４関係</t>
        </r>
      </text>
    </comment>
    <comment ref="O8" authorId="0" shapeId="0" xr:uid="{00000000-0006-0000-0E00-000008000000}">
      <text>
        <r>
          <rPr>
            <sz val="14"/>
            <color indexed="81"/>
            <rFont val="ＭＳ Ｐゴシック"/>
            <family val="3"/>
            <charset val="128"/>
          </rPr>
          <t>基準：第二、二、３(1)イロハ、(2)、(3)、(4)及び別紙１－１～１－３関係</t>
        </r>
      </text>
    </comment>
    <comment ref="R8" authorId="0" shapeId="0" xr:uid="{00000000-0006-0000-0E00-000009000000}">
      <text>
        <r>
          <rPr>
            <sz val="14"/>
            <color indexed="81"/>
            <rFont val="ＭＳ Ｐゴシック"/>
            <family val="3"/>
            <charset val="128"/>
          </rPr>
          <t>基準：第二、二、３(７)関係</t>
        </r>
      </text>
    </comment>
    <comment ref="AC8" authorId="0" shapeId="0" xr:uid="{00000000-0006-0000-0E00-00000A000000}">
      <text>
        <r>
          <rPr>
            <sz val="14"/>
            <color indexed="81"/>
            <rFont val="ＭＳ Ｐゴシック"/>
            <family val="3"/>
            <charset val="128"/>
          </rPr>
          <t>基準：第二、二、５関係</t>
        </r>
      </text>
    </comment>
    <comment ref="S9" authorId="0" shapeId="0" xr:uid="{00000000-0006-0000-0E00-00000B000000}">
      <text>
        <r>
          <rPr>
            <sz val="14"/>
            <color indexed="81"/>
            <rFont val="ＭＳ Ｐゴシック"/>
            <family val="3"/>
            <charset val="128"/>
          </rPr>
          <t>基準：第二、二、３(８)ロ（イ）（ロ）（ハ）、ハ及びへ関係</t>
        </r>
      </text>
    </comment>
    <comment ref="X9" authorId="0" shapeId="0" xr:uid="{00000000-0006-0000-0E00-00000C000000}">
      <text>
        <r>
          <rPr>
            <sz val="14"/>
            <color indexed="81"/>
            <rFont val="ＭＳ Ｐゴシック"/>
            <family val="3"/>
            <charset val="128"/>
          </rPr>
          <t>基準：第二、二、３(８)ニ及び（９）関係</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F00-000001000000}">
      <text>
        <r>
          <rPr>
            <sz val="14"/>
            <color indexed="81"/>
            <rFont val="ＭＳ Ｐゴシック"/>
            <family val="3"/>
            <charset val="128"/>
          </rPr>
          <t>基準：第二、二、３(1)イロハ関係</t>
        </r>
      </text>
    </comment>
    <comment ref="G8" authorId="0" shapeId="0" xr:uid="{00000000-0006-0000-0F00-000002000000}">
      <text>
        <r>
          <rPr>
            <sz val="14"/>
            <color indexed="81"/>
            <rFont val="ＭＳ Ｐゴシック"/>
            <family val="3"/>
            <charset val="128"/>
          </rPr>
          <t>基準：第二、二、３(８)関係</t>
        </r>
      </text>
    </comment>
    <comment ref="H8" authorId="0" shapeId="0" xr:uid="{00000000-0006-0000-0F00-000003000000}">
      <text>
        <r>
          <rPr>
            <sz val="14"/>
            <color indexed="81"/>
            <rFont val="ＭＳ Ｐゴシック"/>
            <family val="3"/>
            <charset val="128"/>
          </rPr>
          <t>基準：第二、二、３(８)イ関係</t>
        </r>
      </text>
    </comment>
    <comment ref="K8" authorId="0" shapeId="0" xr:uid="{00000000-0006-0000-0F00-000004000000}">
      <text>
        <r>
          <rPr>
            <sz val="14"/>
            <color indexed="81"/>
            <rFont val="ＭＳ Ｐゴシック"/>
            <family val="3"/>
            <charset val="128"/>
          </rPr>
          <t>基準：第二、二、３(８)ニ関係</t>
        </r>
      </text>
    </comment>
    <comment ref="L8" authorId="0" shapeId="0" xr:uid="{00000000-0006-0000-0F00-000005000000}">
      <text>
        <r>
          <rPr>
            <sz val="14"/>
            <color indexed="81"/>
            <rFont val="ＭＳ Ｐゴシック"/>
            <family val="3"/>
            <charset val="128"/>
          </rPr>
          <t>基準：第二、二、３(10)及び(11)関係</t>
        </r>
      </text>
    </comment>
    <comment ref="M8" authorId="0" shapeId="0" xr:uid="{00000000-0006-0000-0F00-000006000000}">
      <text>
        <r>
          <rPr>
            <sz val="14"/>
            <color indexed="81"/>
            <rFont val="ＭＳ Ｐゴシック"/>
            <family val="3"/>
            <charset val="128"/>
          </rPr>
          <t>基準：第二、二、３(10)及び(11)関係</t>
        </r>
      </text>
    </comment>
    <comment ref="N8" authorId="0" shapeId="0" xr:uid="{00000000-0006-0000-0F00-000007000000}">
      <text>
        <r>
          <rPr>
            <sz val="14"/>
            <color indexed="81"/>
            <rFont val="ＭＳ Ｐゴシック"/>
            <family val="3"/>
            <charset val="128"/>
          </rPr>
          <t>基準：第二、二、４関係</t>
        </r>
      </text>
    </comment>
    <comment ref="O8" authorId="0" shapeId="0" xr:uid="{00000000-0006-0000-0F00-000008000000}">
      <text>
        <r>
          <rPr>
            <sz val="14"/>
            <color indexed="81"/>
            <rFont val="ＭＳ Ｐゴシック"/>
            <family val="3"/>
            <charset val="128"/>
          </rPr>
          <t>基準：第二、二、３(1)イロハ、(2)、(3)、(4)及び別紙１－１～１－３関係</t>
        </r>
      </text>
    </comment>
    <comment ref="R8" authorId="0" shapeId="0" xr:uid="{00000000-0006-0000-0F00-000009000000}">
      <text>
        <r>
          <rPr>
            <sz val="14"/>
            <color indexed="81"/>
            <rFont val="ＭＳ Ｐゴシック"/>
            <family val="3"/>
            <charset val="128"/>
          </rPr>
          <t>基準：第二、二、３(７)関係</t>
        </r>
      </text>
    </comment>
    <comment ref="AC8" authorId="0" shapeId="0" xr:uid="{00000000-0006-0000-0F00-00000A000000}">
      <text>
        <r>
          <rPr>
            <sz val="14"/>
            <color indexed="81"/>
            <rFont val="ＭＳ Ｐゴシック"/>
            <family val="3"/>
            <charset val="128"/>
          </rPr>
          <t>基準：第二、二、５関係</t>
        </r>
      </text>
    </comment>
    <comment ref="S9" authorId="0" shapeId="0" xr:uid="{00000000-0006-0000-0F00-00000B000000}">
      <text>
        <r>
          <rPr>
            <sz val="14"/>
            <color indexed="81"/>
            <rFont val="ＭＳ Ｐゴシック"/>
            <family val="3"/>
            <charset val="128"/>
          </rPr>
          <t>基準：第二、二、３(８)ロ（イ）（ロ）（ハ）、ハ及びへ関係</t>
        </r>
      </text>
    </comment>
    <comment ref="X9" authorId="0" shapeId="0" xr:uid="{00000000-0006-0000-0F00-00000C000000}">
      <text>
        <r>
          <rPr>
            <sz val="14"/>
            <color indexed="81"/>
            <rFont val="ＭＳ Ｐゴシック"/>
            <family val="3"/>
            <charset val="128"/>
          </rPr>
          <t>基準：第二、二、３(８)ニ及び（９）関係</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1000-000001000000}">
      <text>
        <r>
          <rPr>
            <sz val="14"/>
            <color indexed="81"/>
            <rFont val="ＭＳ Ｐゴシック"/>
            <family val="3"/>
            <charset val="128"/>
          </rPr>
          <t>基準：第二、二、３(1)イロハ関係</t>
        </r>
      </text>
    </comment>
    <comment ref="G8" authorId="0" shapeId="0" xr:uid="{00000000-0006-0000-1000-000002000000}">
      <text>
        <r>
          <rPr>
            <sz val="14"/>
            <color indexed="81"/>
            <rFont val="ＭＳ Ｐゴシック"/>
            <family val="3"/>
            <charset val="128"/>
          </rPr>
          <t>基準：第二、二、３(８)関係</t>
        </r>
      </text>
    </comment>
    <comment ref="H8" authorId="0" shapeId="0" xr:uid="{00000000-0006-0000-1000-000003000000}">
      <text>
        <r>
          <rPr>
            <sz val="14"/>
            <color indexed="81"/>
            <rFont val="ＭＳ Ｐゴシック"/>
            <family val="3"/>
            <charset val="128"/>
          </rPr>
          <t>基準：第二、二、３(８)イ関係</t>
        </r>
      </text>
    </comment>
    <comment ref="K8" authorId="0" shapeId="0" xr:uid="{00000000-0006-0000-1000-000004000000}">
      <text>
        <r>
          <rPr>
            <sz val="14"/>
            <color indexed="81"/>
            <rFont val="ＭＳ Ｐゴシック"/>
            <family val="3"/>
            <charset val="128"/>
          </rPr>
          <t>基準：第二、二、３(８)ニ関係</t>
        </r>
      </text>
    </comment>
    <comment ref="L8" authorId="0" shapeId="0" xr:uid="{00000000-0006-0000-1000-000005000000}">
      <text>
        <r>
          <rPr>
            <sz val="14"/>
            <color indexed="81"/>
            <rFont val="ＭＳ Ｐゴシック"/>
            <family val="3"/>
            <charset val="128"/>
          </rPr>
          <t>基準：第二、二、３(10)及び(11)関係</t>
        </r>
      </text>
    </comment>
    <comment ref="M8" authorId="0" shapeId="0" xr:uid="{00000000-0006-0000-1000-000006000000}">
      <text>
        <r>
          <rPr>
            <sz val="14"/>
            <color indexed="81"/>
            <rFont val="ＭＳ Ｐゴシック"/>
            <family val="3"/>
            <charset val="128"/>
          </rPr>
          <t>基準：第二、二、３(10)及び(11)関係</t>
        </r>
      </text>
    </comment>
    <comment ref="N8" authorId="0" shapeId="0" xr:uid="{00000000-0006-0000-1000-000007000000}">
      <text>
        <r>
          <rPr>
            <sz val="14"/>
            <color indexed="81"/>
            <rFont val="ＭＳ Ｐゴシック"/>
            <family val="3"/>
            <charset val="128"/>
          </rPr>
          <t>基準：第二、二、４関係</t>
        </r>
      </text>
    </comment>
    <comment ref="O8" authorId="0" shapeId="0" xr:uid="{00000000-0006-0000-1000-000008000000}">
      <text>
        <r>
          <rPr>
            <sz val="14"/>
            <color indexed="81"/>
            <rFont val="ＭＳ Ｐゴシック"/>
            <family val="3"/>
            <charset val="128"/>
          </rPr>
          <t>基準：第二、二、３(1)イロハ、(2)、(3)、(4)及び別紙１－１～１－３関係</t>
        </r>
      </text>
    </comment>
    <comment ref="R8" authorId="0" shapeId="0" xr:uid="{00000000-0006-0000-1000-000009000000}">
      <text>
        <r>
          <rPr>
            <sz val="14"/>
            <color indexed="81"/>
            <rFont val="ＭＳ Ｐゴシック"/>
            <family val="3"/>
            <charset val="128"/>
          </rPr>
          <t>基準：第二、二、３(７)関係</t>
        </r>
      </text>
    </comment>
    <comment ref="AC8" authorId="0" shapeId="0" xr:uid="{00000000-0006-0000-1000-00000A000000}">
      <text>
        <r>
          <rPr>
            <sz val="14"/>
            <color indexed="81"/>
            <rFont val="ＭＳ Ｐゴシック"/>
            <family val="3"/>
            <charset val="128"/>
          </rPr>
          <t>基準：第二、二、５関係</t>
        </r>
      </text>
    </comment>
    <comment ref="S9" authorId="0" shapeId="0" xr:uid="{00000000-0006-0000-1000-00000B000000}">
      <text>
        <r>
          <rPr>
            <sz val="14"/>
            <color indexed="81"/>
            <rFont val="ＭＳ Ｐゴシック"/>
            <family val="3"/>
            <charset val="128"/>
          </rPr>
          <t>基準：第二、二、３(８)ロ（イ）（ロ）（ハ）、ハ及びへ関係</t>
        </r>
      </text>
    </comment>
    <comment ref="X9" authorId="0" shapeId="0" xr:uid="{00000000-0006-0000-1000-00000C000000}">
      <text>
        <r>
          <rPr>
            <sz val="14"/>
            <color indexed="81"/>
            <rFont val="ＭＳ Ｐゴシック"/>
            <family val="3"/>
            <charset val="128"/>
          </rPr>
          <t>基準：第二、二、３(８)ニ及び（９）関係</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1100-000001000000}">
      <text>
        <r>
          <rPr>
            <sz val="14"/>
            <color indexed="81"/>
            <rFont val="ＭＳ Ｐゴシック"/>
            <family val="3"/>
            <charset val="128"/>
          </rPr>
          <t>基準：第二、二、３(1)イロハ関係</t>
        </r>
      </text>
    </comment>
    <comment ref="G8" authorId="0" shapeId="0" xr:uid="{00000000-0006-0000-1100-000002000000}">
      <text>
        <r>
          <rPr>
            <sz val="14"/>
            <color indexed="81"/>
            <rFont val="ＭＳ Ｐゴシック"/>
            <family val="3"/>
            <charset val="128"/>
          </rPr>
          <t>基準：第二、二、３(８)関係</t>
        </r>
      </text>
    </comment>
    <comment ref="H8" authorId="0" shapeId="0" xr:uid="{00000000-0006-0000-1100-000003000000}">
      <text>
        <r>
          <rPr>
            <sz val="14"/>
            <color indexed="81"/>
            <rFont val="ＭＳ Ｐゴシック"/>
            <family val="3"/>
            <charset val="128"/>
          </rPr>
          <t>基準：第二、二、３(８)イ関係</t>
        </r>
      </text>
    </comment>
    <comment ref="K8" authorId="0" shapeId="0" xr:uid="{00000000-0006-0000-1100-000004000000}">
      <text>
        <r>
          <rPr>
            <sz val="14"/>
            <color indexed="81"/>
            <rFont val="ＭＳ Ｐゴシック"/>
            <family val="3"/>
            <charset val="128"/>
          </rPr>
          <t>基準：第二、二、３(８)ニ関係</t>
        </r>
      </text>
    </comment>
    <comment ref="L8" authorId="0" shapeId="0" xr:uid="{00000000-0006-0000-1100-000005000000}">
      <text>
        <r>
          <rPr>
            <sz val="14"/>
            <color indexed="81"/>
            <rFont val="ＭＳ Ｐゴシック"/>
            <family val="3"/>
            <charset val="128"/>
          </rPr>
          <t>基準：第二、二、３(10)及び(11)関係</t>
        </r>
      </text>
    </comment>
    <comment ref="M8" authorId="0" shapeId="0" xr:uid="{00000000-0006-0000-1100-000006000000}">
      <text>
        <r>
          <rPr>
            <sz val="14"/>
            <color indexed="81"/>
            <rFont val="ＭＳ Ｐゴシック"/>
            <family val="3"/>
            <charset val="128"/>
          </rPr>
          <t>基準：第二、二、３(10)及び(11)関係</t>
        </r>
      </text>
    </comment>
    <comment ref="N8" authorId="0" shapeId="0" xr:uid="{00000000-0006-0000-1100-000007000000}">
      <text>
        <r>
          <rPr>
            <sz val="14"/>
            <color indexed="81"/>
            <rFont val="ＭＳ Ｐゴシック"/>
            <family val="3"/>
            <charset val="128"/>
          </rPr>
          <t>基準：第二、二、４関係</t>
        </r>
      </text>
    </comment>
    <comment ref="O8" authorId="0" shapeId="0" xr:uid="{00000000-0006-0000-1100-000008000000}">
      <text>
        <r>
          <rPr>
            <sz val="14"/>
            <color indexed="81"/>
            <rFont val="ＭＳ Ｐゴシック"/>
            <family val="3"/>
            <charset val="128"/>
          </rPr>
          <t>基準：第二、二、３(1)イロハ、(2)、(3)、(4)及び別紙１－１～１－３関係</t>
        </r>
      </text>
    </comment>
    <comment ref="R8" authorId="0" shapeId="0" xr:uid="{00000000-0006-0000-1100-000009000000}">
      <text>
        <r>
          <rPr>
            <sz val="14"/>
            <color indexed="81"/>
            <rFont val="ＭＳ Ｐゴシック"/>
            <family val="3"/>
            <charset val="128"/>
          </rPr>
          <t>基準：第二、二、３(７)関係</t>
        </r>
      </text>
    </comment>
    <comment ref="AC8" authorId="0" shapeId="0" xr:uid="{00000000-0006-0000-1100-00000A000000}">
      <text>
        <r>
          <rPr>
            <sz val="14"/>
            <color indexed="81"/>
            <rFont val="ＭＳ Ｐゴシック"/>
            <family val="3"/>
            <charset val="128"/>
          </rPr>
          <t>基準：第二、二、５関係</t>
        </r>
      </text>
    </comment>
    <comment ref="S9" authorId="0" shapeId="0" xr:uid="{00000000-0006-0000-1100-00000B000000}">
      <text>
        <r>
          <rPr>
            <sz val="14"/>
            <color indexed="81"/>
            <rFont val="ＭＳ Ｐゴシック"/>
            <family val="3"/>
            <charset val="128"/>
          </rPr>
          <t>基準：第二、二、３(８)ロ（イ）（ロ）（ハ）、ハ及びへ関係</t>
        </r>
      </text>
    </comment>
    <comment ref="X9" authorId="0" shapeId="0" xr:uid="{00000000-0006-0000-1100-00000C000000}">
      <text>
        <r>
          <rPr>
            <sz val="14"/>
            <color indexed="81"/>
            <rFont val="ＭＳ Ｐゴシック"/>
            <family val="3"/>
            <charset val="128"/>
          </rPr>
          <t>基準：第二、二、３(８)ニ及び（９）関係</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1200-000001000000}">
      <text>
        <r>
          <rPr>
            <sz val="14"/>
            <color indexed="81"/>
            <rFont val="ＭＳ Ｐゴシック"/>
            <family val="3"/>
            <charset val="128"/>
          </rPr>
          <t>基準：第二、二、３(1)イロハ関係</t>
        </r>
      </text>
    </comment>
    <comment ref="G8" authorId="0" shapeId="0" xr:uid="{00000000-0006-0000-1200-000002000000}">
      <text>
        <r>
          <rPr>
            <sz val="14"/>
            <color indexed="81"/>
            <rFont val="ＭＳ Ｐゴシック"/>
            <family val="3"/>
            <charset val="128"/>
          </rPr>
          <t>基準：第二、二、３(８)関係</t>
        </r>
      </text>
    </comment>
    <comment ref="H8" authorId="0" shapeId="0" xr:uid="{00000000-0006-0000-1200-000003000000}">
      <text>
        <r>
          <rPr>
            <sz val="14"/>
            <color indexed="81"/>
            <rFont val="ＭＳ Ｐゴシック"/>
            <family val="3"/>
            <charset val="128"/>
          </rPr>
          <t>基準：第二、二、３(８)イ関係</t>
        </r>
      </text>
    </comment>
    <comment ref="K8" authorId="0" shapeId="0" xr:uid="{00000000-0006-0000-1200-000004000000}">
      <text>
        <r>
          <rPr>
            <sz val="14"/>
            <color indexed="81"/>
            <rFont val="ＭＳ Ｐゴシック"/>
            <family val="3"/>
            <charset val="128"/>
          </rPr>
          <t>基準：第二、二、３(８)ニ関係</t>
        </r>
      </text>
    </comment>
    <comment ref="L8" authorId="0" shapeId="0" xr:uid="{00000000-0006-0000-1200-000005000000}">
      <text>
        <r>
          <rPr>
            <sz val="14"/>
            <color indexed="81"/>
            <rFont val="ＭＳ Ｐゴシック"/>
            <family val="3"/>
            <charset val="128"/>
          </rPr>
          <t>基準：第二、二、３(10)及び(11)関係</t>
        </r>
      </text>
    </comment>
    <comment ref="M8" authorId="0" shapeId="0" xr:uid="{00000000-0006-0000-1200-000006000000}">
      <text>
        <r>
          <rPr>
            <sz val="14"/>
            <color indexed="81"/>
            <rFont val="ＭＳ Ｐゴシック"/>
            <family val="3"/>
            <charset val="128"/>
          </rPr>
          <t>基準：第二、二、３(10)及び(11)関係</t>
        </r>
      </text>
    </comment>
    <comment ref="N8" authorId="0" shapeId="0" xr:uid="{00000000-0006-0000-1200-000007000000}">
      <text>
        <r>
          <rPr>
            <sz val="14"/>
            <color indexed="81"/>
            <rFont val="ＭＳ Ｐゴシック"/>
            <family val="3"/>
            <charset val="128"/>
          </rPr>
          <t>基準：第二、二、４関係</t>
        </r>
      </text>
    </comment>
    <comment ref="O8" authorId="0" shapeId="0" xr:uid="{00000000-0006-0000-1200-000008000000}">
      <text>
        <r>
          <rPr>
            <sz val="14"/>
            <color indexed="81"/>
            <rFont val="ＭＳ Ｐゴシック"/>
            <family val="3"/>
            <charset val="128"/>
          </rPr>
          <t>基準：第二、二、３(1)イロハ、(2)、(3)、(4)及び別紙１－１～１－３関係</t>
        </r>
      </text>
    </comment>
    <comment ref="R8" authorId="0" shapeId="0" xr:uid="{00000000-0006-0000-1200-000009000000}">
      <text>
        <r>
          <rPr>
            <sz val="14"/>
            <color indexed="81"/>
            <rFont val="ＭＳ Ｐゴシック"/>
            <family val="3"/>
            <charset val="128"/>
          </rPr>
          <t>基準：第二、二、３(７)関係</t>
        </r>
      </text>
    </comment>
    <comment ref="AC8" authorId="0" shapeId="0" xr:uid="{00000000-0006-0000-1200-00000A000000}">
      <text>
        <r>
          <rPr>
            <sz val="14"/>
            <color indexed="81"/>
            <rFont val="ＭＳ Ｐゴシック"/>
            <family val="3"/>
            <charset val="128"/>
          </rPr>
          <t>基準：第二、二、５関係</t>
        </r>
      </text>
    </comment>
    <comment ref="S9" authorId="0" shapeId="0" xr:uid="{00000000-0006-0000-1200-00000B000000}">
      <text>
        <r>
          <rPr>
            <sz val="14"/>
            <color indexed="81"/>
            <rFont val="ＭＳ Ｐゴシック"/>
            <family val="3"/>
            <charset val="128"/>
          </rPr>
          <t>基準：第二、二、３(８)ロ（イ）（ロ）（ハ）、ハ及びへ関係</t>
        </r>
      </text>
    </comment>
    <comment ref="X9" authorId="0" shapeId="0" xr:uid="{00000000-0006-0000-1200-00000C000000}">
      <text>
        <r>
          <rPr>
            <sz val="14"/>
            <color indexed="81"/>
            <rFont val="ＭＳ Ｐゴシック"/>
            <family val="3"/>
            <charset val="128"/>
          </rPr>
          <t>基準：第二、二、３(８)ニ及び（９）関係</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1300-000001000000}">
      <text>
        <r>
          <rPr>
            <sz val="14"/>
            <color indexed="81"/>
            <rFont val="ＭＳ Ｐゴシック"/>
            <family val="3"/>
            <charset val="128"/>
          </rPr>
          <t>基準：第二、二、３(1)イロハ関係</t>
        </r>
      </text>
    </comment>
    <comment ref="G8" authorId="0" shapeId="0" xr:uid="{00000000-0006-0000-1300-000002000000}">
      <text>
        <r>
          <rPr>
            <sz val="14"/>
            <color indexed="81"/>
            <rFont val="ＭＳ Ｐゴシック"/>
            <family val="3"/>
            <charset val="128"/>
          </rPr>
          <t>基準：第二、二、３(８)関係</t>
        </r>
      </text>
    </comment>
    <comment ref="H8" authorId="0" shapeId="0" xr:uid="{00000000-0006-0000-1300-000003000000}">
      <text>
        <r>
          <rPr>
            <sz val="14"/>
            <color indexed="81"/>
            <rFont val="ＭＳ Ｐゴシック"/>
            <family val="3"/>
            <charset val="128"/>
          </rPr>
          <t>基準：第二、二、３(８)イ関係</t>
        </r>
      </text>
    </comment>
    <comment ref="K8" authorId="0" shapeId="0" xr:uid="{00000000-0006-0000-1300-000004000000}">
      <text>
        <r>
          <rPr>
            <sz val="14"/>
            <color indexed="81"/>
            <rFont val="ＭＳ Ｐゴシック"/>
            <family val="3"/>
            <charset val="128"/>
          </rPr>
          <t>基準：第二、二、３(８)ニ関係</t>
        </r>
      </text>
    </comment>
    <comment ref="L8" authorId="0" shapeId="0" xr:uid="{00000000-0006-0000-1300-000005000000}">
      <text>
        <r>
          <rPr>
            <sz val="14"/>
            <color indexed="81"/>
            <rFont val="ＭＳ Ｐゴシック"/>
            <family val="3"/>
            <charset val="128"/>
          </rPr>
          <t>基準：第二、二、３(10)及び(11)関係</t>
        </r>
      </text>
    </comment>
    <comment ref="M8" authorId="0" shapeId="0" xr:uid="{00000000-0006-0000-1300-000006000000}">
      <text>
        <r>
          <rPr>
            <sz val="14"/>
            <color indexed="81"/>
            <rFont val="ＭＳ Ｐゴシック"/>
            <family val="3"/>
            <charset val="128"/>
          </rPr>
          <t>基準：第二、二、３(10)及び(11)関係</t>
        </r>
      </text>
    </comment>
    <comment ref="N8" authorId="0" shapeId="0" xr:uid="{00000000-0006-0000-1300-000007000000}">
      <text>
        <r>
          <rPr>
            <sz val="14"/>
            <color indexed="81"/>
            <rFont val="ＭＳ Ｐゴシック"/>
            <family val="3"/>
            <charset val="128"/>
          </rPr>
          <t>基準：第二、二、４関係</t>
        </r>
      </text>
    </comment>
    <comment ref="O8" authorId="0" shapeId="0" xr:uid="{00000000-0006-0000-1300-000008000000}">
      <text>
        <r>
          <rPr>
            <sz val="14"/>
            <color indexed="81"/>
            <rFont val="ＭＳ Ｐゴシック"/>
            <family val="3"/>
            <charset val="128"/>
          </rPr>
          <t>基準：第二、二、３(1)イロハ、(2)、(3)、(4)及び別紙１－１～１－３関係</t>
        </r>
      </text>
    </comment>
    <comment ref="R8" authorId="0" shapeId="0" xr:uid="{00000000-0006-0000-1300-000009000000}">
      <text>
        <r>
          <rPr>
            <sz val="14"/>
            <color indexed="81"/>
            <rFont val="ＭＳ Ｐゴシック"/>
            <family val="3"/>
            <charset val="128"/>
          </rPr>
          <t>基準：第二、二、３(７)関係</t>
        </r>
      </text>
    </comment>
    <comment ref="AC8" authorId="0" shapeId="0" xr:uid="{00000000-0006-0000-1300-00000A000000}">
      <text>
        <r>
          <rPr>
            <sz val="14"/>
            <color indexed="81"/>
            <rFont val="ＭＳ Ｐゴシック"/>
            <family val="3"/>
            <charset val="128"/>
          </rPr>
          <t>基準：第二、二、５関係</t>
        </r>
      </text>
    </comment>
    <comment ref="S9" authorId="0" shapeId="0" xr:uid="{00000000-0006-0000-1300-00000B000000}">
      <text>
        <r>
          <rPr>
            <sz val="14"/>
            <color indexed="81"/>
            <rFont val="ＭＳ Ｐゴシック"/>
            <family val="3"/>
            <charset val="128"/>
          </rPr>
          <t>基準：第二、二、３(８)ロ（イ）（ロ）（ハ）、ハ及びへ関係</t>
        </r>
      </text>
    </comment>
    <comment ref="X9" authorId="0" shapeId="0" xr:uid="{00000000-0006-0000-1300-00000C000000}">
      <text>
        <r>
          <rPr>
            <sz val="14"/>
            <color indexed="81"/>
            <rFont val="ＭＳ Ｐゴシック"/>
            <family val="3"/>
            <charset val="128"/>
          </rPr>
          <t>基準：第二、二、３(８)ニ及び（９）関係</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1400-000001000000}">
      <text>
        <r>
          <rPr>
            <sz val="14"/>
            <color indexed="81"/>
            <rFont val="ＭＳ Ｐゴシック"/>
            <family val="3"/>
            <charset val="128"/>
          </rPr>
          <t>基準：第二、二、３(1)イロハ関係</t>
        </r>
      </text>
    </comment>
    <comment ref="G8" authorId="0" shapeId="0" xr:uid="{00000000-0006-0000-1400-000002000000}">
      <text>
        <r>
          <rPr>
            <sz val="14"/>
            <color indexed="81"/>
            <rFont val="ＭＳ Ｐゴシック"/>
            <family val="3"/>
            <charset val="128"/>
          </rPr>
          <t>基準：第二、二、３(８)関係</t>
        </r>
      </text>
    </comment>
    <comment ref="H8" authorId="0" shapeId="0" xr:uid="{00000000-0006-0000-1400-000003000000}">
      <text>
        <r>
          <rPr>
            <sz val="14"/>
            <color indexed="81"/>
            <rFont val="ＭＳ Ｐゴシック"/>
            <family val="3"/>
            <charset val="128"/>
          </rPr>
          <t>基準：第二、二、３(８)イ関係</t>
        </r>
      </text>
    </comment>
    <comment ref="K8" authorId="0" shapeId="0" xr:uid="{00000000-0006-0000-1400-000004000000}">
      <text>
        <r>
          <rPr>
            <sz val="14"/>
            <color indexed="81"/>
            <rFont val="ＭＳ Ｐゴシック"/>
            <family val="3"/>
            <charset val="128"/>
          </rPr>
          <t>基準：第二、二、３(８)ニ関係</t>
        </r>
      </text>
    </comment>
    <comment ref="L8" authorId="0" shapeId="0" xr:uid="{00000000-0006-0000-1400-000005000000}">
      <text>
        <r>
          <rPr>
            <sz val="14"/>
            <color indexed="81"/>
            <rFont val="ＭＳ Ｐゴシック"/>
            <family val="3"/>
            <charset val="128"/>
          </rPr>
          <t>基準：第二、二、３(10)及び(11)関係</t>
        </r>
      </text>
    </comment>
    <comment ref="M8" authorId="0" shapeId="0" xr:uid="{00000000-0006-0000-1400-000006000000}">
      <text>
        <r>
          <rPr>
            <sz val="14"/>
            <color indexed="81"/>
            <rFont val="ＭＳ Ｐゴシック"/>
            <family val="3"/>
            <charset val="128"/>
          </rPr>
          <t>基準：第二、二、３(10)及び(11)関係</t>
        </r>
      </text>
    </comment>
    <comment ref="N8" authorId="0" shapeId="0" xr:uid="{00000000-0006-0000-1400-000007000000}">
      <text>
        <r>
          <rPr>
            <sz val="14"/>
            <color indexed="81"/>
            <rFont val="ＭＳ Ｐゴシック"/>
            <family val="3"/>
            <charset val="128"/>
          </rPr>
          <t>基準：第二、二、４関係</t>
        </r>
      </text>
    </comment>
    <comment ref="O8" authorId="0" shapeId="0" xr:uid="{00000000-0006-0000-1400-000008000000}">
      <text>
        <r>
          <rPr>
            <sz val="14"/>
            <color indexed="81"/>
            <rFont val="ＭＳ Ｐゴシック"/>
            <family val="3"/>
            <charset val="128"/>
          </rPr>
          <t>基準：第二、二、３(1)イロハ、(2)、(3)、(4)及び別紙１－１～１－３関係</t>
        </r>
      </text>
    </comment>
    <comment ref="R8" authorId="0" shapeId="0" xr:uid="{00000000-0006-0000-1400-000009000000}">
      <text>
        <r>
          <rPr>
            <sz val="14"/>
            <color indexed="81"/>
            <rFont val="ＭＳ Ｐゴシック"/>
            <family val="3"/>
            <charset val="128"/>
          </rPr>
          <t>基準：第二、二、３(７)関係</t>
        </r>
      </text>
    </comment>
    <comment ref="AC8" authorId="0" shapeId="0" xr:uid="{00000000-0006-0000-1400-00000A000000}">
      <text>
        <r>
          <rPr>
            <sz val="14"/>
            <color indexed="81"/>
            <rFont val="ＭＳ Ｐゴシック"/>
            <family val="3"/>
            <charset val="128"/>
          </rPr>
          <t>基準：第二、二、５関係</t>
        </r>
      </text>
    </comment>
    <comment ref="S9" authorId="0" shapeId="0" xr:uid="{00000000-0006-0000-1400-00000B000000}">
      <text>
        <r>
          <rPr>
            <sz val="14"/>
            <color indexed="81"/>
            <rFont val="ＭＳ Ｐゴシック"/>
            <family val="3"/>
            <charset val="128"/>
          </rPr>
          <t>基準：第二、二、３(８)ロ（イ）（ロ）（ハ）、ハ及びへ関係</t>
        </r>
      </text>
    </comment>
    <comment ref="X9" authorId="0" shapeId="0" xr:uid="{00000000-0006-0000-1400-00000C000000}">
      <text>
        <r>
          <rPr>
            <sz val="14"/>
            <color indexed="81"/>
            <rFont val="ＭＳ Ｐゴシック"/>
            <family val="3"/>
            <charset val="128"/>
          </rPr>
          <t>基準：第二、二、３(８)ニ及び（９）関係</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300-000001000000}">
      <text>
        <r>
          <rPr>
            <sz val="14"/>
            <color indexed="81"/>
            <rFont val="ＭＳ Ｐゴシック"/>
            <family val="3"/>
            <charset val="128"/>
          </rPr>
          <t>基準：第二、二、３(1)イロハ関係</t>
        </r>
      </text>
    </comment>
    <comment ref="G8" authorId="0" shapeId="0" xr:uid="{00000000-0006-0000-0300-000002000000}">
      <text>
        <r>
          <rPr>
            <sz val="14"/>
            <color indexed="81"/>
            <rFont val="ＭＳ Ｐゴシック"/>
            <family val="3"/>
            <charset val="128"/>
          </rPr>
          <t>基準：第二、二、３(８)関係</t>
        </r>
      </text>
    </comment>
    <comment ref="H8" authorId="0" shapeId="0" xr:uid="{00000000-0006-0000-0300-000003000000}">
      <text>
        <r>
          <rPr>
            <sz val="14"/>
            <color indexed="81"/>
            <rFont val="ＭＳ Ｐゴシック"/>
            <family val="3"/>
            <charset val="128"/>
          </rPr>
          <t>基準：第二、二、３(８)イ関係</t>
        </r>
      </text>
    </comment>
    <comment ref="K8" authorId="0" shapeId="0" xr:uid="{00000000-0006-0000-0300-000004000000}">
      <text>
        <r>
          <rPr>
            <sz val="14"/>
            <color indexed="81"/>
            <rFont val="ＭＳ Ｐゴシック"/>
            <family val="3"/>
            <charset val="128"/>
          </rPr>
          <t>基準：第二、二、３(８)ニ関係</t>
        </r>
      </text>
    </comment>
    <comment ref="L8" authorId="0" shapeId="0" xr:uid="{00000000-0006-0000-0300-000005000000}">
      <text>
        <r>
          <rPr>
            <sz val="14"/>
            <color indexed="81"/>
            <rFont val="ＭＳ Ｐゴシック"/>
            <family val="3"/>
            <charset val="128"/>
          </rPr>
          <t>基準：第二、二、３(10)及び(11)関係</t>
        </r>
      </text>
    </comment>
    <comment ref="M8" authorId="0" shapeId="0" xr:uid="{00000000-0006-0000-0300-000006000000}">
      <text>
        <r>
          <rPr>
            <sz val="14"/>
            <color indexed="81"/>
            <rFont val="ＭＳ Ｐゴシック"/>
            <family val="3"/>
            <charset val="128"/>
          </rPr>
          <t>基準：第二、二、３(10)及び(11)関係</t>
        </r>
      </text>
    </comment>
    <comment ref="N8" authorId="0" shapeId="0" xr:uid="{00000000-0006-0000-0300-000007000000}">
      <text>
        <r>
          <rPr>
            <sz val="14"/>
            <color indexed="81"/>
            <rFont val="ＭＳ Ｐゴシック"/>
            <family val="3"/>
            <charset val="128"/>
          </rPr>
          <t>基準：第二、二、４関係</t>
        </r>
      </text>
    </comment>
    <comment ref="O8" authorId="0" shapeId="0" xr:uid="{00000000-0006-0000-0300-000008000000}">
      <text>
        <r>
          <rPr>
            <sz val="14"/>
            <color indexed="81"/>
            <rFont val="ＭＳ Ｐゴシック"/>
            <family val="3"/>
            <charset val="128"/>
          </rPr>
          <t>基準：第二、二、３(1)イロハ、(2)、(3)、(4)及び別紙１－１～１－３関係</t>
        </r>
      </text>
    </comment>
    <comment ref="R8" authorId="0" shapeId="0" xr:uid="{00000000-0006-0000-0300-000009000000}">
      <text>
        <r>
          <rPr>
            <sz val="14"/>
            <color indexed="81"/>
            <rFont val="ＭＳ Ｐゴシック"/>
            <family val="3"/>
            <charset val="128"/>
          </rPr>
          <t>基準：第二、二、３(７)関係</t>
        </r>
      </text>
    </comment>
    <comment ref="AC8" authorId="0" shapeId="0" xr:uid="{00000000-0006-0000-0300-00000A000000}">
      <text>
        <r>
          <rPr>
            <sz val="14"/>
            <color indexed="81"/>
            <rFont val="ＭＳ Ｐゴシック"/>
            <family val="3"/>
            <charset val="128"/>
          </rPr>
          <t>基準：第二、二、５関係</t>
        </r>
      </text>
    </comment>
    <comment ref="S9" authorId="0" shapeId="0" xr:uid="{00000000-0006-0000-0300-00000B000000}">
      <text>
        <r>
          <rPr>
            <sz val="14"/>
            <color indexed="81"/>
            <rFont val="ＭＳ Ｐゴシック"/>
            <family val="3"/>
            <charset val="128"/>
          </rPr>
          <t>基準：第二、二、３(８)ロ（イ）（ロ）（ハ）、ハ及びへ関係</t>
        </r>
      </text>
    </comment>
    <comment ref="X9" authorId="0" shapeId="0" xr:uid="{00000000-0006-0000-0300-00000C000000}">
      <text>
        <r>
          <rPr>
            <sz val="14"/>
            <color indexed="81"/>
            <rFont val="ＭＳ Ｐゴシック"/>
            <family val="3"/>
            <charset val="128"/>
          </rPr>
          <t>基準：第二、二、３(８)ニ及び（９）関係</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1500-000001000000}">
      <text>
        <r>
          <rPr>
            <sz val="14"/>
            <color indexed="81"/>
            <rFont val="ＭＳ Ｐゴシック"/>
            <family val="3"/>
            <charset val="128"/>
          </rPr>
          <t>基準：第二、二、３(1)イロハ関係</t>
        </r>
      </text>
    </comment>
    <comment ref="G8" authorId="0" shapeId="0" xr:uid="{00000000-0006-0000-1500-000002000000}">
      <text>
        <r>
          <rPr>
            <sz val="14"/>
            <color indexed="81"/>
            <rFont val="ＭＳ Ｐゴシック"/>
            <family val="3"/>
            <charset val="128"/>
          </rPr>
          <t>基準：第二、二、３(８)関係</t>
        </r>
      </text>
    </comment>
    <comment ref="H8" authorId="0" shapeId="0" xr:uid="{00000000-0006-0000-1500-000003000000}">
      <text>
        <r>
          <rPr>
            <sz val="14"/>
            <color indexed="81"/>
            <rFont val="ＭＳ Ｐゴシック"/>
            <family val="3"/>
            <charset val="128"/>
          </rPr>
          <t>基準：第二、二、３(８)イ関係</t>
        </r>
      </text>
    </comment>
    <comment ref="K8" authorId="0" shapeId="0" xr:uid="{00000000-0006-0000-1500-000004000000}">
      <text>
        <r>
          <rPr>
            <sz val="14"/>
            <color indexed="81"/>
            <rFont val="ＭＳ Ｐゴシック"/>
            <family val="3"/>
            <charset val="128"/>
          </rPr>
          <t>基準：第二、二、３(８)ニ関係</t>
        </r>
      </text>
    </comment>
    <comment ref="L8" authorId="0" shapeId="0" xr:uid="{00000000-0006-0000-1500-000005000000}">
      <text>
        <r>
          <rPr>
            <sz val="14"/>
            <color indexed="81"/>
            <rFont val="ＭＳ Ｐゴシック"/>
            <family val="3"/>
            <charset val="128"/>
          </rPr>
          <t>基準：第二、二、３(10)及び(11)関係</t>
        </r>
      </text>
    </comment>
    <comment ref="M8" authorId="0" shapeId="0" xr:uid="{00000000-0006-0000-1500-000006000000}">
      <text>
        <r>
          <rPr>
            <sz val="14"/>
            <color indexed="81"/>
            <rFont val="ＭＳ Ｐゴシック"/>
            <family val="3"/>
            <charset val="128"/>
          </rPr>
          <t>基準：第二、二、３(10)及び(11)関係</t>
        </r>
      </text>
    </comment>
    <comment ref="N8" authorId="0" shapeId="0" xr:uid="{00000000-0006-0000-1500-000007000000}">
      <text>
        <r>
          <rPr>
            <sz val="14"/>
            <color indexed="81"/>
            <rFont val="ＭＳ Ｐゴシック"/>
            <family val="3"/>
            <charset val="128"/>
          </rPr>
          <t>基準：第二、二、４関係</t>
        </r>
      </text>
    </comment>
    <comment ref="O8" authorId="0" shapeId="0" xr:uid="{00000000-0006-0000-1500-000008000000}">
      <text>
        <r>
          <rPr>
            <sz val="14"/>
            <color indexed="81"/>
            <rFont val="ＭＳ Ｐゴシック"/>
            <family val="3"/>
            <charset val="128"/>
          </rPr>
          <t>基準：第二、二、３(1)イロハ、(2)、(3)、(4)及び別紙１－１～１－３関係</t>
        </r>
      </text>
    </comment>
    <comment ref="R8" authorId="0" shapeId="0" xr:uid="{00000000-0006-0000-1500-000009000000}">
      <text>
        <r>
          <rPr>
            <sz val="14"/>
            <color indexed="81"/>
            <rFont val="ＭＳ Ｐゴシック"/>
            <family val="3"/>
            <charset val="128"/>
          </rPr>
          <t>基準：第二、二、３(７)関係</t>
        </r>
      </text>
    </comment>
    <comment ref="AC8" authorId="0" shapeId="0" xr:uid="{00000000-0006-0000-1500-00000A000000}">
      <text>
        <r>
          <rPr>
            <sz val="14"/>
            <color indexed="81"/>
            <rFont val="ＭＳ Ｐゴシック"/>
            <family val="3"/>
            <charset val="128"/>
          </rPr>
          <t>基準：第二、二、５関係</t>
        </r>
      </text>
    </comment>
    <comment ref="S9" authorId="0" shapeId="0" xr:uid="{00000000-0006-0000-1500-00000B000000}">
      <text>
        <r>
          <rPr>
            <sz val="14"/>
            <color indexed="81"/>
            <rFont val="ＭＳ Ｐゴシック"/>
            <family val="3"/>
            <charset val="128"/>
          </rPr>
          <t>基準：第二、二、３(８)ロ（イ）（ロ）（ハ）、ハ及びへ関係</t>
        </r>
      </text>
    </comment>
    <comment ref="X9" authorId="0" shapeId="0" xr:uid="{00000000-0006-0000-1500-00000C000000}">
      <text>
        <r>
          <rPr>
            <sz val="14"/>
            <color indexed="81"/>
            <rFont val="ＭＳ Ｐゴシック"/>
            <family val="3"/>
            <charset val="128"/>
          </rPr>
          <t>基準：第二、二、３(８)ニ及び（９）関係</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1600-000001000000}">
      <text>
        <r>
          <rPr>
            <sz val="14"/>
            <color indexed="81"/>
            <rFont val="ＭＳ Ｐゴシック"/>
            <family val="3"/>
            <charset val="128"/>
          </rPr>
          <t>基準：第二、二、３(1)イロハ関係</t>
        </r>
      </text>
    </comment>
    <comment ref="G8" authorId="0" shapeId="0" xr:uid="{00000000-0006-0000-1600-000002000000}">
      <text>
        <r>
          <rPr>
            <sz val="14"/>
            <color indexed="81"/>
            <rFont val="ＭＳ Ｐゴシック"/>
            <family val="3"/>
            <charset val="128"/>
          </rPr>
          <t>基準：第二、二、３(８)関係</t>
        </r>
      </text>
    </comment>
    <comment ref="H8" authorId="0" shapeId="0" xr:uid="{00000000-0006-0000-1600-000003000000}">
      <text>
        <r>
          <rPr>
            <sz val="14"/>
            <color indexed="81"/>
            <rFont val="ＭＳ Ｐゴシック"/>
            <family val="3"/>
            <charset val="128"/>
          </rPr>
          <t>基準：第二、二、３(８)イ関係</t>
        </r>
      </text>
    </comment>
    <comment ref="K8" authorId="0" shapeId="0" xr:uid="{00000000-0006-0000-1600-000004000000}">
      <text>
        <r>
          <rPr>
            <sz val="14"/>
            <color indexed="81"/>
            <rFont val="ＭＳ Ｐゴシック"/>
            <family val="3"/>
            <charset val="128"/>
          </rPr>
          <t>基準：第二、二、３(８)ニ関係</t>
        </r>
      </text>
    </comment>
    <comment ref="L8" authorId="0" shapeId="0" xr:uid="{00000000-0006-0000-1600-000005000000}">
      <text>
        <r>
          <rPr>
            <sz val="14"/>
            <color indexed="81"/>
            <rFont val="ＭＳ Ｐゴシック"/>
            <family val="3"/>
            <charset val="128"/>
          </rPr>
          <t>基準：第二、二、３(10)及び(11)関係</t>
        </r>
      </text>
    </comment>
    <comment ref="M8" authorId="0" shapeId="0" xr:uid="{00000000-0006-0000-1600-000006000000}">
      <text>
        <r>
          <rPr>
            <sz val="14"/>
            <color indexed="81"/>
            <rFont val="ＭＳ Ｐゴシック"/>
            <family val="3"/>
            <charset val="128"/>
          </rPr>
          <t>基準：第二、二、３(10)及び(11)関係</t>
        </r>
      </text>
    </comment>
    <comment ref="N8" authorId="0" shapeId="0" xr:uid="{00000000-0006-0000-1600-000007000000}">
      <text>
        <r>
          <rPr>
            <sz val="14"/>
            <color indexed="81"/>
            <rFont val="ＭＳ Ｐゴシック"/>
            <family val="3"/>
            <charset val="128"/>
          </rPr>
          <t>基準：第二、二、４関係</t>
        </r>
      </text>
    </comment>
    <comment ref="O8" authorId="0" shapeId="0" xr:uid="{00000000-0006-0000-1600-000008000000}">
      <text>
        <r>
          <rPr>
            <sz val="14"/>
            <color indexed="81"/>
            <rFont val="ＭＳ Ｐゴシック"/>
            <family val="3"/>
            <charset val="128"/>
          </rPr>
          <t>基準：第二、二、３(1)イロハ、(2)、(3)、(4)及び別紙１－１～１－３関係</t>
        </r>
      </text>
    </comment>
    <comment ref="R8" authorId="0" shapeId="0" xr:uid="{00000000-0006-0000-1600-000009000000}">
      <text>
        <r>
          <rPr>
            <sz val="14"/>
            <color indexed="81"/>
            <rFont val="ＭＳ Ｐゴシック"/>
            <family val="3"/>
            <charset val="128"/>
          </rPr>
          <t>基準：第二、二、３(７)関係</t>
        </r>
      </text>
    </comment>
    <comment ref="AC8" authorId="0" shapeId="0" xr:uid="{00000000-0006-0000-1600-00000A000000}">
      <text>
        <r>
          <rPr>
            <sz val="14"/>
            <color indexed="81"/>
            <rFont val="ＭＳ Ｐゴシック"/>
            <family val="3"/>
            <charset val="128"/>
          </rPr>
          <t>基準：第二、二、５関係</t>
        </r>
      </text>
    </comment>
    <comment ref="S9" authorId="0" shapeId="0" xr:uid="{00000000-0006-0000-1600-00000B000000}">
      <text>
        <r>
          <rPr>
            <sz val="14"/>
            <color indexed="81"/>
            <rFont val="ＭＳ Ｐゴシック"/>
            <family val="3"/>
            <charset val="128"/>
          </rPr>
          <t>基準：第二、二、３(８)ロ（イ）（ロ）（ハ）、ハ及びへ関係</t>
        </r>
      </text>
    </comment>
    <comment ref="X9" authorId="0" shapeId="0" xr:uid="{00000000-0006-0000-1600-00000C000000}">
      <text>
        <r>
          <rPr>
            <sz val="14"/>
            <color indexed="81"/>
            <rFont val="ＭＳ Ｐゴシック"/>
            <family val="3"/>
            <charset val="128"/>
          </rPr>
          <t>基準：第二、二、３(８)ニ及び（９）関係</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400-000001000000}">
      <text>
        <r>
          <rPr>
            <sz val="14"/>
            <color indexed="81"/>
            <rFont val="ＭＳ Ｐゴシック"/>
            <family val="3"/>
            <charset val="128"/>
          </rPr>
          <t>基準：第二、二、３(1)イロハ関係</t>
        </r>
      </text>
    </comment>
    <comment ref="G8" authorId="0" shapeId="0" xr:uid="{00000000-0006-0000-0400-000002000000}">
      <text>
        <r>
          <rPr>
            <sz val="14"/>
            <color indexed="81"/>
            <rFont val="ＭＳ Ｐゴシック"/>
            <family val="3"/>
            <charset val="128"/>
          </rPr>
          <t>基準：第二、二、３(８)関係</t>
        </r>
      </text>
    </comment>
    <comment ref="H8" authorId="0" shapeId="0" xr:uid="{00000000-0006-0000-0400-000003000000}">
      <text>
        <r>
          <rPr>
            <sz val="14"/>
            <color indexed="81"/>
            <rFont val="ＭＳ Ｐゴシック"/>
            <family val="3"/>
            <charset val="128"/>
          </rPr>
          <t>基準：第二、二、３(８)イ関係</t>
        </r>
      </text>
    </comment>
    <comment ref="K8" authorId="0" shapeId="0" xr:uid="{00000000-0006-0000-0400-000004000000}">
      <text>
        <r>
          <rPr>
            <sz val="14"/>
            <color indexed="81"/>
            <rFont val="ＭＳ Ｐゴシック"/>
            <family val="3"/>
            <charset val="128"/>
          </rPr>
          <t>基準：第二、二、３(８)ニ関係</t>
        </r>
      </text>
    </comment>
    <comment ref="L8" authorId="0" shapeId="0" xr:uid="{00000000-0006-0000-0400-000005000000}">
      <text>
        <r>
          <rPr>
            <sz val="14"/>
            <color indexed="81"/>
            <rFont val="ＭＳ Ｐゴシック"/>
            <family val="3"/>
            <charset val="128"/>
          </rPr>
          <t>基準：第二、二、３(10)及び(11)関係</t>
        </r>
      </text>
    </comment>
    <comment ref="M8" authorId="0" shapeId="0" xr:uid="{00000000-0006-0000-0400-000006000000}">
      <text>
        <r>
          <rPr>
            <sz val="14"/>
            <color indexed="81"/>
            <rFont val="ＭＳ Ｐゴシック"/>
            <family val="3"/>
            <charset val="128"/>
          </rPr>
          <t>基準：第二、二、３(10)及び(11)関係</t>
        </r>
      </text>
    </comment>
    <comment ref="N8" authorId="0" shapeId="0" xr:uid="{00000000-0006-0000-0400-000007000000}">
      <text>
        <r>
          <rPr>
            <sz val="14"/>
            <color indexed="81"/>
            <rFont val="ＭＳ Ｐゴシック"/>
            <family val="3"/>
            <charset val="128"/>
          </rPr>
          <t>基準：第二、二、４関係</t>
        </r>
      </text>
    </comment>
    <comment ref="O8" authorId="0" shapeId="0" xr:uid="{00000000-0006-0000-0400-000008000000}">
      <text>
        <r>
          <rPr>
            <sz val="14"/>
            <color indexed="81"/>
            <rFont val="ＭＳ Ｐゴシック"/>
            <family val="3"/>
            <charset val="128"/>
          </rPr>
          <t>基準：第二、二、３(1)イロハ、(2)、(3)、(4)及び別紙１－１～１－３関係</t>
        </r>
      </text>
    </comment>
    <comment ref="R8" authorId="0" shapeId="0" xr:uid="{00000000-0006-0000-0400-000009000000}">
      <text>
        <r>
          <rPr>
            <sz val="14"/>
            <color indexed="81"/>
            <rFont val="ＭＳ Ｐゴシック"/>
            <family val="3"/>
            <charset val="128"/>
          </rPr>
          <t>基準：第二、二、３(７)関係</t>
        </r>
      </text>
    </comment>
    <comment ref="AC8" authorId="0" shapeId="0" xr:uid="{00000000-0006-0000-0400-00000A000000}">
      <text>
        <r>
          <rPr>
            <sz val="14"/>
            <color indexed="81"/>
            <rFont val="ＭＳ Ｐゴシック"/>
            <family val="3"/>
            <charset val="128"/>
          </rPr>
          <t>基準：第二、二、５関係</t>
        </r>
      </text>
    </comment>
    <comment ref="S9" authorId="0" shapeId="0" xr:uid="{00000000-0006-0000-0400-00000B000000}">
      <text>
        <r>
          <rPr>
            <sz val="14"/>
            <color indexed="81"/>
            <rFont val="ＭＳ Ｐゴシック"/>
            <family val="3"/>
            <charset val="128"/>
          </rPr>
          <t>基準：第二、二、３(８)ロ（イ）（ロ）（ハ）、ハ及びへ関係</t>
        </r>
      </text>
    </comment>
    <comment ref="X9" authorId="0" shapeId="0" xr:uid="{00000000-0006-0000-0400-00000C000000}">
      <text>
        <r>
          <rPr>
            <sz val="14"/>
            <color indexed="81"/>
            <rFont val="ＭＳ Ｐゴシック"/>
            <family val="3"/>
            <charset val="128"/>
          </rPr>
          <t>基準：第二、二、３(８)ニ及び（９）関係</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500-000001000000}">
      <text>
        <r>
          <rPr>
            <sz val="14"/>
            <color indexed="81"/>
            <rFont val="ＭＳ Ｐゴシック"/>
            <family val="3"/>
            <charset val="128"/>
          </rPr>
          <t>基準：第二、二、３(1)イロハ関係</t>
        </r>
      </text>
    </comment>
    <comment ref="G8" authorId="0" shapeId="0" xr:uid="{00000000-0006-0000-0500-000002000000}">
      <text>
        <r>
          <rPr>
            <sz val="14"/>
            <color indexed="81"/>
            <rFont val="ＭＳ Ｐゴシック"/>
            <family val="3"/>
            <charset val="128"/>
          </rPr>
          <t>基準：第二、二、３(８)関係</t>
        </r>
      </text>
    </comment>
    <comment ref="H8" authorId="0" shapeId="0" xr:uid="{00000000-0006-0000-0500-000003000000}">
      <text>
        <r>
          <rPr>
            <sz val="14"/>
            <color indexed="81"/>
            <rFont val="ＭＳ Ｐゴシック"/>
            <family val="3"/>
            <charset val="128"/>
          </rPr>
          <t>基準：第二、二、３(８)イ関係</t>
        </r>
      </text>
    </comment>
    <comment ref="K8" authorId="0" shapeId="0" xr:uid="{00000000-0006-0000-0500-000004000000}">
      <text>
        <r>
          <rPr>
            <sz val="14"/>
            <color indexed="81"/>
            <rFont val="ＭＳ Ｐゴシック"/>
            <family val="3"/>
            <charset val="128"/>
          </rPr>
          <t>基準：第二、二、３(８)ニ関係</t>
        </r>
      </text>
    </comment>
    <comment ref="L8" authorId="0" shapeId="0" xr:uid="{00000000-0006-0000-0500-000005000000}">
      <text>
        <r>
          <rPr>
            <sz val="14"/>
            <color indexed="81"/>
            <rFont val="ＭＳ Ｐゴシック"/>
            <family val="3"/>
            <charset val="128"/>
          </rPr>
          <t>基準：第二、二、３(10)及び(11)関係</t>
        </r>
      </text>
    </comment>
    <comment ref="M8" authorId="0" shapeId="0" xr:uid="{00000000-0006-0000-0500-000006000000}">
      <text>
        <r>
          <rPr>
            <sz val="14"/>
            <color indexed="81"/>
            <rFont val="ＭＳ Ｐゴシック"/>
            <family val="3"/>
            <charset val="128"/>
          </rPr>
          <t>基準：第二、二、３(10)及び(11)関係</t>
        </r>
      </text>
    </comment>
    <comment ref="N8" authorId="0" shapeId="0" xr:uid="{00000000-0006-0000-0500-000007000000}">
      <text>
        <r>
          <rPr>
            <sz val="14"/>
            <color indexed="81"/>
            <rFont val="ＭＳ Ｐゴシック"/>
            <family val="3"/>
            <charset val="128"/>
          </rPr>
          <t>基準：第二、二、４関係</t>
        </r>
      </text>
    </comment>
    <comment ref="O8" authorId="0" shapeId="0" xr:uid="{00000000-0006-0000-0500-000008000000}">
      <text>
        <r>
          <rPr>
            <sz val="14"/>
            <color indexed="81"/>
            <rFont val="ＭＳ Ｐゴシック"/>
            <family val="3"/>
            <charset val="128"/>
          </rPr>
          <t>基準：第二、二、３(1)イロハ、(2)、(3)、(4)及び別紙１－１～１－３関係</t>
        </r>
      </text>
    </comment>
    <comment ref="R8" authorId="0" shapeId="0" xr:uid="{00000000-0006-0000-0500-000009000000}">
      <text>
        <r>
          <rPr>
            <sz val="14"/>
            <color indexed="81"/>
            <rFont val="ＭＳ Ｐゴシック"/>
            <family val="3"/>
            <charset val="128"/>
          </rPr>
          <t>基準：第二、二、３(７)関係</t>
        </r>
      </text>
    </comment>
    <comment ref="AC8" authorId="0" shapeId="0" xr:uid="{00000000-0006-0000-0500-00000A000000}">
      <text>
        <r>
          <rPr>
            <sz val="14"/>
            <color indexed="81"/>
            <rFont val="ＭＳ Ｐゴシック"/>
            <family val="3"/>
            <charset val="128"/>
          </rPr>
          <t>基準：第二、二、５関係</t>
        </r>
      </text>
    </comment>
    <comment ref="S9" authorId="0" shapeId="0" xr:uid="{00000000-0006-0000-0500-00000B000000}">
      <text>
        <r>
          <rPr>
            <sz val="14"/>
            <color indexed="81"/>
            <rFont val="ＭＳ Ｐゴシック"/>
            <family val="3"/>
            <charset val="128"/>
          </rPr>
          <t>基準：第二、二、３(８)ロ（イ）（ロ）（ハ）、ハ及びへ関係</t>
        </r>
      </text>
    </comment>
    <comment ref="X9" authorId="0" shapeId="0" xr:uid="{00000000-0006-0000-0500-00000C000000}">
      <text>
        <r>
          <rPr>
            <sz val="14"/>
            <color indexed="81"/>
            <rFont val="ＭＳ Ｐゴシック"/>
            <family val="3"/>
            <charset val="128"/>
          </rPr>
          <t>基準：第二、二、３(８)ニ及び（９）関係</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600-000001000000}">
      <text>
        <r>
          <rPr>
            <sz val="14"/>
            <color indexed="81"/>
            <rFont val="ＭＳ Ｐゴシック"/>
            <family val="3"/>
            <charset val="128"/>
          </rPr>
          <t>基準：第二、二、３(1)イロハ関係</t>
        </r>
      </text>
    </comment>
    <comment ref="G8" authorId="0" shapeId="0" xr:uid="{00000000-0006-0000-0600-000002000000}">
      <text>
        <r>
          <rPr>
            <sz val="14"/>
            <color indexed="81"/>
            <rFont val="ＭＳ Ｐゴシック"/>
            <family val="3"/>
            <charset val="128"/>
          </rPr>
          <t>基準：第二、二、３(８)関係</t>
        </r>
      </text>
    </comment>
    <comment ref="H8" authorId="0" shapeId="0" xr:uid="{00000000-0006-0000-0600-000003000000}">
      <text>
        <r>
          <rPr>
            <sz val="14"/>
            <color indexed="81"/>
            <rFont val="ＭＳ Ｐゴシック"/>
            <family val="3"/>
            <charset val="128"/>
          </rPr>
          <t>基準：第二、二、３(８)イ関係</t>
        </r>
      </text>
    </comment>
    <comment ref="K8" authorId="0" shapeId="0" xr:uid="{00000000-0006-0000-0600-000004000000}">
      <text>
        <r>
          <rPr>
            <sz val="14"/>
            <color indexed="81"/>
            <rFont val="ＭＳ Ｐゴシック"/>
            <family val="3"/>
            <charset val="128"/>
          </rPr>
          <t>基準：第二、二、３(８)ニ関係</t>
        </r>
      </text>
    </comment>
    <comment ref="L8" authorId="0" shapeId="0" xr:uid="{00000000-0006-0000-0600-000005000000}">
      <text>
        <r>
          <rPr>
            <sz val="14"/>
            <color indexed="81"/>
            <rFont val="ＭＳ Ｐゴシック"/>
            <family val="3"/>
            <charset val="128"/>
          </rPr>
          <t>基準：第二、二、３(10)及び(11)関係</t>
        </r>
      </text>
    </comment>
    <comment ref="M8" authorId="0" shapeId="0" xr:uid="{00000000-0006-0000-0600-000006000000}">
      <text>
        <r>
          <rPr>
            <sz val="14"/>
            <color indexed="81"/>
            <rFont val="ＭＳ Ｐゴシック"/>
            <family val="3"/>
            <charset val="128"/>
          </rPr>
          <t>基準：第二、二、３(10)及び(11)関係</t>
        </r>
      </text>
    </comment>
    <comment ref="N8" authorId="0" shapeId="0" xr:uid="{00000000-0006-0000-0600-000007000000}">
      <text>
        <r>
          <rPr>
            <sz val="14"/>
            <color indexed="81"/>
            <rFont val="ＭＳ Ｐゴシック"/>
            <family val="3"/>
            <charset val="128"/>
          </rPr>
          <t>基準：第二、二、４関係</t>
        </r>
      </text>
    </comment>
    <comment ref="O8" authorId="0" shapeId="0" xr:uid="{00000000-0006-0000-0600-000008000000}">
      <text>
        <r>
          <rPr>
            <sz val="14"/>
            <color indexed="81"/>
            <rFont val="ＭＳ Ｐゴシック"/>
            <family val="3"/>
            <charset val="128"/>
          </rPr>
          <t>基準：第二、二、３(1)イロハ、(2)、(3)、(4)及び別紙１－１～１－３関係</t>
        </r>
      </text>
    </comment>
    <comment ref="R8" authorId="0" shapeId="0" xr:uid="{00000000-0006-0000-0600-000009000000}">
      <text>
        <r>
          <rPr>
            <sz val="14"/>
            <color indexed="81"/>
            <rFont val="ＭＳ Ｐゴシック"/>
            <family val="3"/>
            <charset val="128"/>
          </rPr>
          <t>基準：第二、二、３(７)関係</t>
        </r>
      </text>
    </comment>
    <comment ref="AC8" authorId="0" shapeId="0" xr:uid="{00000000-0006-0000-0600-00000A000000}">
      <text>
        <r>
          <rPr>
            <sz val="14"/>
            <color indexed="81"/>
            <rFont val="ＭＳ Ｐゴシック"/>
            <family val="3"/>
            <charset val="128"/>
          </rPr>
          <t>基準：第二、二、５関係</t>
        </r>
      </text>
    </comment>
    <comment ref="S9" authorId="0" shapeId="0" xr:uid="{00000000-0006-0000-0600-00000B000000}">
      <text>
        <r>
          <rPr>
            <sz val="14"/>
            <color indexed="81"/>
            <rFont val="ＭＳ Ｐゴシック"/>
            <family val="3"/>
            <charset val="128"/>
          </rPr>
          <t>基準：第二、二、３(８)ロ（イ）（ロ）（ハ）、ハ及びへ関係</t>
        </r>
      </text>
    </comment>
    <comment ref="X9" authorId="0" shapeId="0" xr:uid="{00000000-0006-0000-0600-00000C000000}">
      <text>
        <r>
          <rPr>
            <sz val="14"/>
            <color indexed="81"/>
            <rFont val="ＭＳ Ｐゴシック"/>
            <family val="3"/>
            <charset val="128"/>
          </rPr>
          <t>基準：第二、二、３(８)ニ及び（９）関係</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700-000001000000}">
      <text>
        <r>
          <rPr>
            <sz val="14"/>
            <color indexed="81"/>
            <rFont val="ＭＳ Ｐゴシック"/>
            <family val="3"/>
            <charset val="128"/>
          </rPr>
          <t>基準：第二、二、３(1)イロハ関係</t>
        </r>
      </text>
    </comment>
    <comment ref="G8" authorId="0" shapeId="0" xr:uid="{00000000-0006-0000-0700-000002000000}">
      <text>
        <r>
          <rPr>
            <sz val="14"/>
            <color indexed="81"/>
            <rFont val="ＭＳ Ｐゴシック"/>
            <family val="3"/>
            <charset val="128"/>
          </rPr>
          <t>基準：第二、二、３(８)関係</t>
        </r>
      </text>
    </comment>
    <comment ref="H8" authorId="0" shapeId="0" xr:uid="{00000000-0006-0000-0700-000003000000}">
      <text>
        <r>
          <rPr>
            <sz val="14"/>
            <color indexed="81"/>
            <rFont val="ＭＳ Ｐゴシック"/>
            <family val="3"/>
            <charset val="128"/>
          </rPr>
          <t>基準：第二、二、３(８)イ関係</t>
        </r>
      </text>
    </comment>
    <comment ref="K8" authorId="0" shapeId="0" xr:uid="{00000000-0006-0000-0700-000004000000}">
      <text>
        <r>
          <rPr>
            <sz val="14"/>
            <color indexed="81"/>
            <rFont val="ＭＳ Ｐゴシック"/>
            <family val="3"/>
            <charset val="128"/>
          </rPr>
          <t>基準：第二、二、３(８)ニ関係</t>
        </r>
      </text>
    </comment>
    <comment ref="L8" authorId="0" shapeId="0" xr:uid="{00000000-0006-0000-0700-000005000000}">
      <text>
        <r>
          <rPr>
            <sz val="14"/>
            <color indexed="81"/>
            <rFont val="ＭＳ Ｐゴシック"/>
            <family val="3"/>
            <charset val="128"/>
          </rPr>
          <t>基準：第二、二、３(10)及び(11)関係</t>
        </r>
      </text>
    </comment>
    <comment ref="M8" authorId="0" shapeId="0" xr:uid="{00000000-0006-0000-0700-000006000000}">
      <text>
        <r>
          <rPr>
            <sz val="14"/>
            <color indexed="81"/>
            <rFont val="ＭＳ Ｐゴシック"/>
            <family val="3"/>
            <charset val="128"/>
          </rPr>
          <t>基準：第二、二、３(10)及び(11)関係</t>
        </r>
      </text>
    </comment>
    <comment ref="N8" authorId="0" shapeId="0" xr:uid="{00000000-0006-0000-0700-000007000000}">
      <text>
        <r>
          <rPr>
            <sz val="14"/>
            <color indexed="81"/>
            <rFont val="ＭＳ Ｐゴシック"/>
            <family val="3"/>
            <charset val="128"/>
          </rPr>
          <t>基準：第二、二、４関係</t>
        </r>
      </text>
    </comment>
    <comment ref="O8" authorId="0" shapeId="0" xr:uid="{00000000-0006-0000-0700-000008000000}">
      <text>
        <r>
          <rPr>
            <sz val="14"/>
            <color indexed="81"/>
            <rFont val="ＭＳ Ｐゴシック"/>
            <family val="3"/>
            <charset val="128"/>
          </rPr>
          <t>基準：第二、二、３(1)イロハ、(2)、(3)、(4)及び別紙１－１～１－３関係</t>
        </r>
      </text>
    </comment>
    <comment ref="R8" authorId="0" shapeId="0" xr:uid="{00000000-0006-0000-0700-000009000000}">
      <text>
        <r>
          <rPr>
            <sz val="14"/>
            <color indexed="81"/>
            <rFont val="ＭＳ Ｐゴシック"/>
            <family val="3"/>
            <charset val="128"/>
          </rPr>
          <t>基準：第二、二、３(７)関係</t>
        </r>
      </text>
    </comment>
    <comment ref="AC8" authorId="0" shapeId="0" xr:uid="{00000000-0006-0000-0700-00000A000000}">
      <text>
        <r>
          <rPr>
            <sz val="14"/>
            <color indexed="81"/>
            <rFont val="ＭＳ Ｐゴシック"/>
            <family val="3"/>
            <charset val="128"/>
          </rPr>
          <t>基準：第二、二、５関係</t>
        </r>
      </text>
    </comment>
    <comment ref="S9" authorId="0" shapeId="0" xr:uid="{00000000-0006-0000-0700-00000B000000}">
      <text>
        <r>
          <rPr>
            <sz val="14"/>
            <color indexed="81"/>
            <rFont val="ＭＳ Ｐゴシック"/>
            <family val="3"/>
            <charset val="128"/>
          </rPr>
          <t>基準：第二、二、３(８)ロ（イ）（ロ）（ハ）、ハ及びへ関係</t>
        </r>
      </text>
    </comment>
    <comment ref="X9" authorId="0" shapeId="0" xr:uid="{00000000-0006-0000-0700-00000C000000}">
      <text>
        <r>
          <rPr>
            <sz val="14"/>
            <color indexed="81"/>
            <rFont val="ＭＳ Ｐゴシック"/>
            <family val="3"/>
            <charset val="128"/>
          </rPr>
          <t>基準：第二、二、３(８)ニ及び（９）関係</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800-000001000000}">
      <text>
        <r>
          <rPr>
            <sz val="14"/>
            <color indexed="81"/>
            <rFont val="ＭＳ Ｐゴシック"/>
            <family val="3"/>
            <charset val="128"/>
          </rPr>
          <t>基準：第二、二、３(1)イロハ関係</t>
        </r>
      </text>
    </comment>
    <comment ref="G8" authorId="0" shapeId="0" xr:uid="{00000000-0006-0000-0800-000002000000}">
      <text>
        <r>
          <rPr>
            <sz val="14"/>
            <color indexed="81"/>
            <rFont val="ＭＳ Ｐゴシック"/>
            <family val="3"/>
            <charset val="128"/>
          </rPr>
          <t>基準：第二、二、３(８)関係</t>
        </r>
      </text>
    </comment>
    <comment ref="H8" authorId="0" shapeId="0" xr:uid="{00000000-0006-0000-0800-000003000000}">
      <text>
        <r>
          <rPr>
            <sz val="14"/>
            <color indexed="81"/>
            <rFont val="ＭＳ Ｐゴシック"/>
            <family val="3"/>
            <charset val="128"/>
          </rPr>
          <t>基準：第二、二、３(８)イ関係</t>
        </r>
      </text>
    </comment>
    <comment ref="K8" authorId="0" shapeId="0" xr:uid="{00000000-0006-0000-0800-000004000000}">
      <text>
        <r>
          <rPr>
            <sz val="14"/>
            <color indexed="81"/>
            <rFont val="ＭＳ Ｐゴシック"/>
            <family val="3"/>
            <charset val="128"/>
          </rPr>
          <t>基準：第二、二、３(８)ニ関係</t>
        </r>
      </text>
    </comment>
    <comment ref="L8" authorId="0" shapeId="0" xr:uid="{00000000-0006-0000-0800-000005000000}">
      <text>
        <r>
          <rPr>
            <sz val="14"/>
            <color indexed="81"/>
            <rFont val="ＭＳ Ｐゴシック"/>
            <family val="3"/>
            <charset val="128"/>
          </rPr>
          <t>基準：第二、二、３(10)及び(11)関係</t>
        </r>
      </text>
    </comment>
    <comment ref="M8" authorId="0" shapeId="0" xr:uid="{00000000-0006-0000-0800-000006000000}">
      <text>
        <r>
          <rPr>
            <sz val="14"/>
            <color indexed="81"/>
            <rFont val="ＭＳ Ｐゴシック"/>
            <family val="3"/>
            <charset val="128"/>
          </rPr>
          <t>基準：第二、二、３(10)及び(11)関係</t>
        </r>
      </text>
    </comment>
    <comment ref="N8" authorId="0" shapeId="0" xr:uid="{00000000-0006-0000-0800-000007000000}">
      <text>
        <r>
          <rPr>
            <sz val="14"/>
            <color indexed="81"/>
            <rFont val="ＭＳ Ｐゴシック"/>
            <family val="3"/>
            <charset val="128"/>
          </rPr>
          <t>基準：第二、二、４関係</t>
        </r>
      </text>
    </comment>
    <comment ref="O8" authorId="0" shapeId="0" xr:uid="{00000000-0006-0000-0800-000008000000}">
      <text>
        <r>
          <rPr>
            <sz val="14"/>
            <color indexed="81"/>
            <rFont val="ＭＳ Ｐゴシック"/>
            <family val="3"/>
            <charset val="128"/>
          </rPr>
          <t>基準：第二、二、３(1)イロハ、(2)、(3)、(4)及び別紙１－１～１－３関係</t>
        </r>
      </text>
    </comment>
    <comment ref="R8" authorId="0" shapeId="0" xr:uid="{00000000-0006-0000-0800-000009000000}">
      <text>
        <r>
          <rPr>
            <sz val="14"/>
            <color indexed="81"/>
            <rFont val="ＭＳ Ｐゴシック"/>
            <family val="3"/>
            <charset val="128"/>
          </rPr>
          <t>基準：第二、二、３(７)関係</t>
        </r>
      </text>
    </comment>
    <comment ref="AC8" authorId="0" shapeId="0" xr:uid="{00000000-0006-0000-0800-00000A000000}">
      <text>
        <r>
          <rPr>
            <sz val="14"/>
            <color indexed="81"/>
            <rFont val="ＭＳ Ｐゴシック"/>
            <family val="3"/>
            <charset val="128"/>
          </rPr>
          <t>基準：第二、二、５関係</t>
        </r>
      </text>
    </comment>
    <comment ref="S9" authorId="0" shapeId="0" xr:uid="{00000000-0006-0000-0800-00000B000000}">
      <text>
        <r>
          <rPr>
            <sz val="14"/>
            <color indexed="81"/>
            <rFont val="ＭＳ Ｐゴシック"/>
            <family val="3"/>
            <charset val="128"/>
          </rPr>
          <t>基準：第二、二、３(８)ロ（イ）（ロ）（ハ）、ハ及びへ関係</t>
        </r>
      </text>
    </comment>
    <comment ref="X9" authorId="0" shapeId="0" xr:uid="{00000000-0006-0000-0800-00000C000000}">
      <text>
        <r>
          <rPr>
            <sz val="14"/>
            <color indexed="81"/>
            <rFont val="ＭＳ Ｐゴシック"/>
            <family val="3"/>
            <charset val="128"/>
          </rPr>
          <t>基準：第二、二、３(８)ニ及び（９）関係</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900-000001000000}">
      <text>
        <r>
          <rPr>
            <sz val="14"/>
            <color indexed="81"/>
            <rFont val="ＭＳ Ｐゴシック"/>
            <family val="3"/>
            <charset val="128"/>
          </rPr>
          <t>基準：第二、二、３(1)イロハ関係</t>
        </r>
      </text>
    </comment>
    <comment ref="G8" authorId="0" shapeId="0" xr:uid="{00000000-0006-0000-0900-000002000000}">
      <text>
        <r>
          <rPr>
            <sz val="14"/>
            <color indexed="81"/>
            <rFont val="ＭＳ Ｐゴシック"/>
            <family val="3"/>
            <charset val="128"/>
          </rPr>
          <t>基準：第二、二、３(８)関係</t>
        </r>
      </text>
    </comment>
    <comment ref="H8" authorId="0" shapeId="0" xr:uid="{00000000-0006-0000-0900-000003000000}">
      <text>
        <r>
          <rPr>
            <sz val="14"/>
            <color indexed="81"/>
            <rFont val="ＭＳ Ｐゴシック"/>
            <family val="3"/>
            <charset val="128"/>
          </rPr>
          <t>基準：第二、二、３(８)イ関係</t>
        </r>
      </text>
    </comment>
    <comment ref="K8" authorId="0" shapeId="0" xr:uid="{00000000-0006-0000-0900-000004000000}">
      <text>
        <r>
          <rPr>
            <sz val="14"/>
            <color indexed="81"/>
            <rFont val="ＭＳ Ｐゴシック"/>
            <family val="3"/>
            <charset val="128"/>
          </rPr>
          <t>基準：第二、二、３(８)ニ関係</t>
        </r>
      </text>
    </comment>
    <comment ref="L8" authorId="0" shapeId="0" xr:uid="{00000000-0006-0000-0900-000005000000}">
      <text>
        <r>
          <rPr>
            <sz val="14"/>
            <color indexed="81"/>
            <rFont val="ＭＳ Ｐゴシック"/>
            <family val="3"/>
            <charset val="128"/>
          </rPr>
          <t>基準：第二、二、３(10)及び(11)関係</t>
        </r>
      </text>
    </comment>
    <comment ref="M8" authorId="0" shapeId="0" xr:uid="{00000000-0006-0000-0900-000006000000}">
      <text>
        <r>
          <rPr>
            <sz val="14"/>
            <color indexed="81"/>
            <rFont val="ＭＳ Ｐゴシック"/>
            <family val="3"/>
            <charset val="128"/>
          </rPr>
          <t>基準：第二、二、３(10)及び(11)関係</t>
        </r>
      </text>
    </comment>
    <comment ref="N8" authorId="0" shapeId="0" xr:uid="{00000000-0006-0000-0900-000007000000}">
      <text>
        <r>
          <rPr>
            <sz val="14"/>
            <color indexed="81"/>
            <rFont val="ＭＳ Ｐゴシック"/>
            <family val="3"/>
            <charset val="128"/>
          </rPr>
          <t>基準：第二、二、４関係</t>
        </r>
      </text>
    </comment>
    <comment ref="O8" authorId="0" shapeId="0" xr:uid="{00000000-0006-0000-0900-000008000000}">
      <text>
        <r>
          <rPr>
            <sz val="14"/>
            <color indexed="81"/>
            <rFont val="ＭＳ Ｐゴシック"/>
            <family val="3"/>
            <charset val="128"/>
          </rPr>
          <t>基準：第二、二、３(1)イロハ、(2)、(3)、(4)及び別紙１－１～１－３関係</t>
        </r>
      </text>
    </comment>
    <comment ref="R8" authorId="0" shapeId="0" xr:uid="{00000000-0006-0000-0900-000009000000}">
      <text>
        <r>
          <rPr>
            <sz val="14"/>
            <color indexed="81"/>
            <rFont val="ＭＳ Ｐゴシック"/>
            <family val="3"/>
            <charset val="128"/>
          </rPr>
          <t>基準：第二、二、３(７)関係</t>
        </r>
      </text>
    </comment>
    <comment ref="AC8" authorId="0" shapeId="0" xr:uid="{00000000-0006-0000-0900-00000A000000}">
      <text>
        <r>
          <rPr>
            <sz val="14"/>
            <color indexed="81"/>
            <rFont val="ＭＳ Ｐゴシック"/>
            <family val="3"/>
            <charset val="128"/>
          </rPr>
          <t>基準：第二、二、５関係</t>
        </r>
      </text>
    </comment>
    <comment ref="S9" authorId="0" shapeId="0" xr:uid="{00000000-0006-0000-0900-00000B000000}">
      <text>
        <r>
          <rPr>
            <sz val="14"/>
            <color indexed="81"/>
            <rFont val="ＭＳ Ｐゴシック"/>
            <family val="3"/>
            <charset val="128"/>
          </rPr>
          <t>基準：第二、二、３(８)ロ（イ）（ロ）（ハ）、ハ及びへ関係</t>
        </r>
      </text>
    </comment>
    <comment ref="X9" authorId="0" shapeId="0" xr:uid="{00000000-0006-0000-0900-00000C000000}">
      <text>
        <r>
          <rPr>
            <sz val="14"/>
            <color indexed="81"/>
            <rFont val="ＭＳ Ｐゴシック"/>
            <family val="3"/>
            <charset val="128"/>
          </rPr>
          <t>基準：第二、二、３(８)ニ及び（９）関係</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00000000-0006-0000-0A00-000001000000}">
      <text>
        <r>
          <rPr>
            <sz val="14"/>
            <color indexed="81"/>
            <rFont val="ＭＳ Ｐゴシック"/>
            <family val="3"/>
            <charset val="128"/>
          </rPr>
          <t>基準：第二、二、３(1)イロハ関係</t>
        </r>
      </text>
    </comment>
    <comment ref="G8" authorId="0" shapeId="0" xr:uid="{00000000-0006-0000-0A00-000002000000}">
      <text>
        <r>
          <rPr>
            <sz val="14"/>
            <color indexed="81"/>
            <rFont val="ＭＳ Ｐゴシック"/>
            <family val="3"/>
            <charset val="128"/>
          </rPr>
          <t>基準：第二、二、３(８)関係</t>
        </r>
      </text>
    </comment>
    <comment ref="H8" authorId="0" shapeId="0" xr:uid="{00000000-0006-0000-0A00-000003000000}">
      <text>
        <r>
          <rPr>
            <sz val="14"/>
            <color indexed="81"/>
            <rFont val="ＭＳ Ｐゴシック"/>
            <family val="3"/>
            <charset val="128"/>
          </rPr>
          <t>基準：第二、二、３(８)イ関係</t>
        </r>
      </text>
    </comment>
    <comment ref="K8" authorId="0" shapeId="0" xr:uid="{00000000-0006-0000-0A00-000004000000}">
      <text>
        <r>
          <rPr>
            <sz val="14"/>
            <color indexed="81"/>
            <rFont val="ＭＳ Ｐゴシック"/>
            <family val="3"/>
            <charset val="128"/>
          </rPr>
          <t>基準：第二、二、３(８)ニ関係</t>
        </r>
      </text>
    </comment>
    <comment ref="L8" authorId="0" shapeId="0" xr:uid="{00000000-0006-0000-0A00-000005000000}">
      <text>
        <r>
          <rPr>
            <sz val="14"/>
            <color indexed="81"/>
            <rFont val="ＭＳ Ｐゴシック"/>
            <family val="3"/>
            <charset val="128"/>
          </rPr>
          <t>基準：第二、二、３(10)及び(11)関係</t>
        </r>
      </text>
    </comment>
    <comment ref="M8" authorId="0" shapeId="0" xr:uid="{00000000-0006-0000-0A00-000006000000}">
      <text>
        <r>
          <rPr>
            <sz val="14"/>
            <color indexed="81"/>
            <rFont val="ＭＳ Ｐゴシック"/>
            <family val="3"/>
            <charset val="128"/>
          </rPr>
          <t>基準：第二、二、３(10)及び(11)関係</t>
        </r>
      </text>
    </comment>
    <comment ref="N8" authorId="0" shapeId="0" xr:uid="{00000000-0006-0000-0A00-000007000000}">
      <text>
        <r>
          <rPr>
            <sz val="14"/>
            <color indexed="81"/>
            <rFont val="ＭＳ Ｐゴシック"/>
            <family val="3"/>
            <charset val="128"/>
          </rPr>
          <t>基準：第二、二、４関係</t>
        </r>
      </text>
    </comment>
    <comment ref="O8" authorId="0" shapeId="0" xr:uid="{00000000-0006-0000-0A00-000008000000}">
      <text>
        <r>
          <rPr>
            <sz val="14"/>
            <color indexed="81"/>
            <rFont val="ＭＳ Ｐゴシック"/>
            <family val="3"/>
            <charset val="128"/>
          </rPr>
          <t>基準：第二、二、３(1)イロハ、(2)、(3)、(4)及び別紙１－１～１－３関係</t>
        </r>
      </text>
    </comment>
    <comment ref="R8" authorId="0" shapeId="0" xr:uid="{00000000-0006-0000-0A00-000009000000}">
      <text>
        <r>
          <rPr>
            <sz val="14"/>
            <color indexed="81"/>
            <rFont val="ＭＳ Ｐゴシック"/>
            <family val="3"/>
            <charset val="128"/>
          </rPr>
          <t>基準：第二、二、３(７)関係</t>
        </r>
      </text>
    </comment>
    <comment ref="AC8" authorId="0" shapeId="0" xr:uid="{00000000-0006-0000-0A00-00000A000000}">
      <text>
        <r>
          <rPr>
            <sz val="14"/>
            <color indexed="81"/>
            <rFont val="ＭＳ Ｐゴシック"/>
            <family val="3"/>
            <charset val="128"/>
          </rPr>
          <t>基準：第二、二、５関係</t>
        </r>
      </text>
    </comment>
    <comment ref="S9" authorId="0" shapeId="0" xr:uid="{00000000-0006-0000-0A00-00000B000000}">
      <text>
        <r>
          <rPr>
            <sz val="14"/>
            <color indexed="81"/>
            <rFont val="ＭＳ Ｐゴシック"/>
            <family val="3"/>
            <charset val="128"/>
          </rPr>
          <t>基準：第二、二、３(８)ロ（イ）（ロ）（ハ）、ハ及びへ関係</t>
        </r>
      </text>
    </comment>
    <comment ref="X9" authorId="0" shapeId="0" xr:uid="{00000000-0006-0000-0A00-00000C000000}">
      <text>
        <r>
          <rPr>
            <sz val="14"/>
            <color indexed="81"/>
            <rFont val="ＭＳ Ｐゴシック"/>
            <family val="3"/>
            <charset val="128"/>
          </rPr>
          <t>基準：第二、二、３(８)ニ及び（９）関係</t>
        </r>
      </text>
    </comment>
  </commentList>
</comments>
</file>

<file path=xl/sharedStrings.xml><?xml version="1.0" encoding="utf-8"?>
<sst xmlns="http://schemas.openxmlformats.org/spreadsheetml/2006/main" count="9987" uniqueCount="326">
  <si>
    <t>法人形態</t>
    <rPh sb="0" eb="2">
      <t>ホウジン</t>
    </rPh>
    <rPh sb="2" eb="4">
      <t>ケイタイ</t>
    </rPh>
    <phoneticPr fontId="1"/>
  </si>
  <si>
    <t>法人区分</t>
    <rPh sb="0" eb="2">
      <t>ホウジン</t>
    </rPh>
    <rPh sb="2" eb="4">
      <t>クブン</t>
    </rPh>
    <phoneticPr fontId="1"/>
  </si>
  <si>
    <t>財務諸表の確認状況</t>
    <rPh sb="0" eb="2">
      <t>ザイム</t>
    </rPh>
    <rPh sb="2" eb="4">
      <t>ショヒョウ</t>
    </rPh>
    <rPh sb="5" eb="7">
      <t>カクニン</t>
    </rPh>
    <rPh sb="7" eb="9">
      <t>ジョウキョウ</t>
    </rPh>
    <phoneticPr fontId="1"/>
  </si>
  <si>
    <t>法人の設立状況</t>
    <rPh sb="0" eb="2">
      <t>ホウジン</t>
    </rPh>
    <rPh sb="3" eb="5">
      <t>セツリツ</t>
    </rPh>
    <rPh sb="5" eb="7">
      <t>ジョウキョウ</t>
    </rPh>
    <phoneticPr fontId="1"/>
  </si>
  <si>
    <t>損失補償付債務の元利償還金に対する財政的支援</t>
    <rPh sb="0" eb="2">
      <t>ソンシツ</t>
    </rPh>
    <rPh sb="2" eb="4">
      <t>ホショウ</t>
    </rPh>
    <rPh sb="4" eb="5">
      <t>ツ</t>
    </rPh>
    <rPh sb="5" eb="7">
      <t>サイム</t>
    </rPh>
    <rPh sb="8" eb="10">
      <t>ガンリ</t>
    </rPh>
    <rPh sb="10" eb="12">
      <t>ショウカン</t>
    </rPh>
    <rPh sb="12" eb="13">
      <t>キン</t>
    </rPh>
    <rPh sb="14" eb="15">
      <t>タイ</t>
    </rPh>
    <rPh sb="17" eb="19">
      <t>ザイセイ</t>
    </rPh>
    <rPh sb="19" eb="20">
      <t>テキ</t>
    </rPh>
    <rPh sb="20" eb="22">
      <t>シエン</t>
    </rPh>
    <phoneticPr fontId="1"/>
  </si>
  <si>
    <t>格付の取得状況</t>
    <rPh sb="0" eb="2">
      <t>カクヅ</t>
    </rPh>
    <rPh sb="3" eb="5">
      <t>シュトク</t>
    </rPh>
    <rPh sb="5" eb="7">
      <t>ジョウキョウ</t>
    </rPh>
    <phoneticPr fontId="1"/>
  </si>
  <si>
    <t>財政的支援の状況</t>
    <rPh sb="0" eb="3">
      <t>ザイセイテキ</t>
    </rPh>
    <rPh sb="3" eb="5">
      <t>シエン</t>
    </rPh>
    <rPh sb="6" eb="8">
      <t>ジョウキョウ</t>
    </rPh>
    <phoneticPr fontId="1"/>
  </si>
  <si>
    <t>適用会計基準</t>
    <rPh sb="0" eb="2">
      <t>テキヨウ</t>
    </rPh>
    <rPh sb="2" eb="4">
      <t>カイケイ</t>
    </rPh>
    <rPh sb="4" eb="6">
      <t>キジュン</t>
    </rPh>
    <phoneticPr fontId="1"/>
  </si>
  <si>
    <t>貸借対照表等</t>
    <rPh sb="0" eb="2">
      <t>タイシャク</t>
    </rPh>
    <rPh sb="2" eb="4">
      <t>タイショウ</t>
    </rPh>
    <rPh sb="4" eb="5">
      <t>ヒョウ</t>
    </rPh>
    <rPh sb="5" eb="6">
      <t>トウ</t>
    </rPh>
    <phoneticPr fontId="1"/>
  </si>
  <si>
    <t>適格格付会社以外の依頼格付</t>
    <rPh sb="0" eb="2">
      <t>テキカク</t>
    </rPh>
    <rPh sb="2" eb="4">
      <t>カクヅ</t>
    </rPh>
    <rPh sb="4" eb="6">
      <t>カイシャ</t>
    </rPh>
    <rPh sb="6" eb="8">
      <t>イガイ</t>
    </rPh>
    <rPh sb="9" eb="11">
      <t>イライ</t>
    </rPh>
    <rPh sb="11" eb="13">
      <t>カクヅ</t>
    </rPh>
    <phoneticPr fontId="1"/>
  </si>
  <si>
    <t>会計年度（決算期）</t>
    <rPh sb="0" eb="2">
      <t>カイケイ</t>
    </rPh>
    <rPh sb="2" eb="4">
      <t>ネンド</t>
    </rPh>
    <rPh sb="5" eb="7">
      <t>ケッサン</t>
    </rPh>
    <rPh sb="7" eb="8">
      <t>キ</t>
    </rPh>
    <phoneticPr fontId="1"/>
  </si>
  <si>
    <t>元利金支払い状況</t>
    <rPh sb="0" eb="3">
      <t>ガンリキン</t>
    </rPh>
    <rPh sb="3" eb="5">
      <t>シハラ</t>
    </rPh>
    <rPh sb="6" eb="8">
      <t>ジョウキョウ</t>
    </rPh>
    <phoneticPr fontId="1"/>
  </si>
  <si>
    <t>格付会社</t>
    <rPh sb="0" eb="2">
      <t>カクヅ</t>
    </rPh>
    <rPh sb="2" eb="4">
      <t>カイシャ</t>
    </rPh>
    <phoneticPr fontId="1"/>
  </si>
  <si>
    <t>格付</t>
    <rPh sb="0" eb="2">
      <t>カクヅ</t>
    </rPh>
    <phoneticPr fontId="1"/>
  </si>
  <si>
    <t>財務諸表の作成状況</t>
    <rPh sb="0" eb="2">
      <t>ザイム</t>
    </rPh>
    <rPh sb="2" eb="4">
      <t>ショヒョウ</t>
    </rPh>
    <rPh sb="5" eb="7">
      <t>サクセイ</t>
    </rPh>
    <rPh sb="7" eb="9">
      <t>ジョウキョウ</t>
    </rPh>
    <phoneticPr fontId="1"/>
  </si>
  <si>
    <t>地方公共団体コード</t>
    <rPh sb="0" eb="2">
      <t>チホウ</t>
    </rPh>
    <rPh sb="2" eb="4">
      <t>コウキョウ</t>
    </rPh>
    <rPh sb="4" eb="6">
      <t>ダンタイ</t>
    </rPh>
    <phoneticPr fontId="1"/>
  </si>
  <si>
    <t>地方公共団体名</t>
    <rPh sb="0" eb="2">
      <t>チホウ</t>
    </rPh>
    <rPh sb="2" eb="4">
      <t>コウキョウ</t>
    </rPh>
    <rPh sb="4" eb="7">
      <t>ダンタイメイ</t>
    </rPh>
    <phoneticPr fontId="1"/>
  </si>
  <si>
    <t>担当課（室）名</t>
    <rPh sb="0" eb="2">
      <t>タントウ</t>
    </rPh>
    <rPh sb="2" eb="3">
      <t>カ</t>
    </rPh>
    <rPh sb="4" eb="5">
      <t>シツ</t>
    </rPh>
    <rPh sb="6" eb="7">
      <t>メイ</t>
    </rPh>
    <phoneticPr fontId="1"/>
  </si>
  <si>
    <t>担当者名</t>
    <rPh sb="0" eb="4">
      <t>タントウシャメイ</t>
    </rPh>
    <phoneticPr fontId="1"/>
  </si>
  <si>
    <t>電話（直通）</t>
    <rPh sb="0" eb="2">
      <t>デンワ</t>
    </rPh>
    <rPh sb="3" eb="5">
      <t>チョクツウ</t>
    </rPh>
    <phoneticPr fontId="1"/>
  </si>
  <si>
    <t>E-mail</t>
    <phoneticPr fontId="1"/>
  </si>
  <si>
    <t>経常損益が黒字</t>
    <rPh sb="0" eb="2">
      <t>ケイジョウ</t>
    </rPh>
    <rPh sb="2" eb="4">
      <t>ソンエキ</t>
    </rPh>
    <rPh sb="5" eb="7">
      <t>クロジ</t>
    </rPh>
    <phoneticPr fontId="5"/>
  </si>
  <si>
    <t>経常損益が赤字</t>
    <rPh sb="0" eb="2">
      <t>ケイジョウ</t>
    </rPh>
    <rPh sb="2" eb="4">
      <t>ソンエキ</t>
    </rPh>
    <rPh sb="5" eb="7">
      <t>アカジ</t>
    </rPh>
    <phoneticPr fontId="5"/>
  </si>
  <si>
    <t>経常黒字が</t>
    <rPh sb="0" eb="2">
      <t>ケイジョウ</t>
    </rPh>
    <rPh sb="2" eb="4">
      <t>クロジ</t>
    </rPh>
    <phoneticPr fontId="5"/>
  </si>
  <si>
    <t>経常赤字が</t>
    <rPh sb="0" eb="2">
      <t>ケイジョウ</t>
    </rPh>
    <rPh sb="2" eb="4">
      <t>アカジ</t>
    </rPh>
    <phoneticPr fontId="5"/>
  </si>
  <si>
    <t>資産超過</t>
    <rPh sb="0" eb="2">
      <t>シサン</t>
    </rPh>
    <rPh sb="2" eb="4">
      <t>チョウカ</t>
    </rPh>
    <phoneticPr fontId="5"/>
  </si>
  <si>
    <t>A</t>
    <phoneticPr fontId="5"/>
  </si>
  <si>
    <t>B</t>
    <phoneticPr fontId="5"/>
  </si>
  <si>
    <t>C</t>
    <phoneticPr fontId="5"/>
  </si>
  <si>
    <t>D</t>
    <phoneticPr fontId="5"/>
  </si>
  <si>
    <t>E</t>
    <phoneticPr fontId="5"/>
  </si>
  <si>
    <t>債務超過</t>
    <rPh sb="0" eb="2">
      <t>サイム</t>
    </rPh>
    <rPh sb="2" eb="4">
      <t>チョウカ</t>
    </rPh>
    <phoneticPr fontId="5"/>
  </si>
  <si>
    <t>債務超過額が</t>
    <rPh sb="0" eb="2">
      <t>サイム</t>
    </rPh>
    <rPh sb="2" eb="5">
      <t>チョウカガク</t>
    </rPh>
    <phoneticPr fontId="5"/>
  </si>
  <si>
    <t>○のある行</t>
    <rPh sb="4" eb="5">
      <t>ギョウ</t>
    </rPh>
    <phoneticPr fontId="5"/>
  </si>
  <si>
    <t>債務超過
前要償還
債務償還
可能法人</t>
    <phoneticPr fontId="5"/>
  </si>
  <si>
    <t>経常損益が
黒字</t>
    <rPh sb="0" eb="2">
      <t>ケイジョウ</t>
    </rPh>
    <rPh sb="2" eb="4">
      <t>ソンエキ</t>
    </rPh>
    <rPh sb="6" eb="8">
      <t>クロジ</t>
    </rPh>
    <phoneticPr fontId="5"/>
  </si>
  <si>
    <t>10年後資産超過</t>
    <rPh sb="2" eb="4">
      <t>ネンゴ</t>
    </rPh>
    <rPh sb="4" eb="6">
      <t>シサン</t>
    </rPh>
    <rPh sb="6" eb="8">
      <t>チョウカ</t>
    </rPh>
    <phoneticPr fontId="5"/>
  </si>
  <si>
    <t>5年後資産超過10年後債務超過</t>
    <rPh sb="1" eb="3">
      <t>ネンゴ</t>
    </rPh>
    <rPh sb="3" eb="5">
      <t>シサン</t>
    </rPh>
    <rPh sb="5" eb="7">
      <t>チョウカ</t>
    </rPh>
    <rPh sb="9" eb="11">
      <t>ネンゴ</t>
    </rPh>
    <rPh sb="11" eb="13">
      <t>サイム</t>
    </rPh>
    <rPh sb="13" eb="15">
      <t>チョウカ</t>
    </rPh>
    <phoneticPr fontId="5"/>
  </si>
  <si>
    <t>法人名</t>
    <rPh sb="0" eb="2">
      <t>ホウジン</t>
    </rPh>
    <rPh sb="2" eb="3">
      <t>メイ</t>
    </rPh>
    <phoneticPr fontId="1"/>
  </si>
  <si>
    <t>法的整理等の状況</t>
    <rPh sb="0" eb="2">
      <t>ホウテキ</t>
    </rPh>
    <rPh sb="2" eb="4">
      <t>セイリ</t>
    </rPh>
    <rPh sb="4" eb="5">
      <t>トウ</t>
    </rPh>
    <rPh sb="6" eb="8">
      <t>ジョウキョウ</t>
    </rPh>
    <phoneticPr fontId="4"/>
  </si>
  <si>
    <t>損失補償を付している地方公共団体からの借入金
Ｇ</t>
    <rPh sb="0" eb="2">
      <t>ソンシツ</t>
    </rPh>
    <rPh sb="2" eb="4">
      <t>ホショウ</t>
    </rPh>
    <rPh sb="5" eb="6">
      <t>フ</t>
    </rPh>
    <rPh sb="10" eb="12">
      <t>チホウ</t>
    </rPh>
    <rPh sb="12" eb="14">
      <t>コウキョウ</t>
    </rPh>
    <rPh sb="14" eb="16">
      <t>ダンタイ</t>
    </rPh>
    <rPh sb="19" eb="22">
      <t>カリイレキン</t>
    </rPh>
    <phoneticPr fontId="1"/>
  </si>
  <si>
    <t xml:space="preserve">
債務超過額が</t>
    <rPh sb="1" eb="3">
      <t>サイム</t>
    </rPh>
    <rPh sb="3" eb="6">
      <t>チョウカガク</t>
    </rPh>
    <phoneticPr fontId="5"/>
  </si>
  <si>
    <t>経常損益（Ａ）</t>
    <rPh sb="0" eb="2">
      <t>ケイジョウ</t>
    </rPh>
    <rPh sb="2" eb="4">
      <t>ソンエキ</t>
    </rPh>
    <phoneticPr fontId="5"/>
  </si>
  <si>
    <t>補助金等（Ｂ）</t>
    <rPh sb="0" eb="3">
      <t>ホジョキン</t>
    </rPh>
    <rPh sb="3" eb="4">
      <t>トウ</t>
    </rPh>
    <phoneticPr fontId="7"/>
  </si>
  <si>
    <t>減価償却費（Ｄ）</t>
    <rPh sb="0" eb="4">
      <t>ゲンカショウキャク</t>
    </rPh>
    <rPh sb="4" eb="5">
      <t>ヒ</t>
    </rPh>
    <phoneticPr fontId="7"/>
  </si>
  <si>
    <t>減価償却前修正後経常損益（Ｅ＝Ｃ＋Ｄ）</t>
    <rPh sb="0" eb="4">
      <t>ゲンカショウキャク</t>
    </rPh>
    <rPh sb="4" eb="5">
      <t>マエ</t>
    </rPh>
    <rPh sb="5" eb="8">
      <t>シュウセイゴ</t>
    </rPh>
    <rPh sb="8" eb="10">
      <t>ケイジョウ</t>
    </rPh>
    <rPh sb="10" eb="12">
      <t>ソンエキ</t>
    </rPh>
    <phoneticPr fontId="7"/>
  </si>
  <si>
    <t>純資産（Ｆ）</t>
    <rPh sb="0" eb="3">
      <t>ジュンシサン</t>
    </rPh>
    <phoneticPr fontId="7"/>
  </si>
  <si>
    <t>損失補償を付している地方公共団体からの借入金（Ｇ）</t>
    <rPh sb="0" eb="2">
      <t>ソンシツ</t>
    </rPh>
    <rPh sb="2" eb="4">
      <t>ホショウ</t>
    </rPh>
    <rPh sb="5" eb="6">
      <t>フ</t>
    </rPh>
    <rPh sb="10" eb="12">
      <t>チホウ</t>
    </rPh>
    <rPh sb="12" eb="14">
      <t>コウキョウ</t>
    </rPh>
    <rPh sb="14" eb="16">
      <t>ダンタイ</t>
    </rPh>
    <rPh sb="19" eb="21">
      <t>カリイレ</t>
    </rPh>
    <rPh sb="21" eb="22">
      <t>キン</t>
    </rPh>
    <phoneticPr fontId="7"/>
  </si>
  <si>
    <t>修正後純資産（Ｈ＝Ｆ＋Ｇ）</t>
    <rPh sb="0" eb="3">
      <t>シュウセイゴ</t>
    </rPh>
    <rPh sb="3" eb="6">
      <t>ジュンシサン</t>
    </rPh>
    <phoneticPr fontId="7"/>
  </si>
  <si>
    <t>要償還債務額（Ｉ）</t>
    <rPh sb="0" eb="1">
      <t>ヨウ</t>
    </rPh>
    <rPh sb="1" eb="3">
      <t>ショウカン</t>
    </rPh>
    <rPh sb="3" eb="6">
      <t>サイムガク</t>
    </rPh>
    <phoneticPr fontId="5"/>
  </si>
  <si>
    <t>10年後純資産（Ｊ）</t>
    <rPh sb="2" eb="4">
      <t>ネンゴ</t>
    </rPh>
    <rPh sb="4" eb="7">
      <t>ジュンシサン</t>
    </rPh>
    <phoneticPr fontId="7"/>
  </si>
  <si>
    <t>5年後純資産（Ｋ）</t>
    <rPh sb="1" eb="3">
      <t>ネンゴ</t>
    </rPh>
    <rPh sb="3" eb="6">
      <t>ジュンシサン</t>
    </rPh>
    <phoneticPr fontId="7"/>
  </si>
  <si>
    <t>5年後要償還債務残高見込額（Ｌ）</t>
    <rPh sb="1" eb="3">
      <t>ネンゴ</t>
    </rPh>
    <rPh sb="3" eb="4">
      <t>ヨウ</t>
    </rPh>
    <rPh sb="4" eb="6">
      <t>ショウカン</t>
    </rPh>
    <rPh sb="6" eb="8">
      <t>サイム</t>
    </rPh>
    <rPh sb="8" eb="10">
      <t>ザンダカ</t>
    </rPh>
    <rPh sb="10" eb="13">
      <t>ミコミガク</t>
    </rPh>
    <phoneticPr fontId="5"/>
  </si>
  <si>
    <t>5年後損失補償付債務残高見込額（Ｍ）</t>
    <rPh sb="1" eb="3">
      <t>ネンゴ</t>
    </rPh>
    <rPh sb="3" eb="5">
      <t>ソンシツ</t>
    </rPh>
    <rPh sb="5" eb="7">
      <t>ホショウ</t>
    </rPh>
    <rPh sb="7" eb="8">
      <t>ツ</t>
    </rPh>
    <rPh sb="8" eb="10">
      <t>サイム</t>
    </rPh>
    <rPh sb="10" eb="12">
      <t>ザンダカ</t>
    </rPh>
    <rPh sb="12" eb="15">
      <t>ミコミガク</t>
    </rPh>
    <phoneticPr fontId="5"/>
  </si>
  <si>
    <t>判定</t>
    <rPh sb="0" eb="2">
      <t>ハンテイ</t>
    </rPh>
    <phoneticPr fontId="7"/>
  </si>
  <si>
    <t>算入率</t>
    <rPh sb="0" eb="2">
      <t>サンニュウ</t>
    </rPh>
    <rPh sb="2" eb="3">
      <t>リツ</t>
    </rPh>
    <phoneticPr fontId="7"/>
  </si>
  <si>
    <t>一般法人型</t>
    <rPh sb="0" eb="2">
      <t>イッパン</t>
    </rPh>
    <rPh sb="2" eb="4">
      <t>ホウジン</t>
    </rPh>
    <rPh sb="4" eb="5">
      <t>カタ</t>
    </rPh>
    <phoneticPr fontId="7"/>
  </si>
  <si>
    <t>インフラ型法人</t>
    <rPh sb="4" eb="5">
      <t>ガタ</t>
    </rPh>
    <rPh sb="5" eb="7">
      <t>ホウジン</t>
    </rPh>
    <phoneticPr fontId="7"/>
  </si>
  <si>
    <t>不動産取引型法人</t>
    <rPh sb="0" eb="3">
      <t>フドウサン</t>
    </rPh>
    <rPh sb="3" eb="5">
      <t>トリヒキ</t>
    </rPh>
    <rPh sb="5" eb="6">
      <t>ガタ</t>
    </rPh>
    <rPh sb="6" eb="8">
      <t>ホウジン</t>
    </rPh>
    <phoneticPr fontId="7"/>
  </si>
  <si>
    <t>計</t>
    <rPh sb="0" eb="1">
      <t>ケイ</t>
    </rPh>
    <phoneticPr fontId="7"/>
  </si>
  <si>
    <t>○のある列</t>
    <rPh sb="4" eb="5">
      <t>レツ</t>
    </rPh>
    <phoneticPr fontId="7"/>
  </si>
  <si>
    <t>要償還債務償還可能性（Ｍ）</t>
    <rPh sb="0" eb="1">
      <t>ヨウ</t>
    </rPh>
    <rPh sb="1" eb="3">
      <t>ショウカン</t>
    </rPh>
    <rPh sb="3" eb="5">
      <t>サイム</t>
    </rPh>
    <rPh sb="5" eb="7">
      <t>ショウカン</t>
    </rPh>
    <rPh sb="7" eb="10">
      <t>カノウセイ</t>
    </rPh>
    <phoneticPr fontId="5"/>
  </si>
  <si>
    <t>外形事象評価</t>
    <rPh sb="0" eb="2">
      <t>ガイケイ</t>
    </rPh>
    <rPh sb="2" eb="4">
      <t>ジショウ</t>
    </rPh>
    <rPh sb="4" eb="6">
      <t>ヒョウカ</t>
    </rPh>
    <phoneticPr fontId="7"/>
  </si>
  <si>
    <t>法的整理</t>
    <rPh sb="0" eb="2">
      <t>ホウテキ</t>
    </rPh>
    <rPh sb="2" eb="4">
      <t>セイリ</t>
    </rPh>
    <phoneticPr fontId="7"/>
  </si>
  <si>
    <t>補助</t>
    <rPh sb="0" eb="2">
      <t>ホジョ</t>
    </rPh>
    <phoneticPr fontId="7"/>
  </si>
  <si>
    <t>元利金支払</t>
    <rPh sb="0" eb="3">
      <t>ガンリキン</t>
    </rPh>
    <rPh sb="3" eb="5">
      <t>シハラ</t>
    </rPh>
    <phoneticPr fontId="7"/>
  </si>
  <si>
    <t>最終評価</t>
    <rPh sb="0" eb="2">
      <t>サイシュウ</t>
    </rPh>
    <rPh sb="2" eb="4">
      <t>ヒョウカ</t>
    </rPh>
    <phoneticPr fontId="7"/>
  </si>
  <si>
    <t>損益計算書・正味財産増減計算書等</t>
    <rPh sb="0" eb="2">
      <t>ソンエキ</t>
    </rPh>
    <rPh sb="2" eb="5">
      <t>ケイサンショ</t>
    </rPh>
    <rPh sb="6" eb="8">
      <t>ショウミ</t>
    </rPh>
    <rPh sb="8" eb="10">
      <t>ザイサン</t>
    </rPh>
    <rPh sb="10" eb="12">
      <t>ゾウゲン</t>
    </rPh>
    <rPh sb="12" eb="15">
      <t>ケイサンショ</t>
    </rPh>
    <rPh sb="15" eb="16">
      <t>トウ</t>
    </rPh>
    <phoneticPr fontId="1"/>
  </si>
  <si>
    <t>小計①</t>
    <rPh sb="0" eb="2">
      <t>ショウケイ</t>
    </rPh>
    <phoneticPr fontId="1"/>
  </si>
  <si>
    <t>小計②</t>
    <rPh sb="0" eb="2">
      <t>ショウケイ</t>
    </rPh>
    <phoneticPr fontId="1"/>
  </si>
  <si>
    <t>小計③</t>
    <rPh sb="0" eb="2">
      <t>ショウケイ</t>
    </rPh>
    <phoneticPr fontId="1"/>
  </si>
  <si>
    <t>区分</t>
    <rPh sb="0" eb="2">
      <t>クブン</t>
    </rPh>
    <phoneticPr fontId="7"/>
  </si>
  <si>
    <t>（単位：千円）</t>
    <rPh sb="1" eb="3">
      <t>タンイ</t>
    </rPh>
    <rPh sb="4" eb="6">
      <t>センエン</t>
    </rPh>
    <phoneticPr fontId="1"/>
  </si>
  <si>
    <t>損失補償付債務
Ａ</t>
    <rPh sb="0" eb="2">
      <t>ソンシツ</t>
    </rPh>
    <rPh sb="2" eb="4">
      <t>ホショウ</t>
    </rPh>
    <rPh sb="4" eb="5">
      <t>ツキ</t>
    </rPh>
    <rPh sb="5" eb="7">
      <t>サイム</t>
    </rPh>
    <phoneticPr fontId="1"/>
  </si>
  <si>
    <t>１　標準評価方式</t>
    <rPh sb="2" eb="4">
      <t>ヒョウジュン</t>
    </rPh>
    <rPh sb="4" eb="6">
      <t>ヒョウカ</t>
    </rPh>
    <rPh sb="6" eb="8">
      <t>ホウシキ</t>
    </rPh>
    <phoneticPr fontId="1"/>
  </si>
  <si>
    <t>２　個別評価方式</t>
    <rPh sb="2" eb="4">
      <t>コベツ</t>
    </rPh>
    <rPh sb="4" eb="6">
      <t>ヒョウカ</t>
    </rPh>
    <rPh sb="6" eb="8">
      <t>ホウシキ</t>
    </rPh>
    <phoneticPr fontId="1"/>
  </si>
  <si>
    <t>（１）資産債務個別評価方式</t>
    <rPh sb="3" eb="5">
      <t>シサン</t>
    </rPh>
    <rPh sb="5" eb="7">
      <t>サイム</t>
    </rPh>
    <rPh sb="7" eb="9">
      <t>コベツ</t>
    </rPh>
    <rPh sb="9" eb="11">
      <t>ヒョウカ</t>
    </rPh>
    <rPh sb="11" eb="13">
      <t>ホウシキ</t>
    </rPh>
    <phoneticPr fontId="1"/>
  </si>
  <si>
    <t>信用補完
実行見込額
B</t>
    <rPh sb="0" eb="2">
      <t>シンヨウ</t>
    </rPh>
    <rPh sb="2" eb="4">
      <t>ホカン</t>
    </rPh>
    <rPh sb="5" eb="7">
      <t>ジッコウ</t>
    </rPh>
    <rPh sb="7" eb="9">
      <t>ミコ</t>
    </rPh>
    <rPh sb="9" eb="10">
      <t>ガク</t>
    </rPh>
    <phoneticPr fontId="1"/>
  </si>
  <si>
    <t>算入率
D</t>
    <rPh sb="0" eb="2">
      <t>サンニュウ</t>
    </rPh>
    <rPh sb="2" eb="3">
      <t>リツ</t>
    </rPh>
    <phoneticPr fontId="1"/>
  </si>
  <si>
    <t>減価償却前
修正後経常損益
Ｅ
（Ｃ＋Ｄ）</t>
    <rPh sb="0" eb="4">
      <t>ゲンカショウキャク</t>
    </rPh>
    <rPh sb="4" eb="5">
      <t>マエ</t>
    </rPh>
    <rPh sb="6" eb="9">
      <t>シュウセイゴ</t>
    </rPh>
    <rPh sb="9" eb="11">
      <t>ケイジョウ</t>
    </rPh>
    <rPh sb="11" eb="13">
      <t>ソンエキ</t>
    </rPh>
    <phoneticPr fontId="1"/>
  </si>
  <si>
    <t>経常損益
Ａ</t>
    <rPh sb="0" eb="2">
      <t>ケイジョウ</t>
    </rPh>
    <rPh sb="2" eb="4">
      <t>ソンエキ</t>
    </rPh>
    <phoneticPr fontId="1"/>
  </si>
  <si>
    <t>補助金等
Ｂ</t>
    <rPh sb="0" eb="3">
      <t>ホジョキン</t>
    </rPh>
    <rPh sb="3" eb="4">
      <t>トウ</t>
    </rPh>
    <phoneticPr fontId="1"/>
  </si>
  <si>
    <t>修正後経常損益
Ｃ
（Ａ－Ｂ）</t>
    <rPh sb="0" eb="2">
      <t>シュウセイ</t>
    </rPh>
    <rPh sb="2" eb="3">
      <t>ゴ</t>
    </rPh>
    <rPh sb="3" eb="5">
      <t>ケイジョウ</t>
    </rPh>
    <rPh sb="5" eb="7">
      <t>ソンエキ</t>
    </rPh>
    <phoneticPr fontId="1"/>
  </si>
  <si>
    <t>減価償却費
Ｄ</t>
    <rPh sb="0" eb="4">
      <t>ゲンカショウキャク</t>
    </rPh>
    <rPh sb="4" eb="5">
      <t>ヒ</t>
    </rPh>
    <phoneticPr fontId="1"/>
  </si>
  <si>
    <t>修正後純資産
Ｈ
（Ｆ＋Ｇ）</t>
    <rPh sb="0" eb="3">
      <t>シュウセイゴ</t>
    </rPh>
    <rPh sb="3" eb="6">
      <t>ジュンシサン</t>
    </rPh>
    <phoneticPr fontId="1"/>
  </si>
  <si>
    <t>要償還債務額
Ｉ</t>
    <rPh sb="0" eb="1">
      <t>ヨウ</t>
    </rPh>
    <rPh sb="1" eb="3">
      <t>ショウカン</t>
    </rPh>
    <rPh sb="3" eb="6">
      <t>サイムガク</t>
    </rPh>
    <phoneticPr fontId="1"/>
  </si>
  <si>
    <t>依頼格付の取得
有無</t>
    <rPh sb="0" eb="2">
      <t>イライ</t>
    </rPh>
    <rPh sb="2" eb="4">
      <t>カクヅ</t>
    </rPh>
    <rPh sb="5" eb="7">
      <t>シュトク</t>
    </rPh>
    <rPh sb="8" eb="10">
      <t>ウム</t>
    </rPh>
    <phoneticPr fontId="1"/>
  </si>
  <si>
    <t>適格格付会社
の依頼格付</t>
    <rPh sb="0" eb="2">
      <t>テキカク</t>
    </rPh>
    <rPh sb="2" eb="4">
      <t>カクヅ</t>
    </rPh>
    <rPh sb="4" eb="6">
      <t>カイシャ</t>
    </rPh>
    <rPh sb="8" eb="10">
      <t>イライ</t>
    </rPh>
    <rPh sb="10" eb="12">
      <t>カクヅ</t>
    </rPh>
    <phoneticPr fontId="1"/>
  </si>
  <si>
    <t>イ　　財務諸表評価方式</t>
    <rPh sb="3" eb="5">
      <t>ザイム</t>
    </rPh>
    <rPh sb="5" eb="7">
      <t>ショヒョウ</t>
    </rPh>
    <rPh sb="7" eb="9">
      <t>ヒョウカ</t>
    </rPh>
    <rPh sb="9" eb="11">
      <t>ホウシキ</t>
    </rPh>
    <phoneticPr fontId="7"/>
  </si>
  <si>
    <t>ロ　　外形事象評価方式</t>
    <rPh sb="3" eb="5">
      <t>ガイケイ</t>
    </rPh>
    <rPh sb="5" eb="7">
      <t>ジショウ</t>
    </rPh>
    <rPh sb="7" eb="9">
      <t>ヒョウカ</t>
    </rPh>
    <rPh sb="9" eb="11">
      <t>ホウシキ</t>
    </rPh>
    <phoneticPr fontId="7"/>
  </si>
  <si>
    <t>ハ　　格付方式　　　　　　　</t>
    <rPh sb="3" eb="5">
      <t>カクヅ</t>
    </rPh>
    <rPh sb="5" eb="7">
      <t>ホウシキ</t>
    </rPh>
    <phoneticPr fontId="7"/>
  </si>
  <si>
    <t>（注２）金額については、千円未満四捨五入</t>
    <rPh sb="1" eb="2">
      <t>チュウ</t>
    </rPh>
    <rPh sb="4" eb="6">
      <t>キンガク</t>
    </rPh>
    <rPh sb="12" eb="14">
      <t>センエン</t>
    </rPh>
    <rPh sb="14" eb="16">
      <t>ミマン</t>
    </rPh>
    <rPh sb="16" eb="20">
      <t>シシャゴニュウ</t>
    </rPh>
    <phoneticPr fontId="1"/>
  </si>
  <si>
    <t>（２）経営計画個別評価方式</t>
    <rPh sb="3" eb="5">
      <t>ケイエイ</t>
    </rPh>
    <rPh sb="5" eb="7">
      <t>ケイカク</t>
    </rPh>
    <rPh sb="7" eb="9">
      <t>コベツ</t>
    </rPh>
    <rPh sb="9" eb="11">
      <t>ヒョウカ</t>
    </rPh>
    <rPh sb="11" eb="13">
      <t>ホウシキ</t>
    </rPh>
    <phoneticPr fontId="1"/>
  </si>
  <si>
    <t>損失補償債務等
負担見込額</t>
    <rPh sb="0" eb="2">
      <t>ソンシツ</t>
    </rPh>
    <rPh sb="2" eb="4">
      <t>ホショウ</t>
    </rPh>
    <rPh sb="4" eb="6">
      <t>サイム</t>
    </rPh>
    <rPh sb="6" eb="7">
      <t>トウ</t>
    </rPh>
    <rPh sb="8" eb="10">
      <t>フタン</t>
    </rPh>
    <rPh sb="10" eb="13">
      <t>ミコミガク</t>
    </rPh>
    <phoneticPr fontId="1"/>
  </si>
  <si>
    <t>（３）損失補償付債務償還費補助評価方式</t>
    <rPh sb="3" eb="5">
      <t>ソンシツ</t>
    </rPh>
    <rPh sb="5" eb="7">
      <t>ホショウ</t>
    </rPh>
    <rPh sb="7" eb="8">
      <t>ヅケ</t>
    </rPh>
    <rPh sb="8" eb="10">
      <t>サイム</t>
    </rPh>
    <rPh sb="10" eb="12">
      <t>ショウカン</t>
    </rPh>
    <rPh sb="12" eb="13">
      <t>ヒ</t>
    </rPh>
    <rPh sb="13" eb="15">
      <t>ホジョ</t>
    </rPh>
    <rPh sb="15" eb="17">
      <t>ヒョウカ</t>
    </rPh>
    <rPh sb="17" eb="19">
      <t>ホウシキ</t>
    </rPh>
    <phoneticPr fontId="1"/>
  </si>
  <si>
    <t>４　その他の形態の損失補償・債務保証</t>
    <rPh sb="4" eb="5">
      <t>タ</t>
    </rPh>
    <rPh sb="6" eb="8">
      <t>ケイタイ</t>
    </rPh>
    <rPh sb="9" eb="11">
      <t>ソンシツ</t>
    </rPh>
    <rPh sb="11" eb="13">
      <t>ホショウ</t>
    </rPh>
    <rPh sb="14" eb="16">
      <t>サイム</t>
    </rPh>
    <rPh sb="16" eb="18">
      <t>ホショウ</t>
    </rPh>
    <phoneticPr fontId="1"/>
  </si>
  <si>
    <t>小計④</t>
    <rPh sb="0" eb="2">
      <t>ショウケイ</t>
    </rPh>
    <phoneticPr fontId="1"/>
  </si>
  <si>
    <t>小計⑤</t>
    <rPh sb="0" eb="2">
      <t>ショウケイ</t>
    </rPh>
    <phoneticPr fontId="1"/>
  </si>
  <si>
    <t>小計⑥</t>
    <rPh sb="0" eb="2">
      <t>ショウケイ</t>
    </rPh>
    <phoneticPr fontId="1"/>
  </si>
  <si>
    <t>平均残存年数
（年）
B</t>
    <rPh sb="0" eb="2">
      <t>ヘイキン</t>
    </rPh>
    <rPh sb="2" eb="4">
      <t>ザンゾン</t>
    </rPh>
    <rPh sb="4" eb="6">
      <t>ネンスウ</t>
    </rPh>
    <rPh sb="8" eb="9">
      <t>ネン</t>
    </rPh>
    <phoneticPr fontId="1"/>
  </si>
  <si>
    <t>損失補償実行率
C</t>
    <rPh sb="0" eb="2">
      <t>ソンシツ</t>
    </rPh>
    <rPh sb="2" eb="4">
      <t>ホショウ</t>
    </rPh>
    <rPh sb="4" eb="6">
      <t>ジッコウ</t>
    </rPh>
    <rPh sb="6" eb="7">
      <t>リツ</t>
    </rPh>
    <phoneticPr fontId="1"/>
  </si>
  <si>
    <t>損失補償債務等
負担見込額
D
（A×B×C）</t>
    <rPh sb="0" eb="2">
      <t>ソンシツ</t>
    </rPh>
    <rPh sb="2" eb="4">
      <t>ホショウ</t>
    </rPh>
    <rPh sb="4" eb="6">
      <t>サイム</t>
    </rPh>
    <rPh sb="6" eb="7">
      <t>トウ</t>
    </rPh>
    <rPh sb="8" eb="10">
      <t>フタン</t>
    </rPh>
    <rPh sb="10" eb="12">
      <t>ミコ</t>
    </rPh>
    <rPh sb="12" eb="13">
      <t>ガク</t>
    </rPh>
    <phoneticPr fontId="1"/>
  </si>
  <si>
    <t>Ｃ
（Ａ－Ｂ）</t>
    <phoneticPr fontId="1"/>
  </si>
  <si>
    <t>損失補償債務等
負担見込額
E
（C×D）</t>
    <phoneticPr fontId="1"/>
  </si>
  <si>
    <t>損失補償を
付している
法人名</t>
    <rPh sb="0" eb="2">
      <t>ソンシツ</t>
    </rPh>
    <rPh sb="2" eb="4">
      <t>ホショウ</t>
    </rPh>
    <rPh sb="6" eb="7">
      <t>フ</t>
    </rPh>
    <rPh sb="12" eb="14">
      <t>ホウジン</t>
    </rPh>
    <rPh sb="14" eb="15">
      <t>メイ</t>
    </rPh>
    <phoneticPr fontId="1"/>
  </si>
  <si>
    <t>枝番：</t>
    <rPh sb="0" eb="2">
      <t>エダバン</t>
    </rPh>
    <phoneticPr fontId="7"/>
  </si>
  <si>
    <t>販売用土地の評価</t>
    <rPh sb="0" eb="3">
      <t>ハンバイヨウ</t>
    </rPh>
    <rPh sb="3" eb="5">
      <t>トチ</t>
    </rPh>
    <rPh sb="6" eb="8">
      <t>ヒョウカ</t>
    </rPh>
    <phoneticPr fontId="1"/>
  </si>
  <si>
    <t>未売出土地の評価</t>
    <rPh sb="0" eb="1">
      <t>ミ</t>
    </rPh>
    <rPh sb="1" eb="2">
      <t>ウ</t>
    </rPh>
    <rPh sb="2" eb="3">
      <t>ダ</t>
    </rPh>
    <rPh sb="3" eb="5">
      <t>トチ</t>
    </rPh>
    <rPh sb="6" eb="8">
      <t>ヒョウカ</t>
    </rPh>
    <phoneticPr fontId="1"/>
  </si>
  <si>
    <t>財務状況
（千円）</t>
    <rPh sb="0" eb="2">
      <t>ザイム</t>
    </rPh>
    <rPh sb="2" eb="4">
      <t>ジョウキョウ</t>
    </rPh>
    <rPh sb="6" eb="8">
      <t>センエン</t>
    </rPh>
    <phoneticPr fontId="1"/>
  </si>
  <si>
    <t>信用補完
実行見込額
（千円）</t>
    <rPh sb="0" eb="2">
      <t>シンヨウ</t>
    </rPh>
    <rPh sb="2" eb="4">
      <t>ホカン</t>
    </rPh>
    <rPh sb="5" eb="7">
      <t>ジッコウ</t>
    </rPh>
    <rPh sb="7" eb="10">
      <t>ミコミガク</t>
    </rPh>
    <rPh sb="13" eb="15">
      <t>センエン</t>
    </rPh>
    <phoneticPr fontId="1"/>
  </si>
  <si>
    <t>10年後要償還債務残高見込額（K）</t>
    <rPh sb="2" eb="4">
      <t>ネンゴ</t>
    </rPh>
    <rPh sb="4" eb="5">
      <t>ヨウ</t>
    </rPh>
    <rPh sb="5" eb="7">
      <t>ショウカン</t>
    </rPh>
    <rPh sb="7" eb="9">
      <t>サイム</t>
    </rPh>
    <rPh sb="9" eb="11">
      <t>ザンダカ</t>
    </rPh>
    <rPh sb="11" eb="14">
      <t>ミコミガク</t>
    </rPh>
    <phoneticPr fontId="5"/>
  </si>
  <si>
    <t>10年後損失補償付債務残高見込額（L）</t>
    <phoneticPr fontId="7"/>
  </si>
  <si>
    <t>10年後債務超過額又は10年後損失補償付債務のどちらか低い額が</t>
    <rPh sb="2" eb="4">
      <t>ネンゴ</t>
    </rPh>
    <rPh sb="4" eb="6">
      <t>サイム</t>
    </rPh>
    <rPh sb="6" eb="9">
      <t>チョウカガク</t>
    </rPh>
    <rPh sb="9" eb="10">
      <t>マタ</t>
    </rPh>
    <rPh sb="13" eb="15">
      <t>ネンゴ</t>
    </rPh>
    <rPh sb="15" eb="17">
      <t>ソンシツ</t>
    </rPh>
    <rPh sb="17" eb="19">
      <t>ホショウ</t>
    </rPh>
    <rPh sb="19" eb="20">
      <t>ツ</t>
    </rPh>
    <rPh sb="20" eb="22">
      <t>サイム</t>
    </rPh>
    <rPh sb="27" eb="28">
      <t>ヒク</t>
    </rPh>
    <rPh sb="29" eb="30">
      <t>ガク</t>
    </rPh>
    <phoneticPr fontId="5"/>
  </si>
  <si>
    <t>A</t>
    <phoneticPr fontId="5"/>
  </si>
  <si>
    <t>B</t>
    <phoneticPr fontId="5"/>
  </si>
  <si>
    <t>C</t>
    <phoneticPr fontId="5"/>
  </si>
  <si>
    <t>D</t>
    <phoneticPr fontId="5"/>
  </si>
  <si>
    <t>E</t>
    <phoneticPr fontId="5"/>
  </si>
  <si>
    <t>株式会社（資本５億円以上または負債２００億円以上）</t>
    <rPh sb="0" eb="2">
      <t>カブシキ</t>
    </rPh>
    <rPh sb="2" eb="4">
      <t>カイシャ</t>
    </rPh>
    <rPh sb="5" eb="7">
      <t>シホン</t>
    </rPh>
    <rPh sb="8" eb="10">
      <t>オクエン</t>
    </rPh>
    <rPh sb="10" eb="12">
      <t>イジョウ</t>
    </rPh>
    <rPh sb="15" eb="17">
      <t>フサイ</t>
    </rPh>
    <rPh sb="20" eb="22">
      <t>オクエン</t>
    </rPh>
    <rPh sb="22" eb="24">
      <t>イジョウ</t>
    </rPh>
    <phoneticPr fontId="1"/>
  </si>
  <si>
    <t>株式会社（資本５億円未満かつ負債２００億円未満）</t>
    <rPh sb="0" eb="2">
      <t>カブシキ</t>
    </rPh>
    <rPh sb="2" eb="4">
      <t>カイシャ</t>
    </rPh>
    <rPh sb="5" eb="7">
      <t>シホン</t>
    </rPh>
    <rPh sb="8" eb="10">
      <t>オクエン</t>
    </rPh>
    <rPh sb="10" eb="12">
      <t>ミマン</t>
    </rPh>
    <rPh sb="14" eb="16">
      <t>フサイ</t>
    </rPh>
    <rPh sb="19" eb="21">
      <t>オクエン</t>
    </rPh>
    <rPh sb="21" eb="23">
      <t>ミマン</t>
    </rPh>
    <phoneticPr fontId="1"/>
  </si>
  <si>
    <t>特例有限会社（資本５億円以上または負債２００億円以上）</t>
    <rPh sb="0" eb="2">
      <t>トクレイ</t>
    </rPh>
    <rPh sb="2" eb="4">
      <t>ユウゲン</t>
    </rPh>
    <rPh sb="4" eb="6">
      <t>カイシャ</t>
    </rPh>
    <rPh sb="7" eb="9">
      <t>シホン</t>
    </rPh>
    <rPh sb="10" eb="12">
      <t>オクエン</t>
    </rPh>
    <rPh sb="12" eb="14">
      <t>イジョウ</t>
    </rPh>
    <rPh sb="17" eb="19">
      <t>フサイ</t>
    </rPh>
    <rPh sb="22" eb="24">
      <t>オクエン</t>
    </rPh>
    <rPh sb="24" eb="26">
      <t>イジョウ</t>
    </rPh>
    <phoneticPr fontId="1"/>
  </si>
  <si>
    <t>特例有限会社（資本５億円未満かつ負債２００億円未満）</t>
    <rPh sb="0" eb="2">
      <t>トクレイ</t>
    </rPh>
    <rPh sb="2" eb="4">
      <t>ユウゲン</t>
    </rPh>
    <rPh sb="4" eb="6">
      <t>カイシャ</t>
    </rPh>
    <rPh sb="7" eb="9">
      <t>シホン</t>
    </rPh>
    <rPh sb="10" eb="12">
      <t>オクエン</t>
    </rPh>
    <rPh sb="12" eb="14">
      <t>ミマン</t>
    </rPh>
    <rPh sb="16" eb="18">
      <t>フサイ</t>
    </rPh>
    <rPh sb="21" eb="23">
      <t>オクエン</t>
    </rPh>
    <rPh sb="23" eb="25">
      <t>ミマン</t>
    </rPh>
    <phoneticPr fontId="1"/>
  </si>
  <si>
    <t>合資会社</t>
    <rPh sb="0" eb="2">
      <t>ゴウシ</t>
    </rPh>
    <rPh sb="2" eb="4">
      <t>カイシャ</t>
    </rPh>
    <phoneticPr fontId="1"/>
  </si>
  <si>
    <t>合名会社</t>
    <rPh sb="0" eb="2">
      <t>ゴウメイ</t>
    </rPh>
    <rPh sb="2" eb="4">
      <t>カイシャ</t>
    </rPh>
    <phoneticPr fontId="1"/>
  </si>
  <si>
    <t>地方住宅供給公社</t>
    <rPh sb="0" eb="2">
      <t>チホウ</t>
    </rPh>
    <rPh sb="2" eb="4">
      <t>ジュウタク</t>
    </rPh>
    <rPh sb="4" eb="6">
      <t>キョウキュウ</t>
    </rPh>
    <rPh sb="6" eb="8">
      <t>コウシャ</t>
    </rPh>
    <phoneticPr fontId="1"/>
  </si>
  <si>
    <t>社会福祉法人</t>
    <rPh sb="0" eb="2">
      <t>シャカイ</t>
    </rPh>
    <rPh sb="2" eb="4">
      <t>フクシ</t>
    </rPh>
    <rPh sb="4" eb="6">
      <t>ホウジン</t>
    </rPh>
    <phoneticPr fontId="1"/>
  </si>
  <si>
    <t>組合</t>
    <rPh sb="0" eb="2">
      <t>クミアイ</t>
    </rPh>
    <phoneticPr fontId="1"/>
  </si>
  <si>
    <t>法人区分コード</t>
    <rPh sb="0" eb="2">
      <t>ホウジン</t>
    </rPh>
    <rPh sb="2" eb="4">
      <t>クブン</t>
    </rPh>
    <phoneticPr fontId="1"/>
  </si>
  <si>
    <t>一般法人型</t>
    <rPh sb="0" eb="2">
      <t>イッパン</t>
    </rPh>
    <rPh sb="2" eb="4">
      <t>ホウジン</t>
    </rPh>
    <rPh sb="4" eb="5">
      <t>ガタ</t>
    </rPh>
    <phoneticPr fontId="1"/>
  </si>
  <si>
    <t>インフラ型地方公営企業に準ずる第三セクター</t>
    <rPh sb="4" eb="5">
      <t>ガタ</t>
    </rPh>
    <rPh sb="5" eb="7">
      <t>チホウ</t>
    </rPh>
    <rPh sb="7" eb="9">
      <t>コウエイ</t>
    </rPh>
    <rPh sb="9" eb="11">
      <t>キギョウ</t>
    </rPh>
    <rPh sb="12" eb="13">
      <t>ジュン</t>
    </rPh>
    <rPh sb="15" eb="17">
      <t>ダイサン</t>
    </rPh>
    <phoneticPr fontId="1"/>
  </si>
  <si>
    <t>不動産取引型</t>
    <rPh sb="0" eb="3">
      <t>フドウサン</t>
    </rPh>
    <rPh sb="3" eb="5">
      <t>トリヒキ</t>
    </rPh>
    <rPh sb="5" eb="6">
      <t>ガタ</t>
    </rPh>
    <phoneticPr fontId="1"/>
  </si>
  <si>
    <t>適用会計基準コード</t>
    <rPh sb="0" eb="2">
      <t>テキヨウ</t>
    </rPh>
    <rPh sb="2" eb="4">
      <t>カイケイ</t>
    </rPh>
    <rPh sb="4" eb="6">
      <t>キジュン</t>
    </rPh>
    <phoneticPr fontId="1"/>
  </si>
  <si>
    <t>新公益法人会計基準</t>
    <rPh sb="0" eb="1">
      <t>シン</t>
    </rPh>
    <rPh sb="1" eb="3">
      <t>コウエキ</t>
    </rPh>
    <rPh sb="3" eb="5">
      <t>ホウジン</t>
    </rPh>
    <rPh sb="5" eb="7">
      <t>カイケイ</t>
    </rPh>
    <rPh sb="7" eb="9">
      <t>キジュン</t>
    </rPh>
    <phoneticPr fontId="1"/>
  </si>
  <si>
    <t>旧公益法人会計基準</t>
    <rPh sb="0" eb="1">
      <t>キュウ</t>
    </rPh>
    <rPh sb="1" eb="3">
      <t>コウエキ</t>
    </rPh>
    <rPh sb="3" eb="5">
      <t>ホウジン</t>
    </rPh>
    <rPh sb="5" eb="7">
      <t>カイケイ</t>
    </rPh>
    <rPh sb="7" eb="9">
      <t>キジュン</t>
    </rPh>
    <phoneticPr fontId="1"/>
  </si>
  <si>
    <t>一般に公正妥当と認められる企業会計の基準（金融商品取引法に基づくもの：上場企業）</t>
    <rPh sb="0" eb="2">
      <t>イッパン</t>
    </rPh>
    <rPh sb="3" eb="5">
      <t>コウセイ</t>
    </rPh>
    <rPh sb="5" eb="7">
      <t>ダトウ</t>
    </rPh>
    <rPh sb="8" eb="9">
      <t>ミト</t>
    </rPh>
    <rPh sb="13" eb="15">
      <t>キギョウ</t>
    </rPh>
    <rPh sb="15" eb="17">
      <t>カイケイ</t>
    </rPh>
    <rPh sb="18" eb="20">
      <t>キジュン</t>
    </rPh>
    <rPh sb="21" eb="23">
      <t>キンユウ</t>
    </rPh>
    <rPh sb="23" eb="25">
      <t>ショウヒン</t>
    </rPh>
    <rPh sb="25" eb="28">
      <t>トリヒキホウ</t>
    </rPh>
    <rPh sb="29" eb="30">
      <t>モト</t>
    </rPh>
    <rPh sb="35" eb="37">
      <t>ジョウジョウ</t>
    </rPh>
    <rPh sb="37" eb="39">
      <t>キギョウ</t>
    </rPh>
    <phoneticPr fontId="1"/>
  </si>
  <si>
    <t>一般に公正妥当と認められる企業会計の基準（会社法に基づくもの）</t>
    <rPh sb="0" eb="2">
      <t>イッパン</t>
    </rPh>
    <rPh sb="3" eb="5">
      <t>コウセイ</t>
    </rPh>
    <rPh sb="5" eb="7">
      <t>ダトウ</t>
    </rPh>
    <rPh sb="8" eb="9">
      <t>ミト</t>
    </rPh>
    <rPh sb="13" eb="15">
      <t>キギョウ</t>
    </rPh>
    <rPh sb="15" eb="17">
      <t>カイケイ</t>
    </rPh>
    <rPh sb="18" eb="20">
      <t>キジュン</t>
    </rPh>
    <rPh sb="21" eb="23">
      <t>カイシャ</t>
    </rPh>
    <rPh sb="23" eb="24">
      <t>ホウ</t>
    </rPh>
    <rPh sb="25" eb="26">
      <t>モト</t>
    </rPh>
    <phoneticPr fontId="1"/>
  </si>
  <si>
    <t>中小企業の会計に関する指針</t>
    <rPh sb="0" eb="2">
      <t>チュウショウ</t>
    </rPh>
    <rPh sb="2" eb="4">
      <t>キギョウ</t>
    </rPh>
    <rPh sb="5" eb="7">
      <t>カイケイ</t>
    </rPh>
    <rPh sb="8" eb="9">
      <t>カン</t>
    </rPh>
    <rPh sb="11" eb="13">
      <t>シシン</t>
    </rPh>
    <phoneticPr fontId="1"/>
  </si>
  <si>
    <t>その他（備考欄に具体的内容を記載すること）</t>
    <rPh sb="2" eb="3">
      <t>タ</t>
    </rPh>
    <rPh sb="4" eb="6">
      <t>ビコウ</t>
    </rPh>
    <rPh sb="6" eb="7">
      <t>ラン</t>
    </rPh>
    <rPh sb="8" eb="11">
      <t>グタイテキ</t>
    </rPh>
    <rPh sb="11" eb="13">
      <t>ナイヨウ</t>
    </rPh>
    <rPh sb="14" eb="16">
      <t>キサイ</t>
    </rPh>
    <phoneticPr fontId="1"/>
  </si>
  <si>
    <t>財務諸表の確認状況コード</t>
    <rPh sb="0" eb="2">
      <t>ザイム</t>
    </rPh>
    <rPh sb="2" eb="4">
      <t>ショヒョウ</t>
    </rPh>
    <rPh sb="5" eb="7">
      <t>カクニン</t>
    </rPh>
    <rPh sb="7" eb="9">
      <t>ジョウキョウ</t>
    </rPh>
    <phoneticPr fontId="1"/>
  </si>
  <si>
    <t>監査法人による監査を実施</t>
    <rPh sb="0" eb="2">
      <t>カンサ</t>
    </rPh>
    <rPh sb="2" eb="4">
      <t>ホウジン</t>
    </rPh>
    <rPh sb="7" eb="9">
      <t>カンサ</t>
    </rPh>
    <rPh sb="10" eb="12">
      <t>ジッシ</t>
    </rPh>
    <phoneticPr fontId="1"/>
  </si>
  <si>
    <t>公認会計士による監査を実施</t>
    <rPh sb="0" eb="2">
      <t>コウニン</t>
    </rPh>
    <rPh sb="2" eb="5">
      <t>カイケイシ</t>
    </rPh>
    <rPh sb="8" eb="10">
      <t>カンサ</t>
    </rPh>
    <rPh sb="11" eb="13">
      <t>ジッシ</t>
    </rPh>
    <phoneticPr fontId="1"/>
  </si>
  <si>
    <t>会計参与を設置</t>
    <rPh sb="0" eb="2">
      <t>カイケイ</t>
    </rPh>
    <rPh sb="2" eb="4">
      <t>サンヨ</t>
    </rPh>
    <rPh sb="5" eb="7">
      <t>セッチ</t>
    </rPh>
    <phoneticPr fontId="1"/>
  </si>
  <si>
    <t>税理士による確認</t>
    <rPh sb="0" eb="3">
      <t>ゼイリシ</t>
    </rPh>
    <rPh sb="6" eb="8">
      <t>カクニン</t>
    </rPh>
    <phoneticPr fontId="1"/>
  </si>
  <si>
    <t>その他（財務諸表が法人の経営状態を適正に表示していることが確認される方法を備考欄に記載すること）</t>
    <rPh sb="2" eb="3">
      <t>タ</t>
    </rPh>
    <rPh sb="37" eb="39">
      <t>ビコウ</t>
    </rPh>
    <rPh sb="39" eb="40">
      <t>ラン</t>
    </rPh>
    <rPh sb="41" eb="43">
      <t>キサイ</t>
    </rPh>
    <phoneticPr fontId="1"/>
  </si>
  <si>
    <t>財務諸表の適正性が確認出来ない</t>
    <rPh sb="0" eb="2">
      <t>ザイム</t>
    </rPh>
    <rPh sb="2" eb="4">
      <t>ショヒョウ</t>
    </rPh>
    <rPh sb="5" eb="7">
      <t>テキセイ</t>
    </rPh>
    <rPh sb="7" eb="8">
      <t>セイ</t>
    </rPh>
    <rPh sb="9" eb="11">
      <t>カクニン</t>
    </rPh>
    <rPh sb="11" eb="13">
      <t>デキ</t>
    </rPh>
    <phoneticPr fontId="1"/>
  </si>
  <si>
    <t>販売価格（当初販売価格）</t>
    <rPh sb="0" eb="2">
      <t>ハンバイ</t>
    </rPh>
    <rPh sb="2" eb="4">
      <t>カカク</t>
    </rPh>
    <rPh sb="5" eb="7">
      <t>トウショ</t>
    </rPh>
    <rPh sb="7" eb="9">
      <t>ハンバイ</t>
    </rPh>
    <rPh sb="9" eb="11">
      <t>カカク</t>
    </rPh>
    <phoneticPr fontId="1"/>
  </si>
  <si>
    <t>販売価格（経済環境に応じ適宜見直しを行った価格）</t>
    <rPh sb="0" eb="2">
      <t>ハンバイ</t>
    </rPh>
    <rPh sb="2" eb="4">
      <t>カカク</t>
    </rPh>
    <rPh sb="5" eb="7">
      <t>ケイザイ</t>
    </rPh>
    <rPh sb="7" eb="9">
      <t>カンキョウ</t>
    </rPh>
    <rPh sb="10" eb="11">
      <t>オウ</t>
    </rPh>
    <rPh sb="12" eb="14">
      <t>テキギ</t>
    </rPh>
    <rPh sb="14" eb="16">
      <t>ミナオ</t>
    </rPh>
    <rPh sb="18" eb="19">
      <t>オコナ</t>
    </rPh>
    <rPh sb="21" eb="23">
      <t>カカク</t>
    </rPh>
    <phoneticPr fontId="1"/>
  </si>
  <si>
    <t>取得価格</t>
    <rPh sb="0" eb="2">
      <t>シュトク</t>
    </rPh>
    <rPh sb="2" eb="4">
      <t>カカク</t>
    </rPh>
    <phoneticPr fontId="1"/>
  </si>
  <si>
    <t>その他（備考欄に具体的評価方法を記載すること）</t>
    <rPh sb="2" eb="3">
      <t>タ</t>
    </rPh>
    <rPh sb="4" eb="6">
      <t>ビコウ</t>
    </rPh>
    <rPh sb="6" eb="7">
      <t>ラン</t>
    </rPh>
    <rPh sb="8" eb="11">
      <t>グタイテキ</t>
    </rPh>
    <rPh sb="11" eb="13">
      <t>ヒョウカ</t>
    </rPh>
    <rPh sb="13" eb="15">
      <t>ホウホウ</t>
    </rPh>
    <rPh sb="16" eb="18">
      <t>キサイ</t>
    </rPh>
    <phoneticPr fontId="1"/>
  </si>
  <si>
    <t>販売用土地を所有せず</t>
    <rPh sb="0" eb="3">
      <t>ハンバイヨウ</t>
    </rPh>
    <rPh sb="3" eb="5">
      <t>トチ</t>
    </rPh>
    <rPh sb="6" eb="8">
      <t>ショユウ</t>
    </rPh>
    <phoneticPr fontId="1"/>
  </si>
  <si>
    <t>販売予定価格（当初販売予定価格）</t>
    <rPh sb="0" eb="2">
      <t>ハンバイ</t>
    </rPh>
    <rPh sb="2" eb="4">
      <t>ヨテイ</t>
    </rPh>
    <rPh sb="4" eb="6">
      <t>カカク</t>
    </rPh>
    <rPh sb="7" eb="9">
      <t>トウショ</t>
    </rPh>
    <rPh sb="9" eb="11">
      <t>ハンバイ</t>
    </rPh>
    <rPh sb="11" eb="13">
      <t>ヨテイ</t>
    </rPh>
    <rPh sb="13" eb="15">
      <t>カカク</t>
    </rPh>
    <phoneticPr fontId="1"/>
  </si>
  <si>
    <t>販売予定価格（経済環境に応じ適宜見直しを行った価格）</t>
    <rPh sb="0" eb="2">
      <t>ハンバイ</t>
    </rPh>
    <rPh sb="2" eb="4">
      <t>ヨテイ</t>
    </rPh>
    <rPh sb="4" eb="6">
      <t>カカク</t>
    </rPh>
    <rPh sb="7" eb="9">
      <t>ケイザイ</t>
    </rPh>
    <rPh sb="9" eb="11">
      <t>カンキョウ</t>
    </rPh>
    <rPh sb="12" eb="13">
      <t>オウ</t>
    </rPh>
    <rPh sb="14" eb="16">
      <t>テキギ</t>
    </rPh>
    <rPh sb="16" eb="18">
      <t>ミナオ</t>
    </rPh>
    <rPh sb="20" eb="21">
      <t>オコナ</t>
    </rPh>
    <rPh sb="23" eb="25">
      <t>カカク</t>
    </rPh>
    <phoneticPr fontId="1"/>
  </si>
  <si>
    <t>未売出土地を所有せず</t>
    <rPh sb="0" eb="1">
      <t>ミ</t>
    </rPh>
    <rPh sb="1" eb="3">
      <t>ウリダ</t>
    </rPh>
    <rPh sb="3" eb="5">
      <t>トチ</t>
    </rPh>
    <rPh sb="6" eb="8">
      <t>ショユウ</t>
    </rPh>
    <phoneticPr fontId="1"/>
  </si>
  <si>
    <t>事業用固定資産を所有せず</t>
    <rPh sb="0" eb="3">
      <t>ジギョウヨウ</t>
    </rPh>
    <rPh sb="3" eb="7">
      <t>コテイシサン</t>
    </rPh>
    <rPh sb="8" eb="10">
      <t>ショユウ</t>
    </rPh>
    <phoneticPr fontId="1"/>
  </si>
  <si>
    <t>会計年度（決算期）コード</t>
    <rPh sb="0" eb="2">
      <t>カイケイ</t>
    </rPh>
    <rPh sb="2" eb="4">
      <t>ネンド</t>
    </rPh>
    <rPh sb="5" eb="8">
      <t>ケッサンキ</t>
    </rPh>
    <phoneticPr fontId="1"/>
  </si>
  <si>
    <t>決算期が１月末</t>
    <rPh sb="0" eb="3">
      <t>ケッサンキ</t>
    </rPh>
    <rPh sb="5" eb="6">
      <t>ガツ</t>
    </rPh>
    <rPh sb="6" eb="7">
      <t>マツ</t>
    </rPh>
    <phoneticPr fontId="1"/>
  </si>
  <si>
    <t>決算期が２月末</t>
    <rPh sb="0" eb="3">
      <t>ケッサンキ</t>
    </rPh>
    <rPh sb="5" eb="6">
      <t>ガツ</t>
    </rPh>
    <rPh sb="6" eb="7">
      <t>マツ</t>
    </rPh>
    <phoneticPr fontId="1"/>
  </si>
  <si>
    <t>決算期が３月末</t>
    <rPh sb="0" eb="3">
      <t>ケッサンキ</t>
    </rPh>
    <rPh sb="5" eb="6">
      <t>ガツ</t>
    </rPh>
    <rPh sb="6" eb="7">
      <t>マツ</t>
    </rPh>
    <phoneticPr fontId="1"/>
  </si>
  <si>
    <t>決算期が４月末</t>
    <rPh sb="0" eb="3">
      <t>ケッサンキ</t>
    </rPh>
    <rPh sb="5" eb="6">
      <t>ガツ</t>
    </rPh>
    <rPh sb="6" eb="7">
      <t>マツ</t>
    </rPh>
    <phoneticPr fontId="1"/>
  </si>
  <si>
    <t>決算期が５月末</t>
    <rPh sb="0" eb="3">
      <t>ケッサンキ</t>
    </rPh>
    <rPh sb="5" eb="6">
      <t>ガツ</t>
    </rPh>
    <rPh sb="6" eb="7">
      <t>マツ</t>
    </rPh>
    <phoneticPr fontId="1"/>
  </si>
  <si>
    <t>決算期が６月末</t>
    <rPh sb="0" eb="3">
      <t>ケッサンキ</t>
    </rPh>
    <rPh sb="5" eb="6">
      <t>ガツ</t>
    </rPh>
    <rPh sb="6" eb="7">
      <t>マツ</t>
    </rPh>
    <phoneticPr fontId="1"/>
  </si>
  <si>
    <t>決算期が７月末</t>
    <rPh sb="0" eb="3">
      <t>ケッサンキ</t>
    </rPh>
    <rPh sb="5" eb="6">
      <t>ガツ</t>
    </rPh>
    <rPh sb="6" eb="7">
      <t>マツ</t>
    </rPh>
    <phoneticPr fontId="1"/>
  </si>
  <si>
    <t>決算期が８月末</t>
    <rPh sb="0" eb="3">
      <t>ケッサンキ</t>
    </rPh>
    <rPh sb="5" eb="6">
      <t>ガツ</t>
    </rPh>
    <rPh sb="6" eb="7">
      <t>マツ</t>
    </rPh>
    <phoneticPr fontId="1"/>
  </si>
  <si>
    <t>決算期が９月末</t>
    <rPh sb="0" eb="3">
      <t>ケッサンキ</t>
    </rPh>
    <rPh sb="5" eb="6">
      <t>ガツ</t>
    </rPh>
    <rPh sb="6" eb="7">
      <t>マツ</t>
    </rPh>
    <phoneticPr fontId="1"/>
  </si>
  <si>
    <t>決算期が１０月末</t>
    <rPh sb="0" eb="3">
      <t>ケッサンキ</t>
    </rPh>
    <rPh sb="6" eb="7">
      <t>ガツ</t>
    </rPh>
    <rPh sb="7" eb="8">
      <t>マツ</t>
    </rPh>
    <phoneticPr fontId="1"/>
  </si>
  <si>
    <t>決算期が１１月末</t>
    <rPh sb="0" eb="3">
      <t>ケッサンキ</t>
    </rPh>
    <rPh sb="6" eb="7">
      <t>ガツ</t>
    </rPh>
    <rPh sb="7" eb="8">
      <t>マツ</t>
    </rPh>
    <phoneticPr fontId="1"/>
  </si>
  <si>
    <t>決算期が１２月末</t>
    <rPh sb="0" eb="3">
      <t>ケッサンキ</t>
    </rPh>
    <rPh sb="6" eb="7">
      <t>ガツ</t>
    </rPh>
    <rPh sb="7" eb="8">
      <t>マツ</t>
    </rPh>
    <phoneticPr fontId="1"/>
  </si>
  <si>
    <t>その他（備考欄に内容を記載すること）</t>
    <rPh sb="2" eb="3">
      <t>タ</t>
    </rPh>
    <rPh sb="4" eb="6">
      <t>ビコウ</t>
    </rPh>
    <rPh sb="6" eb="7">
      <t>ラン</t>
    </rPh>
    <rPh sb="8" eb="10">
      <t>ナイヨウ</t>
    </rPh>
    <rPh sb="11" eb="13">
      <t>キサイ</t>
    </rPh>
    <phoneticPr fontId="1"/>
  </si>
  <si>
    <t>財務会計年度が１年に満たない（備考欄に具体的な会計期間を記載すること）</t>
    <rPh sb="0" eb="2">
      <t>ザイム</t>
    </rPh>
    <rPh sb="2" eb="4">
      <t>カイケイ</t>
    </rPh>
    <rPh sb="4" eb="6">
      <t>ネンド</t>
    </rPh>
    <rPh sb="8" eb="9">
      <t>ネン</t>
    </rPh>
    <rPh sb="10" eb="11">
      <t>ミ</t>
    </rPh>
    <rPh sb="15" eb="17">
      <t>ビコウ</t>
    </rPh>
    <rPh sb="17" eb="18">
      <t>ラン</t>
    </rPh>
    <rPh sb="19" eb="22">
      <t>グタイテキ</t>
    </rPh>
    <rPh sb="23" eb="25">
      <t>カイケイ</t>
    </rPh>
    <rPh sb="25" eb="27">
      <t>キカン</t>
    </rPh>
    <rPh sb="28" eb="30">
      <t>キサイ</t>
    </rPh>
    <phoneticPr fontId="1"/>
  </si>
  <si>
    <t>財務会計年度が１年</t>
    <rPh sb="0" eb="2">
      <t>ザイム</t>
    </rPh>
    <rPh sb="2" eb="4">
      <t>カイケイ</t>
    </rPh>
    <rPh sb="4" eb="6">
      <t>ネンド</t>
    </rPh>
    <rPh sb="8" eb="9">
      <t>ネン</t>
    </rPh>
    <phoneticPr fontId="1"/>
  </si>
  <si>
    <t>法人の設立状況コード</t>
    <rPh sb="0" eb="2">
      <t>ホウジン</t>
    </rPh>
    <rPh sb="3" eb="5">
      <t>セツリツ</t>
    </rPh>
    <rPh sb="5" eb="7">
      <t>ジョウキョウ</t>
    </rPh>
    <phoneticPr fontId="1"/>
  </si>
  <si>
    <t>営業開始準備中</t>
    <rPh sb="0" eb="2">
      <t>エイギョウ</t>
    </rPh>
    <rPh sb="2" eb="4">
      <t>カイシ</t>
    </rPh>
    <rPh sb="4" eb="7">
      <t>ジュンビチュウ</t>
    </rPh>
    <phoneticPr fontId="1"/>
  </si>
  <si>
    <t>営業開始から３年以内</t>
    <rPh sb="0" eb="2">
      <t>エイギョウ</t>
    </rPh>
    <rPh sb="2" eb="4">
      <t>カイシ</t>
    </rPh>
    <rPh sb="7" eb="8">
      <t>ネン</t>
    </rPh>
    <rPh sb="8" eb="10">
      <t>イナイ</t>
    </rPh>
    <phoneticPr fontId="1"/>
  </si>
  <si>
    <t>１～３に該当せず</t>
    <rPh sb="4" eb="6">
      <t>ガイトウ</t>
    </rPh>
    <phoneticPr fontId="1"/>
  </si>
  <si>
    <t>法的整理等の状況コード</t>
    <rPh sb="0" eb="2">
      <t>ホウテキ</t>
    </rPh>
    <rPh sb="2" eb="4">
      <t>セイリ</t>
    </rPh>
    <rPh sb="4" eb="5">
      <t>トウ</t>
    </rPh>
    <rPh sb="6" eb="8">
      <t>ジョウキョウ</t>
    </rPh>
    <phoneticPr fontId="1"/>
  </si>
  <si>
    <t>第三者から破産、清算、会社整理、会社更生、民事再生等が申し立てられている</t>
    <rPh sb="0" eb="3">
      <t>ダイサンシャ</t>
    </rPh>
    <rPh sb="5" eb="7">
      <t>ハサン</t>
    </rPh>
    <rPh sb="8" eb="10">
      <t>セイサン</t>
    </rPh>
    <rPh sb="11" eb="13">
      <t>カイシャ</t>
    </rPh>
    <rPh sb="13" eb="15">
      <t>セイリ</t>
    </rPh>
    <rPh sb="16" eb="18">
      <t>カイシャ</t>
    </rPh>
    <rPh sb="18" eb="20">
      <t>コウセイ</t>
    </rPh>
    <rPh sb="21" eb="23">
      <t>ミンジ</t>
    </rPh>
    <rPh sb="23" eb="25">
      <t>サイセイ</t>
    </rPh>
    <rPh sb="25" eb="26">
      <t>トウ</t>
    </rPh>
    <rPh sb="27" eb="28">
      <t>モウ</t>
    </rPh>
    <rPh sb="29" eb="30">
      <t>タ</t>
    </rPh>
    <phoneticPr fontId="1"/>
  </si>
  <si>
    <t>自ら破産、清算、会社整理、会社更生、民事再生等を申し立てている。</t>
    <rPh sb="0" eb="1">
      <t>ミズカ</t>
    </rPh>
    <rPh sb="2" eb="4">
      <t>ハサン</t>
    </rPh>
    <rPh sb="5" eb="7">
      <t>セイサン</t>
    </rPh>
    <rPh sb="8" eb="10">
      <t>カイシャ</t>
    </rPh>
    <rPh sb="10" eb="12">
      <t>セイリ</t>
    </rPh>
    <rPh sb="13" eb="15">
      <t>カイシャ</t>
    </rPh>
    <rPh sb="15" eb="17">
      <t>コウセイ</t>
    </rPh>
    <rPh sb="18" eb="20">
      <t>ミンジ</t>
    </rPh>
    <rPh sb="20" eb="22">
      <t>サイセイ</t>
    </rPh>
    <rPh sb="22" eb="23">
      <t>トウ</t>
    </rPh>
    <rPh sb="24" eb="25">
      <t>モウ</t>
    </rPh>
    <rPh sb="26" eb="27">
      <t>タ</t>
    </rPh>
    <phoneticPr fontId="1"/>
  </si>
  <si>
    <t>手形交換所の取引停止処分を受けている</t>
    <rPh sb="0" eb="2">
      <t>テガタ</t>
    </rPh>
    <rPh sb="2" eb="5">
      <t>コウカンショ</t>
    </rPh>
    <rPh sb="6" eb="8">
      <t>トリヒキ</t>
    </rPh>
    <rPh sb="8" eb="10">
      <t>テイシ</t>
    </rPh>
    <rPh sb="10" eb="12">
      <t>ショブン</t>
    </rPh>
    <rPh sb="13" eb="14">
      <t>ウ</t>
    </rPh>
    <phoneticPr fontId="1"/>
  </si>
  <si>
    <t>元利金の支払状況コード</t>
    <rPh sb="0" eb="3">
      <t>ガンリキン</t>
    </rPh>
    <rPh sb="4" eb="6">
      <t>シハラ</t>
    </rPh>
    <rPh sb="6" eb="8">
      <t>ジョウキョウ</t>
    </rPh>
    <phoneticPr fontId="1"/>
  </si>
  <si>
    <t>条件緩和有り又は１ヶ月未満の延滞</t>
    <rPh sb="0" eb="2">
      <t>ジョウケン</t>
    </rPh>
    <rPh sb="2" eb="4">
      <t>カンワ</t>
    </rPh>
    <rPh sb="4" eb="5">
      <t>ア</t>
    </rPh>
    <rPh sb="6" eb="7">
      <t>マタ</t>
    </rPh>
    <rPh sb="10" eb="11">
      <t>ゲツ</t>
    </rPh>
    <rPh sb="11" eb="13">
      <t>ミマン</t>
    </rPh>
    <rPh sb="14" eb="16">
      <t>エンタイ</t>
    </rPh>
    <phoneticPr fontId="1"/>
  </si>
  <si>
    <t>１ヶ月以上３ヶ月以内の延滞</t>
    <rPh sb="2" eb="3">
      <t>ゲツ</t>
    </rPh>
    <rPh sb="3" eb="5">
      <t>イジョウ</t>
    </rPh>
    <rPh sb="7" eb="8">
      <t>ゲツ</t>
    </rPh>
    <rPh sb="8" eb="10">
      <t>イナイ</t>
    </rPh>
    <rPh sb="11" eb="13">
      <t>エンタイ</t>
    </rPh>
    <phoneticPr fontId="1"/>
  </si>
  <si>
    <t>３ヶ月超６ヶ月未満の延滞</t>
    <rPh sb="2" eb="3">
      <t>ゲツ</t>
    </rPh>
    <rPh sb="3" eb="4">
      <t>チョウ</t>
    </rPh>
    <rPh sb="6" eb="7">
      <t>ゲツ</t>
    </rPh>
    <rPh sb="7" eb="9">
      <t>ミマン</t>
    </rPh>
    <rPh sb="10" eb="12">
      <t>エンタイ</t>
    </rPh>
    <phoneticPr fontId="1"/>
  </si>
  <si>
    <t>６ヶ月以上の延滞</t>
    <rPh sb="2" eb="3">
      <t>ゲツ</t>
    </rPh>
    <rPh sb="3" eb="5">
      <t>イジョウ</t>
    </rPh>
    <rPh sb="6" eb="8">
      <t>エンタイ</t>
    </rPh>
    <phoneticPr fontId="1"/>
  </si>
  <si>
    <t>（会社法法人）減損会計を適用</t>
    <rPh sb="1" eb="3">
      <t>カイシャ</t>
    </rPh>
    <rPh sb="3" eb="4">
      <t>ホウ</t>
    </rPh>
    <rPh sb="4" eb="6">
      <t>ホウジン</t>
    </rPh>
    <rPh sb="7" eb="9">
      <t>ゲンソン</t>
    </rPh>
    <rPh sb="9" eb="11">
      <t>カイケイ</t>
    </rPh>
    <rPh sb="12" eb="14">
      <t>テキヨウ</t>
    </rPh>
    <phoneticPr fontId="1"/>
  </si>
  <si>
    <t>（会社法法人）減損会計を適用せず（事業用固定資産有り）</t>
    <rPh sb="1" eb="3">
      <t>カイシャ</t>
    </rPh>
    <rPh sb="3" eb="4">
      <t>ホウ</t>
    </rPh>
    <rPh sb="4" eb="6">
      <t>ホウジン</t>
    </rPh>
    <rPh sb="7" eb="9">
      <t>ゲンソン</t>
    </rPh>
    <rPh sb="9" eb="11">
      <t>カイケイ</t>
    </rPh>
    <rPh sb="12" eb="14">
      <t>テキヨウ</t>
    </rPh>
    <rPh sb="17" eb="20">
      <t>ジギョウヨウ</t>
    </rPh>
    <rPh sb="20" eb="24">
      <t>コテイシサン</t>
    </rPh>
    <rPh sb="24" eb="25">
      <t>ア</t>
    </rPh>
    <phoneticPr fontId="1"/>
  </si>
  <si>
    <t>（事業用固定資産に対する）減損会計等の適用状況コード</t>
    <rPh sb="1" eb="4">
      <t>ジギョウヨウ</t>
    </rPh>
    <rPh sb="4" eb="8">
      <t>コテイシサン</t>
    </rPh>
    <rPh sb="9" eb="10">
      <t>タイ</t>
    </rPh>
    <rPh sb="13" eb="15">
      <t>ゲンソン</t>
    </rPh>
    <rPh sb="15" eb="17">
      <t>カイケイ</t>
    </rPh>
    <rPh sb="17" eb="18">
      <t>トウ</t>
    </rPh>
    <rPh sb="19" eb="21">
      <t>テキヨウ</t>
    </rPh>
    <rPh sb="21" eb="23">
      <t>ジョウキョウ</t>
    </rPh>
    <phoneticPr fontId="1"/>
  </si>
  <si>
    <t>減損会計等の適用状況</t>
    <rPh sb="0" eb="2">
      <t>ゲンソン</t>
    </rPh>
    <rPh sb="2" eb="4">
      <t>カイケイ</t>
    </rPh>
    <rPh sb="4" eb="5">
      <t>トウ</t>
    </rPh>
    <rPh sb="6" eb="8">
      <t>テキヨウ</t>
    </rPh>
    <rPh sb="8" eb="10">
      <t>ジョウキョウ</t>
    </rPh>
    <phoneticPr fontId="1"/>
  </si>
  <si>
    <t>損失補償付債務の元利償還金に対する財政的支援コード</t>
    <rPh sb="0" eb="2">
      <t>ソンシツ</t>
    </rPh>
    <rPh sb="2" eb="4">
      <t>ホショウ</t>
    </rPh>
    <rPh sb="4" eb="5">
      <t>ツキ</t>
    </rPh>
    <rPh sb="5" eb="7">
      <t>サイム</t>
    </rPh>
    <rPh sb="8" eb="10">
      <t>ガンリ</t>
    </rPh>
    <rPh sb="10" eb="12">
      <t>ショウカン</t>
    </rPh>
    <rPh sb="12" eb="13">
      <t>キン</t>
    </rPh>
    <rPh sb="14" eb="15">
      <t>タイ</t>
    </rPh>
    <rPh sb="17" eb="20">
      <t>ザイセイテキ</t>
    </rPh>
    <rPh sb="20" eb="22">
      <t>シエン</t>
    </rPh>
    <phoneticPr fontId="1"/>
  </si>
  <si>
    <t>損失補償付債務の元利償還費の１０％未満しか、損失補償付与団体からの補助金又は実質的な新規貸付金を受領していない</t>
    <rPh sb="0" eb="2">
      <t>ソンシツ</t>
    </rPh>
    <rPh sb="2" eb="4">
      <t>ホショウ</t>
    </rPh>
    <rPh sb="4" eb="5">
      <t>ツ</t>
    </rPh>
    <rPh sb="5" eb="7">
      <t>サイム</t>
    </rPh>
    <rPh sb="8" eb="10">
      <t>ガンリ</t>
    </rPh>
    <rPh sb="10" eb="12">
      <t>ショウカン</t>
    </rPh>
    <rPh sb="12" eb="13">
      <t>ヒ</t>
    </rPh>
    <rPh sb="17" eb="19">
      <t>ミマン</t>
    </rPh>
    <rPh sb="22" eb="24">
      <t>ソンシツ</t>
    </rPh>
    <rPh sb="24" eb="26">
      <t>ホショウ</t>
    </rPh>
    <rPh sb="26" eb="28">
      <t>フヨ</t>
    </rPh>
    <rPh sb="28" eb="30">
      <t>ダンタイ</t>
    </rPh>
    <rPh sb="33" eb="36">
      <t>ホジョキン</t>
    </rPh>
    <rPh sb="36" eb="37">
      <t>マタ</t>
    </rPh>
    <rPh sb="38" eb="40">
      <t>ジッシツ</t>
    </rPh>
    <rPh sb="40" eb="41">
      <t>テキ</t>
    </rPh>
    <rPh sb="42" eb="44">
      <t>シンキ</t>
    </rPh>
    <rPh sb="44" eb="47">
      <t>カシツケキン</t>
    </rPh>
    <rPh sb="48" eb="50">
      <t>ジュリョウ</t>
    </rPh>
    <phoneticPr fontId="1"/>
  </si>
  <si>
    <t>損失補償付債務の元利償還費の１０％～３０％の損失補償付与団体からの補助金又は実質的な新規貸付金を受領している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22" eb="24">
      <t>ソンシツ</t>
    </rPh>
    <rPh sb="24" eb="26">
      <t>ホショウ</t>
    </rPh>
    <rPh sb="26" eb="28">
      <t>フヨ</t>
    </rPh>
    <rPh sb="28" eb="30">
      <t>ダンタイ</t>
    </rPh>
    <rPh sb="33" eb="36">
      <t>ホジョキン</t>
    </rPh>
    <rPh sb="36" eb="37">
      <t>マタ</t>
    </rPh>
    <rPh sb="38" eb="40">
      <t>ジッシツ</t>
    </rPh>
    <rPh sb="40" eb="41">
      <t>テキ</t>
    </rPh>
    <rPh sb="42" eb="44">
      <t>シンキ</t>
    </rPh>
    <rPh sb="44" eb="47">
      <t>カシツケキン</t>
    </rPh>
    <rPh sb="48" eb="50">
      <t>ジュリョウ</t>
    </rPh>
    <phoneticPr fontId="1"/>
  </si>
  <si>
    <t>損失補償付債務の元利償還費３０％～５０％の損失補償付与団体からの補助金又は実質的な新規貸付金を受領している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21" eb="23">
      <t>ソンシツ</t>
    </rPh>
    <rPh sb="23" eb="25">
      <t>ホショウ</t>
    </rPh>
    <rPh sb="25" eb="27">
      <t>フヨ</t>
    </rPh>
    <rPh sb="27" eb="29">
      <t>ダンタイ</t>
    </rPh>
    <rPh sb="32" eb="35">
      <t>ホジョキン</t>
    </rPh>
    <rPh sb="35" eb="36">
      <t>マタ</t>
    </rPh>
    <rPh sb="37" eb="39">
      <t>ジッシツ</t>
    </rPh>
    <rPh sb="39" eb="40">
      <t>テキ</t>
    </rPh>
    <rPh sb="41" eb="43">
      <t>シンキ</t>
    </rPh>
    <rPh sb="43" eb="46">
      <t>カシツケキン</t>
    </rPh>
    <rPh sb="47" eb="49">
      <t>ジュリョウ</t>
    </rPh>
    <phoneticPr fontId="1"/>
  </si>
  <si>
    <t>損失補償付債務の元利償還費５０％～７０％の損失補償付与団体からの補助金又は実質的な新規貸付金を受領している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21" eb="23">
      <t>ソンシツ</t>
    </rPh>
    <rPh sb="23" eb="25">
      <t>ホショウ</t>
    </rPh>
    <rPh sb="25" eb="27">
      <t>フヨ</t>
    </rPh>
    <rPh sb="27" eb="29">
      <t>ダンタイ</t>
    </rPh>
    <rPh sb="32" eb="35">
      <t>ホジョキン</t>
    </rPh>
    <rPh sb="35" eb="36">
      <t>マタ</t>
    </rPh>
    <rPh sb="37" eb="39">
      <t>ジッシツ</t>
    </rPh>
    <rPh sb="39" eb="40">
      <t>テキ</t>
    </rPh>
    <rPh sb="41" eb="43">
      <t>シンキ</t>
    </rPh>
    <rPh sb="43" eb="46">
      <t>カシツケキン</t>
    </rPh>
    <rPh sb="47" eb="49">
      <t>ジュリョウ</t>
    </rPh>
    <phoneticPr fontId="1"/>
  </si>
  <si>
    <t>損失補償付債務の元利償還費７０％以上の損失補償付与団体からの補助金又は実質的な新規貸付金を受領している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16" eb="18">
      <t>イジョウ</t>
    </rPh>
    <rPh sb="19" eb="21">
      <t>ソンシツ</t>
    </rPh>
    <rPh sb="21" eb="23">
      <t>ホショウ</t>
    </rPh>
    <rPh sb="23" eb="25">
      <t>フヨ</t>
    </rPh>
    <rPh sb="25" eb="27">
      <t>ダンタイ</t>
    </rPh>
    <rPh sb="30" eb="33">
      <t>ホジョキン</t>
    </rPh>
    <rPh sb="33" eb="34">
      <t>マタ</t>
    </rPh>
    <rPh sb="35" eb="37">
      <t>ジッシツ</t>
    </rPh>
    <rPh sb="37" eb="38">
      <t>テキ</t>
    </rPh>
    <rPh sb="39" eb="41">
      <t>シンキ</t>
    </rPh>
    <rPh sb="41" eb="44">
      <t>カシツケキン</t>
    </rPh>
    <rPh sb="45" eb="47">
      <t>ジュリョウ</t>
    </rPh>
    <phoneticPr fontId="1"/>
  </si>
  <si>
    <t>損失補償付債務の元利償還費について、損失補償付与団体からの補助金または実質的な新規貸付金を受領していない</t>
    <rPh sb="0" eb="2">
      <t>ソンシツ</t>
    </rPh>
    <rPh sb="2" eb="4">
      <t>ホショウ</t>
    </rPh>
    <rPh sb="4" eb="5">
      <t>ツ</t>
    </rPh>
    <rPh sb="5" eb="7">
      <t>サイム</t>
    </rPh>
    <rPh sb="8" eb="10">
      <t>ガンリ</t>
    </rPh>
    <rPh sb="10" eb="12">
      <t>ショウカン</t>
    </rPh>
    <rPh sb="12" eb="13">
      <t>ヒ</t>
    </rPh>
    <rPh sb="18" eb="20">
      <t>ソンシツ</t>
    </rPh>
    <rPh sb="20" eb="22">
      <t>ホショウ</t>
    </rPh>
    <rPh sb="22" eb="24">
      <t>フヨ</t>
    </rPh>
    <rPh sb="24" eb="26">
      <t>ダンタイ</t>
    </rPh>
    <rPh sb="29" eb="31">
      <t>ホジョ</t>
    </rPh>
    <rPh sb="31" eb="32">
      <t>キン</t>
    </rPh>
    <rPh sb="35" eb="37">
      <t>ジッシツ</t>
    </rPh>
    <rPh sb="37" eb="38">
      <t>テキ</t>
    </rPh>
    <rPh sb="39" eb="41">
      <t>シンキ</t>
    </rPh>
    <rPh sb="41" eb="44">
      <t>カシツケキン</t>
    </rPh>
    <rPh sb="45" eb="47">
      <t>ジュリョウ</t>
    </rPh>
    <phoneticPr fontId="1"/>
  </si>
  <si>
    <t>条件緩和無しかつ延滞無し</t>
    <rPh sb="0" eb="2">
      <t>ジョウケン</t>
    </rPh>
    <rPh sb="2" eb="4">
      <t>カンワ</t>
    </rPh>
    <rPh sb="4" eb="5">
      <t>ナ</t>
    </rPh>
    <rPh sb="8" eb="10">
      <t>エンタイ</t>
    </rPh>
    <rPh sb="10" eb="11">
      <t>ナ</t>
    </rPh>
    <phoneticPr fontId="1"/>
  </si>
  <si>
    <t>地方公共団体からの財政的支援の状況コード</t>
    <rPh sb="0" eb="2">
      <t>チホウ</t>
    </rPh>
    <rPh sb="2" eb="4">
      <t>コウキョウ</t>
    </rPh>
    <rPh sb="4" eb="6">
      <t>ダンタイ</t>
    </rPh>
    <rPh sb="9" eb="11">
      <t>ザイセイ</t>
    </rPh>
    <rPh sb="11" eb="12">
      <t>テキ</t>
    </rPh>
    <rPh sb="12" eb="14">
      <t>シエン</t>
    </rPh>
    <rPh sb="15" eb="17">
      <t>ジョウキョウ</t>
    </rPh>
    <phoneticPr fontId="1"/>
  </si>
  <si>
    <t>損失補償及び出資、貸付金を除き、補助金又はこれに類する財政的支援を受けていない</t>
    <rPh sb="0" eb="2">
      <t>ソンシツ</t>
    </rPh>
    <rPh sb="2" eb="4">
      <t>ホショウ</t>
    </rPh>
    <rPh sb="4" eb="5">
      <t>オヨ</t>
    </rPh>
    <rPh sb="6" eb="8">
      <t>シュッシ</t>
    </rPh>
    <rPh sb="9" eb="12">
      <t>カシツケキン</t>
    </rPh>
    <rPh sb="13" eb="14">
      <t>ノゾ</t>
    </rPh>
    <rPh sb="16" eb="19">
      <t>ホジョキン</t>
    </rPh>
    <rPh sb="19" eb="20">
      <t>マタ</t>
    </rPh>
    <rPh sb="24" eb="25">
      <t>ルイ</t>
    </rPh>
    <rPh sb="27" eb="30">
      <t>ザイセイテキ</t>
    </rPh>
    <rPh sb="30" eb="32">
      <t>シエン</t>
    </rPh>
    <rPh sb="33" eb="34">
      <t>ウ</t>
    </rPh>
    <phoneticPr fontId="1"/>
  </si>
  <si>
    <t>損失補償及び出資、貸付金を除き、補助金又はこれに類する財政的支援を受けている</t>
    <rPh sb="0" eb="2">
      <t>ソンシツ</t>
    </rPh>
    <rPh sb="2" eb="4">
      <t>ホショウ</t>
    </rPh>
    <rPh sb="4" eb="5">
      <t>オヨ</t>
    </rPh>
    <rPh sb="6" eb="8">
      <t>シュッシ</t>
    </rPh>
    <rPh sb="9" eb="12">
      <t>カシツケキン</t>
    </rPh>
    <rPh sb="13" eb="14">
      <t>ノゾ</t>
    </rPh>
    <rPh sb="16" eb="19">
      <t>ホジョキン</t>
    </rPh>
    <rPh sb="19" eb="20">
      <t>マタ</t>
    </rPh>
    <rPh sb="24" eb="25">
      <t>ルイ</t>
    </rPh>
    <rPh sb="27" eb="30">
      <t>ザイセイテキ</t>
    </rPh>
    <rPh sb="30" eb="32">
      <t>シエン</t>
    </rPh>
    <rPh sb="33" eb="34">
      <t>ウ</t>
    </rPh>
    <phoneticPr fontId="1"/>
  </si>
  <si>
    <t>適格格付会社の格付会社コード</t>
    <rPh sb="0" eb="2">
      <t>テキカク</t>
    </rPh>
    <rPh sb="2" eb="4">
      <t>カクヅ</t>
    </rPh>
    <rPh sb="4" eb="6">
      <t>カイシャ</t>
    </rPh>
    <rPh sb="7" eb="9">
      <t>カクヅ</t>
    </rPh>
    <rPh sb="9" eb="11">
      <t>カイシャ</t>
    </rPh>
    <phoneticPr fontId="1"/>
  </si>
  <si>
    <t>株式会社格付投資情報センター</t>
    <rPh sb="0" eb="2">
      <t>カブシキ</t>
    </rPh>
    <rPh sb="2" eb="4">
      <t>カイシャ</t>
    </rPh>
    <rPh sb="4" eb="6">
      <t>カクヅ</t>
    </rPh>
    <rPh sb="6" eb="8">
      <t>トウシ</t>
    </rPh>
    <rPh sb="8" eb="10">
      <t>ジョウホウ</t>
    </rPh>
    <phoneticPr fontId="1"/>
  </si>
  <si>
    <t>株式会社日本格付研究所</t>
    <rPh sb="0" eb="2">
      <t>カブシキ</t>
    </rPh>
    <rPh sb="2" eb="4">
      <t>カイシャ</t>
    </rPh>
    <rPh sb="4" eb="6">
      <t>ニホン</t>
    </rPh>
    <rPh sb="6" eb="8">
      <t>カクヅ</t>
    </rPh>
    <rPh sb="8" eb="11">
      <t>ケンキュウショ</t>
    </rPh>
    <phoneticPr fontId="1"/>
  </si>
  <si>
    <t>適格格付会社以外の格付会社コード</t>
    <rPh sb="0" eb="2">
      <t>テキカク</t>
    </rPh>
    <rPh sb="2" eb="4">
      <t>カクヅ</t>
    </rPh>
    <rPh sb="4" eb="6">
      <t>カイシャ</t>
    </rPh>
    <rPh sb="6" eb="8">
      <t>イガイ</t>
    </rPh>
    <rPh sb="9" eb="11">
      <t>カクヅ</t>
    </rPh>
    <rPh sb="11" eb="13">
      <t>カイシャ</t>
    </rPh>
    <phoneticPr fontId="1"/>
  </si>
  <si>
    <t>株式会社格付投資情報センター
中堅企業格付け</t>
    <rPh sb="0" eb="2">
      <t>カブシキ</t>
    </rPh>
    <rPh sb="2" eb="4">
      <t>カイシャ</t>
    </rPh>
    <rPh sb="4" eb="6">
      <t>カクヅ</t>
    </rPh>
    <rPh sb="6" eb="8">
      <t>トウシ</t>
    </rPh>
    <rPh sb="8" eb="10">
      <t>ジョウホウ</t>
    </rPh>
    <rPh sb="15" eb="17">
      <t>チュウケン</t>
    </rPh>
    <rPh sb="17" eb="19">
      <t>キギョウ</t>
    </rPh>
    <rPh sb="19" eb="21">
      <t>カクヅ</t>
    </rPh>
    <phoneticPr fontId="1"/>
  </si>
  <si>
    <t>スタンダード・アンド・プアーズ・レーティングズ・サービシズ
日本ＳＭＥ格付け</t>
    <rPh sb="30" eb="32">
      <t>ニホン</t>
    </rPh>
    <rPh sb="35" eb="37">
      <t>カクヅ</t>
    </rPh>
    <phoneticPr fontId="1"/>
  </si>
  <si>
    <t>その他</t>
    <rPh sb="2" eb="3">
      <t>タ</t>
    </rPh>
    <phoneticPr fontId="1"/>
  </si>
  <si>
    <t>依頼格付の取得有無コード</t>
    <rPh sb="0" eb="2">
      <t>イライ</t>
    </rPh>
    <rPh sb="2" eb="4">
      <t>カクヅ</t>
    </rPh>
    <rPh sb="5" eb="7">
      <t>シュトク</t>
    </rPh>
    <rPh sb="7" eb="9">
      <t>ウム</t>
    </rPh>
    <phoneticPr fontId="1"/>
  </si>
  <si>
    <t>依頼格付けを取得している</t>
    <rPh sb="0" eb="2">
      <t>イライ</t>
    </rPh>
    <rPh sb="2" eb="4">
      <t>カクヅ</t>
    </rPh>
    <rPh sb="6" eb="8">
      <t>シュトク</t>
    </rPh>
    <phoneticPr fontId="1"/>
  </si>
  <si>
    <t>依頼格付けを取得していない</t>
    <rPh sb="0" eb="2">
      <t>イライ</t>
    </rPh>
    <rPh sb="2" eb="4">
      <t>カクヅ</t>
    </rPh>
    <rPh sb="6" eb="8">
      <t>シュトク</t>
    </rPh>
    <phoneticPr fontId="1"/>
  </si>
  <si>
    <t>純資産
Ｆ　</t>
    <rPh sb="0" eb="3">
      <t>ジュンシサン</t>
    </rPh>
    <phoneticPr fontId="1"/>
  </si>
  <si>
    <t>○　損失補償以外の信用補完措置について具体的に記載（金額の算出方法、内容等）</t>
    <rPh sb="2" eb="4">
      <t>ソンシツ</t>
    </rPh>
    <rPh sb="4" eb="6">
      <t>ホショウ</t>
    </rPh>
    <rPh sb="6" eb="8">
      <t>イガイ</t>
    </rPh>
    <rPh sb="9" eb="11">
      <t>シンヨウ</t>
    </rPh>
    <rPh sb="11" eb="13">
      <t>ホカン</t>
    </rPh>
    <rPh sb="13" eb="15">
      <t>ソチ</t>
    </rPh>
    <rPh sb="19" eb="22">
      <t>グタイテキ</t>
    </rPh>
    <rPh sb="23" eb="25">
      <t>キサイ</t>
    </rPh>
    <rPh sb="26" eb="28">
      <t>キンガク</t>
    </rPh>
    <rPh sb="29" eb="31">
      <t>サンシュツ</t>
    </rPh>
    <rPh sb="31" eb="33">
      <t>ホウホウ</t>
    </rPh>
    <rPh sb="34" eb="36">
      <t>ナイヨウ</t>
    </rPh>
    <rPh sb="36" eb="37">
      <t>トウ</t>
    </rPh>
    <phoneticPr fontId="7"/>
  </si>
  <si>
    <t>○　法人形態（備考）</t>
    <rPh sb="2" eb="4">
      <t>ホウジン</t>
    </rPh>
    <rPh sb="4" eb="6">
      <t>ケイタイ</t>
    </rPh>
    <rPh sb="7" eb="9">
      <t>ビコウ</t>
    </rPh>
    <phoneticPr fontId="7"/>
  </si>
  <si>
    <t>○　適用会計基準（備考）</t>
    <rPh sb="2" eb="4">
      <t>テキヨウ</t>
    </rPh>
    <rPh sb="4" eb="6">
      <t>カイケイ</t>
    </rPh>
    <rPh sb="6" eb="8">
      <t>キジュン</t>
    </rPh>
    <rPh sb="9" eb="11">
      <t>ビコウ</t>
    </rPh>
    <phoneticPr fontId="7"/>
  </si>
  <si>
    <t>○　財務諸表の確認状況（備考）</t>
    <rPh sb="2" eb="4">
      <t>ザイム</t>
    </rPh>
    <rPh sb="4" eb="6">
      <t>ショヒョウ</t>
    </rPh>
    <rPh sb="7" eb="9">
      <t>カクニン</t>
    </rPh>
    <rPh sb="9" eb="11">
      <t>ジョウキョウ</t>
    </rPh>
    <rPh sb="12" eb="14">
      <t>ビコウ</t>
    </rPh>
    <phoneticPr fontId="7"/>
  </si>
  <si>
    <t>○　販売用土地の評価（備考）</t>
    <rPh sb="2" eb="4">
      <t>ハンバイ</t>
    </rPh>
    <rPh sb="4" eb="5">
      <t>ヨウ</t>
    </rPh>
    <rPh sb="5" eb="7">
      <t>トチ</t>
    </rPh>
    <rPh sb="8" eb="10">
      <t>ヒョウカ</t>
    </rPh>
    <rPh sb="11" eb="13">
      <t>ビコウ</t>
    </rPh>
    <phoneticPr fontId="7"/>
  </si>
  <si>
    <t>○　未売出土地の評価（備考）</t>
    <rPh sb="2" eb="3">
      <t>ミ</t>
    </rPh>
    <rPh sb="3" eb="5">
      <t>ウリダ</t>
    </rPh>
    <rPh sb="5" eb="7">
      <t>トチ</t>
    </rPh>
    <rPh sb="8" eb="10">
      <t>ヒョウカ</t>
    </rPh>
    <rPh sb="11" eb="13">
      <t>ビコウ</t>
    </rPh>
    <phoneticPr fontId="7"/>
  </si>
  <si>
    <t>○　会計年度（備考）</t>
    <rPh sb="2" eb="4">
      <t>カイケイ</t>
    </rPh>
    <rPh sb="4" eb="6">
      <t>ネンド</t>
    </rPh>
    <rPh sb="7" eb="9">
      <t>ビコウ</t>
    </rPh>
    <phoneticPr fontId="7"/>
  </si>
  <si>
    <t>損失補償付債務額以上</t>
    <rPh sb="7" eb="8">
      <t>ガク</t>
    </rPh>
    <rPh sb="8" eb="10">
      <t>イジョウ</t>
    </rPh>
    <phoneticPr fontId="5"/>
  </si>
  <si>
    <t>5年後債務超過額又は5年後損失補償付債務額のどちらか低い額が</t>
    <rPh sb="1" eb="3">
      <t>ネンゴ</t>
    </rPh>
    <rPh sb="3" eb="5">
      <t>サイム</t>
    </rPh>
    <rPh sb="5" eb="8">
      <t>チョウカガク</t>
    </rPh>
    <rPh sb="8" eb="9">
      <t>マタ</t>
    </rPh>
    <rPh sb="11" eb="13">
      <t>ネンゴ</t>
    </rPh>
    <rPh sb="13" eb="15">
      <t>ソンシツ</t>
    </rPh>
    <rPh sb="15" eb="17">
      <t>ホショウ</t>
    </rPh>
    <rPh sb="17" eb="18">
      <t>ツ</t>
    </rPh>
    <rPh sb="18" eb="20">
      <t>サイム</t>
    </rPh>
    <rPh sb="20" eb="21">
      <t>ガク</t>
    </rPh>
    <rPh sb="26" eb="27">
      <t>ヒク</t>
    </rPh>
    <rPh sb="28" eb="29">
      <t>ガク</t>
    </rPh>
    <phoneticPr fontId="5"/>
  </si>
  <si>
    <t>損失補償付債務額の1/4未満</t>
    <rPh sb="0" eb="2">
      <t>ソンシツ</t>
    </rPh>
    <rPh sb="2" eb="4">
      <t>ホショウ</t>
    </rPh>
    <rPh sb="4" eb="5">
      <t>ツ</t>
    </rPh>
    <rPh sb="5" eb="7">
      <t>サイム</t>
    </rPh>
    <rPh sb="7" eb="8">
      <t>ガク</t>
    </rPh>
    <rPh sb="12" eb="14">
      <t>ミマン</t>
    </rPh>
    <phoneticPr fontId="5"/>
  </si>
  <si>
    <t>損失補償付債務額の1/4以上～1/2未満</t>
    <rPh sb="7" eb="8">
      <t>ガク</t>
    </rPh>
    <rPh sb="12" eb="14">
      <t>イジョウ</t>
    </rPh>
    <rPh sb="18" eb="20">
      <t>ミマン</t>
    </rPh>
    <phoneticPr fontId="5"/>
  </si>
  <si>
    <t>損失補償付債務額の1/2以上～3/4未満</t>
    <rPh sb="7" eb="8">
      <t>ガク</t>
    </rPh>
    <rPh sb="12" eb="14">
      <t>イジョウ</t>
    </rPh>
    <rPh sb="18" eb="20">
      <t>ミマン</t>
    </rPh>
    <phoneticPr fontId="5"/>
  </si>
  <si>
    <t>損失補償付債務額の3/4以上～損失補償付債務額未満</t>
    <rPh sb="7" eb="8">
      <t>ガク</t>
    </rPh>
    <rPh sb="12" eb="14">
      <t>イジョウ</t>
    </rPh>
    <rPh sb="15" eb="17">
      <t>ソンシツ</t>
    </rPh>
    <rPh sb="17" eb="19">
      <t>ホショウ</t>
    </rPh>
    <rPh sb="19" eb="20">
      <t>ツ</t>
    </rPh>
    <rPh sb="20" eb="22">
      <t>サイム</t>
    </rPh>
    <rPh sb="22" eb="23">
      <t>ガク</t>
    </rPh>
    <rPh sb="23" eb="25">
      <t>ミマン</t>
    </rPh>
    <phoneticPr fontId="5"/>
  </si>
  <si>
    <t>損失補償付債務額の1/4未満</t>
    <rPh sb="7" eb="8">
      <t>ガク</t>
    </rPh>
    <rPh sb="12" eb="14">
      <t>ミマン</t>
    </rPh>
    <phoneticPr fontId="5"/>
  </si>
  <si>
    <t>損失補償付債務額の3/4以上～損失補償付債務額未満</t>
    <rPh sb="7" eb="8">
      <t>ガク</t>
    </rPh>
    <rPh sb="12" eb="14">
      <t>イジョウ</t>
    </rPh>
    <rPh sb="15" eb="17">
      <t>ソンシツ</t>
    </rPh>
    <rPh sb="17" eb="19">
      <t>ホショウ</t>
    </rPh>
    <rPh sb="19" eb="20">
      <t>ツ</t>
    </rPh>
    <rPh sb="20" eb="23">
      <t>サイムガク</t>
    </rPh>
    <rPh sb="23" eb="25">
      <t>ミマン</t>
    </rPh>
    <phoneticPr fontId="5"/>
  </si>
  <si>
    <t>損失補償付債務額の
1/20未満</t>
    <rPh sb="0" eb="2">
      <t>ソンシツ</t>
    </rPh>
    <rPh sb="2" eb="4">
      <t>ホショウ</t>
    </rPh>
    <rPh sb="4" eb="5">
      <t>ツ</t>
    </rPh>
    <rPh sb="5" eb="7">
      <t>サイム</t>
    </rPh>
    <rPh sb="7" eb="8">
      <t>ガク</t>
    </rPh>
    <rPh sb="14" eb="16">
      <t>ミマン</t>
    </rPh>
    <phoneticPr fontId="5"/>
  </si>
  <si>
    <t>損失補償付債務額の1/20以上～1/10未満</t>
    <rPh sb="0" eb="2">
      <t>ソンシツ</t>
    </rPh>
    <rPh sb="2" eb="4">
      <t>ホショウ</t>
    </rPh>
    <rPh sb="4" eb="5">
      <t>ツ</t>
    </rPh>
    <rPh sb="5" eb="7">
      <t>サイム</t>
    </rPh>
    <rPh sb="7" eb="8">
      <t>ガク</t>
    </rPh>
    <rPh sb="13" eb="15">
      <t>イジョウ</t>
    </rPh>
    <rPh sb="20" eb="22">
      <t>ミマン</t>
    </rPh>
    <phoneticPr fontId="5"/>
  </si>
  <si>
    <t>損失補償付債務額の1/10以上～1/5未満</t>
    <rPh sb="0" eb="2">
      <t>ソンシツ</t>
    </rPh>
    <rPh sb="2" eb="4">
      <t>ホショウ</t>
    </rPh>
    <rPh sb="4" eb="5">
      <t>ツ</t>
    </rPh>
    <rPh sb="5" eb="7">
      <t>サイム</t>
    </rPh>
    <rPh sb="7" eb="8">
      <t>ガク</t>
    </rPh>
    <rPh sb="13" eb="15">
      <t>イジョウ</t>
    </rPh>
    <rPh sb="19" eb="21">
      <t>ミマン</t>
    </rPh>
    <phoneticPr fontId="5"/>
  </si>
  <si>
    <t>損失補償付債務額の1/5以上～1/2未満</t>
    <rPh sb="0" eb="2">
      <t>ソンシツ</t>
    </rPh>
    <rPh sb="2" eb="4">
      <t>ホショウ</t>
    </rPh>
    <rPh sb="4" eb="5">
      <t>ツ</t>
    </rPh>
    <rPh sb="5" eb="7">
      <t>サイム</t>
    </rPh>
    <rPh sb="7" eb="8">
      <t>ガク</t>
    </rPh>
    <rPh sb="12" eb="14">
      <t>イジョウ</t>
    </rPh>
    <rPh sb="18" eb="20">
      <t>ミマン</t>
    </rPh>
    <phoneticPr fontId="5"/>
  </si>
  <si>
    <t>損失補償付債務額の
1/2以上</t>
    <rPh sb="0" eb="2">
      <t>ソンシツ</t>
    </rPh>
    <rPh sb="2" eb="4">
      <t>ホショウ</t>
    </rPh>
    <rPh sb="4" eb="5">
      <t>ツ</t>
    </rPh>
    <rPh sb="5" eb="7">
      <t>サイム</t>
    </rPh>
    <rPh sb="7" eb="8">
      <t>ガク</t>
    </rPh>
    <rPh sb="13" eb="15">
      <t>イジョウ</t>
    </rPh>
    <phoneticPr fontId="5"/>
  </si>
  <si>
    <t>債務超過額の1/3以上</t>
    <rPh sb="0" eb="2">
      <t>サイム</t>
    </rPh>
    <rPh sb="2" eb="4">
      <t>チョウカ</t>
    </rPh>
    <rPh sb="4" eb="5">
      <t>ガク</t>
    </rPh>
    <rPh sb="9" eb="11">
      <t>イジョウ</t>
    </rPh>
    <phoneticPr fontId="5"/>
  </si>
  <si>
    <t>債務超過額の1/5以上～1/3未満</t>
    <rPh sb="0" eb="2">
      <t>サイム</t>
    </rPh>
    <rPh sb="2" eb="4">
      <t>チョウカ</t>
    </rPh>
    <rPh sb="4" eb="5">
      <t>ガク</t>
    </rPh>
    <rPh sb="9" eb="11">
      <t>イジョウ</t>
    </rPh>
    <rPh sb="15" eb="17">
      <t>ミマン</t>
    </rPh>
    <phoneticPr fontId="5"/>
  </si>
  <si>
    <t>債務超過額の1/10以上～1/5未満</t>
    <rPh sb="0" eb="2">
      <t>サイム</t>
    </rPh>
    <rPh sb="2" eb="4">
      <t>チョウカ</t>
    </rPh>
    <rPh sb="4" eb="5">
      <t>ガク</t>
    </rPh>
    <rPh sb="10" eb="12">
      <t>イジョウ</t>
    </rPh>
    <rPh sb="16" eb="18">
      <t>ミマン</t>
    </rPh>
    <phoneticPr fontId="5"/>
  </si>
  <si>
    <t>債務超過額の1/10未満</t>
    <rPh sb="0" eb="2">
      <t>サイム</t>
    </rPh>
    <rPh sb="2" eb="4">
      <t>チョウカ</t>
    </rPh>
    <rPh sb="4" eb="5">
      <t>ガク</t>
    </rPh>
    <rPh sb="10" eb="12">
      <t>ミマン</t>
    </rPh>
    <phoneticPr fontId="5"/>
  </si>
  <si>
    <t>債務超過額の1/3～1/5</t>
    <rPh sb="0" eb="2">
      <t>サイム</t>
    </rPh>
    <rPh sb="2" eb="4">
      <t>チョウカ</t>
    </rPh>
    <rPh sb="4" eb="5">
      <t>ガク</t>
    </rPh>
    <phoneticPr fontId="5"/>
  </si>
  <si>
    <t>債務超過額の1/5～1/10</t>
    <rPh sb="0" eb="2">
      <t>サイム</t>
    </rPh>
    <rPh sb="2" eb="4">
      <t>チョウカ</t>
    </rPh>
    <rPh sb="4" eb="5">
      <t>ガク</t>
    </rPh>
    <phoneticPr fontId="5"/>
  </si>
  <si>
    <t>損失補償付債務額の1/20未満</t>
    <rPh sb="0" eb="2">
      <t>ソンシツ</t>
    </rPh>
    <rPh sb="2" eb="4">
      <t>ホショウ</t>
    </rPh>
    <rPh sb="4" eb="5">
      <t>ツ</t>
    </rPh>
    <rPh sb="5" eb="7">
      <t>サイム</t>
    </rPh>
    <rPh sb="7" eb="8">
      <t>ガク</t>
    </rPh>
    <rPh sb="13" eb="15">
      <t>ミマン</t>
    </rPh>
    <phoneticPr fontId="5"/>
  </si>
  <si>
    <t>損失補償付債務額の1/2以上</t>
    <rPh sb="0" eb="2">
      <t>ソンシツ</t>
    </rPh>
    <rPh sb="2" eb="4">
      <t>ホショウ</t>
    </rPh>
    <rPh sb="4" eb="5">
      <t>ツ</t>
    </rPh>
    <rPh sb="5" eb="7">
      <t>サイム</t>
    </rPh>
    <rPh sb="7" eb="8">
      <t>ガク</t>
    </rPh>
    <rPh sb="12" eb="14">
      <t>イジョウ</t>
    </rPh>
    <phoneticPr fontId="5"/>
  </si>
  <si>
    <t>損失補償付
債務額の1/20未満</t>
    <rPh sb="0" eb="2">
      <t>ソンシツ</t>
    </rPh>
    <rPh sb="2" eb="4">
      <t>ホショウ</t>
    </rPh>
    <rPh sb="4" eb="5">
      <t>ツ</t>
    </rPh>
    <rPh sb="6" eb="8">
      <t>サイム</t>
    </rPh>
    <rPh sb="8" eb="9">
      <t>ガク</t>
    </rPh>
    <rPh sb="14" eb="16">
      <t>ミマン</t>
    </rPh>
    <phoneticPr fontId="5"/>
  </si>
  <si>
    <t>損失補償付
債務額の1/20以上～1/10未満</t>
    <rPh sb="0" eb="2">
      <t>ソンシツ</t>
    </rPh>
    <rPh sb="2" eb="4">
      <t>ホショウ</t>
    </rPh>
    <rPh sb="4" eb="5">
      <t>ツ</t>
    </rPh>
    <rPh sb="6" eb="8">
      <t>サイム</t>
    </rPh>
    <rPh sb="8" eb="9">
      <t>ガク</t>
    </rPh>
    <rPh sb="14" eb="16">
      <t>イジョウ</t>
    </rPh>
    <rPh sb="21" eb="23">
      <t>ミマン</t>
    </rPh>
    <phoneticPr fontId="5"/>
  </si>
  <si>
    <t>損失補償付
債務額の1/10以上～1/5未満</t>
    <rPh sb="0" eb="2">
      <t>ソンシツ</t>
    </rPh>
    <rPh sb="2" eb="4">
      <t>ホショウ</t>
    </rPh>
    <rPh sb="4" eb="5">
      <t>ツ</t>
    </rPh>
    <rPh sb="6" eb="8">
      <t>サイム</t>
    </rPh>
    <rPh sb="8" eb="9">
      <t>ガク</t>
    </rPh>
    <rPh sb="14" eb="16">
      <t>イジョウ</t>
    </rPh>
    <rPh sb="20" eb="22">
      <t>ミマン</t>
    </rPh>
    <phoneticPr fontId="5"/>
  </si>
  <si>
    <t>損失補償付
債務額の1/5以上～1/2未満</t>
    <rPh sb="0" eb="2">
      <t>ソンシツ</t>
    </rPh>
    <rPh sb="2" eb="4">
      <t>ホショウ</t>
    </rPh>
    <rPh sb="4" eb="5">
      <t>ツ</t>
    </rPh>
    <rPh sb="6" eb="8">
      <t>サイム</t>
    </rPh>
    <rPh sb="8" eb="9">
      <t>ガク</t>
    </rPh>
    <rPh sb="13" eb="15">
      <t>イジョウ</t>
    </rPh>
    <rPh sb="19" eb="21">
      <t>ミマン</t>
    </rPh>
    <phoneticPr fontId="5"/>
  </si>
  <si>
    <t>損失補償付
債務額の1/2以上</t>
    <rPh sb="0" eb="2">
      <t>ソンシツ</t>
    </rPh>
    <rPh sb="2" eb="4">
      <t>ホショウ</t>
    </rPh>
    <rPh sb="4" eb="5">
      <t>ツ</t>
    </rPh>
    <rPh sb="6" eb="8">
      <t>サイム</t>
    </rPh>
    <rPh sb="8" eb="9">
      <t>ガク</t>
    </rPh>
    <rPh sb="13" eb="15">
      <t>イジョウ</t>
    </rPh>
    <phoneticPr fontId="5"/>
  </si>
  <si>
    <t>当該地方公共団体の監査委員による監査</t>
    <rPh sb="0" eb="2">
      <t>トウガイ</t>
    </rPh>
    <rPh sb="2" eb="4">
      <t>チホウ</t>
    </rPh>
    <rPh sb="4" eb="6">
      <t>コウキョウ</t>
    </rPh>
    <rPh sb="6" eb="8">
      <t>ダンタイ</t>
    </rPh>
    <rPh sb="9" eb="11">
      <t>カンサ</t>
    </rPh>
    <rPh sb="11" eb="13">
      <t>イイン</t>
    </rPh>
    <rPh sb="16" eb="18">
      <t>カンサ</t>
    </rPh>
    <phoneticPr fontId="1"/>
  </si>
  <si>
    <t>未売出土地の評価コード（不動産型取引以外も該当があれば回答のこと。林業公社は除く。）</t>
    <rPh sb="0" eb="1">
      <t>ミ</t>
    </rPh>
    <rPh sb="1" eb="3">
      <t>ウリダ</t>
    </rPh>
    <rPh sb="3" eb="5">
      <t>トチ</t>
    </rPh>
    <rPh sb="6" eb="8">
      <t>ヒョウカ</t>
    </rPh>
    <rPh sb="12" eb="15">
      <t>フドウサン</t>
    </rPh>
    <rPh sb="15" eb="16">
      <t>ガタ</t>
    </rPh>
    <rPh sb="16" eb="18">
      <t>トリヒキ</t>
    </rPh>
    <rPh sb="18" eb="20">
      <t>イガイ</t>
    </rPh>
    <rPh sb="21" eb="23">
      <t>ガイトウ</t>
    </rPh>
    <rPh sb="27" eb="29">
      <t>カイトウ</t>
    </rPh>
    <rPh sb="33" eb="35">
      <t>リンギョウ</t>
    </rPh>
    <rPh sb="35" eb="37">
      <t>コウシャ</t>
    </rPh>
    <rPh sb="38" eb="39">
      <t>ノゾ</t>
    </rPh>
    <phoneticPr fontId="1"/>
  </si>
  <si>
    <t>販売用土地の評価コード（不動産取引型以外も該当があれば回答のこと。林業公社は除く。）</t>
    <rPh sb="0" eb="3">
      <t>ハンバイヨウ</t>
    </rPh>
    <rPh sb="3" eb="5">
      <t>トチ</t>
    </rPh>
    <rPh sb="6" eb="8">
      <t>ヒョウカ</t>
    </rPh>
    <rPh sb="12" eb="15">
      <t>フドウサン</t>
    </rPh>
    <rPh sb="15" eb="17">
      <t>トリヒキ</t>
    </rPh>
    <rPh sb="17" eb="18">
      <t>ガタ</t>
    </rPh>
    <rPh sb="18" eb="20">
      <t>イガイ</t>
    </rPh>
    <rPh sb="21" eb="23">
      <t>ガイトウ</t>
    </rPh>
    <rPh sb="27" eb="29">
      <t>カイトウ</t>
    </rPh>
    <rPh sb="33" eb="35">
      <t>リンギョウ</t>
    </rPh>
    <rPh sb="35" eb="37">
      <t>コウシャ</t>
    </rPh>
    <rPh sb="38" eb="39">
      <t>ノゾ</t>
    </rPh>
    <phoneticPr fontId="1"/>
  </si>
  <si>
    <r>
      <t>損失補償付債務</t>
    </r>
    <r>
      <rPr>
        <sz val="10"/>
        <rFont val="ＭＳ Ｐゴシック"/>
        <family val="3"/>
        <charset val="128"/>
      </rPr>
      <t>残高
A</t>
    </r>
    <rPh sb="0" eb="2">
      <t>ソンシツ</t>
    </rPh>
    <rPh sb="2" eb="4">
      <t>ホショウ</t>
    </rPh>
    <rPh sb="4" eb="5">
      <t>ツ</t>
    </rPh>
    <rPh sb="5" eb="7">
      <t>サイム</t>
    </rPh>
    <rPh sb="7" eb="9">
      <t>ザンダカ</t>
    </rPh>
    <phoneticPr fontId="1"/>
  </si>
  <si>
    <r>
      <t>（注）平均残存年数は、</t>
    </r>
    <r>
      <rPr>
        <sz val="9"/>
        <rFont val="ＭＳ Ｐゴシック"/>
        <family val="3"/>
        <charset val="128"/>
      </rPr>
      <t>加重平均により求めた数とし、１年未満については12ヶ月で除し、小数点第２位未満を四捨五入すること。</t>
    </r>
    <rPh sb="1" eb="2">
      <t>チュウ</t>
    </rPh>
    <rPh sb="3" eb="5">
      <t>ヘイキン</t>
    </rPh>
    <rPh sb="5" eb="7">
      <t>ザンゾン</t>
    </rPh>
    <rPh sb="7" eb="9">
      <t>ネンスウ</t>
    </rPh>
    <rPh sb="11" eb="13">
      <t>カジュウ</t>
    </rPh>
    <rPh sb="13" eb="15">
      <t>ヘイキン</t>
    </rPh>
    <rPh sb="18" eb="19">
      <t>モト</t>
    </rPh>
    <rPh sb="21" eb="22">
      <t>スウ</t>
    </rPh>
    <rPh sb="26" eb="27">
      <t>ネン</t>
    </rPh>
    <rPh sb="27" eb="29">
      <t>ミマン</t>
    </rPh>
    <rPh sb="37" eb="38">
      <t>ゲツ</t>
    </rPh>
    <rPh sb="39" eb="40">
      <t>ジョ</t>
    </rPh>
    <rPh sb="42" eb="45">
      <t>ショウスウテン</t>
    </rPh>
    <rPh sb="45" eb="46">
      <t>ダイ</t>
    </rPh>
    <rPh sb="47" eb="48">
      <t>イ</t>
    </rPh>
    <rPh sb="48" eb="50">
      <t>ミマン</t>
    </rPh>
    <rPh sb="51" eb="55">
      <t>シシャゴニュウ</t>
    </rPh>
    <phoneticPr fontId="1"/>
  </si>
  <si>
    <t>小計⑦</t>
    <rPh sb="0" eb="2">
      <t>ショウケイ</t>
    </rPh>
    <phoneticPr fontId="1"/>
  </si>
  <si>
    <t>５　合計額（①＋②＋③＋④＋⑤＋⑥＋⑦）</t>
    <rPh sb="2" eb="5">
      <t>ゴウケイガク</t>
    </rPh>
    <phoneticPr fontId="1"/>
  </si>
  <si>
    <t>地方公共団体名</t>
    <rPh sb="0" eb="2">
      <t>チホウ</t>
    </rPh>
    <rPh sb="2" eb="4">
      <t>コウキョウ</t>
    </rPh>
    <rPh sb="4" eb="6">
      <t>ダンタイ</t>
    </rPh>
    <rPh sb="6" eb="7">
      <t>メイ</t>
    </rPh>
    <phoneticPr fontId="1"/>
  </si>
  <si>
    <t>都道府県名</t>
    <rPh sb="0" eb="4">
      <t>トドウフケン</t>
    </rPh>
    <rPh sb="4" eb="5">
      <t>メイ</t>
    </rPh>
    <phoneticPr fontId="1"/>
  </si>
  <si>
    <t>市区町村名</t>
    <rPh sb="0" eb="4">
      <t>シクチョウソン</t>
    </rPh>
    <rPh sb="4" eb="5">
      <t>メイ</t>
    </rPh>
    <phoneticPr fontId="1"/>
  </si>
  <si>
    <t>○○町</t>
    <rPh sb="2" eb="3">
      <t>マチ</t>
    </rPh>
    <phoneticPr fontId="1"/>
  </si>
  <si>
    <t>123456</t>
    <phoneticPr fontId="1"/>
  </si>
  <si>
    <t>（注１）算入率及び損失補償実行率については、小数点第１位未満四捨五入（％表示ベース）</t>
    <rPh sb="1" eb="2">
      <t>チュウ</t>
    </rPh>
    <rPh sb="4" eb="6">
      <t>サンニュウ</t>
    </rPh>
    <rPh sb="6" eb="7">
      <t>リツ</t>
    </rPh>
    <rPh sb="7" eb="8">
      <t>オヨ</t>
    </rPh>
    <rPh sb="9" eb="11">
      <t>ソンシツ</t>
    </rPh>
    <rPh sb="11" eb="13">
      <t>ホショウ</t>
    </rPh>
    <rPh sb="13" eb="15">
      <t>ジッコウ</t>
    </rPh>
    <rPh sb="15" eb="16">
      <t>リツ</t>
    </rPh>
    <rPh sb="22" eb="25">
      <t>ショウスウテン</t>
    </rPh>
    <rPh sb="25" eb="26">
      <t>ダイ</t>
    </rPh>
    <rPh sb="27" eb="28">
      <t>イ</t>
    </rPh>
    <rPh sb="28" eb="30">
      <t>ミマン</t>
    </rPh>
    <rPh sb="30" eb="34">
      <t>シシャゴニュウ</t>
    </rPh>
    <rPh sb="36" eb="38">
      <t>ヒョウジ</t>
    </rPh>
    <phoneticPr fontId="1"/>
  </si>
  <si>
    <t>３　公的信用保証、制度融資等に係る損失補償</t>
    <rPh sb="2" eb="4">
      <t>コウテキ</t>
    </rPh>
    <rPh sb="4" eb="6">
      <t>シンヨウ</t>
    </rPh>
    <rPh sb="6" eb="8">
      <t>ホショウ</t>
    </rPh>
    <rPh sb="9" eb="11">
      <t>セイド</t>
    </rPh>
    <rPh sb="11" eb="13">
      <t>ユウシ</t>
    </rPh>
    <rPh sb="13" eb="14">
      <t>トウ</t>
    </rPh>
    <rPh sb="15" eb="16">
      <t>カカ</t>
    </rPh>
    <rPh sb="17" eb="19">
      <t>ソンシツ</t>
    </rPh>
    <rPh sb="19" eb="21">
      <t>ホショウ</t>
    </rPh>
    <phoneticPr fontId="1"/>
  </si>
  <si>
    <t>（１）公的信用保証に係る損失補償</t>
    <rPh sb="3" eb="5">
      <t>コウテキ</t>
    </rPh>
    <rPh sb="5" eb="7">
      <t>シンヨウ</t>
    </rPh>
    <rPh sb="7" eb="9">
      <t>ホショウ</t>
    </rPh>
    <rPh sb="10" eb="11">
      <t>カカ</t>
    </rPh>
    <rPh sb="12" eb="14">
      <t>ソンシツ</t>
    </rPh>
    <rPh sb="14" eb="16">
      <t>ホショウ</t>
    </rPh>
    <phoneticPr fontId="1"/>
  </si>
  <si>
    <t>（２）制度融資等に係る損失補償</t>
    <rPh sb="3" eb="5">
      <t>セイド</t>
    </rPh>
    <rPh sb="5" eb="7">
      <t>ユウシ</t>
    </rPh>
    <rPh sb="7" eb="8">
      <t>トウ</t>
    </rPh>
    <rPh sb="9" eb="10">
      <t>カカ</t>
    </rPh>
    <rPh sb="11" eb="13">
      <t>ソンシツ</t>
    </rPh>
    <rPh sb="13" eb="15">
      <t>ホショウ</t>
    </rPh>
    <phoneticPr fontId="1"/>
  </si>
  <si>
    <t>　②　当該法人の損失補償付債務の額</t>
    <rPh sb="3" eb="5">
      <t>トウガイ</t>
    </rPh>
    <rPh sb="5" eb="7">
      <t>ホウジン</t>
    </rPh>
    <phoneticPr fontId="1"/>
  </si>
  <si>
    <t>　①　当該法人の債務の総額から当該法人の所有する資産の時価による価額の合算額を控除した額</t>
    <rPh sb="3" eb="5">
      <t>トウガイ</t>
    </rPh>
    <phoneticPr fontId="1"/>
  </si>
  <si>
    <t>（注）次の①②に掲げる額の算出過程について任意様式により資料を作成の上提出すること。</t>
    <rPh sb="1" eb="2">
      <t>チュウ</t>
    </rPh>
    <rPh sb="3" eb="4">
      <t>ツギ</t>
    </rPh>
    <rPh sb="8" eb="9">
      <t>ケイ</t>
    </rPh>
    <rPh sb="11" eb="12">
      <t>ガク</t>
    </rPh>
    <rPh sb="13" eb="15">
      <t>サンシュツ</t>
    </rPh>
    <rPh sb="15" eb="17">
      <t>カテイ</t>
    </rPh>
    <rPh sb="21" eb="23">
      <t>ニンイ</t>
    </rPh>
    <rPh sb="23" eb="25">
      <t>ヨウシキ</t>
    </rPh>
    <rPh sb="28" eb="30">
      <t>シリョウ</t>
    </rPh>
    <rPh sb="31" eb="33">
      <t>サクセイ</t>
    </rPh>
    <rPh sb="34" eb="35">
      <t>ウエ</t>
    </rPh>
    <rPh sb="35" eb="37">
      <t>テイシュツ</t>
    </rPh>
    <phoneticPr fontId="1"/>
  </si>
  <si>
    <t>（注）損失補償債務等負担見込額の算出過程について任意様式により資料を作成の上提出すること。</t>
    <rPh sb="1" eb="2">
      <t>チュウ</t>
    </rPh>
    <rPh sb="14" eb="15">
      <t>ガク</t>
    </rPh>
    <rPh sb="16" eb="18">
      <t>サンシュツ</t>
    </rPh>
    <rPh sb="18" eb="20">
      <t>カテイ</t>
    </rPh>
    <rPh sb="24" eb="26">
      <t>ニンイ</t>
    </rPh>
    <rPh sb="26" eb="28">
      <t>ヨウシキ</t>
    </rPh>
    <rPh sb="31" eb="33">
      <t>シリョウ</t>
    </rPh>
    <rPh sb="34" eb="36">
      <t>サクセイ</t>
    </rPh>
    <rPh sb="37" eb="38">
      <t>ウエ</t>
    </rPh>
    <rPh sb="38" eb="40">
      <t>テイシュツ</t>
    </rPh>
    <phoneticPr fontId="1"/>
  </si>
  <si>
    <t>公的保証機関名</t>
    <rPh sb="0" eb="2">
      <t>コウテキ</t>
    </rPh>
    <rPh sb="2" eb="4">
      <t>ホショウ</t>
    </rPh>
    <rPh sb="4" eb="6">
      <t>キカン</t>
    </rPh>
    <rPh sb="6" eb="7">
      <t>メイ</t>
    </rPh>
    <phoneticPr fontId="1"/>
  </si>
  <si>
    <t>制度融資名</t>
    <rPh sb="0" eb="2">
      <t>セイド</t>
    </rPh>
    <rPh sb="2" eb="4">
      <t>ユウシ</t>
    </rPh>
    <rPh sb="4" eb="5">
      <t>メイ</t>
    </rPh>
    <phoneticPr fontId="1"/>
  </si>
  <si>
    <t>（注）損失補償債務等負担見込額（過去の実績等に基づき合理的と考えられる手法で算定した額）の算出過程について任意様式により資料を作成の上提出すること。</t>
    <rPh sb="1" eb="2">
      <t>チュウ</t>
    </rPh>
    <rPh sb="14" eb="15">
      <t>ガク</t>
    </rPh>
    <rPh sb="45" eb="47">
      <t>サンシュツ</t>
    </rPh>
    <rPh sb="47" eb="49">
      <t>カテイ</t>
    </rPh>
    <rPh sb="53" eb="55">
      <t>ニンイ</t>
    </rPh>
    <rPh sb="55" eb="57">
      <t>ヨウシキ</t>
    </rPh>
    <rPh sb="60" eb="62">
      <t>シリョウ</t>
    </rPh>
    <rPh sb="63" eb="65">
      <t>サクセイ</t>
    </rPh>
    <rPh sb="66" eb="67">
      <t>ウエ</t>
    </rPh>
    <rPh sb="67" eb="69">
      <t>テイシュツ</t>
    </rPh>
    <phoneticPr fontId="1"/>
  </si>
  <si>
    <t xml:space="preserve">損失補償を付している地方公共団体数
（団体）
</t>
    <rPh sb="0" eb="2">
      <t>ソンシツ</t>
    </rPh>
    <rPh sb="2" eb="4">
      <t>ホショウ</t>
    </rPh>
    <rPh sb="5" eb="6">
      <t>フ</t>
    </rPh>
    <rPh sb="10" eb="12">
      <t>チホウ</t>
    </rPh>
    <rPh sb="12" eb="14">
      <t>コウキョウ</t>
    </rPh>
    <rPh sb="14" eb="16">
      <t>ダンタイ</t>
    </rPh>
    <rPh sb="16" eb="17">
      <t>カズ</t>
    </rPh>
    <rPh sb="20" eb="22">
      <t>ダンタイ</t>
    </rPh>
    <phoneticPr fontId="1"/>
  </si>
  <si>
    <t>損失補償に係る債務残高
（損失補償付債務）
（千円）</t>
    <rPh sb="0" eb="2">
      <t>ソンシツ</t>
    </rPh>
    <rPh sb="2" eb="4">
      <t>ホショウ</t>
    </rPh>
    <rPh sb="5" eb="6">
      <t>カカ</t>
    </rPh>
    <rPh sb="7" eb="9">
      <t>サイム</t>
    </rPh>
    <rPh sb="9" eb="11">
      <t>ザンダカ</t>
    </rPh>
    <rPh sb="13" eb="15">
      <t>ソンシツ</t>
    </rPh>
    <rPh sb="15" eb="17">
      <t>ホショウ</t>
    </rPh>
    <rPh sb="17" eb="18">
      <t>ツ</t>
    </rPh>
    <rPh sb="18" eb="20">
      <t>サイム</t>
    </rPh>
    <rPh sb="24" eb="26">
      <t>センエン</t>
    </rPh>
    <phoneticPr fontId="1"/>
  </si>
  <si>
    <t>当該地方公共団体の損失補償に係る債務残高</t>
    <rPh sb="0" eb="2">
      <t>トウガイ</t>
    </rPh>
    <rPh sb="2" eb="4">
      <t>チホウ</t>
    </rPh>
    <rPh sb="4" eb="6">
      <t>コウキョウ</t>
    </rPh>
    <rPh sb="6" eb="8">
      <t>ダンタイ</t>
    </rPh>
    <rPh sb="9" eb="11">
      <t>ソンシツ</t>
    </rPh>
    <rPh sb="11" eb="13">
      <t>ホショウ</t>
    </rPh>
    <rPh sb="14" eb="15">
      <t>カカ</t>
    </rPh>
    <rPh sb="16" eb="18">
      <t>サイム</t>
    </rPh>
    <rPh sb="18" eb="20">
      <t>ザンダカ</t>
    </rPh>
    <phoneticPr fontId="7"/>
  </si>
  <si>
    <t>該当する場合はリストから選択して下さい</t>
    <rPh sb="0" eb="2">
      <t>ガイトウ</t>
    </rPh>
    <rPh sb="4" eb="6">
      <t>バアイ</t>
    </rPh>
    <rPh sb="12" eb="14">
      <t>センタク</t>
    </rPh>
    <rPh sb="16" eb="17">
      <t>クダ</t>
    </rPh>
    <phoneticPr fontId="7"/>
  </si>
  <si>
    <t>損益計算書における補助金等の財政援助の額：</t>
    <rPh sb="0" eb="2">
      <t>ソンエキ</t>
    </rPh>
    <rPh sb="2" eb="5">
      <t>ケイサンショ</t>
    </rPh>
    <rPh sb="9" eb="12">
      <t>ホジョキン</t>
    </rPh>
    <rPh sb="12" eb="13">
      <t>トウ</t>
    </rPh>
    <rPh sb="14" eb="16">
      <t>ザイセイ</t>
    </rPh>
    <rPh sb="16" eb="18">
      <t>エンジョ</t>
    </rPh>
    <rPh sb="19" eb="20">
      <t>ガク</t>
    </rPh>
    <phoneticPr fontId="1"/>
  </si>
  <si>
    <t>千円・・・①</t>
    <rPh sb="0" eb="2">
      <t>センエン</t>
    </rPh>
    <phoneticPr fontId="1"/>
  </si>
  <si>
    <t>千円・・・②</t>
    <rPh sb="0" eb="2">
      <t>センエン</t>
    </rPh>
    <phoneticPr fontId="1"/>
  </si>
  <si>
    <t>①－②＝</t>
    <phoneticPr fontId="1"/>
  </si>
  <si>
    <t>千円・・・③</t>
    <rPh sb="0" eb="2">
      <t>センエン</t>
    </rPh>
    <phoneticPr fontId="1"/>
  </si>
  <si>
    <t>貸借対照表における純資産（資本合計）の額：</t>
    <rPh sb="0" eb="2">
      <t>タイシャク</t>
    </rPh>
    <rPh sb="2" eb="5">
      <t>タイショウヒョウ</t>
    </rPh>
    <rPh sb="9" eb="12">
      <t>ジュンシサン</t>
    </rPh>
    <rPh sb="13" eb="15">
      <t>シホン</t>
    </rPh>
    <rPh sb="15" eb="17">
      <t>ゴウケイ</t>
    </rPh>
    <rPh sb="19" eb="20">
      <t>ガク</t>
    </rPh>
    <phoneticPr fontId="1"/>
  </si>
  <si>
    <t>○　「純資産Ｆ」欄の額の算出方法を具体的に記載（修正の内容や計算方法等）</t>
    <rPh sb="3" eb="6">
      <t>ジュンシサン</t>
    </rPh>
    <rPh sb="8" eb="9">
      <t>ラン</t>
    </rPh>
    <rPh sb="10" eb="11">
      <t>ガク</t>
    </rPh>
    <rPh sb="12" eb="14">
      <t>サンシュツ</t>
    </rPh>
    <rPh sb="14" eb="16">
      <t>ホウホウ</t>
    </rPh>
    <rPh sb="17" eb="20">
      <t>グタイテキ</t>
    </rPh>
    <rPh sb="21" eb="23">
      <t>キサイ</t>
    </rPh>
    <rPh sb="24" eb="26">
      <t>シュウセイ</t>
    </rPh>
    <rPh sb="27" eb="29">
      <t>ナイヨウ</t>
    </rPh>
    <rPh sb="30" eb="32">
      <t>ケイサン</t>
    </rPh>
    <rPh sb="32" eb="34">
      <t>ホウホウ</t>
    </rPh>
    <rPh sb="34" eb="35">
      <t>トウ</t>
    </rPh>
    <phoneticPr fontId="7"/>
  </si>
  <si>
    <t>※</t>
    <phoneticPr fontId="1"/>
  </si>
  <si>
    <t>入力に当たっては、以下について必ず参照願います。</t>
    <rPh sb="0" eb="2">
      <t>ニュウリョク</t>
    </rPh>
    <rPh sb="3" eb="4">
      <t>ア</t>
    </rPh>
    <rPh sb="9" eb="11">
      <t>イカ</t>
    </rPh>
    <rPh sb="15" eb="16">
      <t>カナラ</t>
    </rPh>
    <rPh sb="17" eb="19">
      <t>サンショウ</t>
    </rPh>
    <rPh sb="19" eb="20">
      <t>ネガ</t>
    </rPh>
    <phoneticPr fontId="1"/>
  </si>
  <si>
    <t>①</t>
    <phoneticPr fontId="1"/>
  </si>
  <si>
    <t>記入要領</t>
    <rPh sb="0" eb="2">
      <t>キニュウ</t>
    </rPh>
    <rPh sb="2" eb="4">
      <t>ヨウリョウ</t>
    </rPh>
    <phoneticPr fontId="1"/>
  </si>
  <si>
    <t>修正後経常損益（Ｃ＝Ａ－Ｂ）</t>
    <rPh sb="0" eb="2">
      <t>シュウセイ</t>
    </rPh>
    <rPh sb="2" eb="3">
      <t>ゴ</t>
    </rPh>
    <rPh sb="3" eb="5">
      <t>ケイジョウ</t>
    </rPh>
    <rPh sb="5" eb="7">
      <t>ソンエキ</t>
    </rPh>
    <phoneticPr fontId="7"/>
  </si>
  <si>
    <t>選択コード一覧表</t>
    <rPh sb="0" eb="2">
      <t>センタク</t>
    </rPh>
    <rPh sb="5" eb="7">
      <t>イチラン</t>
    </rPh>
    <rPh sb="7" eb="8">
      <t>ヒョウ</t>
    </rPh>
    <phoneticPr fontId="1"/>
  </si>
  <si>
    <t>法人形態コード</t>
    <rPh sb="0" eb="2">
      <t>ホウジン</t>
    </rPh>
    <rPh sb="2" eb="4">
      <t>ケイタイ</t>
    </rPh>
    <phoneticPr fontId="1"/>
  </si>
  <si>
    <t>一般社団法人（負債２００億円以上）　※特例民法法人含む</t>
    <rPh sb="0" eb="2">
      <t>イッパン</t>
    </rPh>
    <rPh sb="2" eb="4">
      <t>シャダン</t>
    </rPh>
    <rPh sb="4" eb="6">
      <t>ホウジン</t>
    </rPh>
    <rPh sb="7" eb="9">
      <t>フサイ</t>
    </rPh>
    <rPh sb="12" eb="13">
      <t>オク</t>
    </rPh>
    <rPh sb="13" eb="14">
      <t>エン</t>
    </rPh>
    <rPh sb="14" eb="16">
      <t>イジョウ</t>
    </rPh>
    <rPh sb="19" eb="21">
      <t>トクレイ</t>
    </rPh>
    <rPh sb="21" eb="23">
      <t>ミンポウ</t>
    </rPh>
    <rPh sb="23" eb="25">
      <t>ホウジン</t>
    </rPh>
    <rPh sb="25" eb="26">
      <t>フク</t>
    </rPh>
    <phoneticPr fontId="1"/>
  </si>
  <si>
    <t>一般社団法人（負債２００億円未満）　※特例民法法人含む</t>
    <rPh sb="0" eb="2">
      <t>イッパン</t>
    </rPh>
    <rPh sb="2" eb="4">
      <t>シャダン</t>
    </rPh>
    <rPh sb="4" eb="6">
      <t>ホウジン</t>
    </rPh>
    <rPh sb="7" eb="9">
      <t>フサイ</t>
    </rPh>
    <rPh sb="12" eb="13">
      <t>オク</t>
    </rPh>
    <rPh sb="13" eb="14">
      <t>エン</t>
    </rPh>
    <rPh sb="14" eb="16">
      <t>ミマン</t>
    </rPh>
    <rPh sb="19" eb="21">
      <t>トクレイ</t>
    </rPh>
    <rPh sb="21" eb="23">
      <t>ミンポウ</t>
    </rPh>
    <rPh sb="23" eb="25">
      <t>ホウジン</t>
    </rPh>
    <rPh sb="25" eb="26">
      <t>フク</t>
    </rPh>
    <phoneticPr fontId="1"/>
  </si>
  <si>
    <t>一般財団法人（負債２００億円以上）　※特例民法法人含む</t>
    <rPh sb="0" eb="2">
      <t>イッパン</t>
    </rPh>
    <rPh sb="2" eb="4">
      <t>ザイダン</t>
    </rPh>
    <rPh sb="4" eb="6">
      <t>ホウジン</t>
    </rPh>
    <rPh sb="7" eb="9">
      <t>フサイ</t>
    </rPh>
    <rPh sb="12" eb="13">
      <t>オク</t>
    </rPh>
    <rPh sb="13" eb="14">
      <t>エン</t>
    </rPh>
    <rPh sb="14" eb="16">
      <t>イジョウ</t>
    </rPh>
    <rPh sb="19" eb="21">
      <t>トクレイ</t>
    </rPh>
    <rPh sb="21" eb="23">
      <t>ミンポウ</t>
    </rPh>
    <rPh sb="23" eb="25">
      <t>ホウジン</t>
    </rPh>
    <rPh sb="25" eb="26">
      <t>フク</t>
    </rPh>
    <phoneticPr fontId="1"/>
  </si>
  <si>
    <t>一般財団法人（負債２００億円未満）　※特例民法法人含む</t>
    <rPh sb="0" eb="2">
      <t>イッパン</t>
    </rPh>
    <rPh sb="2" eb="4">
      <t>ザイダン</t>
    </rPh>
    <rPh sb="4" eb="6">
      <t>ホウジン</t>
    </rPh>
    <rPh sb="7" eb="9">
      <t>フサイ</t>
    </rPh>
    <rPh sb="12" eb="13">
      <t>オク</t>
    </rPh>
    <rPh sb="13" eb="14">
      <t>エン</t>
    </rPh>
    <rPh sb="14" eb="16">
      <t>ミマン</t>
    </rPh>
    <rPh sb="19" eb="21">
      <t>トクレイ</t>
    </rPh>
    <rPh sb="21" eb="23">
      <t>ミンポウ</t>
    </rPh>
    <rPh sb="23" eb="25">
      <t>ホウジン</t>
    </rPh>
    <rPh sb="25" eb="26">
      <t>フク</t>
    </rPh>
    <phoneticPr fontId="1"/>
  </si>
  <si>
    <t>ムーディーズ・インベスターズ・サービス・インク</t>
    <phoneticPr fontId="1"/>
  </si>
  <si>
    <t>スタンダード・アンド・プアーズ・レーティングズ・サービシズ</t>
    <phoneticPr fontId="1"/>
  </si>
  <si>
    <t>フィッチレーティングスリミテッド</t>
    <phoneticPr fontId="1"/>
  </si>
  <si>
    <t>（一般社団法人・一般財団法人）強制評価減を実施</t>
    <rPh sb="1" eb="3">
      <t>イッパン</t>
    </rPh>
    <rPh sb="3" eb="5">
      <t>シャダン</t>
    </rPh>
    <rPh sb="5" eb="7">
      <t>ホウジン</t>
    </rPh>
    <rPh sb="8" eb="10">
      <t>イッパン</t>
    </rPh>
    <rPh sb="10" eb="12">
      <t>ザイダン</t>
    </rPh>
    <rPh sb="12" eb="14">
      <t>ホウジン</t>
    </rPh>
    <rPh sb="15" eb="17">
      <t>キョウセイ</t>
    </rPh>
    <rPh sb="17" eb="20">
      <t>ヒョウカゲン</t>
    </rPh>
    <rPh sb="21" eb="23">
      <t>ジッシ</t>
    </rPh>
    <phoneticPr fontId="1"/>
  </si>
  <si>
    <t>（一般社団法人・一般財団法人）強制評価減を実施せず（事業用固定資産有り）</t>
    <rPh sb="1" eb="3">
      <t>イッパン</t>
    </rPh>
    <rPh sb="3" eb="5">
      <t>シャダン</t>
    </rPh>
    <rPh sb="5" eb="7">
      <t>ホウジン</t>
    </rPh>
    <rPh sb="8" eb="10">
      <t>イッパン</t>
    </rPh>
    <rPh sb="10" eb="12">
      <t>ザイダン</t>
    </rPh>
    <rPh sb="12" eb="14">
      <t>ホウジン</t>
    </rPh>
    <rPh sb="15" eb="17">
      <t>キョウセイ</t>
    </rPh>
    <rPh sb="17" eb="20">
      <t>ヒョウカゲン</t>
    </rPh>
    <rPh sb="21" eb="23">
      <t>ジッシ</t>
    </rPh>
    <rPh sb="26" eb="28">
      <t>ジギョウ</t>
    </rPh>
    <rPh sb="28" eb="29">
      <t>ヨウ</t>
    </rPh>
    <rPh sb="29" eb="31">
      <t>コテイ</t>
    </rPh>
    <rPh sb="31" eb="33">
      <t>シサン</t>
    </rPh>
    <rPh sb="33" eb="34">
      <t>ア</t>
    </rPh>
    <phoneticPr fontId="1"/>
  </si>
  <si>
    <t>（その他法人）取得原価で財務諸表に計上</t>
    <rPh sb="3" eb="4">
      <t>タ</t>
    </rPh>
    <rPh sb="4" eb="6">
      <t>ホウジン</t>
    </rPh>
    <rPh sb="7" eb="9">
      <t>シュトク</t>
    </rPh>
    <rPh sb="9" eb="11">
      <t>ゲンカ</t>
    </rPh>
    <rPh sb="12" eb="14">
      <t>ザイム</t>
    </rPh>
    <rPh sb="14" eb="16">
      <t>ショヒョウ</t>
    </rPh>
    <rPh sb="17" eb="19">
      <t>ケイジョウ</t>
    </rPh>
    <phoneticPr fontId="1"/>
  </si>
  <si>
    <t>②</t>
    <phoneticPr fontId="7"/>
  </si>
  <si>
    <t>告示の改正</t>
    <rPh sb="0" eb="2">
      <t>コクジ</t>
    </rPh>
    <rPh sb="3" eb="5">
      <t>カイセイ</t>
    </rPh>
    <phoneticPr fontId="1"/>
  </si>
  <si>
    <t>③</t>
    <phoneticPr fontId="7"/>
  </si>
  <si>
    <t>平成20年8月4日付け「地方公共団体の財政の健全化に関する法律施行規則第12条第5号の規定に基づく損失補償債務等に係る一般会計等負担見込額の算定に関する基準に係る留意事項について（通知）」</t>
    <rPh sb="12" eb="14">
      <t>チホウ</t>
    </rPh>
    <rPh sb="14" eb="16">
      <t>コウキョウ</t>
    </rPh>
    <rPh sb="16" eb="18">
      <t>ダンタイ</t>
    </rPh>
    <rPh sb="19" eb="21">
      <t>ザイセイ</t>
    </rPh>
    <rPh sb="22" eb="25">
      <t>ケンゼンカ</t>
    </rPh>
    <rPh sb="26" eb="27">
      <t>カン</t>
    </rPh>
    <rPh sb="29" eb="31">
      <t>ホウリツ</t>
    </rPh>
    <rPh sb="31" eb="33">
      <t>シコウ</t>
    </rPh>
    <rPh sb="33" eb="35">
      <t>キソク</t>
    </rPh>
    <rPh sb="35" eb="36">
      <t>ダイ</t>
    </rPh>
    <rPh sb="38" eb="39">
      <t>ジョウ</t>
    </rPh>
    <rPh sb="39" eb="40">
      <t>ダイ</t>
    </rPh>
    <rPh sb="41" eb="42">
      <t>ゴウ</t>
    </rPh>
    <rPh sb="43" eb="45">
      <t>キテイ</t>
    </rPh>
    <rPh sb="46" eb="47">
      <t>モト</t>
    </rPh>
    <rPh sb="49" eb="51">
      <t>ソンシツ</t>
    </rPh>
    <rPh sb="51" eb="53">
      <t>ホショウ</t>
    </rPh>
    <rPh sb="53" eb="55">
      <t>サイム</t>
    </rPh>
    <rPh sb="55" eb="56">
      <t>トウ</t>
    </rPh>
    <rPh sb="57" eb="58">
      <t>カカ</t>
    </rPh>
    <rPh sb="59" eb="61">
      <t>イッパン</t>
    </rPh>
    <rPh sb="61" eb="63">
      <t>カイケイ</t>
    </rPh>
    <rPh sb="63" eb="64">
      <t>トウ</t>
    </rPh>
    <rPh sb="64" eb="66">
      <t>フタン</t>
    </rPh>
    <rPh sb="66" eb="69">
      <t>ミコミガク</t>
    </rPh>
    <rPh sb="70" eb="72">
      <t>サンテイ</t>
    </rPh>
    <rPh sb="73" eb="74">
      <t>カン</t>
    </rPh>
    <rPh sb="76" eb="78">
      <t>キジュン</t>
    </rPh>
    <rPh sb="79" eb="80">
      <t>カカ</t>
    </rPh>
    <rPh sb="90" eb="92">
      <t>ツウチ</t>
    </rPh>
    <phoneticPr fontId="7"/>
  </si>
  <si>
    <t>土地改良区</t>
    <rPh sb="0" eb="2">
      <t>トチ</t>
    </rPh>
    <rPh sb="2" eb="5">
      <t>カイリョウク</t>
    </rPh>
    <phoneticPr fontId="1"/>
  </si>
  <si>
    <t>学校法人</t>
    <rPh sb="0" eb="2">
      <t>ガッコウ</t>
    </rPh>
    <rPh sb="2" eb="4">
      <t>ホウジン</t>
    </rPh>
    <phoneticPr fontId="1"/>
  </si>
  <si>
    <t>※</t>
    <phoneticPr fontId="1"/>
  </si>
  <si>
    <t>①</t>
    <phoneticPr fontId="1"/>
  </si>
  <si>
    <t>②</t>
    <phoneticPr fontId="1"/>
  </si>
  <si>
    <t>平成20年8月4日付け「地方公共団体の財政の健全化に関する法律施行規則第12条第5号の規定に基づく損失補償債務等に係る一般会計等負担見込額の算定に関する基準に係る留意事項について（通知）」</t>
    <rPh sb="12" eb="14">
      <t>チホウ</t>
    </rPh>
    <rPh sb="14" eb="16">
      <t>コウキョウ</t>
    </rPh>
    <rPh sb="16" eb="18">
      <t>ダンタイ</t>
    </rPh>
    <rPh sb="19" eb="21">
      <t>ザイセイ</t>
    </rPh>
    <rPh sb="22" eb="25">
      <t>ケンゼンカ</t>
    </rPh>
    <rPh sb="26" eb="27">
      <t>カン</t>
    </rPh>
    <rPh sb="29" eb="31">
      <t>ホウリツ</t>
    </rPh>
    <rPh sb="31" eb="33">
      <t>シコウ</t>
    </rPh>
    <rPh sb="33" eb="35">
      <t>キソク</t>
    </rPh>
    <rPh sb="35" eb="36">
      <t>ダイ</t>
    </rPh>
    <rPh sb="38" eb="39">
      <t>ジョウ</t>
    </rPh>
    <rPh sb="39" eb="40">
      <t>ダイ</t>
    </rPh>
    <rPh sb="41" eb="42">
      <t>ゴウ</t>
    </rPh>
    <rPh sb="43" eb="45">
      <t>キテイ</t>
    </rPh>
    <rPh sb="46" eb="47">
      <t>モト</t>
    </rPh>
    <rPh sb="49" eb="51">
      <t>ソンシツ</t>
    </rPh>
    <rPh sb="51" eb="53">
      <t>ホショウ</t>
    </rPh>
    <rPh sb="53" eb="55">
      <t>サイム</t>
    </rPh>
    <rPh sb="55" eb="56">
      <t>トウ</t>
    </rPh>
    <rPh sb="57" eb="58">
      <t>カカ</t>
    </rPh>
    <rPh sb="59" eb="61">
      <t>イッパン</t>
    </rPh>
    <rPh sb="61" eb="63">
      <t>カイケイ</t>
    </rPh>
    <rPh sb="63" eb="64">
      <t>トウ</t>
    </rPh>
    <rPh sb="64" eb="66">
      <t>フタン</t>
    </rPh>
    <rPh sb="66" eb="69">
      <t>ミコミガク</t>
    </rPh>
    <rPh sb="70" eb="72">
      <t>サンテイ</t>
    </rPh>
    <rPh sb="73" eb="74">
      <t>カン</t>
    </rPh>
    <rPh sb="76" eb="78">
      <t>キジュン</t>
    </rPh>
    <rPh sb="79" eb="80">
      <t>カカ</t>
    </rPh>
    <rPh sb="90" eb="92">
      <t>ツウチ</t>
    </rPh>
    <phoneticPr fontId="1"/>
  </si>
  <si>
    <t>③</t>
    <phoneticPr fontId="1"/>
  </si>
  <si>
    <t>法人形態区分</t>
    <rPh sb="0" eb="2">
      <t>ホウジン</t>
    </rPh>
    <rPh sb="2" eb="4">
      <t>ケイタイ</t>
    </rPh>
    <rPh sb="4" eb="6">
      <t>クブン</t>
    </rPh>
    <phoneticPr fontId="1"/>
  </si>
  <si>
    <t>備考</t>
    <rPh sb="0" eb="2">
      <t>ビコウ</t>
    </rPh>
    <phoneticPr fontId="1"/>
  </si>
  <si>
    <r>
      <t>その他法人（１～</t>
    </r>
    <r>
      <rPr>
        <sz val="11"/>
        <rFont val="ＭＳ Ｐゴシック"/>
        <family val="3"/>
        <charset val="128"/>
      </rPr>
      <t>１５</t>
    </r>
    <r>
      <rPr>
        <sz val="11"/>
        <rFont val="ＭＳ Ｐゴシック"/>
        <family val="3"/>
        <charset val="128"/>
      </rPr>
      <t>までになじまないもの。備考欄に具体的内容を記載すること）</t>
    </r>
    <rPh sb="2" eb="3">
      <t>タ</t>
    </rPh>
    <rPh sb="3" eb="5">
      <t>ホウジン</t>
    </rPh>
    <rPh sb="21" eb="24">
      <t>ビコウラン</t>
    </rPh>
    <rPh sb="25" eb="28">
      <t>グタイテキ</t>
    </rPh>
    <rPh sb="28" eb="30">
      <t>ナイヨウ</t>
    </rPh>
    <rPh sb="31" eb="33">
      <t>キサイ</t>
    </rPh>
    <phoneticPr fontId="1"/>
  </si>
  <si>
    <r>
      <rPr>
        <sz val="11"/>
        <rFont val="ＭＳ Ｐゴシック"/>
        <family val="3"/>
        <charset val="128"/>
      </rPr>
      <t>株式会社日本格付研究所
JCR中堅・中小企業格付け</t>
    </r>
    <rPh sb="0" eb="2">
      <t>カブシキ</t>
    </rPh>
    <rPh sb="2" eb="4">
      <t>カイシャ</t>
    </rPh>
    <rPh sb="4" eb="6">
      <t>ニホン</t>
    </rPh>
    <rPh sb="6" eb="8">
      <t>カクヅ</t>
    </rPh>
    <rPh sb="8" eb="11">
      <t>ケンキュウショ</t>
    </rPh>
    <rPh sb="15" eb="17">
      <t>チュウケン</t>
    </rPh>
    <rPh sb="18" eb="20">
      <t>チュウショウ</t>
    </rPh>
    <rPh sb="20" eb="22">
      <t>キギョウ</t>
    </rPh>
    <rPh sb="22" eb="23">
      <t>カク</t>
    </rPh>
    <rPh sb="23" eb="24">
      <t>ヅ</t>
    </rPh>
    <phoneticPr fontId="1"/>
  </si>
  <si>
    <t>○　「補助金等Ｂ」欄に計上する補助金等の財政援助の額の算定等</t>
    <rPh sb="3" eb="6">
      <t>ホジョキン</t>
    </rPh>
    <rPh sb="6" eb="7">
      <t>トウ</t>
    </rPh>
    <rPh sb="9" eb="10">
      <t>ラン</t>
    </rPh>
    <rPh sb="11" eb="13">
      <t>ケイジョウ</t>
    </rPh>
    <rPh sb="15" eb="18">
      <t>ホジョキン</t>
    </rPh>
    <rPh sb="18" eb="19">
      <t>トウ</t>
    </rPh>
    <rPh sb="20" eb="22">
      <t>ザイセイ</t>
    </rPh>
    <rPh sb="22" eb="24">
      <t>エンジョ</t>
    </rPh>
    <rPh sb="25" eb="26">
      <t>ガク</t>
    </rPh>
    <rPh sb="27" eb="29">
      <t>サンテイ</t>
    </rPh>
    <rPh sb="29" eb="30">
      <t>トウ</t>
    </rPh>
    <phoneticPr fontId="7"/>
  </si>
  <si>
    <t>「損失補償債務等に係る一般会計等負担見込額の算定に関する基準」第二・二・３・（８）・ロ（イ）～（ハ）に該当する欄の額：</t>
    <rPh sb="51" eb="53">
      <t>ガイトウ</t>
    </rPh>
    <rPh sb="55" eb="56">
      <t>ラン</t>
    </rPh>
    <rPh sb="57" eb="58">
      <t>ガク</t>
    </rPh>
    <phoneticPr fontId="1"/>
  </si>
  <si>
    <r>
      <rPr>
        <sz val="11"/>
        <color indexed="8"/>
        <rFont val="ＭＳ Ｐゴシック"/>
        <family val="3"/>
        <charset val="128"/>
      </rPr>
      <t>②</t>
    </r>
    <r>
      <rPr>
        <sz val="11"/>
        <color theme="1"/>
        <rFont val="ＭＳ Ｐゴシック"/>
        <family val="3"/>
        <charset val="128"/>
        <scheme val="minor"/>
      </rPr>
      <t>の理由等（②＞０の場合にあっては記入必須）</t>
    </r>
    <rPh sb="2" eb="4">
      <t>リユウ</t>
    </rPh>
    <rPh sb="4" eb="5">
      <t>トウ</t>
    </rPh>
    <rPh sb="10" eb="12">
      <t>バアイ</t>
    </rPh>
    <rPh sb="17" eb="19">
      <t>キニュウ</t>
    </rPh>
    <rPh sb="19" eb="21">
      <t>ヒッス</t>
    </rPh>
    <phoneticPr fontId="1"/>
  </si>
  <si>
    <r>
      <rPr>
        <sz val="11"/>
        <color indexed="8"/>
        <rFont val="ＭＳ Ｐゴシック"/>
        <family val="3"/>
        <charset val="128"/>
      </rPr>
      <t>②</t>
    </r>
    <r>
      <rPr>
        <sz val="11"/>
        <color theme="1"/>
        <rFont val="ＭＳ Ｐゴシック"/>
        <family val="3"/>
        <charset val="128"/>
        <scheme val="minor"/>
      </rPr>
      <t>の理由等（②≠０の場合にあっては記入必須）</t>
    </r>
    <rPh sb="2" eb="4">
      <t>リユウ</t>
    </rPh>
    <rPh sb="4" eb="5">
      <t>トウ</t>
    </rPh>
    <rPh sb="10" eb="12">
      <t>バアイ</t>
    </rPh>
    <rPh sb="17" eb="19">
      <t>キニュウ</t>
    </rPh>
    <rPh sb="19" eb="21">
      <t>ヒッス</t>
    </rPh>
    <phoneticPr fontId="1"/>
  </si>
  <si>
    <t>①＋②＝</t>
    <phoneticPr fontId="1"/>
  </si>
  <si>
    <r>
      <rPr>
        <sz val="11"/>
        <rFont val="ＭＳ Ｐゴシック"/>
        <family val="3"/>
        <charset val="128"/>
      </rPr>
      <t>②の理由等（②≠０の場合にあっては記入必須）</t>
    </r>
    <rPh sb="2" eb="4">
      <t>リユウ</t>
    </rPh>
    <rPh sb="4" eb="5">
      <t>トウ</t>
    </rPh>
    <rPh sb="10" eb="12">
      <t>バアイ</t>
    </rPh>
    <rPh sb="17" eb="19">
      <t>キニュウ</t>
    </rPh>
    <rPh sb="19" eb="21">
      <t>ヒッス</t>
    </rPh>
    <phoneticPr fontId="1"/>
  </si>
  <si>
    <r>
      <rPr>
        <sz val="11"/>
        <rFont val="ＭＳ Ｐゴシック"/>
        <family val="3"/>
        <charset val="128"/>
      </rPr>
      <t>②の理由等（②＞０の場合にあっては記入必須）</t>
    </r>
    <rPh sb="2" eb="4">
      <t>リユウ</t>
    </rPh>
    <rPh sb="4" eb="5">
      <t>トウ</t>
    </rPh>
    <rPh sb="10" eb="12">
      <t>バアイ</t>
    </rPh>
    <rPh sb="17" eb="19">
      <t>キニュウ</t>
    </rPh>
    <rPh sb="19" eb="21">
      <t>ヒッス</t>
    </rPh>
    <phoneticPr fontId="1"/>
  </si>
  <si>
    <t>「損失補償債務等に係る一般会計等負担見込額の算定に関する基準（平成20年総務省告示第242号）」</t>
    <rPh sb="1" eb="3">
      <t>ソンシツ</t>
    </rPh>
    <rPh sb="3" eb="5">
      <t>ホショウ</t>
    </rPh>
    <rPh sb="5" eb="8">
      <t>サイムトウ</t>
    </rPh>
    <rPh sb="9" eb="10">
      <t>カカ</t>
    </rPh>
    <rPh sb="11" eb="13">
      <t>イッパン</t>
    </rPh>
    <rPh sb="13" eb="15">
      <t>カイケイ</t>
    </rPh>
    <rPh sb="15" eb="16">
      <t>トウ</t>
    </rPh>
    <rPh sb="16" eb="18">
      <t>フタン</t>
    </rPh>
    <rPh sb="18" eb="20">
      <t>ミコミ</t>
    </rPh>
    <rPh sb="20" eb="21">
      <t>ガク</t>
    </rPh>
    <rPh sb="22" eb="24">
      <t>サンテイ</t>
    </rPh>
    <rPh sb="25" eb="26">
      <t>カン</t>
    </rPh>
    <rPh sb="28" eb="30">
      <t>キジュン</t>
    </rPh>
    <rPh sb="31" eb="33">
      <t>ヘイセイ</t>
    </rPh>
    <rPh sb="35" eb="36">
      <t>ネン</t>
    </rPh>
    <rPh sb="36" eb="39">
      <t>ソウムショウ</t>
    </rPh>
    <rPh sb="39" eb="41">
      <t>コクジ</t>
    </rPh>
    <rPh sb="41" eb="42">
      <t>ダイ</t>
    </rPh>
    <rPh sb="45" eb="46">
      <t>ゴウ</t>
    </rPh>
    <phoneticPr fontId="1"/>
  </si>
  <si>
    <t>「損失補償債務等に係る一般会計等負担見込額の算定に関する基準」第二・二・３・（８）・ハ
による純資産の額の調整額</t>
    <rPh sb="47" eb="50">
      <t>ジュンシサン</t>
    </rPh>
    <rPh sb="51" eb="52">
      <t>ガク</t>
    </rPh>
    <rPh sb="53" eb="56">
      <t>チョウセイガク</t>
    </rPh>
    <phoneticPr fontId="1"/>
  </si>
  <si>
    <t>○○県</t>
    <phoneticPr fontId="1"/>
  </si>
  <si>
    <t>法人名等</t>
    <rPh sb="0" eb="2">
      <t>ホウジン</t>
    </rPh>
    <rPh sb="2" eb="3">
      <t>メイ</t>
    </rPh>
    <rPh sb="3" eb="4">
      <t>トウ</t>
    </rPh>
    <phoneticPr fontId="1"/>
  </si>
  <si>
    <t>３．（記入単位）…全て半角で記入してください。
　（１）記入する金額単位は全て千円単位となります（千円未満は四捨五入）。
　（２）算入率、損失補償実行率は％表示で小数点第１位未満を四捨五入（整数表示で小数点第
　　　　３位未満を四捨五入）して記入してください。
　（３）平均残存年数は小数点第２位未満を四捨五入して記入してください。なお、平均残存年
　　　　数は、加重平均により求めた数とし、１年未満については12ヶ月で除し、小数点第２位
　　　　未満を四捨五入してください。</t>
    <rPh sb="3" eb="5">
      <t>キニュウ</t>
    </rPh>
    <rPh sb="5" eb="7">
      <t>タンイ</t>
    </rPh>
    <rPh sb="9" eb="10">
      <t>スベ</t>
    </rPh>
    <rPh sb="11" eb="13">
      <t>ハンカク</t>
    </rPh>
    <rPh sb="14" eb="16">
      <t>キニュウ</t>
    </rPh>
    <rPh sb="28" eb="30">
      <t>キニュウ</t>
    </rPh>
    <rPh sb="32" eb="34">
      <t>キンガク</t>
    </rPh>
    <rPh sb="34" eb="36">
      <t>タンイ</t>
    </rPh>
    <rPh sb="37" eb="38">
      <t>スベ</t>
    </rPh>
    <rPh sb="39" eb="41">
      <t>センエン</t>
    </rPh>
    <rPh sb="41" eb="43">
      <t>タンイ</t>
    </rPh>
    <rPh sb="49" eb="51">
      <t>センエン</t>
    </rPh>
    <rPh sb="51" eb="53">
      <t>ミマン</t>
    </rPh>
    <rPh sb="54" eb="58">
      <t>シシャゴニュウ</t>
    </rPh>
    <rPh sb="65" eb="67">
      <t>サンニュウ</t>
    </rPh>
    <rPh sb="67" eb="68">
      <t>リツ</t>
    </rPh>
    <rPh sb="69" eb="71">
      <t>ソンシツ</t>
    </rPh>
    <rPh sb="71" eb="73">
      <t>ホショウ</t>
    </rPh>
    <rPh sb="73" eb="75">
      <t>ジッコウ</t>
    </rPh>
    <rPh sb="75" eb="76">
      <t>リツ</t>
    </rPh>
    <rPh sb="78" eb="80">
      <t>ヒョウジ</t>
    </rPh>
    <rPh sb="81" eb="84">
      <t>ショウスウテン</t>
    </rPh>
    <rPh sb="84" eb="85">
      <t>ダイ</t>
    </rPh>
    <rPh sb="86" eb="87">
      <t>イ</t>
    </rPh>
    <rPh sb="87" eb="89">
      <t>ミマン</t>
    </rPh>
    <rPh sb="90" eb="94">
      <t>シシャゴニュウ</t>
    </rPh>
    <rPh sb="95" eb="97">
      <t>セイスウ</t>
    </rPh>
    <rPh sb="97" eb="99">
      <t>ヒョウジ</t>
    </rPh>
    <rPh sb="102" eb="103">
      <t>テン</t>
    </rPh>
    <rPh sb="103" eb="104">
      <t>ダイ</t>
    </rPh>
    <rPh sb="110" eb="111">
      <t>イ</t>
    </rPh>
    <rPh sb="111" eb="113">
      <t>ミマン</t>
    </rPh>
    <rPh sb="114" eb="118">
      <t>シシャゴニュウ</t>
    </rPh>
    <rPh sb="121" eb="123">
      <t>キニュウ</t>
    </rPh>
    <rPh sb="135" eb="137">
      <t>ヘイキン</t>
    </rPh>
    <rPh sb="137" eb="139">
      <t>ザンゾン</t>
    </rPh>
    <rPh sb="139" eb="141">
      <t>ネンスウ</t>
    </rPh>
    <rPh sb="142" eb="145">
      <t>ショウスウテン</t>
    </rPh>
    <rPh sb="145" eb="146">
      <t>ダイ</t>
    </rPh>
    <rPh sb="147" eb="148">
      <t>イ</t>
    </rPh>
    <rPh sb="148" eb="150">
      <t>ミマン</t>
    </rPh>
    <rPh sb="151" eb="155">
      <t>シシャゴニュウ</t>
    </rPh>
    <rPh sb="157" eb="159">
      <t>キニュウ</t>
    </rPh>
    <phoneticPr fontId="1"/>
  </si>
  <si>
    <r>
      <t xml:space="preserve">４．（「４⑥Ｆ表－ア」の記入要領）
　（１）欄外
　　　　都道府県名・市区町村名・地方公共団体コード（半角６桁）を記入してください。
　（２）標準評価方式
　　　　全てのセルについて、個票とのリンクにより自動計算になっているため、記入不要です。
        ただし、個票の内容が適切に反映されていることを必ず確認してください。
　       ※  </t>
    </r>
    <r>
      <rPr>
        <u/>
        <sz val="11"/>
        <rFont val="ＭＳ ゴシック"/>
        <family val="3"/>
        <charset val="128"/>
      </rPr>
      <t xml:space="preserve">損失補償付債務（A）の額については、別途依頼予定の「令和７年度第三セクター
</t>
    </r>
    <r>
      <rPr>
        <sz val="11"/>
        <rFont val="ＭＳ ゴシック"/>
        <family val="3"/>
        <charset val="128"/>
      </rPr>
      <t>　　　　　　</t>
    </r>
    <r>
      <rPr>
        <u/>
        <sz val="11"/>
        <rFont val="ＭＳ ゴシック"/>
        <family val="3"/>
        <charset val="128"/>
      </rPr>
      <t xml:space="preserve">等について地方公共団体が有する財政的リスクの状況に関する調査」においても調
</t>
    </r>
    <r>
      <rPr>
        <sz val="11"/>
        <rFont val="ＭＳ ゴシック"/>
        <family val="3"/>
        <charset val="128"/>
      </rPr>
      <t xml:space="preserve">            </t>
    </r>
    <r>
      <rPr>
        <u/>
        <sz val="11"/>
        <rFont val="ＭＳ ゴシック"/>
        <family val="3"/>
        <charset val="128"/>
      </rPr>
      <t xml:space="preserve">査予定です。それぞれの調査において算定の定義が異なることから、（A）の額が
</t>
    </r>
    <r>
      <rPr>
        <sz val="11"/>
        <rFont val="ＭＳ ゴシック"/>
        <family val="3"/>
        <charset val="128"/>
      </rPr>
      <t xml:space="preserve">            </t>
    </r>
    <r>
      <rPr>
        <u/>
        <sz val="11"/>
        <rFont val="ＭＳ ゴシック"/>
        <family val="3"/>
        <charset val="128"/>
      </rPr>
      <t xml:space="preserve">調査ごとに異なる場合が想定されます。
</t>
    </r>
    <r>
      <rPr>
        <sz val="11"/>
        <rFont val="ＭＳ ゴシック"/>
        <family val="3"/>
        <charset val="128"/>
      </rPr>
      <t xml:space="preserve">  （３）個別評価方式
　　　①資産債務個別評価方式
　　　　　法人名及び損失補償債務等負担見込額を記入し、法人形態を「選択コード」を参照の
         上、表示されるコードから選択してください。
　　　　　※　当該法人の債務の総額から当該法人の所有する資産の時価による価額の合算額を
　　　　　　控除した額及び当該法人の損失補償付債務の額については、その算出過程について
　　　　　　任意様式により資料を作成の上、提出してください。
　　　②経営計画個別評価方式
　　　　　法人名及び損失補償債務等負担見込額を記入し、法人形態を「選択コード」を参照の
         上、表示されるコードから選択してください。
　　　　　※　損失補償債務等負担見込額の算出過程について任意様式により資料を作成の上、
　　　　　　提出してください。
　　　③損失補償付債務償還費補助評価方式
　　　　　法人名及び損失補償債務等負担見込額を記入し、法人形態を「選択コード」を参照の
         上、表示されるコードから選択してください。
　　　　　※　損失補償債務等負担見込額の算出過程について任意様式により資料を作成の上、
　　　　　　提出してください。
　（４）公的信用保証に係る損失補償
　　　　公的保証機関名、損失補償付債務残高、平均残存年数及び損失補償実行率を記入し、法人
       形態を「選択コード」を参照の上、表示されるコードから選択してください。
　（５）制度融資等に係る損失補償
　　　　制度融資名、損失補償付債務残高、平均残存年数及び損失補償実行率を記入し、法人形態
       を「選択コード」を参照の上、表示されるコードから選択してください。
　（６）その他の形態の損失補償・債務保証
　　　　法人名等及び損失補償債務等負担見込額を記入し、法人形態を「選択コード」を参照の
       上、表示されるコードから選択してください。　
　　　  ※　損失補償債務等負担見込額（過去の実績に基づき合理的と考えられる手法で算定し
　　　　　た額）の算出過程について任意様式により資料を作成の上、提出してください。</t>
    </r>
    <rPh sb="12" eb="14">
      <t>キニュウ</t>
    </rPh>
    <rPh sb="14" eb="16">
      <t>ヨウリョウ</t>
    </rPh>
    <rPh sb="22" eb="24">
      <t>ランガイ</t>
    </rPh>
    <rPh sb="29" eb="33">
      <t>トドウフケン</t>
    </rPh>
    <rPh sb="33" eb="34">
      <t>メイ</t>
    </rPh>
    <rPh sb="35" eb="39">
      <t>シクチョウソン</t>
    </rPh>
    <rPh sb="39" eb="40">
      <t>メイ</t>
    </rPh>
    <rPh sb="41" eb="43">
      <t>チホウ</t>
    </rPh>
    <rPh sb="43" eb="45">
      <t>コウキョウ</t>
    </rPh>
    <rPh sb="45" eb="47">
      <t>ダンタイ</t>
    </rPh>
    <rPh sb="51" eb="53">
      <t>ハンカク</t>
    </rPh>
    <rPh sb="54" eb="55">
      <t>ケタ</t>
    </rPh>
    <rPh sb="57" eb="59">
      <t>キニュウ</t>
    </rPh>
    <rPh sb="71" eb="73">
      <t>ヒョウジュン</t>
    </rPh>
    <rPh sb="73" eb="75">
      <t>ヒョウカ</t>
    </rPh>
    <rPh sb="75" eb="77">
      <t>ホウシキ</t>
    </rPh>
    <rPh sb="82" eb="83">
      <t>スベ</t>
    </rPh>
    <rPh sb="92" eb="93">
      <t>コ</t>
    </rPh>
    <rPh sb="93" eb="94">
      <t>ヒョウ</t>
    </rPh>
    <rPh sb="102" eb="104">
      <t>ジドウ</t>
    </rPh>
    <rPh sb="104" eb="106">
      <t>ケイサン</t>
    </rPh>
    <rPh sb="115" eb="117">
      <t>キニュウ</t>
    </rPh>
    <rPh sb="117" eb="119">
      <t>フヨウ</t>
    </rPh>
    <rPh sb="135" eb="136">
      <t>コ</t>
    </rPh>
    <rPh sb="136" eb="137">
      <t>ヒョウ</t>
    </rPh>
    <rPh sb="138" eb="140">
      <t>ナイヨウ</t>
    </rPh>
    <rPh sb="141" eb="143">
      <t>テキセツ</t>
    </rPh>
    <rPh sb="144" eb="146">
      <t>ハンエイ</t>
    </rPh>
    <rPh sb="154" eb="155">
      <t>カナラ</t>
    </rPh>
    <rPh sb="156" eb="158">
      <t>カクニン</t>
    </rPh>
    <rPh sb="203" eb="205">
      <t>レイワ</t>
    </rPh>
    <rPh sb="226" eb="232">
      <t>チホウコウキョウダンタイ</t>
    </rPh>
    <rPh sb="233" eb="234">
      <t>ユウ</t>
    </rPh>
    <rPh sb="236" eb="239">
      <t>ザイセイテキ</t>
    </rPh>
    <rPh sb="376" eb="377">
      <t>オヨ</t>
    </rPh>
    <rPh sb="585" eb="586">
      <t>オヨ</t>
    </rPh>
    <rPh sb="741" eb="742">
      <t>オヨ</t>
    </rPh>
    <rPh sb="914" eb="915">
      <t>オヨ</t>
    </rPh>
    <rPh sb="1017" eb="1018">
      <t>オヨ</t>
    </rPh>
    <rPh sb="1106" eb="1107">
      <t>オヨ</t>
    </rPh>
    <phoneticPr fontId="1"/>
  </si>
  <si>
    <t xml:space="preserve">５．（「４⑥Ｆ表－イ」の記入要領）
　（１）直接記入箇所（金額以外）
　　　①地方公共団体コード…６桁で記入してください（半角で記入してください）。
　　　②地方公共団体名…市区町村の場合は都道府県名から記入してください。
　　　③損失補償を付している法人名…(株)、株式会社、（有）、有限会社等の記入は不要
　　　　です。名称のみ全角で記入してください。
　　　④損失補償を付している地方公共団体数…当該地方公共団体を含め総数を記入してくださ
　　　　い。
　　　⑤適格格付会社の依頼格付…該当がある場合は全角で格付を記入してください。
　　　⑥適格格付会社以外の依頼格付…該当がある場合は全角で格付けを記入してください。
　（２）選択コード記入箇所
　　　　「選択コード」を参照の上、表示されるコードから選択してください。
　　　法人形態、法人区分、適用会計基準、財務諸表の確認状況、販売用土地の評価、未売出
　　　土地の評価、減損会計等の適用状況、会計年度（決算期）、財務諸表の作成状況、法人の
　　　設立状況、法的整理等の状況、損失補償付債務の元利償還金に対する財政的支援、元利金
　　　支払い状況、依頼格付の取得有無、財政的支援の状況及び格付会社
　　　※　法人形態及び適用会計基準、財務諸表の確認状況、販売用土地の評価、未売出土地の評
　　　　価及び会計年度については、備考欄への記入が必要な場合はその内容を記入してください。
</t>
    <rPh sb="12" eb="14">
      <t>キニュウ</t>
    </rPh>
    <rPh sb="14" eb="16">
      <t>ヨウリョウ</t>
    </rPh>
    <rPh sb="22" eb="24">
      <t>チョクセツ</t>
    </rPh>
    <rPh sb="24" eb="26">
      <t>キニュウ</t>
    </rPh>
    <rPh sb="26" eb="28">
      <t>カショ</t>
    </rPh>
    <rPh sb="29" eb="31">
      <t>キンガク</t>
    </rPh>
    <rPh sb="31" eb="33">
      <t>イガイ</t>
    </rPh>
    <rPh sb="39" eb="41">
      <t>チホウ</t>
    </rPh>
    <rPh sb="41" eb="43">
      <t>コウキョウ</t>
    </rPh>
    <rPh sb="43" eb="45">
      <t>ダンタイ</t>
    </rPh>
    <rPh sb="50" eb="51">
      <t>ケタ</t>
    </rPh>
    <rPh sb="52" eb="54">
      <t>キニュウ</t>
    </rPh>
    <rPh sb="61" eb="63">
      <t>ハンカク</t>
    </rPh>
    <rPh sb="64" eb="66">
      <t>キニュウ</t>
    </rPh>
    <rPh sb="79" eb="81">
      <t>チホウ</t>
    </rPh>
    <rPh sb="81" eb="83">
      <t>コウキョウ</t>
    </rPh>
    <rPh sb="83" eb="85">
      <t>ダンタイ</t>
    </rPh>
    <rPh sb="85" eb="86">
      <t>メイ</t>
    </rPh>
    <rPh sb="87" eb="91">
      <t>シクチョウソン</t>
    </rPh>
    <rPh sb="92" eb="94">
      <t>バアイ</t>
    </rPh>
    <rPh sb="95" eb="96">
      <t>ト</t>
    </rPh>
    <rPh sb="96" eb="97">
      <t>ドウ</t>
    </rPh>
    <rPh sb="97" eb="99">
      <t>フケン</t>
    </rPh>
    <rPh sb="99" eb="100">
      <t>メイ</t>
    </rPh>
    <rPh sb="102" eb="104">
      <t>キニュウ</t>
    </rPh>
    <rPh sb="116" eb="118">
      <t>ソンシツ</t>
    </rPh>
    <rPh sb="118" eb="120">
      <t>ホショウ</t>
    </rPh>
    <rPh sb="121" eb="122">
      <t>フ</t>
    </rPh>
    <rPh sb="126" eb="128">
      <t>ホウジン</t>
    </rPh>
    <rPh sb="128" eb="129">
      <t>メイ</t>
    </rPh>
    <rPh sb="130" eb="133">
      <t>カブ</t>
    </rPh>
    <rPh sb="134" eb="136">
      <t>カブシキ</t>
    </rPh>
    <rPh sb="136" eb="138">
      <t>カイシャ</t>
    </rPh>
    <rPh sb="140" eb="141">
      <t>ユウ</t>
    </rPh>
    <rPh sb="143" eb="145">
      <t>ユウゲン</t>
    </rPh>
    <rPh sb="145" eb="147">
      <t>カイシャ</t>
    </rPh>
    <rPh sb="147" eb="148">
      <t>トウ</t>
    </rPh>
    <rPh sb="149" eb="151">
      <t>キニュウ</t>
    </rPh>
    <rPh sb="152" eb="154">
      <t>フヨウ</t>
    </rPh>
    <rPh sb="162" eb="164">
      <t>メイショウ</t>
    </rPh>
    <rPh sb="166" eb="168">
      <t>ゼンカク</t>
    </rPh>
    <rPh sb="169" eb="171">
      <t>キニュウ</t>
    </rPh>
    <rPh sb="183" eb="185">
      <t>ソンシツ</t>
    </rPh>
    <rPh sb="185" eb="187">
      <t>ホショウ</t>
    </rPh>
    <rPh sb="188" eb="189">
      <t>フ</t>
    </rPh>
    <rPh sb="193" eb="195">
      <t>チホウ</t>
    </rPh>
    <rPh sb="195" eb="197">
      <t>コウキョウ</t>
    </rPh>
    <rPh sb="197" eb="200">
      <t>ダンタイスウ</t>
    </rPh>
    <rPh sb="201" eb="203">
      <t>トウガイ</t>
    </rPh>
    <rPh sb="203" eb="205">
      <t>チホウ</t>
    </rPh>
    <rPh sb="205" eb="207">
      <t>コウキョウ</t>
    </rPh>
    <rPh sb="207" eb="209">
      <t>ダンタイ</t>
    </rPh>
    <rPh sb="210" eb="211">
      <t>フク</t>
    </rPh>
    <rPh sb="212" eb="214">
      <t>ソウスウ</t>
    </rPh>
    <rPh sb="215" eb="217">
      <t>キニュウ</t>
    </rPh>
    <rPh sb="234" eb="236">
      <t>テキカク</t>
    </rPh>
    <rPh sb="236" eb="238">
      <t>カクヅ</t>
    </rPh>
    <rPh sb="238" eb="240">
      <t>カイシャ</t>
    </rPh>
    <rPh sb="241" eb="243">
      <t>イライ</t>
    </rPh>
    <rPh sb="243" eb="245">
      <t>カクヅ</t>
    </rPh>
    <rPh sb="246" eb="248">
      <t>ガイトウ</t>
    </rPh>
    <rPh sb="251" eb="253">
      <t>バアイ</t>
    </rPh>
    <rPh sb="254" eb="256">
      <t>ゼンカク</t>
    </rPh>
    <rPh sb="257" eb="259">
      <t>カクヅ</t>
    </rPh>
    <rPh sb="260" eb="262">
      <t>キニュウ</t>
    </rPh>
    <rPh sb="274" eb="276">
      <t>テキカク</t>
    </rPh>
    <rPh sb="276" eb="278">
      <t>カクヅ</t>
    </rPh>
    <rPh sb="278" eb="280">
      <t>カイシャ</t>
    </rPh>
    <rPh sb="280" eb="282">
      <t>イガイ</t>
    </rPh>
    <rPh sb="283" eb="285">
      <t>イライ</t>
    </rPh>
    <rPh sb="285" eb="287">
      <t>カクヅ</t>
    </rPh>
    <rPh sb="288" eb="290">
      <t>ガイトウ</t>
    </rPh>
    <rPh sb="293" eb="295">
      <t>バアイ</t>
    </rPh>
    <rPh sb="296" eb="298">
      <t>ゼンカク</t>
    </rPh>
    <rPh sb="299" eb="301">
      <t>カクヅ</t>
    </rPh>
    <rPh sb="303" eb="305">
      <t>キニュウ</t>
    </rPh>
    <rPh sb="317" eb="319">
      <t>センタク</t>
    </rPh>
    <rPh sb="322" eb="324">
      <t>キニュウ</t>
    </rPh>
    <rPh sb="324" eb="326">
      <t>カショ</t>
    </rPh>
    <rPh sb="332" eb="334">
      <t>センタク</t>
    </rPh>
    <rPh sb="339" eb="341">
      <t>サンショウ</t>
    </rPh>
    <rPh sb="342" eb="343">
      <t>ウエ</t>
    </rPh>
    <rPh sb="344" eb="346">
      <t>ヒョウジ</t>
    </rPh>
    <rPh sb="354" eb="356">
      <t>センタク</t>
    </rPh>
    <rPh sb="367" eb="369">
      <t>ホウジン</t>
    </rPh>
    <rPh sb="369" eb="371">
      <t>ケイタイ</t>
    </rPh>
    <rPh sb="372" eb="374">
      <t>ホウジン</t>
    </rPh>
    <rPh sb="374" eb="376">
      <t>クブン</t>
    </rPh>
    <rPh sb="379" eb="381">
      <t>カイケイ</t>
    </rPh>
    <rPh sb="381" eb="383">
      <t>キジュン</t>
    </rPh>
    <rPh sb="384" eb="386">
      <t>ザイム</t>
    </rPh>
    <rPh sb="386" eb="388">
      <t>ショヒョウ</t>
    </rPh>
    <rPh sb="389" eb="391">
      <t>カクニン</t>
    </rPh>
    <rPh sb="391" eb="393">
      <t>ジョウキョウ</t>
    </rPh>
    <rPh sb="394" eb="397">
      <t>ハンバイヨウ</t>
    </rPh>
    <rPh sb="397" eb="399">
      <t>トチ</t>
    </rPh>
    <rPh sb="400" eb="402">
      <t>ヒョウカ</t>
    </rPh>
    <rPh sb="403" eb="404">
      <t>ミ</t>
    </rPh>
    <rPh sb="404" eb="406">
      <t>ウリダ</t>
    </rPh>
    <rPh sb="410" eb="412">
      <t>トチ</t>
    </rPh>
    <rPh sb="413" eb="415">
      <t>ヒョウカ</t>
    </rPh>
    <rPh sb="418" eb="420">
      <t>カイケイ</t>
    </rPh>
    <rPh sb="420" eb="421">
      <t>トウ</t>
    </rPh>
    <rPh sb="422" eb="424">
      <t>テキヨウ</t>
    </rPh>
    <rPh sb="424" eb="426">
      <t>ジョウキョウ</t>
    </rPh>
    <rPh sb="427" eb="429">
      <t>カイケイ</t>
    </rPh>
    <rPh sb="429" eb="431">
      <t>ネンド</t>
    </rPh>
    <rPh sb="432" eb="434">
      <t>ケッサン</t>
    </rPh>
    <rPh sb="434" eb="435">
      <t>キ</t>
    </rPh>
    <rPh sb="437" eb="439">
      <t>ザイム</t>
    </rPh>
    <rPh sb="439" eb="441">
      <t>ショヒョウ</t>
    </rPh>
    <rPh sb="442" eb="444">
      <t>サクセイ</t>
    </rPh>
    <rPh sb="444" eb="446">
      <t>ジョウキョウ</t>
    </rPh>
    <rPh sb="447" eb="449">
      <t>ホウジン</t>
    </rPh>
    <rPh sb="454" eb="456">
      <t>セツリツ</t>
    </rPh>
    <rPh sb="456" eb="458">
      <t>ジョウキョウ</t>
    </rPh>
    <rPh sb="459" eb="461">
      <t>ホウテキ</t>
    </rPh>
    <rPh sb="461" eb="463">
      <t>セイリ</t>
    </rPh>
    <rPh sb="463" eb="464">
      <t>トウ</t>
    </rPh>
    <rPh sb="465" eb="467">
      <t>ジョウキョウ</t>
    </rPh>
    <rPh sb="468" eb="470">
      <t>ソンシツ</t>
    </rPh>
    <rPh sb="470" eb="472">
      <t>ホショウ</t>
    </rPh>
    <rPh sb="472" eb="473">
      <t>ツキ</t>
    </rPh>
    <rPh sb="473" eb="475">
      <t>サイム</t>
    </rPh>
    <rPh sb="476" eb="478">
      <t>ガンリ</t>
    </rPh>
    <rPh sb="478" eb="480">
      <t>ショウカン</t>
    </rPh>
    <rPh sb="480" eb="481">
      <t>キン</t>
    </rPh>
    <rPh sb="482" eb="483">
      <t>タイ</t>
    </rPh>
    <rPh sb="485" eb="488">
      <t>ザイセイテキ</t>
    </rPh>
    <rPh sb="488" eb="490">
      <t>シエン</t>
    </rPh>
    <rPh sb="491" eb="494">
      <t>ガンリキン</t>
    </rPh>
    <rPh sb="522" eb="523">
      <t>オヨ</t>
    </rPh>
    <rPh sb="534" eb="536">
      <t>ホウジン</t>
    </rPh>
    <rPh sb="536" eb="538">
      <t>ケイタイ</t>
    </rPh>
    <rPh sb="538" eb="539">
      <t>オヨ</t>
    </rPh>
    <rPh sb="540" eb="542">
      <t>テキヨウ</t>
    </rPh>
    <rPh sb="542" eb="544">
      <t>カイケイ</t>
    </rPh>
    <rPh sb="544" eb="546">
      <t>キジュン</t>
    </rPh>
    <rPh sb="547" eb="549">
      <t>ザイム</t>
    </rPh>
    <rPh sb="549" eb="551">
      <t>ショヒョウ</t>
    </rPh>
    <rPh sb="552" eb="554">
      <t>カクニン</t>
    </rPh>
    <rPh sb="554" eb="556">
      <t>ジョウキョウ</t>
    </rPh>
    <rPh sb="579" eb="580">
      <t>オヨ</t>
    </rPh>
    <phoneticPr fontId="1"/>
  </si>
  <si>
    <t>　（３）直接記入箇所（金額）…該当が無い場合はゼロを記入してください。
　　　①損失補償に係る債務残高（損失補償付債務）
　　　　　地方公共団体が損失補償を付している債務残高を記入してください（未払利息、延滞
　　　　利息及び遅延損害金が損失補償の対象となっており、その残高がある場合はそれも含めて
　　　　ください）。
　　　　※　他の地方公共団体分も含めてください。
　　　②当該地方公共団体の損失補償に係る債務残高
          調査表提出地方公共団体が損失補償を付している債務残高を記入してください（未払
　　　　利息、延滞利息及び遅延損害金が損失補償の対象となっており、その残高がある場合はそ
　　　　れも含めてください）。
　　　③信用補完実行見込額
　　　　　損失補償以外の信用補完措置（損失補償と重複している）がある場合は金額を記入の
　　　　上、その具体的内容（内容、金額の算出方法、資産の所有者等）を左下の該当箇所に記
　　　　入してください。
　　　　※　当該地方公共団体（調査表提出地方公共団体分のみ）を記入してください。
　　　④経常損益
　　　　・会社法法人
　　　　　　損益計算書の経常利益または経常損失を記入してください。
　　　　・一般社団法人及び一般財団法人（旧公益法人会計基準を適用している場合）
　　　　　　正味財産増減計算書の当期正味財産増減額を記入してください。
　　　　・一般社団法人及び一般財団法人（新公益法人会計基準を適用している場合）
　　　　　　正味財産増減計算書の一般正味財産増減の部の当期経常増減額を記入してください。
　　　　・その他の法人
　　　　　　損益計算書がある場合は、経常利益または経常損失を記入してください。損益計算書　　
　　　　　がない場合は、それに準じたものを適宜記入してください。
　　　　　　※　林業公社においては「損失補償債務等に係る一般会計等負担見込額の算定に
　　　　　　　　関する基準」（平成20年総務省告示第242号）中、第二・四・2に留意して
　　　　　　　　ください（必要に応じ修正後の金額を記入してください）。
　　　⑤補助金等
　　　　　算定様式中「○「補助金等Ｂ」欄に計上する補助金等の財政援助の額の算定等」につい 
        て、①欄には、地方公共団体（当該地方公共団体以外の地方公共団体も含みます。）からの
　　　　補助金等の財政援助に係る金額を記入してください。②欄には、それらのうち、「損失補償
　　　　債務等に係る一般会計等負担見込額の算定に関する基準」（平成20年総務省告示第242号）
　　　　中、第二・二・３・（８）・ロ（イ）～（ハ）に該当するものを記入してください。
　　　　③欄については、①から②の額を控除したものが自動計算され、当該額が「補助金等Ｂ」
　　　　欄に自動計上されます。なお、②欄に金額を記入した場合には、その具体的内容等を備考
　　　　欄に記入してください。
　　　⑥修正後経常損益
　　　　　記入不要です。
　　　⑦減価償却費
　　　　　減価償却費を記入してください。
　　　⑧減価償却前修正後経常損益
　　　　　記入不要です。
　　　⑨純資産
　　　　　算定様式中「○「純資産Ｆ」欄の額の算出方法を具体的に記載（修正の内容や計算方法
　　　　等）」について、①欄には、貸借対照表における純資産（資本合計）の額を記入してくだ
　　　　さい。なお、会社法法人は純資産額、一般社団法人及び一般財団法人は正味財産額、その
　　　　他法人は資本合計額を記入してください。②欄には、「損失補償債務等に係る一般会計等
　　　　負担見込額の算定に関する基準」（平成20年総務省告示第242号）中、第二・二・３・
　　　　（８）・ハに基づき算定した額（当該調整額のみ）を記入してください。③欄については、
　　　　①と②の額を合算したものが自動計算され、当該額が「純資産Ｆ」欄に自動計上されるこ
　　　　ととなります。②欄に金額を記入した場合には、その具体的内容等を備考欄に記入してく
　　　　ださい。
　　　　※　林業公社においては「損失補償債務等に係る一般会計等負担見込額の算定に関する
　　　　　基準」中、第二・四・２に留意してください。
　　　⑩損失補償を付している地方公共団体からの借入金
　　　　　損失補償を付している地方公共団体（他の地方公共団体含む）からの借入金（長期・
　　　　短期合算）を記入してください。
　　　　※　本欄の数値に、地方公共団体の財政の健全化に関する法律施行規則（以下「規則」
        　という。）第14条第３号に掲げる貸付金（いわゆるオーバーナイト）及び規則附則第
　　　　　３条の貸付金（いわゆる単コロ）の額を含めないようにしてください。
　　　　※　損失補償を付している地方公共団体の貸付金が一般財源等であるとき又は地方債を
          財源としている場合であって将来負担比率の算定において当該地方債の償還金を特定
          財源として算入していないときに限る。
　　　⑪修正後純資産
　　　　　記入不要です。
　　　⑫要償還債務額
　　　　　⑩を除く借入金総額を記入してください。
　（４）その他の記入箇所
　　　（３）までの必要事項を記入すると、該当する法人区分のマトリクス表に判定結果が表示
　　　されます。自動表示される判定結果を踏まえて最終評価を行ってください。
　　　①マトリクス表左下の「ハ 格付方式」
　　　　　該当する場合は、表示されるコードから選択してください。
　　　②マトリクス表左下の「最終評価」
　　　　　記入不要です。
　　　　※　書式が設定されていますが、格付けを取得している場合は書式の解除が必要となる場合
　　　　　もあります。
　　　③算入率
　　　　　算入率を直接記入してください。
　　　④欄外
　　　　　対象となる地方公共団体名（市区町村の場合は都道府県名から記入）、当該都道府県
　　　　財政または市町村担当課に係る課（室）名、担当者名、電話（直通）及びＥ－ｍａｉｌ
　　　　を記入してください。
　　　　　　</t>
    <rPh sb="111" eb="112">
      <t>オヨ</t>
    </rPh>
    <rPh sb="271" eb="272">
      <t>オヨ</t>
    </rPh>
    <rPh sb="987" eb="991">
      <t>チホウコウキョウ</t>
    </rPh>
    <rPh sb="1133" eb="1135">
      <t>ガイトウ</t>
    </rPh>
    <rPh sb="1355" eb="1357">
      <t>サンテイ</t>
    </rPh>
    <rPh sb="1357" eb="1359">
      <t>ヨウシキ</t>
    </rPh>
    <rPh sb="1359" eb="1360">
      <t>チュウ</t>
    </rPh>
    <rPh sb="2385" eb="2387">
      <t>ショシキ</t>
    </rPh>
    <rPh sb="2388" eb="2390">
      <t>セッテイ</t>
    </rPh>
    <rPh sb="2552" eb="2553">
      <t>オヨ</t>
    </rPh>
    <phoneticPr fontId="1"/>
  </si>
  <si>
    <t>創業から概ね５年以内に黒字化し、かつ売上高等及び当期利益が事業計画に比して概ね７割以上確保されている</t>
    <rPh sb="0" eb="2">
      <t>ソウギョウ</t>
    </rPh>
    <rPh sb="4" eb="5">
      <t>オオム</t>
    </rPh>
    <rPh sb="7" eb="8">
      <t>ネン</t>
    </rPh>
    <rPh sb="8" eb="10">
      <t>イナイ</t>
    </rPh>
    <rPh sb="11" eb="14">
      <t>クロジカ</t>
    </rPh>
    <rPh sb="18" eb="20">
      <t>ウリアゲ</t>
    </rPh>
    <rPh sb="20" eb="21">
      <t>ダカ</t>
    </rPh>
    <rPh sb="21" eb="22">
      <t>トウ</t>
    </rPh>
    <rPh sb="22" eb="23">
      <t>オヨ</t>
    </rPh>
    <rPh sb="24" eb="26">
      <t>トウキ</t>
    </rPh>
    <rPh sb="26" eb="28">
      <t>リエキ</t>
    </rPh>
    <rPh sb="29" eb="31">
      <t>ジギョウ</t>
    </rPh>
    <rPh sb="31" eb="33">
      <t>ケイカク</t>
    </rPh>
    <rPh sb="34" eb="35">
      <t>ヒ</t>
    </rPh>
    <rPh sb="37" eb="38">
      <t>オオム</t>
    </rPh>
    <rPh sb="40" eb="41">
      <t>ワリ</t>
    </rPh>
    <rPh sb="41" eb="43">
      <t>イジョウ</t>
    </rPh>
    <rPh sb="43" eb="45">
      <t>カクホ</t>
    </rPh>
    <phoneticPr fontId="1"/>
  </si>
  <si>
    <r>
      <t>１．（調査表の種類）
　記入が必要な表は「４⑥Ｆ表－ア」及び「４⑥Ｆ表－イ」の二種類になります。
　（１）地方公共団体ごとに「４⑥Ｆ表－ア」及び「４⑥Ｆ表－イ」を作成してください（別　
　　　ファイルでそれぞれ作成してください）。
　（２）「４⑥Ｆ表－イ」は、１法人につき１シート作成してください。
　　　※　</t>
    </r>
    <r>
      <rPr>
        <u/>
        <sz val="11"/>
        <rFont val="ＭＳ ゴシック"/>
        <family val="3"/>
        <charset val="128"/>
      </rPr>
      <t>１法人について、複数の地方公共団体が損失補償を付している場合にあっては、関係</t>
    </r>
    <r>
      <rPr>
        <sz val="11"/>
        <rFont val="ＭＳ ゴシック"/>
        <family val="3"/>
        <charset val="128"/>
      </rPr>
      <t xml:space="preserve">
　　　　</t>
    </r>
    <r>
      <rPr>
        <u/>
        <sz val="11"/>
        <rFont val="ＭＳ ゴシック"/>
        <family val="3"/>
        <charset val="128"/>
      </rPr>
      <t>地方公共団体ごとに整理の上、それぞれの地方公共団体において作成してください。</t>
    </r>
    <rPh sb="3" eb="5">
      <t>チョウサ</t>
    </rPh>
    <rPh sb="5" eb="6">
      <t>ヒョウ</t>
    </rPh>
    <rPh sb="7" eb="9">
      <t>シュルイ</t>
    </rPh>
    <rPh sb="12" eb="14">
      <t>キニュウ</t>
    </rPh>
    <rPh sb="15" eb="17">
      <t>ヒツヨウ</t>
    </rPh>
    <rPh sb="18" eb="19">
      <t>ヒョウ</t>
    </rPh>
    <rPh sb="28" eb="29">
      <t>オヨ</t>
    </rPh>
    <rPh sb="39" eb="40">
      <t>2</t>
    </rPh>
    <rPh sb="40" eb="42">
      <t>シュルイ</t>
    </rPh>
    <rPh sb="53" eb="55">
      <t>チホウ</t>
    </rPh>
    <rPh sb="55" eb="57">
      <t>コウキョウ</t>
    </rPh>
    <rPh sb="57" eb="59">
      <t>ダンタイ</t>
    </rPh>
    <rPh sb="70" eb="71">
      <t>オヨ</t>
    </rPh>
    <rPh sb="81" eb="83">
      <t>サクセイ</t>
    </rPh>
    <rPh sb="90" eb="91">
      <t>ベツ</t>
    </rPh>
    <rPh sb="105" eb="107">
      <t>サクセイ</t>
    </rPh>
    <rPh sb="131" eb="133">
      <t>ホウジン</t>
    </rPh>
    <rPh sb="140" eb="142">
      <t>サクセイ</t>
    </rPh>
    <rPh sb="156" eb="158">
      <t>ホウジン</t>
    </rPh>
    <rPh sb="163" eb="165">
      <t>フクスウ</t>
    </rPh>
    <rPh sb="166" eb="168">
      <t>チホウ</t>
    </rPh>
    <rPh sb="170" eb="172">
      <t>ダンタイ</t>
    </rPh>
    <rPh sb="173" eb="175">
      <t>ソンシツ</t>
    </rPh>
    <rPh sb="175" eb="177">
      <t>ホショウ</t>
    </rPh>
    <rPh sb="178" eb="179">
      <t>フ</t>
    </rPh>
    <rPh sb="183" eb="185">
      <t>バアイ</t>
    </rPh>
    <rPh sb="191" eb="193">
      <t>カンケイ</t>
    </rPh>
    <rPh sb="198" eb="200">
      <t>チホウ</t>
    </rPh>
    <rPh sb="200" eb="202">
      <t>コウキョウ</t>
    </rPh>
    <rPh sb="202" eb="204">
      <t>ダンタイ</t>
    </rPh>
    <rPh sb="207" eb="209">
      <t>セイリ</t>
    </rPh>
    <rPh sb="210" eb="211">
      <t>ウエ</t>
    </rPh>
    <rPh sb="217" eb="219">
      <t>チホウ</t>
    </rPh>
    <rPh sb="219" eb="221">
      <t>コウキョウ</t>
    </rPh>
    <rPh sb="221" eb="223">
      <t>ダンタイ</t>
    </rPh>
    <rPh sb="227" eb="229">
      <t>サクセイ</t>
    </rPh>
    <phoneticPr fontId="1"/>
  </si>
  <si>
    <r>
      <t>２．（記入必要箇所）
　記入が必要な箇所は白抜きになっています。水色網掛け箇所は記入不要です。
　※　</t>
    </r>
    <r>
      <rPr>
        <u/>
        <sz val="11"/>
        <rFont val="ＭＳ ゴシック"/>
        <family val="3"/>
        <charset val="128"/>
      </rPr>
      <t>行列の追加、削除等の様式の追加調整は厳に謹んでください。</t>
    </r>
    <rPh sb="3" eb="5">
      <t>キニュウ</t>
    </rPh>
    <rPh sb="5" eb="7">
      <t>ヒツヨウ</t>
    </rPh>
    <rPh sb="7" eb="9">
      <t>カショ</t>
    </rPh>
    <rPh sb="12" eb="14">
      <t>キニュウ</t>
    </rPh>
    <rPh sb="15" eb="17">
      <t>ヒツヨウ</t>
    </rPh>
    <rPh sb="18" eb="20">
      <t>カショ</t>
    </rPh>
    <rPh sb="21" eb="23">
      <t>シロヌ</t>
    </rPh>
    <rPh sb="32" eb="34">
      <t>ミズイロ</t>
    </rPh>
    <rPh sb="34" eb="36">
      <t>アミカ</t>
    </rPh>
    <rPh sb="37" eb="39">
      <t>カショ</t>
    </rPh>
    <rPh sb="40" eb="42">
      <t>キニュウ</t>
    </rPh>
    <rPh sb="42" eb="44">
      <t>フヨウ</t>
    </rPh>
    <rPh sb="51" eb="52">
      <t>ギョウ</t>
    </rPh>
    <rPh sb="52" eb="53">
      <t>レツ</t>
    </rPh>
    <rPh sb="54" eb="56">
      <t>ツイカ</t>
    </rPh>
    <rPh sb="57" eb="59">
      <t>サクジョ</t>
    </rPh>
    <rPh sb="59" eb="60">
      <t>トウ</t>
    </rPh>
    <rPh sb="61" eb="63">
      <t>ヨウシキ</t>
    </rPh>
    <rPh sb="64" eb="66">
      <t>ツイカ</t>
    </rPh>
    <rPh sb="66" eb="68">
      <t>チョウセイ</t>
    </rPh>
    <rPh sb="69" eb="70">
      <t>ゲン</t>
    </rPh>
    <rPh sb="71" eb="72">
      <t>ツツシ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</si>
</sst>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_ "/>
    <numFmt numFmtId="178" formatCode="#,##0_ "/>
    <numFmt numFmtId="179" formatCode="#,##0_ ;[Red]\-#,##0\ "/>
    <numFmt numFmtId="180" formatCode="#,##0;&quot;△ &quot;#,##0"/>
  </numFmts>
  <fonts count="41" x14ac:knownFonts="1">
    <font>
      <sz val="11"/>
      <color theme="1"/>
      <name val="ＭＳ Ｐゴシック"/>
      <family val="3"/>
      <charset val="128"/>
      <scheme val="minor"/>
    </font>
    <font>
      <sz val="6"/>
      <name val="ＭＳ Ｐゴシック"/>
      <family val="3"/>
      <charset val="128"/>
    </font>
    <font>
      <sz val="11"/>
      <name val="ＭＳ ゴシック"/>
      <family val="3"/>
      <charset val="128"/>
    </font>
    <font>
      <sz val="14"/>
      <color indexed="81"/>
      <name val="ＭＳ Ｐゴシック"/>
      <family val="3"/>
      <charset val="128"/>
    </font>
    <font>
      <sz val="6"/>
      <name val="ＭＳ Ｐゴシック"/>
      <family val="3"/>
      <charset val="128"/>
    </font>
    <font>
      <sz val="6"/>
      <name val="ＭＳ ゴシック"/>
      <family val="3"/>
      <charset val="128"/>
    </font>
    <font>
      <sz val="11"/>
      <color indexed="57"/>
      <name val="ＭＳ ゴシック"/>
      <family val="3"/>
      <charset val="128"/>
    </font>
    <font>
      <sz val="6"/>
      <name val="ＭＳ Ｐゴシック"/>
      <family val="3"/>
      <charset val="128"/>
    </font>
    <font>
      <b/>
      <u/>
      <sz val="16"/>
      <name val="ＭＳ ゴシック"/>
      <family val="3"/>
      <charset val="128"/>
    </font>
    <font>
      <sz val="20"/>
      <name val="ＭＳ ゴシック"/>
      <family val="3"/>
      <charset val="128"/>
    </font>
    <font>
      <sz val="14"/>
      <name val="ＭＳ ゴシック"/>
      <family val="3"/>
      <charset val="128"/>
    </font>
    <font>
      <sz val="14"/>
      <name val="ＭＳ Ｐゴシック"/>
      <family val="3"/>
      <charset val="128"/>
    </font>
    <font>
      <sz val="11"/>
      <name val="ＭＳ Ｐゴシック"/>
      <family val="3"/>
      <charset val="128"/>
    </font>
    <font>
      <b/>
      <sz val="10"/>
      <color indexed="81"/>
      <name val="ＭＳ Ｐゴシック"/>
      <family val="3"/>
      <charset val="128"/>
    </font>
    <font>
      <sz val="9"/>
      <name val="ＭＳ Ｐゴシック"/>
      <family val="3"/>
      <charset val="128"/>
    </font>
    <font>
      <sz val="10"/>
      <name val="ＭＳ Ｐゴシック"/>
      <family val="3"/>
      <charset val="128"/>
    </font>
    <font>
      <sz val="6"/>
      <name val="ＭＳ Ｐゴシック"/>
      <family val="3"/>
      <charset val="128"/>
    </font>
    <font>
      <sz val="10"/>
      <name val="ＭＳ ゴシック"/>
      <family val="3"/>
      <charset val="128"/>
    </font>
    <font>
      <u val="double"/>
      <sz val="26"/>
      <color indexed="8"/>
      <name val="ＭＳ Ｐゴシック"/>
      <family val="3"/>
      <charset val="128"/>
    </font>
    <font>
      <sz val="6"/>
      <name val="ＭＳ Ｐゴシック"/>
      <family val="3"/>
      <charset val="128"/>
    </font>
    <font>
      <u/>
      <sz val="11"/>
      <name val="ＭＳ ゴシック"/>
      <family val="3"/>
      <charset val="128"/>
    </font>
    <font>
      <sz val="11"/>
      <color indexed="8"/>
      <name val="ＭＳ Ｐゴシック"/>
      <family val="3"/>
      <charset val="128"/>
    </font>
    <font>
      <sz val="6"/>
      <name val="ＭＳ Ｐゴシック"/>
      <family val="3"/>
      <charset val="128"/>
    </font>
    <font>
      <u val="double"/>
      <sz val="20"/>
      <name val="ＭＳ ゴシック"/>
      <family val="3"/>
      <charset val="128"/>
    </font>
    <font>
      <sz val="11"/>
      <color theme="1"/>
      <name val="ＭＳ Ｐゴシック"/>
      <family val="3"/>
      <charset val="128"/>
      <scheme val="minor"/>
    </font>
    <font>
      <u/>
      <sz val="7.7"/>
      <color theme="10"/>
      <name val="ＭＳ Ｐゴシック"/>
      <family val="3"/>
      <charset val="128"/>
    </font>
    <font>
      <sz val="11"/>
      <name val="ＭＳ Ｐゴシック"/>
      <family val="3"/>
      <charset val="128"/>
      <scheme val="minor"/>
    </font>
    <font>
      <sz val="9"/>
      <name val="ＭＳ Ｐゴシック"/>
      <family val="3"/>
      <charset val="128"/>
      <scheme val="minor"/>
    </font>
    <font>
      <u/>
      <sz val="11"/>
      <name val="ＭＳ Ｐゴシック"/>
      <family val="3"/>
      <charset val="128"/>
      <scheme val="minor"/>
    </font>
    <font>
      <sz val="10"/>
      <name val="ＭＳ Ｐゴシック"/>
      <family val="3"/>
      <charset val="128"/>
      <scheme val="minor"/>
    </font>
    <font>
      <sz val="14"/>
      <color theme="1"/>
      <name val="ＭＳ Ｐゴシック"/>
      <family val="3"/>
      <charset val="128"/>
      <scheme val="minor"/>
    </font>
    <font>
      <b/>
      <sz val="12"/>
      <color rgb="FFFF0000"/>
      <name val="ＭＳ Ｐゴシック"/>
      <family val="3"/>
      <charset val="128"/>
      <scheme val="minor"/>
    </font>
    <font>
      <sz val="18"/>
      <color theme="1"/>
      <name val="ＭＳ Ｐゴシック"/>
      <family val="3"/>
      <charset val="128"/>
      <scheme val="minor"/>
    </font>
    <font>
      <sz val="11"/>
      <color rgb="FF0066FF"/>
      <name val="ＭＳ Ｐゴシック"/>
      <family val="3"/>
      <charset val="128"/>
      <scheme val="minor"/>
    </font>
    <font>
      <b/>
      <sz val="20"/>
      <color rgb="FF0066FF"/>
      <name val="ＭＳ Ｐゴシック"/>
      <family val="3"/>
      <charset val="128"/>
      <scheme val="minor"/>
    </font>
    <font>
      <sz val="10"/>
      <color theme="1"/>
      <name val="ＭＳ Ｐゴシック"/>
      <family val="3"/>
      <charset val="128"/>
      <scheme val="minor"/>
    </font>
    <font>
      <b/>
      <sz val="18"/>
      <color rgb="FFFF0000"/>
      <name val="ＭＳ ゴシック"/>
      <family val="3"/>
      <charset val="128"/>
    </font>
    <font>
      <sz val="14"/>
      <color rgb="FFFF0000"/>
      <name val="ＭＳ Ｐゴシック"/>
      <family val="3"/>
      <charset val="128"/>
      <scheme val="minor"/>
    </font>
    <font>
      <sz val="24"/>
      <name val="ＭＳ Ｐゴシック"/>
      <family val="3"/>
      <charset val="128"/>
      <scheme val="minor"/>
    </font>
    <font>
      <u/>
      <sz val="11"/>
      <color theme="10"/>
      <name val="ＭＳ Ｐゴシック"/>
      <family val="3"/>
      <charset val="128"/>
    </font>
    <font>
      <b/>
      <sz val="11"/>
      <color rgb="FFFF0000"/>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dotted">
        <color indexed="64"/>
      </top>
      <bottom/>
      <diagonal/>
    </border>
    <border>
      <left/>
      <right style="thin">
        <color indexed="64"/>
      </right>
      <top/>
      <bottom style="thin">
        <color indexed="64"/>
      </bottom>
      <diagonal/>
    </border>
    <border>
      <left/>
      <right style="medium">
        <color indexed="64"/>
      </right>
      <top/>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dotted">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tted">
        <color indexed="64"/>
      </top>
      <bottom/>
      <diagonal/>
    </border>
    <border>
      <left style="thin">
        <color indexed="64"/>
      </left>
      <right style="medium">
        <color indexed="64"/>
      </right>
      <top/>
      <bottom style="thin">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style="thick">
        <color rgb="FFFF0000"/>
      </left>
      <right/>
      <top/>
      <bottom style="thick">
        <color rgb="FFFF0000"/>
      </bottom>
      <diagonal/>
    </border>
    <border>
      <left style="thick">
        <color rgb="FFFF0000"/>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ck">
        <color rgb="FFFF0000"/>
      </right>
      <top/>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alignment vertical="center"/>
    </xf>
    <xf numFmtId="9" fontId="24"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38" fontId="24" fillId="0" borderId="0" applyFont="0" applyFill="0" applyBorder="0" applyAlignment="0" applyProtection="0">
      <alignment vertical="center"/>
    </xf>
  </cellStyleXfs>
  <cellXfs count="376">
    <xf numFmtId="0" fontId="0" fillId="0" borderId="0" xfId="0">
      <alignment vertical="center"/>
    </xf>
    <xf numFmtId="0" fontId="0" fillId="0" borderId="0" xfId="0" applyFont="1">
      <alignment vertical="center"/>
    </xf>
    <xf numFmtId="0" fontId="0" fillId="0" borderId="0" xfId="0" applyFont="1" applyAlignment="1">
      <alignment vertical="center" textRotation="255"/>
    </xf>
    <xf numFmtId="0" fontId="0" fillId="0" borderId="0" xfId="0" applyFill="1">
      <alignment vertical="center"/>
    </xf>
    <xf numFmtId="0" fontId="0" fillId="0" borderId="0" xfId="0" applyAlignment="1">
      <alignment horizontal="center" vertical="center"/>
    </xf>
    <xf numFmtId="0" fontId="0" fillId="0" borderId="0" xfId="0" applyBorder="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pplyAlignment="1">
      <alignment horizontal="right" vertical="center"/>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26" fillId="0" borderId="0" xfId="0" applyFont="1" applyFill="1">
      <alignment vertical="center"/>
    </xf>
    <xf numFmtId="0" fontId="26" fillId="0" borderId="0" xfId="0" applyFont="1" applyFill="1" applyAlignment="1">
      <alignment horizontal="center" vertical="center"/>
    </xf>
    <xf numFmtId="38" fontId="26" fillId="3" borderId="1" xfId="3" applyFont="1" applyFill="1" applyBorder="1">
      <alignment vertical="center"/>
    </xf>
    <xf numFmtId="0" fontId="26" fillId="0" borderId="0" xfId="0" applyFont="1" applyAlignment="1">
      <alignment horizontal="center" vertical="center"/>
    </xf>
    <xf numFmtId="0" fontId="27" fillId="0" borderId="0" xfId="0" applyFont="1" applyAlignment="1">
      <alignment horizontal="left" vertical="center"/>
    </xf>
    <xf numFmtId="0" fontId="26" fillId="0" borderId="0" xfId="0" applyFont="1" applyBorder="1">
      <alignment vertical="center"/>
    </xf>
    <xf numFmtId="0" fontId="26" fillId="0" borderId="0" xfId="0" applyFont="1" applyAlignment="1">
      <alignment horizontal="left" vertical="center"/>
    </xf>
    <xf numFmtId="0" fontId="29" fillId="0" borderId="0" xfId="0" applyFont="1" applyFill="1" applyBorder="1">
      <alignment vertical="center"/>
    </xf>
    <xf numFmtId="38" fontId="26" fillId="0" borderId="0" xfId="0" applyNumberFormat="1" applyFont="1" applyFill="1" applyBorder="1">
      <alignment vertical="center"/>
    </xf>
    <xf numFmtId="0" fontId="29" fillId="0" borderId="1" xfId="0" applyFont="1" applyBorder="1" applyAlignment="1">
      <alignment horizontal="center" vertical="center" wrapText="1" shrinkToFit="1"/>
    </xf>
    <xf numFmtId="38" fontId="29" fillId="3" borderId="1" xfId="3" applyFont="1" applyFill="1" applyBorder="1">
      <alignment vertical="center"/>
    </xf>
    <xf numFmtId="0" fontId="30" fillId="0" borderId="0" xfId="0" applyFont="1">
      <alignment vertical="center"/>
    </xf>
    <xf numFmtId="0" fontId="31" fillId="4" borderId="0" xfId="0" applyFont="1" applyFill="1" applyBorder="1">
      <alignment vertical="center"/>
    </xf>
    <xf numFmtId="0" fontId="26" fillId="3" borderId="1" xfId="0" applyFont="1" applyFill="1" applyBorder="1">
      <alignment vertical="center"/>
    </xf>
    <xf numFmtId="38" fontId="12" fillId="3" borderId="1" xfId="3" applyFont="1" applyFill="1" applyBorder="1">
      <alignment vertical="center"/>
    </xf>
    <xf numFmtId="176" fontId="26" fillId="3" borderId="1" xfId="1" applyNumberFormat="1" applyFont="1" applyFill="1" applyBorder="1">
      <alignment vertical="center"/>
    </xf>
    <xf numFmtId="38" fontId="26" fillId="3" borderId="2" xfId="0" applyNumberFormat="1" applyFont="1" applyFill="1" applyBorder="1">
      <alignment vertical="center"/>
    </xf>
    <xf numFmtId="0" fontId="0" fillId="5" borderId="0" xfId="0" applyFill="1" applyProtection="1">
      <alignment vertical="center"/>
      <protection locked="0"/>
    </xf>
    <xf numFmtId="0" fontId="0" fillId="0" borderId="1" xfId="0" applyBorder="1">
      <alignment vertical="center"/>
    </xf>
    <xf numFmtId="0" fontId="0" fillId="0" borderId="3" xfId="0" applyBorder="1">
      <alignment vertical="center"/>
    </xf>
    <xf numFmtId="0" fontId="0" fillId="0" borderId="4" xfId="0" applyBorder="1">
      <alignment vertical="center"/>
    </xf>
    <xf numFmtId="0" fontId="0" fillId="0" borderId="1" xfId="0" applyBorder="1" applyAlignment="1">
      <alignment vertical="center" shrinkToFit="1"/>
    </xf>
    <xf numFmtId="0" fontId="0" fillId="0" borderId="3" xfId="0" applyBorder="1" applyAlignment="1">
      <alignment horizontal="left" vertical="center" wrapText="1"/>
    </xf>
    <xf numFmtId="0" fontId="0" fillId="0" borderId="0" xfId="0" applyBorder="1" applyAlignment="1">
      <alignment horizontal="left" vertical="top" wrapText="1"/>
    </xf>
    <xf numFmtId="0" fontId="0" fillId="0" borderId="1" xfId="0" applyFill="1" applyBorder="1">
      <alignment vertical="center"/>
    </xf>
    <xf numFmtId="0" fontId="0" fillId="0" borderId="0" xfId="0" applyFill="1" applyBorder="1">
      <alignment vertical="center"/>
    </xf>
    <xf numFmtId="0" fontId="0" fillId="0" borderId="3" xfId="0" applyFill="1" applyBorder="1">
      <alignment vertical="center"/>
    </xf>
    <xf numFmtId="0" fontId="0" fillId="0" borderId="4" xfId="0" applyFill="1" applyBorder="1">
      <alignment vertical="center"/>
    </xf>
    <xf numFmtId="0" fontId="0" fillId="0" borderId="5" xfId="0" applyFill="1" applyBorder="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26" fillId="0" borderId="7" xfId="0" applyFont="1" applyBorder="1" applyAlignment="1">
      <alignment horizontal="center" vertical="center"/>
    </xf>
    <xf numFmtId="0" fontId="15" fillId="0" borderId="1" xfId="0" applyFont="1" applyBorder="1" applyAlignment="1">
      <alignment horizontal="center" vertical="center" wrapText="1" shrinkToFit="1"/>
    </xf>
    <xf numFmtId="0" fontId="0" fillId="0" borderId="3" xfId="0" applyFill="1" applyBorder="1" applyAlignment="1">
      <alignment horizontal="left" vertical="top" shrinkToFit="1"/>
    </xf>
    <xf numFmtId="0" fontId="0" fillId="2" borderId="1" xfId="0" applyFill="1" applyBorder="1">
      <alignment vertical="center"/>
    </xf>
    <xf numFmtId="0" fontId="0" fillId="2" borderId="8" xfId="0" applyFill="1" applyBorder="1">
      <alignment vertical="center"/>
    </xf>
    <xf numFmtId="0" fontId="0" fillId="2" borderId="9"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0" xfId="0" applyFill="1" applyBorder="1" applyAlignment="1">
      <alignment vertical="center" wrapText="1"/>
    </xf>
    <xf numFmtId="0" fontId="0" fillId="2" borderId="1" xfId="0" applyFill="1" applyBorder="1" applyAlignment="1">
      <alignment vertical="center" wrapText="1"/>
    </xf>
    <xf numFmtId="0" fontId="0" fillId="6" borderId="0" xfId="0" applyFont="1" applyFill="1" applyBorder="1" applyAlignment="1">
      <alignment horizontal="center" vertical="center"/>
    </xf>
    <xf numFmtId="0" fontId="0" fillId="6" borderId="0" xfId="0" applyFill="1" applyBorder="1" applyAlignment="1">
      <alignment horizontal="center" vertical="center"/>
    </xf>
    <xf numFmtId="49" fontId="26" fillId="0" borderId="0" xfId="0" applyNumberFormat="1" applyFont="1" applyBorder="1" applyAlignment="1">
      <alignment horizontal="center" vertical="center"/>
    </xf>
    <xf numFmtId="0" fontId="31" fillId="4" borderId="0" xfId="0" applyFont="1" applyFill="1" applyBorder="1" applyAlignment="1">
      <alignment horizontal="right" vertical="center"/>
    </xf>
    <xf numFmtId="0" fontId="31" fillId="4" borderId="0" xfId="0" applyFont="1" applyFill="1" applyBorder="1" applyAlignment="1">
      <alignment horizontal="right" vertical="top" wrapText="1"/>
    </xf>
    <xf numFmtId="0" fontId="31" fillId="4" borderId="0" xfId="0" applyFont="1" applyFill="1" applyBorder="1" applyAlignment="1">
      <alignment horizontal="right" vertical="top"/>
    </xf>
    <xf numFmtId="0" fontId="31" fillId="4" borderId="0" xfId="0" applyFont="1" applyFill="1" applyBorder="1" applyAlignment="1">
      <alignment vertical="top" wrapText="1"/>
    </xf>
    <xf numFmtId="0" fontId="26" fillId="0" borderId="1" xfId="0" applyFont="1" applyFill="1" applyBorder="1">
      <alignment vertical="center"/>
    </xf>
    <xf numFmtId="0" fontId="26" fillId="0" borderId="1" xfId="0" applyFont="1" applyBorder="1">
      <alignment vertical="center"/>
    </xf>
    <xf numFmtId="0" fontId="26" fillId="0" borderId="8" xfId="0" applyFont="1" applyBorder="1">
      <alignment vertical="center"/>
    </xf>
    <xf numFmtId="0" fontId="26" fillId="0" borderId="3" xfId="0" applyFont="1" applyBorder="1">
      <alignment vertical="center"/>
    </xf>
    <xf numFmtId="0" fontId="26" fillId="0" borderId="9" xfId="0" applyFont="1" applyBorder="1">
      <alignment vertical="center"/>
    </xf>
    <xf numFmtId="0" fontId="26" fillId="0" borderId="1" xfId="0" applyFont="1" applyFill="1" applyBorder="1" applyAlignment="1">
      <alignment vertical="center" shrinkToFit="1"/>
    </xf>
    <xf numFmtId="0" fontId="2" fillId="0" borderId="0" xfId="0" applyFont="1">
      <alignment vertical="center"/>
    </xf>
    <xf numFmtId="0" fontId="2" fillId="0" borderId="0" xfId="0" applyFont="1" applyAlignment="1">
      <alignment vertical="top" wrapText="1"/>
    </xf>
    <xf numFmtId="0" fontId="29" fillId="0" borderId="1" xfId="0" applyFont="1" applyFill="1" applyBorder="1" applyProtection="1">
      <alignment vertical="center"/>
      <protection locked="0"/>
    </xf>
    <xf numFmtId="38" fontId="26" fillId="0" borderId="3" xfId="3" applyFont="1" applyFill="1" applyBorder="1" applyProtection="1">
      <alignment vertical="center"/>
      <protection locked="0"/>
    </xf>
    <xf numFmtId="0" fontId="26" fillId="0" borderId="1" xfId="0" applyFont="1" applyBorder="1" applyProtection="1">
      <alignment vertical="center"/>
      <protection locked="0"/>
    </xf>
    <xf numFmtId="38" fontId="29" fillId="0" borderId="1" xfId="3" applyFont="1" applyFill="1" applyBorder="1" applyProtection="1">
      <alignment vertical="center"/>
      <protection locked="0"/>
    </xf>
    <xf numFmtId="177" fontId="29" fillId="0" borderId="1" xfId="0" applyNumberFormat="1" applyFont="1" applyFill="1" applyBorder="1" applyProtection="1">
      <alignment vertical="center"/>
      <protection locked="0"/>
    </xf>
    <xf numFmtId="176" fontId="29" fillId="0" borderId="1" xfId="1" applyNumberFormat="1" applyFont="1" applyFill="1" applyBorder="1" applyProtection="1">
      <alignment vertical="center"/>
      <protection locked="0"/>
    </xf>
    <xf numFmtId="0" fontId="0" fillId="0" borderId="0" xfId="0" applyFont="1" applyProtection="1">
      <alignment vertical="center"/>
      <protection locked="0"/>
    </xf>
    <xf numFmtId="0" fontId="0" fillId="0" borderId="0" xfId="0" applyFont="1" applyAlignment="1" applyProtection="1">
      <alignment vertical="center" textRotation="255"/>
      <protection locked="0"/>
    </xf>
    <xf numFmtId="0" fontId="0" fillId="0" borderId="0" xfId="0" applyFill="1" applyAlignment="1" applyProtection="1">
      <alignment horizontal="center" vertical="center"/>
      <protection locked="0"/>
    </xf>
    <xf numFmtId="0" fontId="31" fillId="4" borderId="60" xfId="0" applyFont="1" applyFill="1" applyBorder="1" applyAlignment="1" applyProtection="1">
      <alignment horizontal="right" vertical="center"/>
      <protection locked="0"/>
    </xf>
    <xf numFmtId="0" fontId="31" fillId="4" borderId="61" xfId="0" applyFont="1" applyFill="1" applyBorder="1" applyProtection="1">
      <alignment vertical="center"/>
      <protection locked="0"/>
    </xf>
    <xf numFmtId="0" fontId="31" fillId="4" borderId="62" xfId="0" applyFont="1" applyFill="1" applyBorder="1" applyProtection="1">
      <alignment vertical="center"/>
      <protection locked="0"/>
    </xf>
    <xf numFmtId="0" fontId="32" fillId="0" borderId="0" xfId="0" applyFont="1" applyProtection="1">
      <alignment vertical="center"/>
      <protection locked="0"/>
    </xf>
    <xf numFmtId="0" fontId="31" fillId="4" borderId="63" xfId="0" applyFont="1" applyFill="1" applyBorder="1" applyAlignment="1" applyProtection="1">
      <alignment horizontal="right" vertical="top" wrapText="1"/>
      <protection locked="0"/>
    </xf>
    <xf numFmtId="0" fontId="0" fillId="0" borderId="0" xfId="0" applyProtection="1">
      <alignment vertical="center"/>
      <protection locked="0"/>
    </xf>
    <xf numFmtId="0" fontId="31" fillId="4" borderId="63" xfId="0" applyFont="1" applyFill="1" applyBorder="1" applyAlignment="1" applyProtection="1">
      <alignment horizontal="right" vertical="top"/>
      <protection locked="0"/>
    </xf>
    <xf numFmtId="0" fontId="33" fillId="0" borderId="0" xfId="0" applyFont="1" applyAlignment="1" applyProtection="1">
      <alignment horizontal="right" vertical="center"/>
      <protection locked="0"/>
    </xf>
    <xf numFmtId="0" fontId="34" fillId="0" borderId="6" xfId="0" applyFont="1" applyBorder="1" applyAlignment="1" applyProtection="1">
      <alignment horizontal="center" vertical="center"/>
      <protection locked="0"/>
    </xf>
    <xf numFmtId="0" fontId="31" fillId="4" borderId="64" xfId="0" applyFont="1" applyFill="1" applyBorder="1" applyAlignment="1" applyProtection="1">
      <alignment horizontal="right" vertical="top"/>
      <protection locked="0"/>
    </xf>
    <xf numFmtId="0" fontId="0" fillId="6" borderId="10" xfId="0" applyFont="1" applyFill="1" applyBorder="1" applyProtection="1">
      <alignment vertical="center"/>
      <protection locked="0"/>
    </xf>
    <xf numFmtId="0" fontId="0" fillId="6" borderId="11" xfId="0" applyFont="1" applyFill="1" applyBorder="1" applyProtection="1">
      <alignment vertical="center"/>
      <protection locked="0"/>
    </xf>
    <xf numFmtId="0" fontId="0" fillId="0" borderId="12" xfId="0" applyBorder="1" applyAlignment="1" applyProtection="1">
      <alignment horizontal="center" vertical="center" wrapText="1"/>
      <protection locked="0"/>
    </xf>
    <xf numFmtId="0" fontId="0" fillId="0" borderId="12" xfId="0"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0" fillId="0" borderId="13" xfId="0" applyBorder="1" applyAlignment="1" applyProtection="1">
      <alignment vertical="center" textRotation="255"/>
      <protection locked="0"/>
    </xf>
    <xf numFmtId="0" fontId="0" fillId="0" borderId="13" xfId="0" applyBorder="1" applyAlignment="1" applyProtection="1">
      <alignment horizontal="center" vertical="center" textRotation="255"/>
      <protection locked="0"/>
    </xf>
    <xf numFmtId="0" fontId="0" fillId="0" borderId="14" xfId="0" applyBorder="1" applyAlignment="1" applyProtection="1">
      <alignment vertical="center" textRotation="255"/>
      <protection locked="0"/>
    </xf>
    <xf numFmtId="0" fontId="30" fillId="0" borderId="0" xfId="0" applyFont="1" applyProtection="1">
      <alignment vertical="center"/>
      <protection locked="0"/>
    </xf>
    <xf numFmtId="49" fontId="10" fillId="0" borderId="15" xfId="0" applyNumberFormat="1" applyFont="1" applyFill="1" applyBorder="1" applyAlignment="1" applyProtection="1">
      <alignment horizontal="right" vertical="center"/>
      <protection locked="0"/>
    </xf>
    <xf numFmtId="0" fontId="30" fillId="0" borderId="13" xfId="0" applyFont="1" applyFill="1" applyBorder="1" applyProtection="1">
      <alignment vertical="center"/>
      <protection locked="0"/>
    </xf>
    <xf numFmtId="0" fontId="30" fillId="0" borderId="13" xfId="0" applyFont="1" applyFill="1" applyBorder="1" applyAlignment="1" applyProtection="1">
      <alignment vertical="center" shrinkToFit="1"/>
      <protection locked="0"/>
    </xf>
    <xf numFmtId="38" fontId="11" fillId="0" borderId="13" xfId="3" applyFont="1" applyFill="1" applyBorder="1" applyProtection="1">
      <alignment vertical="center"/>
      <protection locked="0"/>
    </xf>
    <xf numFmtId="38" fontId="30" fillId="0" borderId="13" xfId="3" applyFont="1" applyFill="1" applyBorder="1" applyProtection="1">
      <alignment vertical="center"/>
      <protection locked="0"/>
    </xf>
    <xf numFmtId="180" fontId="30" fillId="0" borderId="13" xfId="0" applyNumberFormat="1" applyFont="1" applyFill="1" applyBorder="1" applyProtection="1">
      <alignment vertical="center"/>
      <protection locked="0"/>
    </xf>
    <xf numFmtId="0" fontId="30" fillId="0" borderId="16" xfId="0" applyFont="1" applyFill="1" applyBorder="1" applyProtection="1">
      <alignment vertical="center"/>
      <protection locked="0"/>
    </xf>
    <xf numFmtId="38" fontId="24" fillId="0" borderId="0" xfId="3" applyFont="1" applyProtection="1">
      <alignment vertical="center"/>
      <protection locked="0"/>
    </xf>
    <xf numFmtId="38" fontId="2" fillId="0" borderId="0" xfId="3" applyFont="1" applyProtection="1">
      <alignment vertical="center"/>
      <protection locked="0"/>
    </xf>
    <xf numFmtId="38" fontId="2" fillId="0" borderId="0" xfId="3" applyFont="1" applyBorder="1" applyAlignment="1" applyProtection="1">
      <alignment horizontal="center" vertical="center"/>
      <protection locked="0"/>
    </xf>
    <xf numFmtId="38" fontId="2" fillId="0" borderId="0" xfId="3" applyFont="1" applyBorder="1" applyAlignment="1" applyProtection="1">
      <alignment horizontal="center" vertical="top"/>
      <protection locked="0"/>
    </xf>
    <xf numFmtId="0" fontId="0" fillId="0" borderId="0" xfId="0" applyAlignment="1" applyProtection="1">
      <protection locked="0"/>
    </xf>
    <xf numFmtId="0" fontId="26" fillId="0" borderId="0" xfId="0" applyFont="1" applyAlignment="1" applyProtection="1">
      <protection locked="0"/>
    </xf>
    <xf numFmtId="0" fontId="26" fillId="0" borderId="0" xfId="0" applyFont="1" applyProtection="1">
      <alignment vertical="center"/>
      <protection locked="0"/>
    </xf>
    <xf numFmtId="38" fontId="24" fillId="0" borderId="0" xfId="3" applyFont="1" applyAlignment="1" applyProtection="1">
      <alignment horizontal="center" vertical="center"/>
      <protection locked="0"/>
    </xf>
    <xf numFmtId="0" fontId="0" fillId="0" borderId="0" xfId="0" applyAlignment="1" applyProtection="1">
      <alignment horizontal="center" vertical="center"/>
      <protection locked="0"/>
    </xf>
    <xf numFmtId="0" fontId="35" fillId="0" borderId="17" xfId="0" applyFont="1" applyFill="1" applyBorder="1" applyAlignment="1" applyProtection="1">
      <alignment horizontal="center" vertical="center" wrapText="1"/>
      <protection locked="0"/>
    </xf>
    <xf numFmtId="0" fontId="35" fillId="0" borderId="0" xfId="0" applyFont="1" applyFill="1" applyBorder="1" applyAlignment="1" applyProtection="1">
      <alignment horizontal="center" vertical="center" wrapText="1"/>
      <protection locked="0"/>
    </xf>
    <xf numFmtId="0" fontId="35" fillId="0" borderId="18" xfId="0" applyFont="1" applyFill="1" applyBorder="1" applyAlignment="1" applyProtection="1">
      <alignment horizontal="center" vertical="center" wrapText="1"/>
      <protection locked="0"/>
    </xf>
    <xf numFmtId="0" fontId="17" fillId="0" borderId="0" xfId="0" applyFont="1" applyFill="1" applyBorder="1" applyAlignment="1" applyProtection="1">
      <alignment horizontal="center" vertical="center" wrapText="1"/>
      <protection locked="0"/>
    </xf>
    <xf numFmtId="0" fontId="17" fillId="0" borderId="18"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38" fontId="2" fillId="0" borderId="0" xfId="3" applyFont="1" applyAlignment="1" applyProtection="1">
      <alignment horizontal="center" vertical="center"/>
      <protection locked="0"/>
    </xf>
    <xf numFmtId="0" fontId="17" fillId="0" borderId="0" xfId="0" applyFont="1" applyBorder="1" applyAlignment="1" applyProtection="1">
      <alignment horizontal="center" vertical="center" wrapText="1"/>
      <protection locked="0"/>
    </xf>
    <xf numFmtId="0" fontId="17" fillId="0" borderId="18"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38" fontId="26" fillId="0" borderId="19" xfId="3" applyFont="1" applyBorder="1" applyAlignment="1" applyProtection="1">
      <alignment vertical="center"/>
      <protection locked="0"/>
    </xf>
    <xf numFmtId="0" fontId="26" fillId="0" borderId="19" xfId="0" applyFont="1" applyBorder="1" applyAlignment="1" applyProtection="1">
      <alignment vertical="center"/>
      <protection locked="0"/>
    </xf>
    <xf numFmtId="0" fontId="26" fillId="0" borderId="19" xfId="0" applyFont="1" applyBorder="1" applyAlignment="1" applyProtection="1">
      <alignment vertical="top"/>
      <protection locked="0"/>
    </xf>
    <xf numFmtId="0" fontId="26" fillId="0" borderId="20" xfId="0" applyFont="1" applyBorder="1" applyAlignment="1" applyProtection="1">
      <alignment vertical="top"/>
      <protection locked="0"/>
    </xf>
    <xf numFmtId="0" fontId="0" fillId="0" borderId="21" xfId="0" applyFill="1" applyBorder="1" applyAlignment="1" applyProtection="1">
      <alignment horizontal="center" vertical="center" wrapText="1"/>
      <protection locked="0"/>
    </xf>
    <xf numFmtId="0" fontId="0" fillId="0" borderId="0" xfId="0" applyFill="1" applyProtection="1">
      <alignment vertical="center"/>
      <protection locked="0"/>
    </xf>
    <xf numFmtId="0" fontId="0" fillId="0" borderId="0" xfId="0" applyBorder="1" applyAlignment="1" applyProtection="1">
      <alignment horizontal="center" vertical="center"/>
      <protection locked="0"/>
    </xf>
    <xf numFmtId="38" fontId="26" fillId="0" borderId="0" xfId="3" applyFont="1" applyFill="1" applyBorder="1" applyAlignment="1" applyProtection="1">
      <alignment vertical="center"/>
      <protection locked="0"/>
    </xf>
    <xf numFmtId="0" fontId="26" fillId="0" borderId="0" xfId="0" applyFont="1" applyBorder="1" applyAlignment="1" applyProtection="1">
      <alignment vertical="center"/>
      <protection locked="0"/>
    </xf>
    <xf numFmtId="0" fontId="0" fillId="0" borderId="22" xfId="0" applyFill="1" applyBorder="1" applyAlignment="1" applyProtection="1">
      <alignment horizontal="center" vertical="center" wrapText="1"/>
      <protection locked="0"/>
    </xf>
    <xf numFmtId="0" fontId="0" fillId="0" borderId="23" xfId="0" applyFill="1" applyBorder="1" applyAlignment="1" applyProtection="1">
      <alignment horizontal="center" vertical="center" textRotation="255"/>
      <protection locked="0"/>
    </xf>
    <xf numFmtId="0" fontId="35" fillId="0" borderId="23" xfId="0" applyFont="1" applyFill="1" applyBorder="1" applyAlignment="1" applyProtection="1">
      <alignment horizontal="left" vertical="center" wrapText="1"/>
      <protection locked="0"/>
    </xf>
    <xf numFmtId="0" fontId="0" fillId="0" borderId="8" xfId="0" applyFont="1" applyFill="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23" xfId="0" applyBorder="1" applyAlignment="1" applyProtection="1">
      <alignment horizontal="center" vertical="center" textRotation="255"/>
      <protection locked="0"/>
    </xf>
    <xf numFmtId="0" fontId="0" fillId="0" borderId="8"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0" fillId="0" borderId="0" xfId="0" applyBorder="1" applyAlignment="1" applyProtection="1">
      <alignment vertical="center"/>
      <protection locked="0"/>
    </xf>
    <xf numFmtId="0" fontId="0" fillId="0" borderId="0" xfId="0" applyFill="1" applyBorder="1" applyAlignment="1" applyProtection="1">
      <alignment horizontal="center" vertical="center" textRotation="255"/>
      <protection locked="0"/>
    </xf>
    <xf numFmtId="0" fontId="35" fillId="0" borderId="0" xfId="0" applyFont="1" applyFill="1" applyBorder="1" applyAlignment="1" applyProtection="1">
      <alignment horizontal="left" vertical="center" wrapText="1"/>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35" fillId="0" borderId="23" xfId="0" applyFont="1" applyBorder="1" applyAlignment="1" applyProtection="1">
      <alignment horizontal="left" vertical="center" wrapText="1"/>
      <protection locked="0"/>
    </xf>
    <xf numFmtId="0" fontId="26" fillId="0" borderId="23" xfId="0" applyFont="1" applyBorder="1" applyAlignment="1" applyProtection="1">
      <alignment horizontal="center" vertical="center"/>
      <protection locked="0"/>
    </xf>
    <xf numFmtId="0" fontId="0" fillId="0" borderId="25" xfId="0" applyBorder="1" applyAlignment="1" applyProtection="1">
      <alignment vertical="top"/>
      <protection locked="0"/>
    </xf>
    <xf numFmtId="0" fontId="0" fillId="0" borderId="0" xfId="0" applyBorder="1" applyAlignment="1" applyProtection="1">
      <alignment vertical="top"/>
      <protection locked="0"/>
    </xf>
    <xf numFmtId="0" fontId="35" fillId="0" borderId="0" xfId="0" applyFont="1" applyBorder="1" applyAlignment="1" applyProtection="1">
      <alignment horizontal="left" vertical="center" wrapText="1"/>
      <protection locked="0"/>
    </xf>
    <xf numFmtId="0" fontId="26" fillId="0" borderId="0" xfId="0" applyFont="1" applyFill="1" applyBorder="1" applyAlignment="1" applyProtection="1">
      <alignment horizontal="center" vertical="center"/>
      <protection locked="0"/>
    </xf>
    <xf numFmtId="0" fontId="0" fillId="0" borderId="26" xfId="0" applyBorder="1" applyAlignment="1" applyProtection="1">
      <alignment vertical="top"/>
      <protection locked="0"/>
    </xf>
    <xf numFmtId="0" fontId="0" fillId="0" borderId="27" xfId="0" applyBorder="1" applyAlignment="1" applyProtection="1">
      <alignment vertical="top"/>
      <protection locked="0"/>
    </xf>
    <xf numFmtId="0" fontId="0" fillId="0" borderId="28" xfId="0" applyFill="1" applyBorder="1" applyAlignment="1" applyProtection="1">
      <alignment horizontal="center" vertical="center" wrapText="1"/>
      <protection locked="0"/>
    </xf>
    <xf numFmtId="0" fontId="0" fillId="0" borderId="0" xfId="0" applyFont="1" applyBorder="1" applyAlignment="1" applyProtection="1">
      <alignment vertical="top"/>
      <protection locked="0"/>
    </xf>
    <xf numFmtId="0" fontId="35" fillId="0" borderId="6" xfId="0" applyFont="1" applyFill="1" applyBorder="1" applyAlignment="1" applyProtection="1">
      <alignment horizontal="left" vertical="center" wrapText="1"/>
      <protection locked="0"/>
    </xf>
    <xf numFmtId="0" fontId="0" fillId="0" borderId="9"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29" xfId="0" applyFont="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Fill="1" applyBorder="1" applyAlignment="1" applyProtection="1">
      <alignment horizontal="center" vertical="center" wrapText="1"/>
      <protection locked="0"/>
    </xf>
    <xf numFmtId="178" fontId="24" fillId="0" borderId="19" xfId="3" applyNumberFormat="1" applyFont="1" applyFill="1" applyBorder="1" applyAlignment="1" applyProtection="1">
      <alignment horizontal="right" vertical="center"/>
      <protection locked="0"/>
    </xf>
    <xf numFmtId="0" fontId="35" fillId="0" borderId="6" xfId="0" applyFont="1" applyBorder="1" applyAlignment="1" applyProtection="1">
      <alignment horizontal="left" vertical="center" wrapText="1"/>
      <protection locked="0"/>
    </xf>
    <xf numFmtId="38" fontId="24" fillId="0" borderId="19" xfId="3" applyFont="1" applyBorder="1" applyAlignment="1" applyProtection="1">
      <alignment vertical="center"/>
      <protection locked="0"/>
    </xf>
    <xf numFmtId="0" fontId="0" fillId="0" borderId="19" xfId="0" applyBorder="1" applyAlignment="1" applyProtection="1">
      <alignment vertical="center"/>
      <protection locked="0"/>
    </xf>
    <xf numFmtId="0" fontId="0" fillId="0" borderId="19" xfId="0" applyBorder="1" applyAlignment="1" applyProtection="1">
      <alignment vertical="top"/>
      <protection locked="0"/>
    </xf>
    <xf numFmtId="0" fontId="0" fillId="0" borderId="20" xfId="0" applyBorder="1" applyAlignment="1" applyProtection="1">
      <alignment vertical="top"/>
      <protection locked="0"/>
    </xf>
    <xf numFmtId="0" fontId="0" fillId="0" borderId="0" xfId="0" applyFill="1" applyBorder="1" applyAlignment="1" applyProtection="1">
      <alignment horizontal="center" vertical="center" wrapText="1"/>
      <protection locked="0"/>
    </xf>
    <xf numFmtId="178" fontId="24" fillId="0" borderId="0" xfId="3" applyNumberFormat="1" applyFont="1" applyFill="1" applyBorder="1" applyAlignment="1" applyProtection="1">
      <alignment horizontal="right" vertical="center"/>
      <protection locked="0"/>
    </xf>
    <xf numFmtId="38" fontId="24" fillId="0" borderId="0" xfId="3" applyFont="1" applyAlignment="1" applyProtection="1">
      <alignment horizontal="right" vertical="center"/>
      <protection locked="0"/>
    </xf>
    <xf numFmtId="0" fontId="0" fillId="0" borderId="30" xfId="0" applyBorder="1" applyAlignment="1" applyProtection="1">
      <alignment vertical="top"/>
      <protection locked="0"/>
    </xf>
    <xf numFmtId="3" fontId="24" fillId="0" borderId="0" xfId="3" applyNumberFormat="1" applyFont="1" applyFill="1" applyBorder="1" applyProtection="1">
      <alignment vertical="center"/>
      <protection locked="0"/>
    </xf>
    <xf numFmtId="0" fontId="0" fillId="0" borderId="0" xfId="0" applyFill="1" applyBorder="1" applyAlignment="1" applyProtection="1">
      <alignment horizontal="right" vertical="center" wrapText="1"/>
      <protection locked="0"/>
    </xf>
    <xf numFmtId="0" fontId="0" fillId="0" borderId="31" xfId="0" applyBorder="1" applyAlignment="1" applyProtection="1">
      <alignment vertical="top"/>
      <protection locked="0"/>
    </xf>
    <xf numFmtId="0" fontId="0" fillId="0" borderId="32" xfId="0" applyBorder="1" applyAlignment="1" applyProtection="1">
      <alignment vertical="top"/>
      <protection locked="0"/>
    </xf>
    <xf numFmtId="0" fontId="0" fillId="0" borderId="33" xfId="0"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38" fontId="24" fillId="0" borderId="1" xfId="3" applyFont="1" applyBorder="1" applyAlignment="1" applyProtection="1">
      <alignment horizontal="center" vertical="center"/>
      <protection locked="0"/>
    </xf>
    <xf numFmtId="178" fontId="0" fillId="0" borderId="0" xfId="0" applyNumberFormat="1" applyProtection="1">
      <alignment vertical="center"/>
      <protection locked="0"/>
    </xf>
    <xf numFmtId="0" fontId="0" fillId="0" borderId="0" xfId="0" applyBorder="1" applyProtection="1">
      <alignment vertical="center"/>
      <protection locked="0"/>
    </xf>
    <xf numFmtId="0" fontId="0" fillId="0" borderId="0" xfId="0" applyFont="1" applyFill="1" applyBorder="1" applyAlignment="1" applyProtection="1">
      <alignment horizontal="center" vertical="center"/>
      <protection locked="0"/>
    </xf>
    <xf numFmtId="0" fontId="0" fillId="5" borderId="0" xfId="0" applyFont="1" applyFill="1" applyProtection="1">
      <alignment vertical="center"/>
      <protection locked="0"/>
    </xf>
    <xf numFmtId="0" fontId="0" fillId="0" borderId="1" xfId="0" applyFill="1" applyBorder="1" applyAlignment="1" applyProtection="1">
      <alignment horizontal="center" vertical="center" wrapText="1"/>
      <protection locked="0"/>
    </xf>
    <xf numFmtId="38" fontId="24" fillId="0" borderId="0" xfId="3"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38" fontId="24" fillId="0" borderId="0" xfId="3" applyFont="1" applyBorder="1" applyAlignment="1" applyProtection="1">
      <alignment horizontal="center" vertical="top"/>
      <protection locked="0"/>
    </xf>
    <xf numFmtId="0" fontId="0" fillId="0" borderId="3" xfId="0" applyFill="1" applyBorder="1" applyAlignment="1" applyProtection="1">
      <alignment horizontal="center" vertical="center" wrapText="1"/>
      <protection locked="0"/>
    </xf>
    <xf numFmtId="3" fontId="9" fillId="0" borderId="3" xfId="3" applyNumberFormat="1"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right" vertical="center"/>
      <protection locked="0"/>
    </xf>
    <xf numFmtId="0" fontId="0" fillId="0" borderId="34" xfId="0"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6" xfId="0" applyFill="1" applyBorder="1" applyAlignment="1" applyProtection="1">
      <alignment horizontal="center" vertical="center" wrapText="1"/>
      <protection locked="0"/>
    </xf>
    <xf numFmtId="176" fontId="36" fillId="0" borderId="65" xfId="3" applyNumberFormat="1" applyFont="1" applyFill="1" applyBorder="1" applyAlignment="1" applyProtection="1">
      <alignment horizontal="center" vertical="center"/>
      <protection locked="0"/>
    </xf>
    <xf numFmtId="0" fontId="26" fillId="0" borderId="0" xfId="0" applyFont="1" applyAlignment="1" applyProtection="1">
      <alignment horizontal="right" vertical="center"/>
      <protection locked="0"/>
    </xf>
    <xf numFmtId="0" fontId="26" fillId="5" borderId="0" xfId="0" applyFont="1" applyFill="1" applyAlignment="1" applyProtection="1">
      <alignment horizontal="center" vertical="center"/>
      <protection locked="0"/>
    </xf>
    <xf numFmtId="0" fontId="26" fillId="5" borderId="0" xfId="0" applyFont="1" applyFill="1" applyProtection="1">
      <alignment vertical="center"/>
      <protection locked="0"/>
    </xf>
    <xf numFmtId="0" fontId="0" fillId="0" borderId="9" xfId="0" applyFill="1" applyBorder="1" applyAlignment="1" applyProtection="1">
      <alignment horizontal="center" vertical="center" wrapText="1"/>
      <protection locked="0"/>
    </xf>
    <xf numFmtId="3" fontId="6" fillId="0" borderId="0" xfId="3" applyNumberFormat="1" applyFont="1" applyProtection="1">
      <alignment vertical="center"/>
      <protection locked="0"/>
    </xf>
    <xf numFmtId="0" fontId="6" fillId="0" borderId="0" xfId="0" applyFont="1" applyAlignment="1" applyProtection="1">
      <alignment vertical="center"/>
      <protection locked="0"/>
    </xf>
    <xf numFmtId="176" fontId="2" fillId="0" borderId="0" xfId="0" applyNumberFormat="1" applyFont="1" applyFill="1" applyAlignment="1" applyProtection="1">
      <alignment horizontal="right" vertical="center"/>
      <protection locked="0"/>
    </xf>
    <xf numFmtId="0" fontId="2" fillId="5" borderId="0" xfId="0" applyFont="1" applyFill="1" applyAlignment="1" applyProtection="1">
      <alignment vertical="center"/>
      <protection locked="0"/>
    </xf>
    <xf numFmtId="3" fontId="36" fillId="0" borderId="0" xfId="3" applyNumberFormat="1" applyFont="1" applyProtection="1">
      <alignment vertical="center"/>
      <protection locked="0"/>
    </xf>
    <xf numFmtId="176" fontId="6" fillId="0" borderId="0" xfId="0" applyNumberFormat="1" applyFont="1" applyFill="1" applyAlignment="1" applyProtection="1">
      <alignment horizontal="right" vertical="center"/>
      <protection locked="0"/>
    </xf>
    <xf numFmtId="0" fontId="2" fillId="5" borderId="0" xfId="1" applyNumberFormat="1" applyFont="1" applyFill="1" applyAlignment="1" applyProtection="1">
      <alignment horizontal="right" vertical="center"/>
      <protection locked="0"/>
    </xf>
    <xf numFmtId="0" fontId="2" fillId="5" borderId="0" xfId="0" applyNumberFormat="1" applyFont="1" applyFill="1" applyAlignment="1" applyProtection="1">
      <alignment horizontal="right" vertical="center"/>
      <protection locked="0"/>
    </xf>
    <xf numFmtId="38" fontId="37" fillId="3" borderId="13" xfId="0" applyNumberFormat="1" applyFont="1" applyFill="1" applyBorder="1" applyProtection="1">
      <alignment vertical="center"/>
    </xf>
    <xf numFmtId="38" fontId="30" fillId="3" borderId="13" xfId="0" applyNumberFormat="1" applyFont="1" applyFill="1" applyBorder="1" applyProtection="1">
      <alignment vertical="center"/>
    </xf>
    <xf numFmtId="38" fontId="0" fillId="3" borderId="0" xfId="0" applyNumberFormat="1" applyFill="1" applyBorder="1" applyAlignment="1" applyProtection="1">
      <alignment vertical="center"/>
    </xf>
    <xf numFmtId="38" fontId="26" fillId="3" borderId="0" xfId="0" applyNumberFormat="1" applyFont="1" applyFill="1" applyBorder="1" applyAlignment="1" applyProtection="1">
      <alignment vertical="center"/>
    </xf>
    <xf numFmtId="179" fontId="32" fillId="3" borderId="37" xfId="3" applyNumberFormat="1" applyFont="1" applyFill="1" applyBorder="1" applyAlignment="1" applyProtection="1">
      <alignment horizontal="right" vertical="center"/>
    </xf>
    <xf numFmtId="179" fontId="32" fillId="3" borderId="38" xfId="3" applyNumberFormat="1" applyFont="1" applyFill="1" applyBorder="1" applyAlignment="1" applyProtection="1">
      <alignment horizontal="right" vertical="center"/>
    </xf>
    <xf numFmtId="179" fontId="32" fillId="3" borderId="39" xfId="3" applyNumberFormat="1" applyFont="1" applyFill="1" applyBorder="1" applyAlignment="1" applyProtection="1">
      <alignment horizontal="right" vertical="center"/>
    </xf>
    <xf numFmtId="3" fontId="9" fillId="3" borderId="1" xfId="3" applyNumberFormat="1" applyFont="1" applyFill="1" applyBorder="1" applyAlignment="1" applyProtection="1">
      <alignment horizontal="center" vertical="center"/>
    </xf>
    <xf numFmtId="3" fontId="9" fillId="3" borderId="34" xfId="3" applyNumberFormat="1" applyFont="1" applyFill="1" applyBorder="1" applyAlignment="1" applyProtection="1">
      <alignment horizontal="center" vertical="center"/>
    </xf>
    <xf numFmtId="0" fontId="0" fillId="3" borderId="3"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4" xfId="0" applyFill="1" applyBorder="1" applyAlignment="1" applyProtection="1">
      <alignment horizontal="center" vertical="center"/>
    </xf>
    <xf numFmtId="0" fontId="0" fillId="3" borderId="8" xfId="0" applyFill="1" applyBorder="1" applyAlignment="1" applyProtection="1">
      <alignment horizontal="center" vertical="center" wrapText="1"/>
    </xf>
    <xf numFmtId="0" fontId="0" fillId="3" borderId="7" xfId="0" applyFill="1" applyBorder="1" applyAlignment="1" applyProtection="1">
      <alignment horizontal="center" vertical="center" wrapText="1"/>
    </xf>
    <xf numFmtId="0" fontId="0" fillId="3" borderId="23" xfId="0" applyFill="1" applyBorder="1" applyAlignment="1" applyProtection="1">
      <alignment horizontal="center" vertical="center" wrapText="1"/>
    </xf>
    <xf numFmtId="0" fontId="0" fillId="3" borderId="36" xfId="0" applyFill="1" applyBorder="1" applyAlignment="1" applyProtection="1">
      <alignment horizontal="center" vertical="center"/>
    </xf>
    <xf numFmtId="0" fontId="0" fillId="3" borderId="23" xfId="0" applyFill="1" applyBorder="1" applyAlignment="1" applyProtection="1">
      <alignment horizontal="center" vertical="center"/>
    </xf>
    <xf numFmtId="0" fontId="0" fillId="3" borderId="40" xfId="0" applyFill="1" applyBorder="1" applyAlignment="1" applyProtection="1">
      <alignment horizontal="center" vertical="center"/>
    </xf>
    <xf numFmtId="179" fontId="32" fillId="3" borderId="41" xfId="3" applyNumberFormat="1" applyFont="1" applyFill="1" applyBorder="1" applyAlignment="1" applyProtection="1">
      <alignment horizontal="right" vertical="center"/>
    </xf>
    <xf numFmtId="0" fontId="0" fillId="3" borderId="40" xfId="0" applyFill="1" applyBorder="1" applyAlignment="1" applyProtection="1">
      <alignment horizontal="center" vertical="center" wrapText="1"/>
    </xf>
    <xf numFmtId="0" fontId="0" fillId="3" borderId="7" xfId="0" applyFill="1" applyBorder="1" applyAlignment="1" applyProtection="1">
      <alignment horizontal="center" vertical="center"/>
    </xf>
    <xf numFmtId="0" fontId="0" fillId="3" borderId="1" xfId="0" applyFill="1" applyBorder="1" applyAlignment="1" applyProtection="1">
      <alignment horizontal="center" vertical="center" wrapText="1"/>
    </xf>
    <xf numFmtId="38" fontId="24" fillId="0" borderId="0" xfId="3" applyFont="1" applyFill="1" applyBorder="1" applyAlignment="1" applyProtection="1">
      <alignment vertical="center"/>
      <protection locked="0"/>
    </xf>
    <xf numFmtId="0" fontId="0" fillId="6" borderId="6" xfId="0" applyFont="1"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49" fontId="26" fillId="0" borderId="7" xfId="0" applyNumberFormat="1" applyFont="1" applyBorder="1" applyAlignment="1" applyProtection="1">
      <alignment horizontal="center" vertical="center"/>
      <protection locked="0"/>
    </xf>
    <xf numFmtId="0" fontId="2" fillId="0" borderId="0" xfId="0" applyFont="1" applyAlignment="1">
      <alignment horizontal="left" vertical="top" wrapText="1"/>
    </xf>
    <xf numFmtId="0" fontId="23" fillId="0" borderId="0" xfId="0" applyFont="1" applyAlignment="1">
      <alignment horizontal="center" vertical="center"/>
    </xf>
    <xf numFmtId="0" fontId="0" fillId="0" borderId="3" xfId="0" applyFill="1" applyBorder="1" applyAlignment="1">
      <alignment vertical="center" wrapText="1"/>
    </xf>
    <xf numFmtId="0" fontId="0" fillId="0" borderId="4" xfId="0" applyFill="1" applyBorder="1" applyAlignment="1">
      <alignment vertical="center" wrapText="1"/>
    </xf>
    <xf numFmtId="0" fontId="0" fillId="2" borderId="1" xfId="0" applyFill="1" applyBorder="1" applyAlignment="1">
      <alignment vertical="center" wrapText="1"/>
    </xf>
    <xf numFmtId="0" fontId="26" fillId="0" borderId="3" xfId="0" applyFont="1" applyFill="1" applyBorder="1" applyAlignment="1">
      <alignment vertical="center" wrapText="1"/>
    </xf>
    <xf numFmtId="0" fontId="26" fillId="0" borderId="4" xfId="0" applyFont="1" applyFill="1" applyBorder="1" applyAlignment="1">
      <alignment vertical="center" wrapText="1"/>
    </xf>
    <xf numFmtId="0" fontId="18" fillId="0" borderId="0" xfId="0" applyFont="1" applyAlignment="1">
      <alignment horizontal="center" vertical="center"/>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38" fontId="38" fillId="3" borderId="66" xfId="0" applyNumberFormat="1" applyFont="1" applyFill="1" applyBorder="1" applyAlignment="1">
      <alignment horizontal="center" vertical="center"/>
    </xf>
    <xf numFmtId="38" fontId="38" fillId="3" borderId="67" xfId="0" applyNumberFormat="1" applyFont="1" applyFill="1" applyBorder="1" applyAlignment="1">
      <alignment horizontal="center" vertical="center"/>
    </xf>
    <xf numFmtId="0" fontId="31" fillId="4" borderId="0" xfId="0" applyFont="1" applyFill="1" applyBorder="1" applyAlignment="1">
      <alignment horizontal="left" vertical="top" wrapText="1"/>
    </xf>
    <xf numFmtId="0" fontId="0" fillId="0" borderId="42" xfId="0" applyFont="1" applyBorder="1" applyAlignment="1" applyProtection="1">
      <alignment horizontal="left" vertical="top"/>
      <protection locked="0"/>
    </xf>
    <xf numFmtId="0" fontId="0" fillId="0" borderId="19" xfId="0" applyFont="1" applyBorder="1" applyAlignment="1" applyProtection="1">
      <alignment horizontal="left" vertical="top"/>
      <protection locked="0"/>
    </xf>
    <xf numFmtId="0" fontId="0" fillId="0" borderId="20" xfId="0" applyFont="1" applyBorder="1" applyAlignment="1" applyProtection="1">
      <alignment horizontal="left" vertical="top"/>
      <protection locked="0"/>
    </xf>
    <xf numFmtId="0" fontId="0" fillId="0" borderId="26" xfId="0" applyFont="1" applyBorder="1" applyAlignment="1" applyProtection="1">
      <alignment horizontal="left" vertical="top"/>
      <protection locked="0"/>
    </xf>
    <xf numFmtId="0" fontId="0" fillId="0" borderId="27" xfId="0" applyFont="1" applyBorder="1" applyAlignment="1" applyProtection="1">
      <alignment horizontal="left" vertical="top"/>
      <protection locked="0"/>
    </xf>
    <xf numFmtId="0" fontId="0" fillId="0" borderId="43" xfId="0" applyFont="1" applyBorder="1" applyAlignment="1" applyProtection="1">
      <alignment horizontal="left" vertical="top"/>
      <protection locked="0"/>
    </xf>
    <xf numFmtId="0" fontId="0" fillId="0" borderId="44" xfId="0" applyFont="1" applyBorder="1" applyAlignment="1" applyProtection="1">
      <alignment horizontal="left" vertical="top"/>
      <protection locked="0"/>
    </xf>
    <xf numFmtId="0" fontId="0" fillId="0" borderId="45" xfId="0" applyFont="1" applyBorder="1" applyAlignment="1" applyProtection="1">
      <alignment horizontal="left" vertical="top"/>
      <protection locked="0"/>
    </xf>
    <xf numFmtId="0" fontId="0" fillId="0" borderId="46" xfId="0" applyFont="1" applyBorder="1" applyAlignment="1" applyProtection="1">
      <alignment horizontal="left" vertical="top"/>
      <protection locked="0"/>
    </xf>
    <xf numFmtId="0" fontId="0" fillId="0" borderId="25" xfId="0" applyFont="1" applyBorder="1" applyAlignment="1" applyProtection="1">
      <alignment horizontal="left" vertical="top"/>
      <protection locked="0"/>
    </xf>
    <xf numFmtId="0" fontId="0" fillId="0" borderId="0" xfId="0" applyFont="1" applyBorder="1" applyAlignment="1" applyProtection="1">
      <alignment horizontal="left" vertical="top"/>
      <protection locked="0"/>
    </xf>
    <xf numFmtId="0" fontId="0" fillId="0" borderId="30" xfId="0" applyFont="1" applyBorder="1" applyAlignment="1" applyProtection="1">
      <alignment horizontal="left" vertical="top"/>
      <protection locked="0"/>
    </xf>
    <xf numFmtId="0" fontId="0" fillId="0" borderId="3" xfId="0" applyBorder="1" applyAlignment="1" applyProtection="1">
      <alignment horizontal="center" vertical="center" textRotation="255"/>
      <protection locked="0"/>
    </xf>
    <xf numFmtId="0" fontId="0" fillId="0" borderId="5" xfId="0" applyBorder="1" applyAlignment="1" applyProtection="1">
      <alignment horizontal="center" vertical="center" textRotation="255"/>
      <protection locked="0"/>
    </xf>
    <xf numFmtId="0" fontId="0" fillId="0" borderId="4" xfId="0" applyBorder="1" applyAlignment="1" applyProtection="1">
      <alignment horizontal="center" vertical="center" textRotation="255"/>
      <protection locked="0"/>
    </xf>
    <xf numFmtId="0" fontId="39" fillId="0" borderId="1" xfId="2"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26" fillId="0" borderId="25" xfId="0" applyFont="1" applyBorder="1" applyAlignment="1" applyProtection="1">
      <alignment horizontal="right" vertical="center"/>
      <protection locked="0"/>
    </xf>
    <xf numFmtId="0" fontId="26" fillId="0" borderId="0" xfId="0" applyFont="1" applyBorder="1" applyAlignment="1" applyProtection="1">
      <alignment horizontal="right" vertical="center"/>
      <protection locked="0"/>
    </xf>
    <xf numFmtId="0" fontId="0" fillId="0" borderId="49" xfId="0" applyBorder="1" applyAlignment="1" applyProtection="1">
      <alignment horizontal="left" vertical="top" wrapText="1"/>
      <protection locked="0"/>
    </xf>
    <xf numFmtId="0" fontId="0" fillId="0" borderId="50"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43" xfId="0" applyBorder="1" applyAlignment="1" applyProtection="1">
      <alignment horizontal="left" vertical="top" wrapText="1"/>
      <protection locked="0"/>
    </xf>
    <xf numFmtId="0" fontId="0" fillId="0" borderId="42" xfId="0" applyBorder="1" applyAlignment="1" applyProtection="1">
      <alignment horizontal="right" vertical="center"/>
      <protection locked="0"/>
    </xf>
    <xf numFmtId="0" fontId="0" fillId="0" borderId="19" xfId="0" applyBorder="1" applyAlignment="1" applyProtection="1">
      <alignment horizontal="right" vertical="center"/>
      <protection locked="0"/>
    </xf>
    <xf numFmtId="0" fontId="31" fillId="4" borderId="0" xfId="0" applyFont="1" applyFill="1" applyBorder="1" applyAlignment="1" applyProtection="1">
      <alignment horizontal="left" vertical="top" wrapText="1"/>
      <protection locked="0"/>
    </xf>
    <xf numFmtId="0" fontId="31" fillId="4" borderId="68" xfId="0" applyFont="1" applyFill="1" applyBorder="1" applyAlignment="1" applyProtection="1">
      <alignment horizontal="left" vertical="top" wrapText="1"/>
      <protection locked="0"/>
    </xf>
    <xf numFmtId="0" fontId="0" fillId="0" borderId="4" xfId="0" applyFont="1" applyBorder="1" applyAlignment="1" applyProtection="1">
      <alignment horizontal="center" vertical="center" wrapText="1"/>
      <protection locked="0"/>
    </xf>
    <xf numFmtId="0" fontId="0" fillId="0" borderId="48" xfId="0" applyFont="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26" fillId="0" borderId="25" xfId="0" applyFont="1" applyBorder="1" applyAlignment="1" applyProtection="1">
      <alignment horizontal="right" vertical="center" wrapText="1"/>
      <protection locked="0"/>
    </xf>
    <xf numFmtId="0" fontId="0" fillId="0" borderId="5" xfId="0" applyBorder="1" applyAlignment="1" applyProtection="1">
      <alignment horizontal="center" vertical="center" textRotation="255" wrapText="1"/>
      <protection locked="0"/>
    </xf>
    <xf numFmtId="0" fontId="0" fillId="0" borderId="13" xfId="0" applyFont="1" applyBorder="1" applyAlignment="1" applyProtection="1">
      <alignment horizontal="center" vertical="center" textRotation="255" wrapText="1"/>
      <protection locked="0"/>
    </xf>
    <xf numFmtId="0" fontId="0" fillId="0" borderId="25" xfId="0" applyBorder="1" applyAlignment="1" applyProtection="1">
      <alignment horizontal="right" vertical="center"/>
      <protection locked="0"/>
    </xf>
    <xf numFmtId="0" fontId="0" fillId="0" borderId="0" xfId="0" applyBorder="1" applyAlignment="1" applyProtection="1">
      <alignment horizontal="right" vertical="center"/>
      <protection locked="0"/>
    </xf>
    <xf numFmtId="0" fontId="31" fillId="4" borderId="69" xfId="0" applyFont="1" applyFill="1" applyBorder="1" applyAlignment="1" applyProtection="1">
      <alignment horizontal="left" vertical="top" wrapText="1"/>
      <protection locked="0"/>
    </xf>
    <xf numFmtId="0" fontId="31" fillId="4" borderId="70" xfId="0" applyFont="1" applyFill="1" applyBorder="1" applyAlignment="1" applyProtection="1">
      <alignment horizontal="left" vertical="top" wrapText="1"/>
      <protection locked="0"/>
    </xf>
    <xf numFmtId="0" fontId="26" fillId="0" borderId="42" xfId="0" applyFont="1" applyBorder="1" applyAlignment="1" applyProtection="1">
      <alignment horizontal="right" vertical="center" wrapText="1"/>
      <protection locked="0"/>
    </xf>
    <xf numFmtId="0" fontId="26" fillId="0" borderId="19" xfId="0" applyFont="1" applyBorder="1" applyAlignment="1" applyProtection="1">
      <alignment horizontal="right" vertical="center" wrapText="1"/>
      <protection locked="0"/>
    </xf>
    <xf numFmtId="0" fontId="0" fillId="0" borderId="1" xfId="0" applyFill="1" applyBorder="1" applyAlignment="1" applyProtection="1">
      <alignment horizontal="center" vertical="center"/>
      <protection locked="0"/>
    </xf>
    <xf numFmtId="0" fontId="0" fillId="0" borderId="8" xfId="0" applyBorder="1" applyAlignment="1" applyProtection="1">
      <alignment horizontal="center" vertical="center" textRotation="255" wrapText="1"/>
      <protection locked="0"/>
    </xf>
    <xf numFmtId="0" fontId="0" fillId="0" borderId="17" xfId="0" applyBorder="1" applyAlignment="1" applyProtection="1">
      <alignment horizontal="center" vertical="center" textRotation="255" wrapText="1"/>
      <protection locked="0"/>
    </xf>
    <xf numFmtId="0" fontId="0" fillId="0" borderId="9" xfId="0" applyBorder="1" applyAlignment="1" applyProtection="1">
      <alignment horizontal="center" vertical="center" textRotation="255" wrapText="1"/>
      <protection locked="0"/>
    </xf>
    <xf numFmtId="0" fontId="26" fillId="0" borderId="49" xfId="0" applyFont="1" applyBorder="1" applyAlignment="1" applyProtection="1">
      <alignment horizontal="left" vertical="top" wrapText="1"/>
      <protection locked="0"/>
    </xf>
    <xf numFmtId="0" fontId="26" fillId="0" borderId="50" xfId="0" applyFont="1" applyBorder="1" applyAlignment="1" applyProtection="1">
      <alignment horizontal="left" vertical="top" wrapText="1"/>
      <protection locked="0"/>
    </xf>
    <xf numFmtId="0" fontId="0" fillId="0" borderId="17" xfId="0" applyFill="1" applyBorder="1" applyAlignment="1" applyProtection="1">
      <alignment horizontal="left" vertical="center" textRotation="255" wrapText="1"/>
      <protection locked="0"/>
    </xf>
    <xf numFmtId="0" fontId="0" fillId="0" borderId="9" xfId="0" applyFill="1" applyBorder="1" applyAlignment="1" applyProtection="1">
      <alignment horizontal="left" vertical="center" textRotation="255" wrapText="1"/>
      <protection locked="0"/>
    </xf>
    <xf numFmtId="0" fontId="0" fillId="0" borderId="25"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30" xfId="0" applyBorder="1" applyAlignment="1" applyProtection="1">
      <alignment horizontal="left" vertical="top"/>
      <protection locked="0"/>
    </xf>
    <xf numFmtId="0" fontId="0" fillId="0" borderId="26" xfId="0" applyBorder="1" applyAlignment="1" applyProtection="1">
      <alignment horizontal="left" vertical="top"/>
      <protection locked="0"/>
    </xf>
    <xf numFmtId="0" fontId="0" fillId="0" borderId="27" xfId="0" applyBorder="1" applyAlignment="1" applyProtection="1">
      <alignment horizontal="left" vertical="top"/>
      <protection locked="0"/>
    </xf>
    <xf numFmtId="0" fontId="0" fillId="0" borderId="43" xfId="0" applyBorder="1" applyAlignment="1" applyProtection="1">
      <alignment horizontal="left" vertical="top"/>
      <protection locked="0"/>
    </xf>
    <xf numFmtId="0" fontId="26" fillId="0" borderId="47" xfId="0" applyFont="1" applyBorder="1" applyAlignment="1" applyProtection="1">
      <alignment horizontal="left" vertical="center"/>
      <protection locked="0"/>
    </xf>
    <xf numFmtId="0" fontId="26" fillId="0" borderId="31" xfId="0" applyFont="1" applyBorder="1" applyAlignment="1" applyProtection="1">
      <alignment horizontal="left" vertical="center"/>
      <protection locked="0"/>
    </xf>
    <xf numFmtId="0" fontId="8" fillId="7" borderId="51" xfId="0" applyFont="1" applyFill="1" applyBorder="1" applyAlignment="1" applyProtection="1">
      <alignment horizontal="center" vertical="center"/>
      <protection locked="0"/>
    </xf>
    <xf numFmtId="0" fontId="8" fillId="7" borderId="52" xfId="0" applyFont="1" applyFill="1" applyBorder="1" applyAlignment="1" applyProtection="1">
      <alignment horizontal="center" vertical="center"/>
      <protection locked="0"/>
    </xf>
    <xf numFmtId="0" fontId="0" fillId="0" borderId="1" xfId="0" applyBorder="1" applyAlignment="1" applyProtection="1">
      <alignment horizontal="center" vertical="center" textRotation="255"/>
      <protection locked="0"/>
    </xf>
    <xf numFmtId="0" fontId="0" fillId="0" borderId="8" xfId="0" applyBorder="1" applyAlignment="1" applyProtection="1">
      <alignment horizontal="left" vertical="center" textRotation="255"/>
      <protection locked="0"/>
    </xf>
    <xf numFmtId="0" fontId="0" fillId="0" borderId="17" xfId="0" applyBorder="1" applyProtection="1">
      <alignment vertical="center"/>
      <protection locked="0"/>
    </xf>
    <xf numFmtId="0" fontId="0" fillId="0" borderId="9" xfId="0" applyBorder="1" applyProtection="1">
      <alignment vertical="center"/>
      <protection locked="0"/>
    </xf>
    <xf numFmtId="38" fontId="2" fillId="0" borderId="1" xfId="3" applyFont="1" applyBorder="1" applyAlignment="1" applyProtection="1">
      <alignment horizontal="center" vertical="center"/>
      <protection locked="0"/>
    </xf>
    <xf numFmtId="38" fontId="2" fillId="0" borderId="36" xfId="3" applyFont="1" applyBorder="1" applyAlignment="1" applyProtection="1">
      <alignment horizontal="center" vertical="center"/>
      <protection locked="0"/>
    </xf>
    <xf numFmtId="38" fontId="2" fillId="0" borderId="7" xfId="3" applyFont="1" applyBorder="1" applyAlignment="1" applyProtection="1">
      <alignment horizontal="center" vertical="center"/>
      <protection locked="0"/>
    </xf>
    <xf numFmtId="38" fontId="2" fillId="0" borderId="40" xfId="3" applyFont="1" applyBorder="1" applyAlignment="1" applyProtection="1">
      <alignment horizontal="center" vertical="center"/>
      <protection locked="0"/>
    </xf>
    <xf numFmtId="38" fontId="17" fillId="0" borderId="23" xfId="3" applyFont="1" applyBorder="1" applyAlignment="1" applyProtection="1">
      <alignment horizontal="center" vertical="top"/>
      <protection locked="0"/>
    </xf>
    <xf numFmtId="38" fontId="17" fillId="0" borderId="24" xfId="3" applyFont="1" applyBorder="1" applyAlignment="1" applyProtection="1">
      <alignment horizontal="center" vertical="top"/>
      <protection locked="0"/>
    </xf>
    <xf numFmtId="38" fontId="2" fillId="0" borderId="8" xfId="3" applyFont="1" applyBorder="1" applyAlignment="1" applyProtection="1">
      <alignment horizontal="center" vertical="top"/>
      <protection locked="0"/>
    </xf>
    <xf numFmtId="38" fontId="2" fillId="0" borderId="23" xfId="3" applyFont="1" applyBorder="1" applyAlignment="1" applyProtection="1">
      <alignment horizontal="center" vertical="top"/>
      <protection locked="0"/>
    </xf>
    <xf numFmtId="38" fontId="2" fillId="0" borderId="24" xfId="3" applyFont="1" applyBorder="1" applyAlignment="1" applyProtection="1">
      <alignment horizontal="center" vertical="top"/>
      <protection locked="0"/>
    </xf>
    <xf numFmtId="38" fontId="2" fillId="0" borderId="1" xfId="3" applyFont="1" applyBorder="1" applyAlignment="1" applyProtection="1">
      <alignment horizontal="center" vertical="center" wrapText="1"/>
      <protection locked="0"/>
    </xf>
    <xf numFmtId="0" fontId="40" fillId="0" borderId="17" xfId="0" applyFont="1" applyBorder="1" applyAlignment="1" applyProtection="1">
      <alignment vertical="center" wrapText="1"/>
      <protection locked="0"/>
    </xf>
    <xf numFmtId="0" fontId="40" fillId="0" borderId="0" xfId="0" applyFont="1" applyAlignment="1" applyProtection="1">
      <alignment vertical="center" wrapText="1"/>
      <protection locked="0"/>
    </xf>
    <xf numFmtId="38" fontId="24" fillId="0" borderId="1" xfId="3" applyFont="1"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38" fontId="24" fillId="0" borderId="8" xfId="3" applyFont="1" applyBorder="1" applyAlignment="1" applyProtection="1">
      <alignment horizontal="center" vertical="top"/>
      <protection locked="0"/>
    </xf>
    <xf numFmtId="38" fontId="24" fillId="0" borderId="23" xfId="3" applyFont="1" applyBorder="1" applyAlignment="1" applyProtection="1">
      <alignment horizontal="center" vertical="top"/>
      <protection locked="0"/>
    </xf>
    <xf numFmtId="38" fontId="24" fillId="0" borderId="24" xfId="3" applyFont="1" applyBorder="1" applyAlignment="1" applyProtection="1">
      <alignment horizontal="center" vertical="top"/>
      <protection locked="0"/>
    </xf>
    <xf numFmtId="38" fontId="17" fillId="0" borderId="8" xfId="3" applyFont="1" applyBorder="1" applyAlignment="1" applyProtection="1">
      <alignment horizontal="center" vertical="top"/>
      <protection locked="0"/>
    </xf>
    <xf numFmtId="38" fontId="17" fillId="0" borderId="8" xfId="3" applyFont="1" applyBorder="1" applyAlignment="1" applyProtection="1">
      <alignment horizontal="center" vertical="center" wrapText="1"/>
      <protection locked="0"/>
    </xf>
    <xf numFmtId="38" fontId="17" fillId="0" borderId="9" xfId="3" applyFont="1" applyBorder="1" applyAlignment="1" applyProtection="1">
      <alignment horizontal="center" vertical="center"/>
      <protection locked="0"/>
    </xf>
    <xf numFmtId="0" fontId="0" fillId="0" borderId="4" xfId="0" applyBorder="1" applyAlignment="1" applyProtection="1">
      <alignment horizontal="center" vertical="center" textRotation="255" wrapText="1"/>
      <protection locked="0"/>
    </xf>
    <xf numFmtId="0" fontId="0" fillId="0" borderId="12" xfId="0" applyFont="1" applyBorder="1" applyAlignment="1" applyProtection="1">
      <alignment horizontal="center" vertical="center" textRotation="255" wrapText="1"/>
      <protection locked="0"/>
    </xf>
    <xf numFmtId="0" fontId="0" fillId="0" borderId="53" xfId="0"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0" fillId="0" borderId="13" xfId="0" applyFont="1" applyBorder="1" applyAlignment="1" applyProtection="1">
      <alignment horizontal="center" vertical="center" wrapText="1"/>
      <protection locked="0"/>
    </xf>
    <xf numFmtId="0" fontId="0" fillId="6" borderId="54" xfId="0" applyFill="1" applyBorder="1" applyAlignment="1" applyProtection="1">
      <alignment horizontal="center" vertical="center" wrapText="1"/>
      <protection locked="0"/>
    </xf>
    <xf numFmtId="0" fontId="0" fillId="6" borderId="17" xfId="0" applyFill="1" applyBorder="1" applyAlignment="1" applyProtection="1">
      <alignment horizontal="center" vertical="center" wrapText="1"/>
      <protection locked="0"/>
    </xf>
    <xf numFmtId="0" fontId="0" fillId="6" borderId="55" xfId="0" applyFill="1" applyBorder="1" applyAlignment="1" applyProtection="1">
      <alignment horizontal="center" vertical="center" wrapText="1"/>
      <protection locked="0"/>
    </xf>
    <xf numFmtId="0" fontId="0" fillId="0" borderId="53" xfId="0" applyFont="1" applyBorder="1" applyAlignment="1" applyProtection="1">
      <alignment horizontal="center" vertical="center" textRotation="255" wrapText="1"/>
      <protection locked="0"/>
    </xf>
    <xf numFmtId="0" fontId="0" fillId="0" borderId="5" xfId="0" applyFont="1" applyBorder="1" applyAlignment="1" applyProtection="1">
      <alignment horizontal="center" vertical="center" textRotation="255" wrapText="1"/>
      <protection locked="0"/>
    </xf>
    <xf numFmtId="0" fontId="0" fillId="0" borderId="56" xfId="0" applyFont="1" applyBorder="1" applyAlignment="1" applyProtection="1">
      <alignment horizontal="center" vertical="center"/>
      <protection locked="0"/>
    </xf>
    <xf numFmtId="0" fontId="0" fillId="0" borderId="57" xfId="0" applyFont="1" applyBorder="1" applyAlignment="1" applyProtection="1">
      <alignment horizontal="center" vertical="center"/>
      <protection locked="0"/>
    </xf>
    <xf numFmtId="0" fontId="0" fillId="6" borderId="3" xfId="0" applyFill="1" applyBorder="1" applyAlignment="1" applyProtection="1">
      <alignment horizontal="center" vertical="center" wrapText="1"/>
      <protection locked="0"/>
    </xf>
    <xf numFmtId="0" fontId="0" fillId="6" borderId="13" xfId="0" applyFont="1" applyFill="1" applyBorder="1" applyAlignment="1" applyProtection="1">
      <alignment horizontal="center" vertical="center" wrapText="1"/>
      <protection locked="0"/>
    </xf>
    <xf numFmtId="0" fontId="0" fillId="0" borderId="1" xfId="0" applyFont="1" applyBorder="1" applyAlignment="1" applyProtection="1">
      <alignment horizontal="center" vertical="center"/>
      <protection locked="0"/>
    </xf>
    <xf numFmtId="0" fontId="0" fillId="0" borderId="53" xfId="0" applyFill="1" applyBorder="1" applyAlignment="1" applyProtection="1">
      <alignment horizontal="center" vertical="center" textRotation="255" wrapText="1"/>
      <protection locked="0"/>
    </xf>
    <xf numFmtId="0" fontId="0" fillId="0" borderId="5" xfId="0" applyFont="1" applyFill="1" applyBorder="1" applyAlignment="1" applyProtection="1">
      <alignment horizontal="center" vertical="center" textRotation="255" wrapText="1"/>
      <protection locked="0"/>
    </xf>
    <xf numFmtId="0" fontId="0" fillId="0" borderId="13" xfId="0" applyFont="1" applyFill="1" applyBorder="1" applyAlignment="1" applyProtection="1">
      <alignment horizontal="center" vertical="center" textRotation="255" wrapText="1"/>
      <protection locked="0"/>
    </xf>
    <xf numFmtId="0" fontId="0" fillId="0" borderId="53" xfId="0" applyBorder="1" applyAlignment="1" applyProtection="1">
      <alignment horizontal="center" vertical="center" textRotation="255" wrapText="1"/>
      <protection locked="0"/>
    </xf>
    <xf numFmtId="0" fontId="0" fillId="0" borderId="56" xfId="0" applyFill="1" applyBorder="1" applyAlignment="1" applyProtection="1">
      <alignment horizontal="center" vertical="center" wrapText="1"/>
      <protection locked="0"/>
    </xf>
    <xf numFmtId="0" fontId="0" fillId="0" borderId="56" xfId="0" applyFont="1" applyFill="1" applyBorder="1" applyAlignment="1" applyProtection="1">
      <alignment horizontal="center" vertical="center" wrapText="1"/>
      <protection locked="0"/>
    </xf>
    <xf numFmtId="0" fontId="0" fillId="0" borderId="53" xfId="0"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0" fillId="0" borderId="13" xfId="0" applyFont="1" applyFill="1" applyBorder="1" applyAlignment="1" applyProtection="1">
      <alignment horizontal="center" vertical="center" wrapText="1"/>
      <protection locked="0"/>
    </xf>
    <xf numFmtId="0" fontId="0" fillId="6" borderId="13" xfId="0" applyFill="1" applyBorder="1" applyAlignment="1" applyProtection="1">
      <alignment horizontal="center" vertical="center" wrapText="1"/>
      <protection locked="0"/>
    </xf>
    <xf numFmtId="0" fontId="0" fillId="0" borderId="5" xfId="0" applyFill="1" applyBorder="1" applyAlignment="1" applyProtection="1">
      <alignment horizontal="center" vertical="center" textRotation="255" wrapText="1"/>
      <protection locked="0"/>
    </xf>
    <xf numFmtId="0" fontId="0" fillId="0" borderId="13" xfId="0" applyFill="1" applyBorder="1" applyAlignment="1" applyProtection="1">
      <alignment horizontal="center" vertical="center" textRotation="255" wrapText="1"/>
      <protection locked="0"/>
    </xf>
    <xf numFmtId="0" fontId="0" fillId="0" borderId="44" xfId="0" applyBorder="1" applyAlignment="1" applyProtection="1">
      <alignment horizontal="left" vertical="top"/>
      <protection locked="0"/>
    </xf>
    <xf numFmtId="0" fontId="0" fillId="0" borderId="53" xfId="0" applyFont="1" applyFill="1" applyBorder="1" applyAlignment="1" applyProtection="1">
      <alignment horizontal="center" vertical="center" textRotation="255" wrapText="1"/>
      <protection locked="0"/>
    </xf>
    <xf numFmtId="0" fontId="0" fillId="0" borderId="56" xfId="0" applyFont="1" applyFill="1" applyBorder="1" applyAlignment="1" applyProtection="1">
      <alignment horizontal="center" vertical="center" textRotation="255"/>
      <protection locked="0"/>
    </xf>
    <xf numFmtId="0" fontId="0" fillId="0" borderId="1" xfId="0" applyFont="1" applyFill="1" applyBorder="1" applyAlignment="1" applyProtection="1">
      <alignment horizontal="center" vertical="center" textRotation="255"/>
      <protection locked="0"/>
    </xf>
    <xf numFmtId="0" fontId="0" fillId="0" borderId="12" xfId="0" applyFont="1" applyFill="1" applyBorder="1" applyAlignment="1" applyProtection="1">
      <alignment horizontal="center" vertical="center" textRotation="255"/>
      <protection locked="0"/>
    </xf>
    <xf numFmtId="0" fontId="0" fillId="0" borderId="58" xfId="0" applyBorder="1" applyAlignment="1" applyProtection="1">
      <alignment horizontal="center" vertical="center" wrapText="1"/>
      <protection locked="0"/>
    </xf>
    <xf numFmtId="0" fontId="0" fillId="0" borderId="59" xfId="0" applyFont="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0" fillId="0" borderId="53" xfId="0" applyFont="1" applyBorder="1" applyAlignment="1" applyProtection="1">
      <alignment horizontal="center" vertical="center" wrapText="1"/>
      <protection locked="0"/>
    </xf>
    <xf numFmtId="0" fontId="0" fillId="0" borderId="42" xfId="0" applyBorder="1" applyAlignment="1" applyProtection="1">
      <alignment horizontal="right" vertical="center" wrapText="1"/>
      <protection locked="0"/>
    </xf>
    <xf numFmtId="0" fontId="0" fillId="0" borderId="19" xfId="0" applyBorder="1" applyAlignment="1" applyProtection="1">
      <alignment horizontal="right" vertical="center" wrapText="1"/>
      <protection locked="0"/>
    </xf>
    <xf numFmtId="0" fontId="0" fillId="0" borderId="25" xfId="0" applyBorder="1" applyAlignment="1" applyProtection="1">
      <alignment horizontal="right" vertical="center" wrapText="1"/>
      <protection locked="0"/>
    </xf>
    <xf numFmtId="0" fontId="0" fillId="0" borderId="47" xfId="0" applyBorder="1" applyAlignment="1" applyProtection="1">
      <alignment horizontal="left" vertical="center"/>
      <protection locked="0"/>
    </xf>
    <xf numFmtId="0" fontId="0" fillId="0" borderId="31" xfId="0" applyBorder="1" applyAlignment="1" applyProtection="1">
      <alignment horizontal="left" vertical="center"/>
      <protection locked="0"/>
    </xf>
  </cellXfs>
  <cellStyles count="4">
    <cellStyle name="パーセント" xfId="1" builtinId="5"/>
    <cellStyle name="ハイパーリンク" xfId="2" builtinId="8"/>
    <cellStyle name="桁区切り" xfId="3" builtinId="6"/>
    <cellStyle name="標準" xfId="0" builtinId="0"/>
  </cellStyles>
  <dxfs count="61">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indexed="2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39370</xdr:colOff>
      <xdr:row>0</xdr:row>
      <xdr:rowOff>63500</xdr:rowOff>
    </xdr:from>
    <xdr:to>
      <xdr:col>4</xdr:col>
      <xdr:colOff>140341</xdr:colOff>
      <xdr:row>2</xdr:row>
      <xdr:rowOff>108123</xdr:rowOff>
    </xdr:to>
    <xdr:sp macro="" textlink="">
      <xdr:nvSpPr>
        <xdr:cNvPr id="3" name="Text Box 1">
          <a:extLst>
            <a:ext uri="{FF2B5EF4-FFF2-40B4-BE49-F238E27FC236}">
              <a16:creationId xmlns:a16="http://schemas.microsoft.com/office/drawing/2014/main" id="{8AABC2A5-2E7D-4175-A893-767A665F4C68}"/>
            </a:ext>
          </a:extLst>
        </xdr:cNvPr>
        <xdr:cNvSpPr txBox="1">
          <a:spLocks noChangeArrowheads="1"/>
        </xdr:cNvSpPr>
      </xdr:nvSpPr>
      <xdr:spPr bwMode="auto">
        <a:xfrm>
          <a:off x="66675" y="114300"/>
          <a:ext cx="3514725" cy="3810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FF"/>
              </a:solidFill>
              <a:latin typeface="ＭＳ Ｐゴシック"/>
              <a:ea typeface="ＭＳ Ｐゴシック"/>
            </a:rPr>
            <a:t>４⑥Ｆ表</a:t>
          </a:r>
          <a:r>
            <a:rPr lang="ja-JP" altLang="en-US" sz="1050" b="0" i="0" strike="noStrike">
              <a:solidFill>
                <a:srgbClr val="000000"/>
              </a:solidFill>
              <a:latin typeface="ＭＳ Ｐゴシック"/>
              <a:ea typeface="ＭＳ Ｐゴシック"/>
            </a:rPr>
            <a:t>－ア　損失補償債務等に係る一般会計等負担見込額</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3517" name="AutoShape 1">
          <a:extLst>
            <a:ext uri="{FF2B5EF4-FFF2-40B4-BE49-F238E27FC236}">
              <a16:creationId xmlns:a16="http://schemas.microsoft.com/office/drawing/2014/main" id="{8F4E15BF-5C71-44A2-8804-5E9CCFADB673}"/>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3518" name="AutoShape 3">
          <a:extLst>
            <a:ext uri="{FF2B5EF4-FFF2-40B4-BE49-F238E27FC236}">
              <a16:creationId xmlns:a16="http://schemas.microsoft.com/office/drawing/2014/main" id="{3505BA90-8DF1-4520-8800-E194EFE2A086}"/>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3519" name="AutoShape 4">
          <a:extLst>
            <a:ext uri="{FF2B5EF4-FFF2-40B4-BE49-F238E27FC236}">
              <a16:creationId xmlns:a16="http://schemas.microsoft.com/office/drawing/2014/main" id="{73FEC154-DCAA-4964-A258-1F20D9B1E807}"/>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3520" name="AutoShape 2">
          <a:extLst>
            <a:ext uri="{FF2B5EF4-FFF2-40B4-BE49-F238E27FC236}">
              <a16:creationId xmlns:a16="http://schemas.microsoft.com/office/drawing/2014/main" id="{FCBC850E-1F80-4C07-B7BA-3C105E983AEE}"/>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3521" name="AutoShape 4">
          <a:extLst>
            <a:ext uri="{FF2B5EF4-FFF2-40B4-BE49-F238E27FC236}">
              <a16:creationId xmlns:a16="http://schemas.microsoft.com/office/drawing/2014/main" id="{3062C85E-81F3-4D8D-8953-755722FFD67D}"/>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3522" name="AutoShape 4">
          <a:extLst>
            <a:ext uri="{FF2B5EF4-FFF2-40B4-BE49-F238E27FC236}">
              <a16:creationId xmlns:a16="http://schemas.microsoft.com/office/drawing/2014/main" id="{BBDE77F9-C289-4087-BCFE-099AC3416EC0}"/>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3523" name="AutoShape 4">
          <a:extLst>
            <a:ext uri="{FF2B5EF4-FFF2-40B4-BE49-F238E27FC236}">
              <a16:creationId xmlns:a16="http://schemas.microsoft.com/office/drawing/2014/main" id="{5FE98A9B-CB3B-455C-B338-D83DED0CC94F}"/>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3524" name="AutoShape 2">
          <a:extLst>
            <a:ext uri="{FF2B5EF4-FFF2-40B4-BE49-F238E27FC236}">
              <a16:creationId xmlns:a16="http://schemas.microsoft.com/office/drawing/2014/main" id="{2F6962D6-52F1-4B8A-95A9-E66B97F2F4A5}"/>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3525" name="AutoShape 4">
          <a:extLst>
            <a:ext uri="{FF2B5EF4-FFF2-40B4-BE49-F238E27FC236}">
              <a16:creationId xmlns:a16="http://schemas.microsoft.com/office/drawing/2014/main" id="{487A21CD-CC35-482D-8D67-97F947A5BE31}"/>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418C4412-1517-49DF-A9F9-4A1351828551}"/>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49BFD2EA-BFE1-461B-9BBA-FFD7B0AD5FDF}"/>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E0F0FEBE-F95C-4A88-9D90-8C1D7FD67864}"/>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3529" name="AutoShape 1">
          <a:extLst>
            <a:ext uri="{FF2B5EF4-FFF2-40B4-BE49-F238E27FC236}">
              <a16:creationId xmlns:a16="http://schemas.microsoft.com/office/drawing/2014/main" id="{0FC0C85F-3453-4F65-BCE9-A775501CF869}"/>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17E94A77-D4BC-4E24-A897-85188EFEB03A}"/>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C3CA9EAD-11DC-4C61-95C5-4880833A87B3}"/>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D345042A-3501-48E9-B4B5-10E5907F4131}"/>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859CAE5E-D2A0-4E64-8C08-E339E2115E67}"/>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4541" name="AutoShape 1">
          <a:extLst>
            <a:ext uri="{FF2B5EF4-FFF2-40B4-BE49-F238E27FC236}">
              <a16:creationId xmlns:a16="http://schemas.microsoft.com/office/drawing/2014/main" id="{E84E4D44-C072-4AEC-AA44-9982CAC2D3A3}"/>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4542" name="AutoShape 3">
          <a:extLst>
            <a:ext uri="{FF2B5EF4-FFF2-40B4-BE49-F238E27FC236}">
              <a16:creationId xmlns:a16="http://schemas.microsoft.com/office/drawing/2014/main" id="{DBE4F6E4-47DA-4AAD-BFE2-2D3F1BB6F52F}"/>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4543" name="AutoShape 4">
          <a:extLst>
            <a:ext uri="{FF2B5EF4-FFF2-40B4-BE49-F238E27FC236}">
              <a16:creationId xmlns:a16="http://schemas.microsoft.com/office/drawing/2014/main" id="{E3D09ACB-E75B-441E-B08B-91A705E96B22}"/>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4544" name="AutoShape 2">
          <a:extLst>
            <a:ext uri="{FF2B5EF4-FFF2-40B4-BE49-F238E27FC236}">
              <a16:creationId xmlns:a16="http://schemas.microsoft.com/office/drawing/2014/main" id="{FAFEE4D5-7608-4340-80D3-8E35FCB604EC}"/>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4545" name="AutoShape 4">
          <a:extLst>
            <a:ext uri="{FF2B5EF4-FFF2-40B4-BE49-F238E27FC236}">
              <a16:creationId xmlns:a16="http://schemas.microsoft.com/office/drawing/2014/main" id="{B47A9651-C9BF-4B60-A877-A85EF8C710CA}"/>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4546" name="AutoShape 4">
          <a:extLst>
            <a:ext uri="{FF2B5EF4-FFF2-40B4-BE49-F238E27FC236}">
              <a16:creationId xmlns:a16="http://schemas.microsoft.com/office/drawing/2014/main" id="{4F10D909-9402-4537-9D40-EDAF22862C1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4547" name="AutoShape 4">
          <a:extLst>
            <a:ext uri="{FF2B5EF4-FFF2-40B4-BE49-F238E27FC236}">
              <a16:creationId xmlns:a16="http://schemas.microsoft.com/office/drawing/2014/main" id="{34A3EB9F-B088-4C59-BFC7-C67596464A4B}"/>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4548" name="AutoShape 2">
          <a:extLst>
            <a:ext uri="{FF2B5EF4-FFF2-40B4-BE49-F238E27FC236}">
              <a16:creationId xmlns:a16="http://schemas.microsoft.com/office/drawing/2014/main" id="{E313B9B2-9F49-4475-8D6C-6EFD268E5BCE}"/>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4549" name="AutoShape 4">
          <a:extLst>
            <a:ext uri="{FF2B5EF4-FFF2-40B4-BE49-F238E27FC236}">
              <a16:creationId xmlns:a16="http://schemas.microsoft.com/office/drawing/2014/main" id="{E6D677CB-A336-4DEB-AF95-3AE30AED280A}"/>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EFA511F0-1B68-4B02-9B68-0F11A0F41AF6}"/>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60656C8F-4BC1-465E-AA25-9F3EAD9807CB}"/>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4A10D6D9-C689-4DD4-BA26-A61E5A12102D}"/>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4553" name="AutoShape 1">
          <a:extLst>
            <a:ext uri="{FF2B5EF4-FFF2-40B4-BE49-F238E27FC236}">
              <a16:creationId xmlns:a16="http://schemas.microsoft.com/office/drawing/2014/main" id="{3858F2CF-85B5-42D5-BFCF-44A8AE6F010C}"/>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B9D3C4A1-6F86-43F1-9848-9CE294DBB043}"/>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6E24A7B8-A7B0-465D-940E-FF03F4C7B505}"/>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BACFE8A7-E521-46B8-9907-B5370F32BEC7}"/>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5A2B3AC2-38FD-464E-82A6-490CF290ECD9}"/>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5565" name="AutoShape 1">
          <a:extLst>
            <a:ext uri="{FF2B5EF4-FFF2-40B4-BE49-F238E27FC236}">
              <a16:creationId xmlns:a16="http://schemas.microsoft.com/office/drawing/2014/main" id="{E6C77D42-AA51-4B6A-8AEB-53E2815066B1}"/>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5566" name="AutoShape 3">
          <a:extLst>
            <a:ext uri="{FF2B5EF4-FFF2-40B4-BE49-F238E27FC236}">
              <a16:creationId xmlns:a16="http://schemas.microsoft.com/office/drawing/2014/main" id="{8811D8EF-0010-4177-8B1B-727A6B39F3ED}"/>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5567" name="AutoShape 4">
          <a:extLst>
            <a:ext uri="{FF2B5EF4-FFF2-40B4-BE49-F238E27FC236}">
              <a16:creationId xmlns:a16="http://schemas.microsoft.com/office/drawing/2014/main" id="{3C4B9F35-648A-4254-88A0-EEA27BF3F603}"/>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5568" name="AutoShape 2">
          <a:extLst>
            <a:ext uri="{FF2B5EF4-FFF2-40B4-BE49-F238E27FC236}">
              <a16:creationId xmlns:a16="http://schemas.microsoft.com/office/drawing/2014/main" id="{52718DA4-917B-4CCD-94D0-42DECA8C9E08}"/>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5569" name="AutoShape 4">
          <a:extLst>
            <a:ext uri="{FF2B5EF4-FFF2-40B4-BE49-F238E27FC236}">
              <a16:creationId xmlns:a16="http://schemas.microsoft.com/office/drawing/2014/main" id="{B00C64F6-870F-4A31-BE67-5670B2A2E546}"/>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5570" name="AutoShape 4">
          <a:extLst>
            <a:ext uri="{FF2B5EF4-FFF2-40B4-BE49-F238E27FC236}">
              <a16:creationId xmlns:a16="http://schemas.microsoft.com/office/drawing/2014/main" id="{235EFC22-9304-4D1B-B64F-74B171D778D5}"/>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5571" name="AutoShape 4">
          <a:extLst>
            <a:ext uri="{FF2B5EF4-FFF2-40B4-BE49-F238E27FC236}">
              <a16:creationId xmlns:a16="http://schemas.microsoft.com/office/drawing/2014/main" id="{6D3BE07E-9A41-4289-9454-85D7ED458E27}"/>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5572" name="AutoShape 2">
          <a:extLst>
            <a:ext uri="{FF2B5EF4-FFF2-40B4-BE49-F238E27FC236}">
              <a16:creationId xmlns:a16="http://schemas.microsoft.com/office/drawing/2014/main" id="{E1994CE4-38F0-41DC-9469-285B81363166}"/>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5573" name="AutoShape 4">
          <a:extLst>
            <a:ext uri="{FF2B5EF4-FFF2-40B4-BE49-F238E27FC236}">
              <a16:creationId xmlns:a16="http://schemas.microsoft.com/office/drawing/2014/main" id="{5061C844-90A8-4E1C-9D46-4D50805B7B8A}"/>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0565F924-F1EA-4DA4-8BED-564E6A02D4B3}"/>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3208EEC6-0726-4FCD-8116-0FE9F6FDFC79}"/>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D73EC316-F62C-46F6-8031-67C2A0D82C0E}"/>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5577" name="AutoShape 1">
          <a:extLst>
            <a:ext uri="{FF2B5EF4-FFF2-40B4-BE49-F238E27FC236}">
              <a16:creationId xmlns:a16="http://schemas.microsoft.com/office/drawing/2014/main" id="{0E632920-99EC-4F70-AB72-2676578549F4}"/>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C423E380-ECAF-4825-B04A-26306BFDB18B}"/>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CD96252B-0B3C-48AB-BBA0-EE5A6844512B}"/>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4699C762-0815-4E25-A77B-52C2B1747CD0}"/>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2AF52973-1D10-4547-A0E9-AC9C0DDC76DF}"/>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6589" name="AutoShape 1">
          <a:extLst>
            <a:ext uri="{FF2B5EF4-FFF2-40B4-BE49-F238E27FC236}">
              <a16:creationId xmlns:a16="http://schemas.microsoft.com/office/drawing/2014/main" id="{3F6676CF-FF66-478E-A946-A9FD212CC965}"/>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6590" name="AutoShape 3">
          <a:extLst>
            <a:ext uri="{FF2B5EF4-FFF2-40B4-BE49-F238E27FC236}">
              <a16:creationId xmlns:a16="http://schemas.microsoft.com/office/drawing/2014/main" id="{474D462A-3351-4A7F-B111-A606AC7F07D8}"/>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6591" name="AutoShape 4">
          <a:extLst>
            <a:ext uri="{FF2B5EF4-FFF2-40B4-BE49-F238E27FC236}">
              <a16:creationId xmlns:a16="http://schemas.microsoft.com/office/drawing/2014/main" id="{4CFAFBC2-5845-4AF1-A86C-59AEA0B0E920}"/>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6592" name="AutoShape 2">
          <a:extLst>
            <a:ext uri="{FF2B5EF4-FFF2-40B4-BE49-F238E27FC236}">
              <a16:creationId xmlns:a16="http://schemas.microsoft.com/office/drawing/2014/main" id="{2C04CBEC-13BA-4A57-A57A-13F9FA7E9B25}"/>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6593" name="AutoShape 4">
          <a:extLst>
            <a:ext uri="{FF2B5EF4-FFF2-40B4-BE49-F238E27FC236}">
              <a16:creationId xmlns:a16="http://schemas.microsoft.com/office/drawing/2014/main" id="{DB739004-D267-4DE4-95B6-7F4AD4919914}"/>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6594" name="AutoShape 4">
          <a:extLst>
            <a:ext uri="{FF2B5EF4-FFF2-40B4-BE49-F238E27FC236}">
              <a16:creationId xmlns:a16="http://schemas.microsoft.com/office/drawing/2014/main" id="{EC8460BB-74B2-48F9-B325-39A4B8D540CC}"/>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6595" name="AutoShape 4">
          <a:extLst>
            <a:ext uri="{FF2B5EF4-FFF2-40B4-BE49-F238E27FC236}">
              <a16:creationId xmlns:a16="http://schemas.microsoft.com/office/drawing/2014/main" id="{E29F28CD-39EC-4069-83F4-AB3E64365E17}"/>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6596" name="AutoShape 2">
          <a:extLst>
            <a:ext uri="{FF2B5EF4-FFF2-40B4-BE49-F238E27FC236}">
              <a16:creationId xmlns:a16="http://schemas.microsoft.com/office/drawing/2014/main" id="{303B93B9-9477-4CD3-BA7B-B919DD0B5335}"/>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6597" name="AutoShape 4">
          <a:extLst>
            <a:ext uri="{FF2B5EF4-FFF2-40B4-BE49-F238E27FC236}">
              <a16:creationId xmlns:a16="http://schemas.microsoft.com/office/drawing/2014/main" id="{15D4F1DA-34CA-43FA-A8EC-C944643E2480}"/>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96A8F980-E237-47BB-847B-4D155BD9C98A}"/>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50D6D4A4-EA99-4053-86F2-34F8501C7E16}"/>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081F1A9D-3997-4ED2-9F2E-68E7B3840172}"/>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6601" name="AutoShape 1">
          <a:extLst>
            <a:ext uri="{FF2B5EF4-FFF2-40B4-BE49-F238E27FC236}">
              <a16:creationId xmlns:a16="http://schemas.microsoft.com/office/drawing/2014/main" id="{133CB9F7-412A-403B-B5FA-A624F48D6E7F}"/>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AA61A35B-5475-40DA-992A-902220043AF2}"/>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0AFAEDB7-52D2-4DAE-84A0-A139AC107FAB}"/>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E5AE226E-8CA1-4207-B9C7-3AADF61EB981}"/>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D7F5B381-29CC-445C-A063-C9B075F32F5E}"/>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7613" name="AutoShape 1">
          <a:extLst>
            <a:ext uri="{FF2B5EF4-FFF2-40B4-BE49-F238E27FC236}">
              <a16:creationId xmlns:a16="http://schemas.microsoft.com/office/drawing/2014/main" id="{17A78CBE-0004-4B67-985F-ED423F9263EE}"/>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7614" name="AutoShape 3">
          <a:extLst>
            <a:ext uri="{FF2B5EF4-FFF2-40B4-BE49-F238E27FC236}">
              <a16:creationId xmlns:a16="http://schemas.microsoft.com/office/drawing/2014/main" id="{36C03553-0779-4E94-8929-02CA1F83D1AF}"/>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7615" name="AutoShape 4">
          <a:extLst>
            <a:ext uri="{FF2B5EF4-FFF2-40B4-BE49-F238E27FC236}">
              <a16:creationId xmlns:a16="http://schemas.microsoft.com/office/drawing/2014/main" id="{A33986AF-F574-4FE8-8F08-C82DF669E2D3}"/>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7616" name="AutoShape 2">
          <a:extLst>
            <a:ext uri="{FF2B5EF4-FFF2-40B4-BE49-F238E27FC236}">
              <a16:creationId xmlns:a16="http://schemas.microsoft.com/office/drawing/2014/main" id="{C675D079-5A8B-496B-A2CD-5F721536BCB9}"/>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7617" name="AutoShape 4">
          <a:extLst>
            <a:ext uri="{FF2B5EF4-FFF2-40B4-BE49-F238E27FC236}">
              <a16:creationId xmlns:a16="http://schemas.microsoft.com/office/drawing/2014/main" id="{A0302A6B-DBD3-45D0-ACAA-D49BB61A5F99}"/>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7618" name="AutoShape 4">
          <a:extLst>
            <a:ext uri="{FF2B5EF4-FFF2-40B4-BE49-F238E27FC236}">
              <a16:creationId xmlns:a16="http://schemas.microsoft.com/office/drawing/2014/main" id="{22772F19-D032-4036-8C59-D6677DD55EF3}"/>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7619" name="AutoShape 4">
          <a:extLst>
            <a:ext uri="{FF2B5EF4-FFF2-40B4-BE49-F238E27FC236}">
              <a16:creationId xmlns:a16="http://schemas.microsoft.com/office/drawing/2014/main" id="{A64A8A47-5D59-4892-8E7D-DBC2F78410C6}"/>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7620" name="AutoShape 2">
          <a:extLst>
            <a:ext uri="{FF2B5EF4-FFF2-40B4-BE49-F238E27FC236}">
              <a16:creationId xmlns:a16="http://schemas.microsoft.com/office/drawing/2014/main" id="{28F4F9AD-617B-4233-9795-4EF4C42A9216}"/>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7621" name="AutoShape 4">
          <a:extLst>
            <a:ext uri="{FF2B5EF4-FFF2-40B4-BE49-F238E27FC236}">
              <a16:creationId xmlns:a16="http://schemas.microsoft.com/office/drawing/2014/main" id="{9B91F2DD-DA9D-4133-9B2A-D41F3FB7DBD0}"/>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B982BFC9-DA52-4956-9719-69CB33E95B7E}"/>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4D7A161E-39E9-4962-83E2-EEA40D0C8C90}"/>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76010071-9FDA-4CF5-8A3E-F304A576D0D9}"/>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7625" name="AutoShape 1">
          <a:extLst>
            <a:ext uri="{FF2B5EF4-FFF2-40B4-BE49-F238E27FC236}">
              <a16:creationId xmlns:a16="http://schemas.microsoft.com/office/drawing/2014/main" id="{7BA7B0AB-38E8-4CFA-9BE3-CBC2730C044E}"/>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08E564BC-4CAB-407D-AF8D-CF86453EB718}"/>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476B9E60-4624-4A85-BC17-2B5122DB30C3}"/>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BC663EAE-3E97-4A72-86A6-FAA30DE5CCAE}"/>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C23E17C1-625B-409C-A14A-8118A69722A0}"/>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8637" name="AutoShape 1">
          <a:extLst>
            <a:ext uri="{FF2B5EF4-FFF2-40B4-BE49-F238E27FC236}">
              <a16:creationId xmlns:a16="http://schemas.microsoft.com/office/drawing/2014/main" id="{7AEC4FD9-5CFC-4288-B4F7-31A5B9E1036A}"/>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8638" name="AutoShape 3">
          <a:extLst>
            <a:ext uri="{FF2B5EF4-FFF2-40B4-BE49-F238E27FC236}">
              <a16:creationId xmlns:a16="http://schemas.microsoft.com/office/drawing/2014/main" id="{7BCE92BA-4519-429F-9ABC-AD0897D986CD}"/>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8639" name="AutoShape 4">
          <a:extLst>
            <a:ext uri="{FF2B5EF4-FFF2-40B4-BE49-F238E27FC236}">
              <a16:creationId xmlns:a16="http://schemas.microsoft.com/office/drawing/2014/main" id="{37CB12F0-E37C-48DD-8A74-9A524A8FD23A}"/>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8640" name="AutoShape 2">
          <a:extLst>
            <a:ext uri="{FF2B5EF4-FFF2-40B4-BE49-F238E27FC236}">
              <a16:creationId xmlns:a16="http://schemas.microsoft.com/office/drawing/2014/main" id="{935D76F4-3F91-4EB6-8EE4-03E512B0ABA7}"/>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8641" name="AutoShape 4">
          <a:extLst>
            <a:ext uri="{FF2B5EF4-FFF2-40B4-BE49-F238E27FC236}">
              <a16:creationId xmlns:a16="http://schemas.microsoft.com/office/drawing/2014/main" id="{F559D36F-F0AD-4F6F-9F9C-DDE2D6E726B0}"/>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8642" name="AutoShape 4">
          <a:extLst>
            <a:ext uri="{FF2B5EF4-FFF2-40B4-BE49-F238E27FC236}">
              <a16:creationId xmlns:a16="http://schemas.microsoft.com/office/drawing/2014/main" id="{0A7403A2-A6B3-4C69-9A5C-B70CB50ABB5A}"/>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8643" name="AutoShape 4">
          <a:extLst>
            <a:ext uri="{FF2B5EF4-FFF2-40B4-BE49-F238E27FC236}">
              <a16:creationId xmlns:a16="http://schemas.microsoft.com/office/drawing/2014/main" id="{0926F15D-540A-42C4-8FEA-E4F32A62BEEA}"/>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8644" name="AutoShape 2">
          <a:extLst>
            <a:ext uri="{FF2B5EF4-FFF2-40B4-BE49-F238E27FC236}">
              <a16:creationId xmlns:a16="http://schemas.microsoft.com/office/drawing/2014/main" id="{91E9CA2E-AE88-4176-B06B-C46513E444D9}"/>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8645" name="AutoShape 4">
          <a:extLst>
            <a:ext uri="{FF2B5EF4-FFF2-40B4-BE49-F238E27FC236}">
              <a16:creationId xmlns:a16="http://schemas.microsoft.com/office/drawing/2014/main" id="{0BC08E23-7536-4BA4-BBAF-3D28C5F22970}"/>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E13719DC-97C2-4B86-ACC9-3104F77A7C41}"/>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84D746E4-3C23-4CE2-8392-F7193CA05844}"/>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FDD8916A-059A-4453-80A4-ECF1DD140177}"/>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8649" name="AutoShape 1">
          <a:extLst>
            <a:ext uri="{FF2B5EF4-FFF2-40B4-BE49-F238E27FC236}">
              <a16:creationId xmlns:a16="http://schemas.microsoft.com/office/drawing/2014/main" id="{9F1B66CF-F1E2-4BBC-9C7E-DD43C7941A0C}"/>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427334C1-400D-4667-9D9B-916187BEFFD1}"/>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266573A0-1655-4211-B2AA-679377BD1969}"/>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F144E9CB-D2AB-4659-944F-981EF76451CB}"/>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AC30EE82-FB35-4653-BEE2-2DD99B64C70E}"/>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9661" name="AutoShape 1">
          <a:extLst>
            <a:ext uri="{FF2B5EF4-FFF2-40B4-BE49-F238E27FC236}">
              <a16:creationId xmlns:a16="http://schemas.microsoft.com/office/drawing/2014/main" id="{A7CEB9B1-99E0-4627-BA8C-F42AE4440DCB}"/>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9662" name="AutoShape 3">
          <a:extLst>
            <a:ext uri="{FF2B5EF4-FFF2-40B4-BE49-F238E27FC236}">
              <a16:creationId xmlns:a16="http://schemas.microsoft.com/office/drawing/2014/main" id="{D8A85906-DDEE-468D-AFF1-1AFFA2C527FE}"/>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9663" name="AutoShape 4">
          <a:extLst>
            <a:ext uri="{FF2B5EF4-FFF2-40B4-BE49-F238E27FC236}">
              <a16:creationId xmlns:a16="http://schemas.microsoft.com/office/drawing/2014/main" id="{EA39E6A8-EFDB-4540-92F7-DE8FB08F293F}"/>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9664" name="AutoShape 2">
          <a:extLst>
            <a:ext uri="{FF2B5EF4-FFF2-40B4-BE49-F238E27FC236}">
              <a16:creationId xmlns:a16="http://schemas.microsoft.com/office/drawing/2014/main" id="{2EB6AB45-4085-4F15-A36C-7E7EF84ABD4E}"/>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9665" name="AutoShape 4">
          <a:extLst>
            <a:ext uri="{FF2B5EF4-FFF2-40B4-BE49-F238E27FC236}">
              <a16:creationId xmlns:a16="http://schemas.microsoft.com/office/drawing/2014/main" id="{AE44C025-1756-45A3-B25C-42B5D7D9AB6C}"/>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9666" name="AutoShape 4">
          <a:extLst>
            <a:ext uri="{FF2B5EF4-FFF2-40B4-BE49-F238E27FC236}">
              <a16:creationId xmlns:a16="http://schemas.microsoft.com/office/drawing/2014/main" id="{3BD180F9-4F0F-4935-8BEF-F55A0FC9A149}"/>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9667" name="AutoShape 4">
          <a:extLst>
            <a:ext uri="{FF2B5EF4-FFF2-40B4-BE49-F238E27FC236}">
              <a16:creationId xmlns:a16="http://schemas.microsoft.com/office/drawing/2014/main" id="{B8CC725F-B0BB-492D-84E6-5834789E8714}"/>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9668" name="AutoShape 2">
          <a:extLst>
            <a:ext uri="{FF2B5EF4-FFF2-40B4-BE49-F238E27FC236}">
              <a16:creationId xmlns:a16="http://schemas.microsoft.com/office/drawing/2014/main" id="{554B1625-A978-4FBE-84EA-96155F285949}"/>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9669" name="AutoShape 4">
          <a:extLst>
            <a:ext uri="{FF2B5EF4-FFF2-40B4-BE49-F238E27FC236}">
              <a16:creationId xmlns:a16="http://schemas.microsoft.com/office/drawing/2014/main" id="{3FF10A92-8245-4BBD-AA3B-19D07FF838AC}"/>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7DD2B459-BAD7-4177-B950-FF61C07BAB36}"/>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D0AFB9D8-0357-49E9-9131-D9CA9C1C0013}"/>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E1BF85E2-E887-4BFB-B373-BE309128AEBD}"/>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9673" name="AutoShape 1">
          <a:extLst>
            <a:ext uri="{FF2B5EF4-FFF2-40B4-BE49-F238E27FC236}">
              <a16:creationId xmlns:a16="http://schemas.microsoft.com/office/drawing/2014/main" id="{D00B0E8D-A472-4B1E-BA2F-57B079B01505}"/>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2EA20922-F185-429E-AFC9-D3B8E28AF59E}"/>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90EBA4A4-52E7-4750-A196-E3A8B7D818BC}"/>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B3F5AF55-49BB-4FCD-8E41-C496B63F3CFD}"/>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EDCB3237-A3FA-400B-A55F-252582ED7A64}"/>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0685" name="AutoShape 1">
          <a:extLst>
            <a:ext uri="{FF2B5EF4-FFF2-40B4-BE49-F238E27FC236}">
              <a16:creationId xmlns:a16="http://schemas.microsoft.com/office/drawing/2014/main" id="{A7404346-224A-4843-9B7A-DD181D154CEF}"/>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0686" name="AutoShape 3">
          <a:extLst>
            <a:ext uri="{FF2B5EF4-FFF2-40B4-BE49-F238E27FC236}">
              <a16:creationId xmlns:a16="http://schemas.microsoft.com/office/drawing/2014/main" id="{AB6CD1E5-32B1-4AA3-BD1B-3D838EAB0C1A}"/>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0687" name="AutoShape 4">
          <a:extLst>
            <a:ext uri="{FF2B5EF4-FFF2-40B4-BE49-F238E27FC236}">
              <a16:creationId xmlns:a16="http://schemas.microsoft.com/office/drawing/2014/main" id="{B643870A-32DD-4DF0-B0E6-46DE88FB9ACA}"/>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0688" name="AutoShape 2">
          <a:extLst>
            <a:ext uri="{FF2B5EF4-FFF2-40B4-BE49-F238E27FC236}">
              <a16:creationId xmlns:a16="http://schemas.microsoft.com/office/drawing/2014/main" id="{74D77067-0E38-44EE-8879-BA2ACD407D03}"/>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0689" name="AutoShape 4">
          <a:extLst>
            <a:ext uri="{FF2B5EF4-FFF2-40B4-BE49-F238E27FC236}">
              <a16:creationId xmlns:a16="http://schemas.microsoft.com/office/drawing/2014/main" id="{6ECF80B9-2460-4394-8048-3BF706307534}"/>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0690" name="AutoShape 4">
          <a:extLst>
            <a:ext uri="{FF2B5EF4-FFF2-40B4-BE49-F238E27FC236}">
              <a16:creationId xmlns:a16="http://schemas.microsoft.com/office/drawing/2014/main" id="{044E1C0C-3248-4FEA-8FFF-3BAA0FFB2E1A}"/>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0691" name="AutoShape 4">
          <a:extLst>
            <a:ext uri="{FF2B5EF4-FFF2-40B4-BE49-F238E27FC236}">
              <a16:creationId xmlns:a16="http://schemas.microsoft.com/office/drawing/2014/main" id="{3183BEDA-AADB-4774-87B0-28669A623E40}"/>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0692" name="AutoShape 2">
          <a:extLst>
            <a:ext uri="{FF2B5EF4-FFF2-40B4-BE49-F238E27FC236}">
              <a16:creationId xmlns:a16="http://schemas.microsoft.com/office/drawing/2014/main" id="{E7C3F46C-F000-4C14-8127-64D0294EC28E}"/>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0693" name="AutoShape 4">
          <a:extLst>
            <a:ext uri="{FF2B5EF4-FFF2-40B4-BE49-F238E27FC236}">
              <a16:creationId xmlns:a16="http://schemas.microsoft.com/office/drawing/2014/main" id="{F74A4DA9-4756-42FB-9BEF-2A7C087B4CBA}"/>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F441FA2C-A9C4-4061-9F99-A5914BD1239C}"/>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D05B1873-24AE-46B1-9A32-CDBFCCC27622}"/>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88F1D6C4-C5CA-4CD1-BFA8-972C4DBC887C}"/>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0697" name="AutoShape 1">
          <a:extLst>
            <a:ext uri="{FF2B5EF4-FFF2-40B4-BE49-F238E27FC236}">
              <a16:creationId xmlns:a16="http://schemas.microsoft.com/office/drawing/2014/main" id="{15A73C82-2F3D-417E-8C8C-C0D377A59ED3}"/>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8306B7A5-8E6F-4F18-A21F-99A45B58C5BA}"/>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E0AB31EC-9807-43F4-9318-53495CFAB206}"/>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839DAE47-4766-42CB-8455-9697A580A3DB}"/>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2A95B15B-212F-4B11-8F37-1CE788733D23}"/>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1709" name="AutoShape 1">
          <a:extLst>
            <a:ext uri="{FF2B5EF4-FFF2-40B4-BE49-F238E27FC236}">
              <a16:creationId xmlns:a16="http://schemas.microsoft.com/office/drawing/2014/main" id="{6054274F-26EF-4271-919D-E5126BADF80D}"/>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1710" name="AutoShape 3">
          <a:extLst>
            <a:ext uri="{FF2B5EF4-FFF2-40B4-BE49-F238E27FC236}">
              <a16:creationId xmlns:a16="http://schemas.microsoft.com/office/drawing/2014/main" id="{FA17C386-C394-49E2-AF8E-4BF594154038}"/>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1711" name="AutoShape 4">
          <a:extLst>
            <a:ext uri="{FF2B5EF4-FFF2-40B4-BE49-F238E27FC236}">
              <a16:creationId xmlns:a16="http://schemas.microsoft.com/office/drawing/2014/main" id="{7EA8810F-5636-4583-BD45-534BE91CDD98}"/>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1712" name="AutoShape 2">
          <a:extLst>
            <a:ext uri="{FF2B5EF4-FFF2-40B4-BE49-F238E27FC236}">
              <a16:creationId xmlns:a16="http://schemas.microsoft.com/office/drawing/2014/main" id="{021E233B-24E6-4524-8709-53EE9D693EA8}"/>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1713" name="AutoShape 4">
          <a:extLst>
            <a:ext uri="{FF2B5EF4-FFF2-40B4-BE49-F238E27FC236}">
              <a16:creationId xmlns:a16="http://schemas.microsoft.com/office/drawing/2014/main" id="{76AD6D04-7B4D-4839-B525-79BD410A7D53}"/>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1714" name="AutoShape 4">
          <a:extLst>
            <a:ext uri="{FF2B5EF4-FFF2-40B4-BE49-F238E27FC236}">
              <a16:creationId xmlns:a16="http://schemas.microsoft.com/office/drawing/2014/main" id="{A311E8C8-A0D0-419D-BD16-FE6C1A48F074}"/>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1715" name="AutoShape 4">
          <a:extLst>
            <a:ext uri="{FF2B5EF4-FFF2-40B4-BE49-F238E27FC236}">
              <a16:creationId xmlns:a16="http://schemas.microsoft.com/office/drawing/2014/main" id="{22A120B8-1E9C-4B7E-8320-756BC4F59758}"/>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1716" name="AutoShape 2">
          <a:extLst>
            <a:ext uri="{FF2B5EF4-FFF2-40B4-BE49-F238E27FC236}">
              <a16:creationId xmlns:a16="http://schemas.microsoft.com/office/drawing/2014/main" id="{883132BB-28F8-45F3-91A4-B5BFD03DF7F9}"/>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1717" name="AutoShape 4">
          <a:extLst>
            <a:ext uri="{FF2B5EF4-FFF2-40B4-BE49-F238E27FC236}">
              <a16:creationId xmlns:a16="http://schemas.microsoft.com/office/drawing/2014/main" id="{87BB8957-794A-4C79-86DC-5D21272CD5DE}"/>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4E4BD00A-FF36-4782-8F51-10149EA3E4FC}"/>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7295F33D-B412-4803-B4D0-AE643BD1AE01}"/>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DDE83200-1008-477E-B391-2047111E91E5}"/>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1721" name="AutoShape 1">
          <a:extLst>
            <a:ext uri="{FF2B5EF4-FFF2-40B4-BE49-F238E27FC236}">
              <a16:creationId xmlns:a16="http://schemas.microsoft.com/office/drawing/2014/main" id="{B0D3B03A-2C20-4DD6-832C-D75ECA2F2E44}"/>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FE15FFA3-F1F7-4C38-A0B8-C99B3CBA8986}"/>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8720FBE2-EE91-474A-9E81-E2BF16E14A0E}"/>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F37E60F8-8E47-487F-8FB7-2D3EEBCEB8D3}"/>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25E2CC1E-0DFF-4327-885C-59C4219C3056}"/>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2733" name="AutoShape 1">
          <a:extLst>
            <a:ext uri="{FF2B5EF4-FFF2-40B4-BE49-F238E27FC236}">
              <a16:creationId xmlns:a16="http://schemas.microsoft.com/office/drawing/2014/main" id="{A0DF0984-5411-4AAB-97C7-1BF0D0821A1B}"/>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2734" name="AutoShape 3">
          <a:extLst>
            <a:ext uri="{FF2B5EF4-FFF2-40B4-BE49-F238E27FC236}">
              <a16:creationId xmlns:a16="http://schemas.microsoft.com/office/drawing/2014/main" id="{64FE401A-8001-4D13-A9D9-A0DC818A1504}"/>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2735" name="AutoShape 4">
          <a:extLst>
            <a:ext uri="{FF2B5EF4-FFF2-40B4-BE49-F238E27FC236}">
              <a16:creationId xmlns:a16="http://schemas.microsoft.com/office/drawing/2014/main" id="{2EB8BE98-DC91-4282-82B6-97EF951A6F5D}"/>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2736" name="AutoShape 2">
          <a:extLst>
            <a:ext uri="{FF2B5EF4-FFF2-40B4-BE49-F238E27FC236}">
              <a16:creationId xmlns:a16="http://schemas.microsoft.com/office/drawing/2014/main" id="{B60C9709-782A-46B2-BEC8-D383CC57FC5C}"/>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2737" name="AutoShape 4">
          <a:extLst>
            <a:ext uri="{FF2B5EF4-FFF2-40B4-BE49-F238E27FC236}">
              <a16:creationId xmlns:a16="http://schemas.microsoft.com/office/drawing/2014/main" id="{5EECADE1-C1CC-4DE3-9F36-732A128E9B32}"/>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2738" name="AutoShape 4">
          <a:extLst>
            <a:ext uri="{FF2B5EF4-FFF2-40B4-BE49-F238E27FC236}">
              <a16:creationId xmlns:a16="http://schemas.microsoft.com/office/drawing/2014/main" id="{2307D1B9-E3C6-4727-ADB9-6975616187A3}"/>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2739" name="AutoShape 4">
          <a:extLst>
            <a:ext uri="{FF2B5EF4-FFF2-40B4-BE49-F238E27FC236}">
              <a16:creationId xmlns:a16="http://schemas.microsoft.com/office/drawing/2014/main" id="{0755B513-77A4-43B1-9762-3C69EA53A986}"/>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2740" name="AutoShape 2">
          <a:extLst>
            <a:ext uri="{FF2B5EF4-FFF2-40B4-BE49-F238E27FC236}">
              <a16:creationId xmlns:a16="http://schemas.microsoft.com/office/drawing/2014/main" id="{BE564500-0D3A-4262-A971-693A9B27C228}"/>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2741" name="AutoShape 4">
          <a:extLst>
            <a:ext uri="{FF2B5EF4-FFF2-40B4-BE49-F238E27FC236}">
              <a16:creationId xmlns:a16="http://schemas.microsoft.com/office/drawing/2014/main" id="{A2622FA2-F321-4675-9989-DDD2E84D3F5A}"/>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50A0D709-576B-495F-8368-3A73A41DE6F0}"/>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D9B36456-47A6-4385-BDCA-7BD90E4D7628}"/>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8BEF0D31-4C66-45DF-BE23-36562EEB7932}"/>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2745" name="AutoShape 1">
          <a:extLst>
            <a:ext uri="{FF2B5EF4-FFF2-40B4-BE49-F238E27FC236}">
              <a16:creationId xmlns:a16="http://schemas.microsoft.com/office/drawing/2014/main" id="{4E27986F-CCC4-4F11-A687-50210518B799}"/>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1F49411F-13A2-413F-9C4A-2E1FB128A559}"/>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B42055A6-B247-44FA-B03E-AB187115129F}"/>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A6D2F78E-6E55-49E4-AD62-2DB1060BEE90}"/>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160F37E8-7879-43EC-879C-F7F48E2A810A}"/>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5615" name="AutoShape 1">
          <a:extLst>
            <a:ext uri="{FF2B5EF4-FFF2-40B4-BE49-F238E27FC236}">
              <a16:creationId xmlns:a16="http://schemas.microsoft.com/office/drawing/2014/main" id="{C6EEF618-665F-411D-AFAD-FA7AF94977B6}"/>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5616" name="AutoShape 3">
          <a:extLst>
            <a:ext uri="{FF2B5EF4-FFF2-40B4-BE49-F238E27FC236}">
              <a16:creationId xmlns:a16="http://schemas.microsoft.com/office/drawing/2014/main" id="{A7F2B4F4-B0BF-454C-8B36-B521D203BC56}"/>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5617" name="AutoShape 4">
          <a:extLst>
            <a:ext uri="{FF2B5EF4-FFF2-40B4-BE49-F238E27FC236}">
              <a16:creationId xmlns:a16="http://schemas.microsoft.com/office/drawing/2014/main" id="{E4F1CCD7-B2CA-4AF2-89B1-367E0F47A650}"/>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5618" name="AutoShape 2">
          <a:extLst>
            <a:ext uri="{FF2B5EF4-FFF2-40B4-BE49-F238E27FC236}">
              <a16:creationId xmlns:a16="http://schemas.microsoft.com/office/drawing/2014/main" id="{D3076B2A-3DB9-4EA4-B678-2D290DFA57B5}"/>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5619" name="AutoShape 4">
          <a:extLst>
            <a:ext uri="{FF2B5EF4-FFF2-40B4-BE49-F238E27FC236}">
              <a16:creationId xmlns:a16="http://schemas.microsoft.com/office/drawing/2014/main" id="{5CA30B16-0C3F-4161-8D87-870760938B41}"/>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5620" name="AutoShape 4">
          <a:extLst>
            <a:ext uri="{FF2B5EF4-FFF2-40B4-BE49-F238E27FC236}">
              <a16:creationId xmlns:a16="http://schemas.microsoft.com/office/drawing/2014/main" id="{2B0E34D2-C6DC-4A0F-B6C5-D3D605CF4260}"/>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5621" name="AutoShape 4">
          <a:extLst>
            <a:ext uri="{FF2B5EF4-FFF2-40B4-BE49-F238E27FC236}">
              <a16:creationId xmlns:a16="http://schemas.microsoft.com/office/drawing/2014/main" id="{E3D8A695-9565-4F26-B106-D8DB452B1DA0}"/>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5622" name="AutoShape 2">
          <a:extLst>
            <a:ext uri="{FF2B5EF4-FFF2-40B4-BE49-F238E27FC236}">
              <a16:creationId xmlns:a16="http://schemas.microsoft.com/office/drawing/2014/main" id="{D0B58201-8E6A-4CC9-BF0A-AB6630D9557F}"/>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5623" name="AutoShape 4">
          <a:extLst>
            <a:ext uri="{FF2B5EF4-FFF2-40B4-BE49-F238E27FC236}">
              <a16:creationId xmlns:a16="http://schemas.microsoft.com/office/drawing/2014/main" id="{2DB7F18D-2B17-465B-A4ED-489CFA4DFE2F}"/>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2" name="上矢印 11">
          <a:extLst>
            <a:ext uri="{FF2B5EF4-FFF2-40B4-BE49-F238E27FC236}">
              <a16:creationId xmlns:a16="http://schemas.microsoft.com/office/drawing/2014/main" id="{5D17FACF-8FDF-42B4-83D4-C59FD3EA4C2C}"/>
            </a:ext>
          </a:extLst>
        </xdr:cNvPr>
        <xdr:cNvSpPr/>
      </xdr:nvSpPr>
      <xdr:spPr>
        <a:xfrm>
          <a:off x="37161107" y="14382750"/>
          <a:ext cx="367393" cy="2721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7" name="左矢印 16">
          <a:extLst>
            <a:ext uri="{FF2B5EF4-FFF2-40B4-BE49-F238E27FC236}">
              <a16:creationId xmlns:a16="http://schemas.microsoft.com/office/drawing/2014/main" id="{2EF342A1-90B2-4FE8-8F78-3712A1FB78A6}"/>
            </a:ext>
          </a:extLst>
        </xdr:cNvPr>
        <xdr:cNvSpPr/>
      </xdr:nvSpPr>
      <xdr:spPr>
        <a:xfrm>
          <a:off x="31432500" y="13386954"/>
          <a:ext cx="294409" cy="2944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5" name="Text Box 1">
          <a:extLst>
            <a:ext uri="{FF2B5EF4-FFF2-40B4-BE49-F238E27FC236}">
              <a16:creationId xmlns:a16="http://schemas.microsoft.com/office/drawing/2014/main" id="{B1316359-718C-43AB-9F16-B562B4538945}"/>
            </a:ext>
          </a:extLst>
        </xdr:cNvPr>
        <xdr:cNvSpPr txBox="1">
          <a:spLocks noChangeArrowheads="1"/>
        </xdr:cNvSpPr>
      </xdr:nvSpPr>
      <xdr:spPr bwMode="auto">
        <a:xfrm>
          <a:off x="272143" y="272141"/>
          <a:ext cx="9810750" cy="530679"/>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5627" name="AutoShape 1">
          <a:extLst>
            <a:ext uri="{FF2B5EF4-FFF2-40B4-BE49-F238E27FC236}">
              <a16:creationId xmlns:a16="http://schemas.microsoft.com/office/drawing/2014/main" id="{61D80C02-1A29-4FC1-A9A1-837E43F4E781}"/>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28" name="上矢印 27">
          <a:extLst>
            <a:ext uri="{FF2B5EF4-FFF2-40B4-BE49-F238E27FC236}">
              <a16:creationId xmlns:a16="http://schemas.microsoft.com/office/drawing/2014/main" id="{B9CA9321-2400-4AD1-8C19-58CB8D008ED7}"/>
            </a:ext>
          </a:extLst>
        </xdr:cNvPr>
        <xdr:cNvSpPr/>
      </xdr:nvSpPr>
      <xdr:spPr>
        <a:xfrm>
          <a:off x="29990142" y="14831786"/>
          <a:ext cx="367393" cy="2340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29" name="左矢印 28">
          <a:extLst>
            <a:ext uri="{FF2B5EF4-FFF2-40B4-BE49-F238E27FC236}">
              <a16:creationId xmlns:a16="http://schemas.microsoft.com/office/drawing/2014/main" id="{E476B6BE-36C8-4859-AE44-209B96236718}"/>
            </a:ext>
          </a:extLst>
        </xdr:cNvPr>
        <xdr:cNvSpPr/>
      </xdr:nvSpPr>
      <xdr:spPr>
        <a:xfrm>
          <a:off x="51666322" y="14124214"/>
          <a:ext cx="294409" cy="2467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31" name="上矢印 30">
          <a:extLst>
            <a:ext uri="{FF2B5EF4-FFF2-40B4-BE49-F238E27FC236}">
              <a16:creationId xmlns:a16="http://schemas.microsoft.com/office/drawing/2014/main" id="{57F42FBD-B753-4CA0-8FCA-47D91EE69468}"/>
            </a:ext>
          </a:extLst>
        </xdr:cNvPr>
        <xdr:cNvSpPr/>
      </xdr:nvSpPr>
      <xdr:spPr>
        <a:xfrm>
          <a:off x="49951821" y="14819416"/>
          <a:ext cx="367393" cy="2340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32" name="左矢印 31">
          <a:extLst>
            <a:ext uri="{FF2B5EF4-FFF2-40B4-BE49-F238E27FC236}">
              <a16:creationId xmlns:a16="http://schemas.microsoft.com/office/drawing/2014/main" id="{72D9DF9A-2899-461A-A502-42D7C1265A66}"/>
            </a:ext>
          </a:extLst>
        </xdr:cNvPr>
        <xdr:cNvSpPr/>
      </xdr:nvSpPr>
      <xdr:spPr>
        <a:xfrm>
          <a:off x="73247250" y="14151428"/>
          <a:ext cx="294409" cy="2467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3758" name="AutoShape 1">
          <a:extLst>
            <a:ext uri="{FF2B5EF4-FFF2-40B4-BE49-F238E27FC236}">
              <a16:creationId xmlns:a16="http://schemas.microsoft.com/office/drawing/2014/main" id="{BEF7DDD8-B636-4D42-860C-C04129A329BB}"/>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3759" name="AutoShape 3">
          <a:extLst>
            <a:ext uri="{FF2B5EF4-FFF2-40B4-BE49-F238E27FC236}">
              <a16:creationId xmlns:a16="http://schemas.microsoft.com/office/drawing/2014/main" id="{7AA82EB3-8B29-47E0-ABF0-4A248B0879F0}"/>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3760" name="AutoShape 4">
          <a:extLst>
            <a:ext uri="{FF2B5EF4-FFF2-40B4-BE49-F238E27FC236}">
              <a16:creationId xmlns:a16="http://schemas.microsoft.com/office/drawing/2014/main" id="{6CCA72A0-124A-474B-AD3C-F1D24AEBACCD}"/>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3761" name="AutoShape 2">
          <a:extLst>
            <a:ext uri="{FF2B5EF4-FFF2-40B4-BE49-F238E27FC236}">
              <a16:creationId xmlns:a16="http://schemas.microsoft.com/office/drawing/2014/main" id="{AE80B37B-7D71-475E-A505-883A0767241A}"/>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3762" name="AutoShape 4">
          <a:extLst>
            <a:ext uri="{FF2B5EF4-FFF2-40B4-BE49-F238E27FC236}">
              <a16:creationId xmlns:a16="http://schemas.microsoft.com/office/drawing/2014/main" id="{F5EDE91B-91F7-41E3-AD04-6E2199FF7482}"/>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3763" name="AutoShape 4">
          <a:extLst>
            <a:ext uri="{FF2B5EF4-FFF2-40B4-BE49-F238E27FC236}">
              <a16:creationId xmlns:a16="http://schemas.microsoft.com/office/drawing/2014/main" id="{2D870869-A602-4B6D-A16C-00669DAFE53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3764" name="AutoShape 4">
          <a:extLst>
            <a:ext uri="{FF2B5EF4-FFF2-40B4-BE49-F238E27FC236}">
              <a16:creationId xmlns:a16="http://schemas.microsoft.com/office/drawing/2014/main" id="{79330D3A-26A4-493C-AB8E-BAE389CBB68C}"/>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3765" name="AutoShape 2">
          <a:extLst>
            <a:ext uri="{FF2B5EF4-FFF2-40B4-BE49-F238E27FC236}">
              <a16:creationId xmlns:a16="http://schemas.microsoft.com/office/drawing/2014/main" id="{D4C8C94E-09EA-4DC7-B36E-79E88FA32B42}"/>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3766" name="AutoShape 4">
          <a:extLst>
            <a:ext uri="{FF2B5EF4-FFF2-40B4-BE49-F238E27FC236}">
              <a16:creationId xmlns:a16="http://schemas.microsoft.com/office/drawing/2014/main" id="{8BC87D90-D6F9-4490-8398-7FEF84354529}"/>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53BA0C5F-F2A8-4429-8D4F-D7C15D15D3D6}"/>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113E0F0C-88BF-404E-BA8A-A61F96A615DE}"/>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4B3F9A5D-EAC5-4BDC-8C94-89C62334A96B}"/>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3770" name="AutoShape 1">
          <a:extLst>
            <a:ext uri="{FF2B5EF4-FFF2-40B4-BE49-F238E27FC236}">
              <a16:creationId xmlns:a16="http://schemas.microsoft.com/office/drawing/2014/main" id="{4EAFD8E8-36AF-4F3C-ACCF-3B11EDF38F9B}"/>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2E51F76B-9012-4182-B2B0-078BAC01368E}"/>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0068633C-D339-4CBF-8147-7F52A0AA193B}"/>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E34AB57B-16C8-41BE-833C-A524EA29C2F9}"/>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05E4357B-24E3-4DB1-823A-70976A63DD59}"/>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4781" name="AutoShape 1">
          <a:extLst>
            <a:ext uri="{FF2B5EF4-FFF2-40B4-BE49-F238E27FC236}">
              <a16:creationId xmlns:a16="http://schemas.microsoft.com/office/drawing/2014/main" id="{D223C0BE-D405-4A2B-A903-B092EEE64510}"/>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4782" name="AutoShape 3">
          <a:extLst>
            <a:ext uri="{FF2B5EF4-FFF2-40B4-BE49-F238E27FC236}">
              <a16:creationId xmlns:a16="http://schemas.microsoft.com/office/drawing/2014/main" id="{D7D4EDC7-A90D-4E07-B565-B1CB47D6F749}"/>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4783" name="AutoShape 4">
          <a:extLst>
            <a:ext uri="{FF2B5EF4-FFF2-40B4-BE49-F238E27FC236}">
              <a16:creationId xmlns:a16="http://schemas.microsoft.com/office/drawing/2014/main" id="{E9972892-0F9F-45DB-B79D-B4FF575490D6}"/>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4784" name="AutoShape 2">
          <a:extLst>
            <a:ext uri="{FF2B5EF4-FFF2-40B4-BE49-F238E27FC236}">
              <a16:creationId xmlns:a16="http://schemas.microsoft.com/office/drawing/2014/main" id="{80168DF0-C236-4562-847B-1558C6A3131E}"/>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4785" name="AutoShape 4">
          <a:extLst>
            <a:ext uri="{FF2B5EF4-FFF2-40B4-BE49-F238E27FC236}">
              <a16:creationId xmlns:a16="http://schemas.microsoft.com/office/drawing/2014/main" id="{6FA8B318-4DE6-4E6C-999B-B653D22ABD14}"/>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4786" name="AutoShape 4">
          <a:extLst>
            <a:ext uri="{FF2B5EF4-FFF2-40B4-BE49-F238E27FC236}">
              <a16:creationId xmlns:a16="http://schemas.microsoft.com/office/drawing/2014/main" id="{FBA9E638-2819-4711-9C9E-A76C4912B0B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4787" name="AutoShape 4">
          <a:extLst>
            <a:ext uri="{FF2B5EF4-FFF2-40B4-BE49-F238E27FC236}">
              <a16:creationId xmlns:a16="http://schemas.microsoft.com/office/drawing/2014/main" id="{32ED2857-A1BB-49D8-9BBB-F128F7C001B6}"/>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4788" name="AutoShape 2">
          <a:extLst>
            <a:ext uri="{FF2B5EF4-FFF2-40B4-BE49-F238E27FC236}">
              <a16:creationId xmlns:a16="http://schemas.microsoft.com/office/drawing/2014/main" id="{B95F032A-962B-4B97-AB61-691BB46B5CDD}"/>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4789" name="AutoShape 4">
          <a:extLst>
            <a:ext uri="{FF2B5EF4-FFF2-40B4-BE49-F238E27FC236}">
              <a16:creationId xmlns:a16="http://schemas.microsoft.com/office/drawing/2014/main" id="{B03436CA-2288-480C-9382-2291219C17BF}"/>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2459E628-7A72-4BDC-9663-E2D2C8E2A49E}"/>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D13355CA-3135-4A34-AF21-B5A7276B4408}"/>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96BA605A-97FB-4E29-A8F3-0CDFD70072CB}"/>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4793" name="AutoShape 1">
          <a:extLst>
            <a:ext uri="{FF2B5EF4-FFF2-40B4-BE49-F238E27FC236}">
              <a16:creationId xmlns:a16="http://schemas.microsoft.com/office/drawing/2014/main" id="{01437644-CC11-4321-A5BE-494741AFC0F8}"/>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4B1098B4-A5C3-43C1-9988-D1893F78689C}"/>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876156EC-2AF1-4889-A43A-2E1282FAEC28}"/>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0587302E-9005-4940-99B1-EA5C3B9C88B1}"/>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8BAA8629-6A16-4128-9548-79E6F30A90DC}"/>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6350" name="AutoShape 1">
          <a:extLst>
            <a:ext uri="{FF2B5EF4-FFF2-40B4-BE49-F238E27FC236}">
              <a16:creationId xmlns:a16="http://schemas.microsoft.com/office/drawing/2014/main" id="{29488BCA-21B3-4A26-BF29-16B73BA18733}"/>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6351" name="AutoShape 3">
          <a:extLst>
            <a:ext uri="{FF2B5EF4-FFF2-40B4-BE49-F238E27FC236}">
              <a16:creationId xmlns:a16="http://schemas.microsoft.com/office/drawing/2014/main" id="{863B86C7-AAD7-4B61-9050-28DA4DCCCE22}"/>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6352" name="AutoShape 4">
          <a:extLst>
            <a:ext uri="{FF2B5EF4-FFF2-40B4-BE49-F238E27FC236}">
              <a16:creationId xmlns:a16="http://schemas.microsoft.com/office/drawing/2014/main" id="{23DB8352-2F26-4D9B-A498-15410E233A58}"/>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6353" name="AutoShape 2">
          <a:extLst>
            <a:ext uri="{FF2B5EF4-FFF2-40B4-BE49-F238E27FC236}">
              <a16:creationId xmlns:a16="http://schemas.microsoft.com/office/drawing/2014/main" id="{56009E52-2F06-483D-9EA3-465369DC23F9}"/>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6354" name="AutoShape 4">
          <a:extLst>
            <a:ext uri="{FF2B5EF4-FFF2-40B4-BE49-F238E27FC236}">
              <a16:creationId xmlns:a16="http://schemas.microsoft.com/office/drawing/2014/main" id="{5EF64BB8-646E-49CE-A09C-96D902D1F1CD}"/>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6355" name="AutoShape 4">
          <a:extLst>
            <a:ext uri="{FF2B5EF4-FFF2-40B4-BE49-F238E27FC236}">
              <a16:creationId xmlns:a16="http://schemas.microsoft.com/office/drawing/2014/main" id="{0EABC9AB-6DF5-46DF-BA5F-B3E8A63A519D}"/>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6356" name="AutoShape 4">
          <a:extLst>
            <a:ext uri="{FF2B5EF4-FFF2-40B4-BE49-F238E27FC236}">
              <a16:creationId xmlns:a16="http://schemas.microsoft.com/office/drawing/2014/main" id="{B82F6D1F-5350-4454-B42D-94C5D6EB2FE5}"/>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6357" name="AutoShape 2">
          <a:extLst>
            <a:ext uri="{FF2B5EF4-FFF2-40B4-BE49-F238E27FC236}">
              <a16:creationId xmlns:a16="http://schemas.microsoft.com/office/drawing/2014/main" id="{9CA6E862-9771-4ED7-92FD-10AE5CD6138A}"/>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6358" name="AutoShape 4">
          <a:extLst>
            <a:ext uri="{FF2B5EF4-FFF2-40B4-BE49-F238E27FC236}">
              <a16:creationId xmlns:a16="http://schemas.microsoft.com/office/drawing/2014/main" id="{A25DB199-36EF-464A-82E6-A60918A49B2D}"/>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1DE40A01-E304-4400-B708-2CBA515DFF66}"/>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2A218748-4397-40DB-991B-A2FDCB9D1AA6}"/>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BFD1C1F0-0A6C-418D-AE27-7083A93B56BD}"/>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6362" name="AutoShape 1">
          <a:extLst>
            <a:ext uri="{FF2B5EF4-FFF2-40B4-BE49-F238E27FC236}">
              <a16:creationId xmlns:a16="http://schemas.microsoft.com/office/drawing/2014/main" id="{5754DDA0-BE34-49A9-9E0D-4ECD65B364D8}"/>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CC4060D9-8316-4E99-BE20-684A46B1A2C6}"/>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EF2D1715-741D-44EA-A814-D2E8B6C3A970}"/>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9FFB8D18-AE8F-46C3-AB18-1C7BE13381BB}"/>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57045C0E-8E50-459D-878E-1B97810F7ED6}"/>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7373" name="AutoShape 1">
          <a:extLst>
            <a:ext uri="{FF2B5EF4-FFF2-40B4-BE49-F238E27FC236}">
              <a16:creationId xmlns:a16="http://schemas.microsoft.com/office/drawing/2014/main" id="{68278C13-29AC-402C-A263-3993B941D816}"/>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7374" name="AutoShape 3">
          <a:extLst>
            <a:ext uri="{FF2B5EF4-FFF2-40B4-BE49-F238E27FC236}">
              <a16:creationId xmlns:a16="http://schemas.microsoft.com/office/drawing/2014/main" id="{E5BA9F4E-9CE4-4DEC-8380-FB5AEBF4B8F3}"/>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7375" name="AutoShape 4">
          <a:extLst>
            <a:ext uri="{FF2B5EF4-FFF2-40B4-BE49-F238E27FC236}">
              <a16:creationId xmlns:a16="http://schemas.microsoft.com/office/drawing/2014/main" id="{96E9A754-96AA-4C3F-AA1E-035FADD2982E}"/>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7376" name="AutoShape 2">
          <a:extLst>
            <a:ext uri="{FF2B5EF4-FFF2-40B4-BE49-F238E27FC236}">
              <a16:creationId xmlns:a16="http://schemas.microsoft.com/office/drawing/2014/main" id="{C888DBEF-1AA5-4C71-A85D-15C9FE443DB5}"/>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7377" name="AutoShape 4">
          <a:extLst>
            <a:ext uri="{FF2B5EF4-FFF2-40B4-BE49-F238E27FC236}">
              <a16:creationId xmlns:a16="http://schemas.microsoft.com/office/drawing/2014/main" id="{8121BFA5-F293-4DBC-9EDD-122841975B2B}"/>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7378" name="AutoShape 4">
          <a:extLst>
            <a:ext uri="{FF2B5EF4-FFF2-40B4-BE49-F238E27FC236}">
              <a16:creationId xmlns:a16="http://schemas.microsoft.com/office/drawing/2014/main" id="{56FE69EE-A45A-4617-88E3-FEF78B0EB5F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7379" name="AutoShape 4">
          <a:extLst>
            <a:ext uri="{FF2B5EF4-FFF2-40B4-BE49-F238E27FC236}">
              <a16:creationId xmlns:a16="http://schemas.microsoft.com/office/drawing/2014/main" id="{87EA78EC-2743-4F74-B374-55888ECD3557}"/>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7380" name="AutoShape 2">
          <a:extLst>
            <a:ext uri="{FF2B5EF4-FFF2-40B4-BE49-F238E27FC236}">
              <a16:creationId xmlns:a16="http://schemas.microsoft.com/office/drawing/2014/main" id="{1DA122FB-71F2-414D-90E4-B044D39F30EC}"/>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7381" name="AutoShape 4">
          <a:extLst>
            <a:ext uri="{FF2B5EF4-FFF2-40B4-BE49-F238E27FC236}">
              <a16:creationId xmlns:a16="http://schemas.microsoft.com/office/drawing/2014/main" id="{E042F561-A19A-4280-9DEE-91ED8705CD98}"/>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19E34E50-A3D6-476C-9F10-F687FAD47D55}"/>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C4508ADA-C79A-4125-8700-040A295A8186}"/>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C923412C-1333-4ABE-A004-21B43EB8F9A0}"/>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7385" name="AutoShape 1">
          <a:extLst>
            <a:ext uri="{FF2B5EF4-FFF2-40B4-BE49-F238E27FC236}">
              <a16:creationId xmlns:a16="http://schemas.microsoft.com/office/drawing/2014/main" id="{2AEDDC2F-BAB0-42C1-9A93-46517BF84473}"/>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9202FCE8-998C-4D90-AF90-556C83C3F439}"/>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EB17ABDF-D15B-4982-8BAC-A3FE54138AB8}"/>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FB8EB112-4136-42BA-95B0-A4C85B12225F}"/>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9D2498E8-8A7C-4E51-8A4D-9017E6E243D2}"/>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8397" name="AutoShape 1">
          <a:extLst>
            <a:ext uri="{FF2B5EF4-FFF2-40B4-BE49-F238E27FC236}">
              <a16:creationId xmlns:a16="http://schemas.microsoft.com/office/drawing/2014/main" id="{59BA3F41-C6B2-46F2-A609-B8BF25B3B9A5}"/>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8398" name="AutoShape 3">
          <a:extLst>
            <a:ext uri="{FF2B5EF4-FFF2-40B4-BE49-F238E27FC236}">
              <a16:creationId xmlns:a16="http://schemas.microsoft.com/office/drawing/2014/main" id="{FFE12C98-2101-4639-9451-5E9EA386712E}"/>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8399" name="AutoShape 4">
          <a:extLst>
            <a:ext uri="{FF2B5EF4-FFF2-40B4-BE49-F238E27FC236}">
              <a16:creationId xmlns:a16="http://schemas.microsoft.com/office/drawing/2014/main" id="{6BDBC676-C38E-48CE-8CA6-A2CA7ED453EB}"/>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8400" name="AutoShape 2">
          <a:extLst>
            <a:ext uri="{FF2B5EF4-FFF2-40B4-BE49-F238E27FC236}">
              <a16:creationId xmlns:a16="http://schemas.microsoft.com/office/drawing/2014/main" id="{B68A601E-74E6-4541-99D7-3023506CDF2A}"/>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8401" name="AutoShape 4">
          <a:extLst>
            <a:ext uri="{FF2B5EF4-FFF2-40B4-BE49-F238E27FC236}">
              <a16:creationId xmlns:a16="http://schemas.microsoft.com/office/drawing/2014/main" id="{821A98B4-2C85-4288-A7B3-6BF10947AF17}"/>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8402" name="AutoShape 4">
          <a:extLst>
            <a:ext uri="{FF2B5EF4-FFF2-40B4-BE49-F238E27FC236}">
              <a16:creationId xmlns:a16="http://schemas.microsoft.com/office/drawing/2014/main" id="{CBE02C60-B541-4D76-AF61-9D76EAE5BA48}"/>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8403" name="AutoShape 4">
          <a:extLst>
            <a:ext uri="{FF2B5EF4-FFF2-40B4-BE49-F238E27FC236}">
              <a16:creationId xmlns:a16="http://schemas.microsoft.com/office/drawing/2014/main" id="{08760DF0-F2E7-495D-8612-8D76E9BA9F9E}"/>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8404" name="AutoShape 2">
          <a:extLst>
            <a:ext uri="{FF2B5EF4-FFF2-40B4-BE49-F238E27FC236}">
              <a16:creationId xmlns:a16="http://schemas.microsoft.com/office/drawing/2014/main" id="{516E6078-933D-46AE-B32B-39ED3FA075E9}"/>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8405" name="AutoShape 4">
          <a:extLst>
            <a:ext uri="{FF2B5EF4-FFF2-40B4-BE49-F238E27FC236}">
              <a16:creationId xmlns:a16="http://schemas.microsoft.com/office/drawing/2014/main" id="{C8E116D8-1529-4810-9E49-D926E9646F64}"/>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B9515253-3AF0-4ECE-A4EF-7B38DB8145C3}"/>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82E0F642-0D36-40AA-BB9C-D01B3D58CE53}"/>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8A8393E4-F710-4A83-B203-957838F5AF8B}"/>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8409" name="AutoShape 1">
          <a:extLst>
            <a:ext uri="{FF2B5EF4-FFF2-40B4-BE49-F238E27FC236}">
              <a16:creationId xmlns:a16="http://schemas.microsoft.com/office/drawing/2014/main" id="{4608192F-F851-458B-8946-16AC64B3FE6B}"/>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1B9B7724-7EB7-4895-8270-8CAAC37C5EB6}"/>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BC24019D-5343-43A9-A237-A3B25AE84FCA}"/>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56B2FC29-D9CF-415F-A928-52319C6CB24A}"/>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9D41E829-FB60-4020-81EF-675C82F09660}"/>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9421" name="AutoShape 1">
          <a:extLst>
            <a:ext uri="{FF2B5EF4-FFF2-40B4-BE49-F238E27FC236}">
              <a16:creationId xmlns:a16="http://schemas.microsoft.com/office/drawing/2014/main" id="{DEA0B15A-4D5C-4EE0-81F6-1287207EB74D}"/>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9422" name="AutoShape 3">
          <a:extLst>
            <a:ext uri="{FF2B5EF4-FFF2-40B4-BE49-F238E27FC236}">
              <a16:creationId xmlns:a16="http://schemas.microsoft.com/office/drawing/2014/main" id="{F73AE11D-6D43-4FE7-9EF2-1A5819C5AEF7}"/>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9423" name="AutoShape 4">
          <a:extLst>
            <a:ext uri="{FF2B5EF4-FFF2-40B4-BE49-F238E27FC236}">
              <a16:creationId xmlns:a16="http://schemas.microsoft.com/office/drawing/2014/main" id="{98971A77-B532-4349-A984-5DC39551A5BF}"/>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9424" name="AutoShape 2">
          <a:extLst>
            <a:ext uri="{FF2B5EF4-FFF2-40B4-BE49-F238E27FC236}">
              <a16:creationId xmlns:a16="http://schemas.microsoft.com/office/drawing/2014/main" id="{7ADB5643-94F2-4AF5-9EF6-E432D3342272}"/>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9425" name="AutoShape 4">
          <a:extLst>
            <a:ext uri="{FF2B5EF4-FFF2-40B4-BE49-F238E27FC236}">
              <a16:creationId xmlns:a16="http://schemas.microsoft.com/office/drawing/2014/main" id="{EFBB552D-7524-41F7-B2A8-B6AC5ED42177}"/>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9426" name="AutoShape 4">
          <a:extLst>
            <a:ext uri="{FF2B5EF4-FFF2-40B4-BE49-F238E27FC236}">
              <a16:creationId xmlns:a16="http://schemas.microsoft.com/office/drawing/2014/main" id="{30F70790-594D-4C4E-8A09-EB5EBAE8120F}"/>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9427" name="AutoShape 4">
          <a:extLst>
            <a:ext uri="{FF2B5EF4-FFF2-40B4-BE49-F238E27FC236}">
              <a16:creationId xmlns:a16="http://schemas.microsoft.com/office/drawing/2014/main" id="{BA5EB86B-9038-4061-AC64-1BB403D9F06E}"/>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9428" name="AutoShape 2">
          <a:extLst>
            <a:ext uri="{FF2B5EF4-FFF2-40B4-BE49-F238E27FC236}">
              <a16:creationId xmlns:a16="http://schemas.microsoft.com/office/drawing/2014/main" id="{EDB27BD0-BAA6-45B5-AD02-2D3D0C90B818}"/>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9429" name="AutoShape 4">
          <a:extLst>
            <a:ext uri="{FF2B5EF4-FFF2-40B4-BE49-F238E27FC236}">
              <a16:creationId xmlns:a16="http://schemas.microsoft.com/office/drawing/2014/main" id="{BF6A4E0D-6E5D-442E-9BF8-DCEDCB2FA2FA}"/>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747F0333-C967-43CC-942E-DAD945E5724E}"/>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0BD4B054-7270-44EE-B24E-42039C210CF7}"/>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E25F8895-179F-430E-9501-F2AAC33EE2B4}"/>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9433" name="AutoShape 1">
          <a:extLst>
            <a:ext uri="{FF2B5EF4-FFF2-40B4-BE49-F238E27FC236}">
              <a16:creationId xmlns:a16="http://schemas.microsoft.com/office/drawing/2014/main" id="{217C2E55-7223-49D0-8FA7-263092DD20D0}"/>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BC89965D-DBE7-4B85-8F06-0D4EE7DF72F1}"/>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0400CC59-88A7-4633-8420-227B651D1B5C}"/>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B1E08BB8-3030-4DAB-B5EA-7D0A97987AC6}"/>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DC51BC03-9762-4BA0-93F0-AAB245FFF8F7}"/>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0446" name="AutoShape 1">
          <a:extLst>
            <a:ext uri="{FF2B5EF4-FFF2-40B4-BE49-F238E27FC236}">
              <a16:creationId xmlns:a16="http://schemas.microsoft.com/office/drawing/2014/main" id="{8A329878-79F8-42EA-97FD-6745A007AD57}"/>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0447" name="AutoShape 3">
          <a:extLst>
            <a:ext uri="{FF2B5EF4-FFF2-40B4-BE49-F238E27FC236}">
              <a16:creationId xmlns:a16="http://schemas.microsoft.com/office/drawing/2014/main" id="{2F8EB25C-1D71-4353-B785-7F0694E111A4}"/>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0448" name="AutoShape 4">
          <a:extLst>
            <a:ext uri="{FF2B5EF4-FFF2-40B4-BE49-F238E27FC236}">
              <a16:creationId xmlns:a16="http://schemas.microsoft.com/office/drawing/2014/main" id="{AAB0DC21-890D-4951-8083-58670D39BE70}"/>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0449" name="AutoShape 2">
          <a:extLst>
            <a:ext uri="{FF2B5EF4-FFF2-40B4-BE49-F238E27FC236}">
              <a16:creationId xmlns:a16="http://schemas.microsoft.com/office/drawing/2014/main" id="{3503FF8B-7307-4A93-A06C-0A542E30C62E}"/>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0450" name="AutoShape 4">
          <a:extLst>
            <a:ext uri="{FF2B5EF4-FFF2-40B4-BE49-F238E27FC236}">
              <a16:creationId xmlns:a16="http://schemas.microsoft.com/office/drawing/2014/main" id="{A836C9CA-9F42-486C-924F-BC6413E6564A}"/>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0451" name="AutoShape 4">
          <a:extLst>
            <a:ext uri="{FF2B5EF4-FFF2-40B4-BE49-F238E27FC236}">
              <a16:creationId xmlns:a16="http://schemas.microsoft.com/office/drawing/2014/main" id="{38F83954-F7CA-48E2-94A8-227D7AD135AC}"/>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0452" name="AutoShape 4">
          <a:extLst>
            <a:ext uri="{FF2B5EF4-FFF2-40B4-BE49-F238E27FC236}">
              <a16:creationId xmlns:a16="http://schemas.microsoft.com/office/drawing/2014/main" id="{13FC9DD9-BE57-44A1-9222-6763F13BC051}"/>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0453" name="AutoShape 2">
          <a:extLst>
            <a:ext uri="{FF2B5EF4-FFF2-40B4-BE49-F238E27FC236}">
              <a16:creationId xmlns:a16="http://schemas.microsoft.com/office/drawing/2014/main" id="{84805E39-6B01-4548-A109-957851682B91}"/>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0454" name="AutoShape 4">
          <a:extLst>
            <a:ext uri="{FF2B5EF4-FFF2-40B4-BE49-F238E27FC236}">
              <a16:creationId xmlns:a16="http://schemas.microsoft.com/office/drawing/2014/main" id="{AA164A19-B958-4BAB-A1EF-5908EAEAC2BA}"/>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B6B98980-DF75-4010-8F96-CF46CCE6FED8}"/>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367CC2CE-C25A-4809-80AC-AE5D0EF073BC}"/>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BA8A9E02-65A5-4E19-9D18-5AF859657453}"/>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0458" name="AutoShape 1">
          <a:extLst>
            <a:ext uri="{FF2B5EF4-FFF2-40B4-BE49-F238E27FC236}">
              <a16:creationId xmlns:a16="http://schemas.microsoft.com/office/drawing/2014/main" id="{AFD8E2E2-0252-4813-9803-2E3153234407}"/>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FD023F80-577E-4EF1-B443-ECD0FC9CFF0D}"/>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A5B6093D-6590-4094-AC1D-96CEBB729EA8}"/>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3FE780EB-C088-48D9-BE79-69EADC962F65}"/>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22988830-459A-4CCD-85AD-E7AB62787CA1}"/>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1469" name="AutoShape 1">
          <a:extLst>
            <a:ext uri="{FF2B5EF4-FFF2-40B4-BE49-F238E27FC236}">
              <a16:creationId xmlns:a16="http://schemas.microsoft.com/office/drawing/2014/main" id="{04327678-9507-4E49-9988-FCEC08FE3AC8}"/>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1470" name="AutoShape 3">
          <a:extLst>
            <a:ext uri="{FF2B5EF4-FFF2-40B4-BE49-F238E27FC236}">
              <a16:creationId xmlns:a16="http://schemas.microsoft.com/office/drawing/2014/main" id="{B84BA929-F4FA-425D-8634-B179680E0691}"/>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1471" name="AutoShape 4">
          <a:extLst>
            <a:ext uri="{FF2B5EF4-FFF2-40B4-BE49-F238E27FC236}">
              <a16:creationId xmlns:a16="http://schemas.microsoft.com/office/drawing/2014/main" id="{F2C101EE-E683-40ED-AB9C-BF69A7F64E11}"/>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1472" name="AutoShape 2">
          <a:extLst>
            <a:ext uri="{FF2B5EF4-FFF2-40B4-BE49-F238E27FC236}">
              <a16:creationId xmlns:a16="http://schemas.microsoft.com/office/drawing/2014/main" id="{BF24FF8D-4F76-466B-BD97-D2E85AE33AA9}"/>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1473" name="AutoShape 4">
          <a:extLst>
            <a:ext uri="{FF2B5EF4-FFF2-40B4-BE49-F238E27FC236}">
              <a16:creationId xmlns:a16="http://schemas.microsoft.com/office/drawing/2014/main" id="{84599390-156A-4FA6-8109-A250E3CB4070}"/>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1474" name="AutoShape 4">
          <a:extLst>
            <a:ext uri="{FF2B5EF4-FFF2-40B4-BE49-F238E27FC236}">
              <a16:creationId xmlns:a16="http://schemas.microsoft.com/office/drawing/2014/main" id="{4EB63004-11E7-4377-8125-62E22F693B2F}"/>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1475" name="AutoShape 4">
          <a:extLst>
            <a:ext uri="{FF2B5EF4-FFF2-40B4-BE49-F238E27FC236}">
              <a16:creationId xmlns:a16="http://schemas.microsoft.com/office/drawing/2014/main" id="{97E3477E-7C0D-4010-83F9-FE772B3BB32E}"/>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1476" name="AutoShape 2">
          <a:extLst>
            <a:ext uri="{FF2B5EF4-FFF2-40B4-BE49-F238E27FC236}">
              <a16:creationId xmlns:a16="http://schemas.microsoft.com/office/drawing/2014/main" id="{664C1595-8C46-4E09-8729-DBA95E747C40}"/>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1477" name="AutoShape 4">
          <a:extLst>
            <a:ext uri="{FF2B5EF4-FFF2-40B4-BE49-F238E27FC236}">
              <a16:creationId xmlns:a16="http://schemas.microsoft.com/office/drawing/2014/main" id="{6EF2DC00-0A2F-4EBC-8BCA-94A79C69F2F3}"/>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210107</xdr:rowOff>
    </xdr:to>
    <xdr:sp macro="" textlink="">
      <xdr:nvSpPr>
        <xdr:cNvPr id="11" name="上矢印 10">
          <a:extLst>
            <a:ext uri="{FF2B5EF4-FFF2-40B4-BE49-F238E27FC236}">
              <a16:creationId xmlns:a16="http://schemas.microsoft.com/office/drawing/2014/main" id="{AC8104CE-C2B9-41BA-998A-4EBDDE845EB0}"/>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92499DD6-0FE5-441B-85A9-436A4B5459D6}"/>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91847</xdr:colOff>
      <xdr:row>3</xdr:row>
      <xdr:rowOff>49093</xdr:rowOff>
    </xdr:to>
    <xdr:sp macro="" textlink="">
      <xdr:nvSpPr>
        <xdr:cNvPr id="13" name="Text Box 1">
          <a:extLst>
            <a:ext uri="{FF2B5EF4-FFF2-40B4-BE49-F238E27FC236}">
              <a16:creationId xmlns:a16="http://schemas.microsoft.com/office/drawing/2014/main" id="{920DDE72-5692-442B-9FD1-DCFC194992A7}"/>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1481" name="AutoShape 1">
          <a:extLst>
            <a:ext uri="{FF2B5EF4-FFF2-40B4-BE49-F238E27FC236}">
              <a16:creationId xmlns:a16="http://schemas.microsoft.com/office/drawing/2014/main" id="{87AC62F2-71EB-4329-B88D-EF3A3F72B1ED}"/>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598100</xdr:colOff>
      <xdr:row>34</xdr:row>
      <xdr:rowOff>210107</xdr:rowOff>
    </xdr:to>
    <xdr:sp macro="" textlink="">
      <xdr:nvSpPr>
        <xdr:cNvPr id="15" name="上矢印 14">
          <a:extLst>
            <a:ext uri="{FF2B5EF4-FFF2-40B4-BE49-F238E27FC236}">
              <a16:creationId xmlns:a16="http://schemas.microsoft.com/office/drawing/2014/main" id="{C7021DAE-55FD-4489-912F-D2C02E50AB15}"/>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A5CB2E64-6D44-4EDC-87C8-B2D79D4F5659}"/>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210107</xdr:rowOff>
    </xdr:to>
    <xdr:sp macro="" textlink="">
      <xdr:nvSpPr>
        <xdr:cNvPr id="17" name="上矢印 16">
          <a:extLst>
            <a:ext uri="{FF2B5EF4-FFF2-40B4-BE49-F238E27FC236}">
              <a16:creationId xmlns:a16="http://schemas.microsoft.com/office/drawing/2014/main" id="{4BC7F963-9F05-46DA-8105-A55003C44C4B}"/>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207486</xdr:colOff>
      <xdr:row>31</xdr:row>
      <xdr:rowOff>257035</xdr:rowOff>
    </xdr:to>
    <xdr:sp macro="" textlink="">
      <xdr:nvSpPr>
        <xdr:cNvPr id="18" name="左矢印 17">
          <a:extLst>
            <a:ext uri="{FF2B5EF4-FFF2-40B4-BE49-F238E27FC236}">
              <a16:creationId xmlns:a16="http://schemas.microsoft.com/office/drawing/2014/main" id="{2F4494A7-E4CB-47F4-8186-828C19A6F6F9}"/>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2494" name="AutoShape 1">
          <a:extLst>
            <a:ext uri="{FF2B5EF4-FFF2-40B4-BE49-F238E27FC236}">
              <a16:creationId xmlns:a16="http://schemas.microsoft.com/office/drawing/2014/main" id="{6B76EA68-3F33-4C01-B069-20E61B17CD0E}"/>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2495" name="AutoShape 3">
          <a:extLst>
            <a:ext uri="{FF2B5EF4-FFF2-40B4-BE49-F238E27FC236}">
              <a16:creationId xmlns:a16="http://schemas.microsoft.com/office/drawing/2014/main" id="{FBCFD862-9E4B-487C-9CE1-2C992F6C4A81}"/>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2496" name="AutoShape 4">
          <a:extLst>
            <a:ext uri="{FF2B5EF4-FFF2-40B4-BE49-F238E27FC236}">
              <a16:creationId xmlns:a16="http://schemas.microsoft.com/office/drawing/2014/main" id="{85AD9B7D-667C-4799-A257-B252C6DDCC40}"/>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2497" name="AutoShape 2">
          <a:extLst>
            <a:ext uri="{FF2B5EF4-FFF2-40B4-BE49-F238E27FC236}">
              <a16:creationId xmlns:a16="http://schemas.microsoft.com/office/drawing/2014/main" id="{1EB02F7A-2894-456B-8E0C-90BEE612A20D}"/>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2498" name="AutoShape 4">
          <a:extLst>
            <a:ext uri="{FF2B5EF4-FFF2-40B4-BE49-F238E27FC236}">
              <a16:creationId xmlns:a16="http://schemas.microsoft.com/office/drawing/2014/main" id="{16AD0062-2A3F-476C-8D0F-7052C90BB05F}"/>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2499" name="AutoShape 4">
          <a:extLst>
            <a:ext uri="{FF2B5EF4-FFF2-40B4-BE49-F238E27FC236}">
              <a16:creationId xmlns:a16="http://schemas.microsoft.com/office/drawing/2014/main" id="{0A2CFEC4-CB2B-4F43-B745-2115EC9BA7E0}"/>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2500" name="AutoShape 4">
          <a:extLst>
            <a:ext uri="{FF2B5EF4-FFF2-40B4-BE49-F238E27FC236}">
              <a16:creationId xmlns:a16="http://schemas.microsoft.com/office/drawing/2014/main" id="{C0D070DF-1D90-4AE8-B51E-4ED626B7B082}"/>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2501" name="AutoShape 2">
          <a:extLst>
            <a:ext uri="{FF2B5EF4-FFF2-40B4-BE49-F238E27FC236}">
              <a16:creationId xmlns:a16="http://schemas.microsoft.com/office/drawing/2014/main" id="{62BA20DB-2E1A-435B-BC70-1096A059AC1E}"/>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2502" name="AutoShape 4">
          <a:extLst>
            <a:ext uri="{FF2B5EF4-FFF2-40B4-BE49-F238E27FC236}">
              <a16:creationId xmlns:a16="http://schemas.microsoft.com/office/drawing/2014/main" id="{E6F9F587-BC84-436C-A050-1022CA5404A8}"/>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365306</xdr:colOff>
      <xdr:row>34</xdr:row>
      <xdr:rowOff>62593</xdr:rowOff>
    </xdr:from>
    <xdr:to>
      <xdr:col>39</xdr:col>
      <xdr:colOff>596464</xdr:colOff>
      <xdr:row>34</xdr:row>
      <xdr:rowOff>211526</xdr:rowOff>
    </xdr:to>
    <xdr:sp macro="" textlink="">
      <xdr:nvSpPr>
        <xdr:cNvPr id="11" name="上矢印 10">
          <a:extLst>
            <a:ext uri="{FF2B5EF4-FFF2-40B4-BE49-F238E27FC236}">
              <a16:creationId xmlns:a16="http://schemas.microsoft.com/office/drawing/2014/main" id="{93C23DA8-6299-4D73-88DD-C3B92F6944FA}"/>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26727</xdr:rowOff>
    </xdr:from>
    <xdr:to>
      <xdr:col>40</xdr:col>
      <xdr:colOff>195101</xdr:colOff>
      <xdr:row>31</xdr:row>
      <xdr:rowOff>230290</xdr:rowOff>
    </xdr:to>
    <xdr:sp macro="" textlink="">
      <xdr:nvSpPr>
        <xdr:cNvPr id="12" name="左矢印 11">
          <a:extLst>
            <a:ext uri="{FF2B5EF4-FFF2-40B4-BE49-F238E27FC236}">
              <a16:creationId xmlns:a16="http://schemas.microsoft.com/office/drawing/2014/main" id="{CB4FCF06-2438-4F23-8D7C-15818398DBE4}"/>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101327</xdr:colOff>
      <xdr:row>3</xdr:row>
      <xdr:rowOff>45918</xdr:rowOff>
    </xdr:to>
    <xdr:sp macro="" textlink="">
      <xdr:nvSpPr>
        <xdr:cNvPr id="13" name="Text Box 1">
          <a:extLst>
            <a:ext uri="{FF2B5EF4-FFF2-40B4-BE49-F238E27FC236}">
              <a16:creationId xmlns:a16="http://schemas.microsoft.com/office/drawing/2014/main" id="{18D76320-C8CB-4A3F-8529-EAA0B787BDAF}"/>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2506" name="AutoShape 1">
          <a:extLst>
            <a:ext uri="{FF2B5EF4-FFF2-40B4-BE49-F238E27FC236}">
              <a16:creationId xmlns:a16="http://schemas.microsoft.com/office/drawing/2014/main" id="{C74108EE-7FF3-46D2-959A-0EA1FD362314}"/>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600126</xdr:colOff>
      <xdr:row>34</xdr:row>
      <xdr:rowOff>211526</xdr:rowOff>
    </xdr:to>
    <xdr:sp macro="" textlink="">
      <xdr:nvSpPr>
        <xdr:cNvPr id="15" name="上矢印 14">
          <a:extLst>
            <a:ext uri="{FF2B5EF4-FFF2-40B4-BE49-F238E27FC236}">
              <a16:creationId xmlns:a16="http://schemas.microsoft.com/office/drawing/2014/main" id="{02AC3838-F59D-4ADA-BCD0-48F8B26814DC}"/>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221175</xdr:colOff>
      <xdr:row>31</xdr:row>
      <xdr:rowOff>233550</xdr:rowOff>
    </xdr:to>
    <xdr:sp macro="" textlink="">
      <xdr:nvSpPr>
        <xdr:cNvPr id="16" name="左矢印 15">
          <a:extLst>
            <a:ext uri="{FF2B5EF4-FFF2-40B4-BE49-F238E27FC236}">
              <a16:creationId xmlns:a16="http://schemas.microsoft.com/office/drawing/2014/main" id="{9F50F796-DB98-46F8-AB2D-99050BDD7951}"/>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365306</xdr:colOff>
      <xdr:row>34</xdr:row>
      <xdr:rowOff>62593</xdr:rowOff>
    </xdr:from>
    <xdr:to>
      <xdr:col>83</xdr:col>
      <xdr:colOff>596260</xdr:colOff>
      <xdr:row>34</xdr:row>
      <xdr:rowOff>211526</xdr:rowOff>
    </xdr:to>
    <xdr:sp macro="" textlink="">
      <xdr:nvSpPr>
        <xdr:cNvPr id="17" name="上矢印 16">
          <a:extLst>
            <a:ext uri="{FF2B5EF4-FFF2-40B4-BE49-F238E27FC236}">
              <a16:creationId xmlns:a16="http://schemas.microsoft.com/office/drawing/2014/main" id="{F301F33C-62FA-477D-B833-2720161E18A0}"/>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87176</xdr:rowOff>
    </xdr:from>
    <xdr:to>
      <xdr:col>84</xdr:col>
      <xdr:colOff>213901</xdr:colOff>
      <xdr:row>31</xdr:row>
      <xdr:rowOff>257035</xdr:rowOff>
    </xdr:to>
    <xdr:sp macro="" textlink="">
      <xdr:nvSpPr>
        <xdr:cNvPr id="18" name="左矢印 17">
          <a:extLst>
            <a:ext uri="{FF2B5EF4-FFF2-40B4-BE49-F238E27FC236}">
              <a16:creationId xmlns:a16="http://schemas.microsoft.com/office/drawing/2014/main" id="{73C71124-295A-4713-8CEA-2F65F24BF60B}"/>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1.bin"/><Relationship Id="rId4" Type="http://schemas.openxmlformats.org/officeDocument/2006/relationships/comments" Target="../comments1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omments" Target="../comments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1.xml"/><Relationship Id="rId1" Type="http://schemas.openxmlformats.org/officeDocument/2006/relationships/printerSettings" Target="../printerSettings/printerSettings23.bin"/><Relationship Id="rId4" Type="http://schemas.openxmlformats.org/officeDocument/2006/relationships/comments" Target="../comments2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68"/>
  <sheetViews>
    <sheetView showGridLines="0" view="pageBreakPreview" zoomScaleNormal="100" zoomScaleSheetLayoutView="100" workbookViewId="0">
      <pane ySplit="3" topLeftCell="A4" activePane="bottomLeft" state="frozen"/>
      <selection pane="bottomLeft" sqref="A1:AO2"/>
    </sheetView>
  </sheetViews>
  <sheetFormatPr defaultRowHeight="13" x14ac:dyDescent="0.2"/>
  <cols>
    <col min="1" max="40" width="2.08984375" style="67" customWidth="1"/>
    <col min="41" max="41" width="6.08984375" style="67" customWidth="1"/>
    <col min="42" max="56" width="2.08984375" style="67" customWidth="1"/>
    <col min="57" max="256" width="9" style="67"/>
    <col min="257" max="296" width="2.08984375" style="67" customWidth="1"/>
    <col min="297" max="297" width="6.08984375" style="67" customWidth="1"/>
    <col min="298" max="312" width="2.08984375" style="67" customWidth="1"/>
    <col min="313" max="512" width="9" style="67"/>
    <col min="513" max="552" width="2.08984375" style="67" customWidth="1"/>
    <col min="553" max="553" width="6.08984375" style="67" customWidth="1"/>
    <col min="554" max="568" width="2.08984375" style="67" customWidth="1"/>
    <col min="569" max="768" width="9" style="67"/>
    <col min="769" max="808" width="2.08984375" style="67" customWidth="1"/>
    <col min="809" max="809" width="6.08984375" style="67" customWidth="1"/>
    <col min="810" max="824" width="2.08984375" style="67" customWidth="1"/>
    <col min="825" max="1024" width="9" style="67"/>
    <col min="1025" max="1064" width="2.08984375" style="67" customWidth="1"/>
    <col min="1065" max="1065" width="6.08984375" style="67" customWidth="1"/>
    <col min="1066" max="1080" width="2.08984375" style="67" customWidth="1"/>
    <col min="1081" max="1280" width="9" style="67"/>
    <col min="1281" max="1320" width="2.08984375" style="67" customWidth="1"/>
    <col min="1321" max="1321" width="6.08984375" style="67" customWidth="1"/>
    <col min="1322" max="1336" width="2.08984375" style="67" customWidth="1"/>
    <col min="1337" max="1536" width="9" style="67"/>
    <col min="1537" max="1576" width="2.08984375" style="67" customWidth="1"/>
    <col min="1577" max="1577" width="6.08984375" style="67" customWidth="1"/>
    <col min="1578" max="1592" width="2.08984375" style="67" customWidth="1"/>
    <col min="1593" max="1792" width="9" style="67"/>
    <col min="1793" max="1832" width="2.08984375" style="67" customWidth="1"/>
    <col min="1833" max="1833" width="6.08984375" style="67" customWidth="1"/>
    <col min="1834" max="1848" width="2.08984375" style="67" customWidth="1"/>
    <col min="1849" max="2048" width="9" style="67"/>
    <col min="2049" max="2088" width="2.08984375" style="67" customWidth="1"/>
    <col min="2089" max="2089" width="6.08984375" style="67" customWidth="1"/>
    <col min="2090" max="2104" width="2.08984375" style="67" customWidth="1"/>
    <col min="2105" max="2304" width="9" style="67"/>
    <col min="2305" max="2344" width="2.08984375" style="67" customWidth="1"/>
    <col min="2345" max="2345" width="6.08984375" style="67" customWidth="1"/>
    <col min="2346" max="2360" width="2.08984375" style="67" customWidth="1"/>
    <col min="2361" max="2560" width="9" style="67"/>
    <col min="2561" max="2600" width="2.08984375" style="67" customWidth="1"/>
    <col min="2601" max="2601" width="6.08984375" style="67" customWidth="1"/>
    <col min="2602" max="2616" width="2.08984375" style="67" customWidth="1"/>
    <col min="2617" max="2816" width="9" style="67"/>
    <col min="2817" max="2856" width="2.08984375" style="67" customWidth="1"/>
    <col min="2857" max="2857" width="6.08984375" style="67" customWidth="1"/>
    <col min="2858" max="2872" width="2.08984375" style="67" customWidth="1"/>
    <col min="2873" max="3072" width="9" style="67"/>
    <col min="3073" max="3112" width="2.08984375" style="67" customWidth="1"/>
    <col min="3113" max="3113" width="6.08984375" style="67" customWidth="1"/>
    <col min="3114" max="3128" width="2.08984375" style="67" customWidth="1"/>
    <col min="3129" max="3328" width="9" style="67"/>
    <col min="3329" max="3368" width="2.08984375" style="67" customWidth="1"/>
    <col min="3369" max="3369" width="6.08984375" style="67" customWidth="1"/>
    <col min="3370" max="3384" width="2.08984375" style="67" customWidth="1"/>
    <col min="3385" max="3584" width="9" style="67"/>
    <col min="3585" max="3624" width="2.08984375" style="67" customWidth="1"/>
    <col min="3625" max="3625" width="6.08984375" style="67" customWidth="1"/>
    <col min="3626" max="3640" width="2.08984375" style="67" customWidth="1"/>
    <col min="3641" max="3840" width="9" style="67"/>
    <col min="3841" max="3880" width="2.08984375" style="67" customWidth="1"/>
    <col min="3881" max="3881" width="6.08984375" style="67" customWidth="1"/>
    <col min="3882" max="3896" width="2.08984375" style="67" customWidth="1"/>
    <col min="3897" max="4096" width="9" style="67"/>
    <col min="4097" max="4136" width="2.08984375" style="67" customWidth="1"/>
    <col min="4137" max="4137" width="6.08984375" style="67" customWidth="1"/>
    <col min="4138" max="4152" width="2.08984375" style="67" customWidth="1"/>
    <col min="4153" max="4352" width="9" style="67"/>
    <col min="4353" max="4392" width="2.08984375" style="67" customWidth="1"/>
    <col min="4393" max="4393" width="6.08984375" style="67" customWidth="1"/>
    <col min="4394" max="4408" width="2.08984375" style="67" customWidth="1"/>
    <col min="4409" max="4608" width="9" style="67"/>
    <col min="4609" max="4648" width="2.08984375" style="67" customWidth="1"/>
    <col min="4649" max="4649" width="6.08984375" style="67" customWidth="1"/>
    <col min="4650" max="4664" width="2.08984375" style="67" customWidth="1"/>
    <col min="4665" max="4864" width="9" style="67"/>
    <col min="4865" max="4904" width="2.08984375" style="67" customWidth="1"/>
    <col min="4905" max="4905" width="6.08984375" style="67" customWidth="1"/>
    <col min="4906" max="4920" width="2.08984375" style="67" customWidth="1"/>
    <col min="4921" max="5120" width="9" style="67"/>
    <col min="5121" max="5160" width="2.08984375" style="67" customWidth="1"/>
    <col min="5161" max="5161" width="6.08984375" style="67" customWidth="1"/>
    <col min="5162" max="5176" width="2.08984375" style="67" customWidth="1"/>
    <col min="5177" max="5376" width="9" style="67"/>
    <col min="5377" max="5416" width="2.08984375" style="67" customWidth="1"/>
    <col min="5417" max="5417" width="6.08984375" style="67" customWidth="1"/>
    <col min="5418" max="5432" width="2.08984375" style="67" customWidth="1"/>
    <col min="5433" max="5632" width="9" style="67"/>
    <col min="5633" max="5672" width="2.08984375" style="67" customWidth="1"/>
    <col min="5673" max="5673" width="6.08984375" style="67" customWidth="1"/>
    <col min="5674" max="5688" width="2.08984375" style="67" customWidth="1"/>
    <col min="5689" max="5888" width="9" style="67"/>
    <col min="5889" max="5928" width="2.08984375" style="67" customWidth="1"/>
    <col min="5929" max="5929" width="6.08984375" style="67" customWidth="1"/>
    <col min="5930" max="5944" width="2.08984375" style="67" customWidth="1"/>
    <col min="5945" max="6144" width="9" style="67"/>
    <col min="6145" max="6184" width="2.08984375" style="67" customWidth="1"/>
    <col min="6185" max="6185" width="6.08984375" style="67" customWidth="1"/>
    <col min="6186" max="6200" width="2.08984375" style="67" customWidth="1"/>
    <col min="6201" max="6400" width="9" style="67"/>
    <col min="6401" max="6440" width="2.08984375" style="67" customWidth="1"/>
    <col min="6441" max="6441" width="6.08984375" style="67" customWidth="1"/>
    <col min="6442" max="6456" width="2.08984375" style="67" customWidth="1"/>
    <col min="6457" max="6656" width="9" style="67"/>
    <col min="6657" max="6696" width="2.08984375" style="67" customWidth="1"/>
    <col min="6697" max="6697" width="6.08984375" style="67" customWidth="1"/>
    <col min="6698" max="6712" width="2.08984375" style="67" customWidth="1"/>
    <col min="6713" max="6912" width="9" style="67"/>
    <col min="6913" max="6952" width="2.08984375" style="67" customWidth="1"/>
    <col min="6953" max="6953" width="6.08984375" style="67" customWidth="1"/>
    <col min="6954" max="6968" width="2.08984375" style="67" customWidth="1"/>
    <col min="6969" max="7168" width="9" style="67"/>
    <col min="7169" max="7208" width="2.08984375" style="67" customWidth="1"/>
    <col min="7209" max="7209" width="6.08984375" style="67" customWidth="1"/>
    <col min="7210" max="7224" width="2.08984375" style="67" customWidth="1"/>
    <col min="7225" max="7424" width="9" style="67"/>
    <col min="7425" max="7464" width="2.08984375" style="67" customWidth="1"/>
    <col min="7465" max="7465" width="6.08984375" style="67" customWidth="1"/>
    <col min="7466" max="7480" width="2.08984375" style="67" customWidth="1"/>
    <col min="7481" max="7680" width="9" style="67"/>
    <col min="7681" max="7720" width="2.08984375" style="67" customWidth="1"/>
    <col min="7721" max="7721" width="6.08984375" style="67" customWidth="1"/>
    <col min="7722" max="7736" width="2.08984375" style="67" customWidth="1"/>
    <col min="7737" max="7936" width="9" style="67"/>
    <col min="7937" max="7976" width="2.08984375" style="67" customWidth="1"/>
    <col min="7977" max="7977" width="6.08984375" style="67" customWidth="1"/>
    <col min="7978" max="7992" width="2.08984375" style="67" customWidth="1"/>
    <col min="7993" max="8192" width="9" style="67"/>
    <col min="8193" max="8232" width="2.08984375" style="67" customWidth="1"/>
    <col min="8233" max="8233" width="6.08984375" style="67" customWidth="1"/>
    <col min="8234" max="8248" width="2.08984375" style="67" customWidth="1"/>
    <col min="8249" max="8448" width="9" style="67"/>
    <col min="8449" max="8488" width="2.08984375" style="67" customWidth="1"/>
    <col min="8489" max="8489" width="6.08984375" style="67" customWidth="1"/>
    <col min="8490" max="8504" width="2.08984375" style="67" customWidth="1"/>
    <col min="8505" max="8704" width="9" style="67"/>
    <col min="8705" max="8744" width="2.08984375" style="67" customWidth="1"/>
    <col min="8745" max="8745" width="6.08984375" style="67" customWidth="1"/>
    <col min="8746" max="8760" width="2.08984375" style="67" customWidth="1"/>
    <col min="8761" max="8960" width="9" style="67"/>
    <col min="8961" max="9000" width="2.08984375" style="67" customWidth="1"/>
    <col min="9001" max="9001" width="6.08984375" style="67" customWidth="1"/>
    <col min="9002" max="9016" width="2.08984375" style="67" customWidth="1"/>
    <col min="9017" max="9216" width="9" style="67"/>
    <col min="9217" max="9256" width="2.08984375" style="67" customWidth="1"/>
    <col min="9257" max="9257" width="6.08984375" style="67" customWidth="1"/>
    <col min="9258" max="9272" width="2.08984375" style="67" customWidth="1"/>
    <col min="9273" max="9472" width="9" style="67"/>
    <col min="9473" max="9512" width="2.08984375" style="67" customWidth="1"/>
    <col min="9513" max="9513" width="6.08984375" style="67" customWidth="1"/>
    <col min="9514" max="9528" width="2.08984375" style="67" customWidth="1"/>
    <col min="9529" max="9728" width="9" style="67"/>
    <col min="9729" max="9768" width="2.08984375" style="67" customWidth="1"/>
    <col min="9769" max="9769" width="6.08984375" style="67" customWidth="1"/>
    <col min="9770" max="9784" width="2.08984375" style="67" customWidth="1"/>
    <col min="9785" max="9984" width="9" style="67"/>
    <col min="9985" max="10024" width="2.08984375" style="67" customWidth="1"/>
    <col min="10025" max="10025" width="6.08984375" style="67" customWidth="1"/>
    <col min="10026" max="10040" width="2.08984375" style="67" customWidth="1"/>
    <col min="10041" max="10240" width="9" style="67"/>
    <col min="10241" max="10280" width="2.08984375" style="67" customWidth="1"/>
    <col min="10281" max="10281" width="6.08984375" style="67" customWidth="1"/>
    <col min="10282" max="10296" width="2.08984375" style="67" customWidth="1"/>
    <col min="10297" max="10496" width="9" style="67"/>
    <col min="10497" max="10536" width="2.08984375" style="67" customWidth="1"/>
    <col min="10537" max="10537" width="6.08984375" style="67" customWidth="1"/>
    <col min="10538" max="10552" width="2.08984375" style="67" customWidth="1"/>
    <col min="10553" max="10752" width="9" style="67"/>
    <col min="10753" max="10792" width="2.08984375" style="67" customWidth="1"/>
    <col min="10793" max="10793" width="6.08984375" style="67" customWidth="1"/>
    <col min="10794" max="10808" width="2.08984375" style="67" customWidth="1"/>
    <col min="10809" max="11008" width="9" style="67"/>
    <col min="11009" max="11048" width="2.08984375" style="67" customWidth="1"/>
    <col min="11049" max="11049" width="6.08984375" style="67" customWidth="1"/>
    <col min="11050" max="11064" width="2.08984375" style="67" customWidth="1"/>
    <col min="11065" max="11264" width="9" style="67"/>
    <col min="11265" max="11304" width="2.08984375" style="67" customWidth="1"/>
    <col min="11305" max="11305" width="6.08984375" style="67" customWidth="1"/>
    <col min="11306" max="11320" width="2.08984375" style="67" customWidth="1"/>
    <col min="11321" max="11520" width="9" style="67"/>
    <col min="11521" max="11560" width="2.08984375" style="67" customWidth="1"/>
    <col min="11561" max="11561" width="6.08984375" style="67" customWidth="1"/>
    <col min="11562" max="11576" width="2.08984375" style="67" customWidth="1"/>
    <col min="11577" max="11776" width="9" style="67"/>
    <col min="11777" max="11816" width="2.08984375" style="67" customWidth="1"/>
    <col min="11817" max="11817" width="6.08984375" style="67" customWidth="1"/>
    <col min="11818" max="11832" width="2.08984375" style="67" customWidth="1"/>
    <col min="11833" max="12032" width="9" style="67"/>
    <col min="12033" max="12072" width="2.08984375" style="67" customWidth="1"/>
    <col min="12073" max="12073" width="6.08984375" style="67" customWidth="1"/>
    <col min="12074" max="12088" width="2.08984375" style="67" customWidth="1"/>
    <col min="12089" max="12288" width="9" style="67"/>
    <col min="12289" max="12328" width="2.08984375" style="67" customWidth="1"/>
    <col min="12329" max="12329" width="6.08984375" style="67" customWidth="1"/>
    <col min="12330" max="12344" width="2.08984375" style="67" customWidth="1"/>
    <col min="12345" max="12544" width="9" style="67"/>
    <col min="12545" max="12584" width="2.08984375" style="67" customWidth="1"/>
    <col min="12585" max="12585" width="6.08984375" style="67" customWidth="1"/>
    <col min="12586" max="12600" width="2.08984375" style="67" customWidth="1"/>
    <col min="12601" max="12800" width="9" style="67"/>
    <col min="12801" max="12840" width="2.08984375" style="67" customWidth="1"/>
    <col min="12841" max="12841" width="6.08984375" style="67" customWidth="1"/>
    <col min="12842" max="12856" width="2.08984375" style="67" customWidth="1"/>
    <col min="12857" max="13056" width="9" style="67"/>
    <col min="13057" max="13096" width="2.08984375" style="67" customWidth="1"/>
    <col min="13097" max="13097" width="6.08984375" style="67" customWidth="1"/>
    <col min="13098" max="13112" width="2.08984375" style="67" customWidth="1"/>
    <col min="13113" max="13312" width="9" style="67"/>
    <col min="13313" max="13352" width="2.08984375" style="67" customWidth="1"/>
    <col min="13353" max="13353" width="6.08984375" style="67" customWidth="1"/>
    <col min="13354" max="13368" width="2.08984375" style="67" customWidth="1"/>
    <col min="13369" max="13568" width="9" style="67"/>
    <col min="13569" max="13608" width="2.08984375" style="67" customWidth="1"/>
    <col min="13609" max="13609" width="6.08984375" style="67" customWidth="1"/>
    <col min="13610" max="13624" width="2.08984375" style="67" customWidth="1"/>
    <col min="13625" max="13824" width="9" style="67"/>
    <col min="13825" max="13864" width="2.08984375" style="67" customWidth="1"/>
    <col min="13865" max="13865" width="6.08984375" style="67" customWidth="1"/>
    <col min="13866" max="13880" width="2.08984375" style="67" customWidth="1"/>
    <col min="13881" max="14080" width="9" style="67"/>
    <col min="14081" max="14120" width="2.08984375" style="67" customWidth="1"/>
    <col min="14121" max="14121" width="6.08984375" style="67" customWidth="1"/>
    <col min="14122" max="14136" width="2.08984375" style="67" customWidth="1"/>
    <col min="14137" max="14336" width="9" style="67"/>
    <col min="14337" max="14376" width="2.08984375" style="67" customWidth="1"/>
    <col min="14377" max="14377" width="6.08984375" style="67" customWidth="1"/>
    <col min="14378" max="14392" width="2.08984375" style="67" customWidth="1"/>
    <col min="14393" max="14592" width="9" style="67"/>
    <col min="14593" max="14632" width="2.08984375" style="67" customWidth="1"/>
    <col min="14633" max="14633" width="6.08984375" style="67" customWidth="1"/>
    <col min="14634" max="14648" width="2.08984375" style="67" customWidth="1"/>
    <col min="14649" max="14848" width="9" style="67"/>
    <col min="14849" max="14888" width="2.08984375" style="67" customWidth="1"/>
    <col min="14889" max="14889" width="6.08984375" style="67" customWidth="1"/>
    <col min="14890" max="14904" width="2.08984375" style="67" customWidth="1"/>
    <col min="14905" max="15104" width="9" style="67"/>
    <col min="15105" max="15144" width="2.08984375" style="67" customWidth="1"/>
    <col min="15145" max="15145" width="6.08984375" style="67" customWidth="1"/>
    <col min="15146" max="15160" width="2.08984375" style="67" customWidth="1"/>
    <col min="15161" max="15360" width="9" style="67"/>
    <col min="15361" max="15400" width="2.08984375" style="67" customWidth="1"/>
    <col min="15401" max="15401" width="6.08984375" style="67" customWidth="1"/>
    <col min="15402" max="15416" width="2.08984375" style="67" customWidth="1"/>
    <col min="15417" max="15616" width="9" style="67"/>
    <col min="15617" max="15656" width="2.08984375" style="67" customWidth="1"/>
    <col min="15657" max="15657" width="6.08984375" style="67" customWidth="1"/>
    <col min="15658" max="15672" width="2.08984375" style="67" customWidth="1"/>
    <col min="15673" max="15872" width="9" style="67"/>
    <col min="15873" max="15912" width="2.08984375" style="67" customWidth="1"/>
    <col min="15913" max="15913" width="6.08984375" style="67" customWidth="1"/>
    <col min="15914" max="15928" width="2.08984375" style="67" customWidth="1"/>
    <col min="15929" max="16128" width="9" style="67"/>
    <col min="16129" max="16168" width="2.08984375" style="67" customWidth="1"/>
    <col min="16169" max="16169" width="6.08984375" style="67" customWidth="1"/>
    <col min="16170" max="16184" width="2.08984375" style="67" customWidth="1"/>
    <col min="16185" max="16384" width="9" style="67"/>
  </cols>
  <sheetData>
    <row r="1" spans="1:41" ht="13.5" customHeight="1" x14ac:dyDescent="0.2">
      <c r="A1" s="238" t="s">
        <v>279</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row>
    <row r="2" spans="1:41" ht="13.5" customHeight="1" x14ac:dyDescent="0.2">
      <c r="A2" s="238"/>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c r="AJ2" s="238"/>
      <c r="AK2" s="238"/>
      <c r="AL2" s="238"/>
      <c r="AM2" s="238"/>
      <c r="AN2" s="238"/>
      <c r="AO2" s="238"/>
    </row>
    <row r="4" spans="1:41" ht="13.5" customHeight="1" x14ac:dyDescent="0.2">
      <c r="A4" s="237" t="s">
        <v>324</v>
      </c>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row>
    <row r="5" spans="1:41" ht="13.5" customHeight="1" x14ac:dyDescent="0.2">
      <c r="A5" s="237"/>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row>
    <row r="6" spans="1:41" ht="13.5" customHeight="1" x14ac:dyDescent="0.2">
      <c r="A6" s="237"/>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row>
    <row r="7" spans="1:41" ht="13.5" customHeight="1" x14ac:dyDescent="0.2">
      <c r="A7" s="237"/>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row>
    <row r="8" spans="1:41" ht="13.5" customHeight="1" x14ac:dyDescent="0.2">
      <c r="A8" s="237"/>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row>
    <row r="9" spans="1:41" ht="13.5" customHeight="1" x14ac:dyDescent="0.2">
      <c r="A9" s="237"/>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row>
    <row r="10" spans="1:41" ht="13.5" customHeight="1" x14ac:dyDescent="0.2">
      <c r="A10" s="237"/>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c r="AE10" s="237"/>
      <c r="AF10" s="237"/>
      <c r="AG10" s="237"/>
      <c r="AH10" s="237"/>
      <c r="AI10" s="237"/>
      <c r="AJ10" s="237"/>
      <c r="AK10" s="237"/>
      <c r="AL10" s="237"/>
      <c r="AM10" s="237"/>
      <c r="AN10" s="237"/>
      <c r="AO10" s="237"/>
    </row>
    <row r="12" spans="1:41" ht="13.5" customHeight="1" x14ac:dyDescent="0.2">
      <c r="A12" s="237" t="s">
        <v>325</v>
      </c>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row>
    <row r="13" spans="1:41" ht="13.5" customHeight="1" x14ac:dyDescent="0.2">
      <c r="A13" s="237"/>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row>
    <row r="14" spans="1:41" x14ac:dyDescent="0.2">
      <c r="A14" s="237"/>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7"/>
      <c r="AK14" s="237"/>
      <c r="AL14" s="237"/>
      <c r="AM14" s="237"/>
      <c r="AN14" s="237"/>
      <c r="AO14" s="237"/>
    </row>
    <row r="16" spans="1:41" ht="13.5" customHeight="1" x14ac:dyDescent="0.2">
      <c r="A16" s="237" t="s">
        <v>319</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237"/>
      <c r="AO16" s="237"/>
    </row>
    <row r="17" spans="1:41" x14ac:dyDescent="0.2">
      <c r="A17" s="237"/>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c r="AJ17" s="237"/>
      <c r="AK17" s="237"/>
      <c r="AL17" s="237"/>
      <c r="AM17" s="237"/>
      <c r="AN17" s="237"/>
      <c r="AO17" s="237"/>
    </row>
    <row r="18" spans="1:41" x14ac:dyDescent="0.2">
      <c r="A18" s="237"/>
      <c r="B18" s="237"/>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c r="AM18" s="237"/>
      <c r="AN18" s="237"/>
      <c r="AO18" s="237"/>
    </row>
    <row r="19" spans="1:41" x14ac:dyDescent="0.2">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row>
    <row r="20" spans="1:41" x14ac:dyDescent="0.2">
      <c r="A20" s="237"/>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7"/>
      <c r="AN20" s="237"/>
      <c r="AO20" s="237"/>
    </row>
    <row r="21" spans="1:41" ht="15" customHeight="1" x14ac:dyDescent="0.2">
      <c r="A21" s="237"/>
      <c r="B21" s="237"/>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row>
    <row r="22" spans="1:41" x14ac:dyDescent="0.2">
      <c r="A22" s="237"/>
      <c r="B22" s="237"/>
      <c r="C22" s="237"/>
      <c r="D22" s="237"/>
      <c r="E22" s="237"/>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row>
    <row r="23" spans="1:41" x14ac:dyDescent="0.2">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row>
    <row r="24" spans="1:41" ht="13.5" customHeight="1" x14ac:dyDescent="0.2">
      <c r="A24" s="237" t="s">
        <v>320</v>
      </c>
      <c r="B24" s="237"/>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row>
    <row r="25" spans="1:41" x14ac:dyDescent="0.2">
      <c r="A25" s="237"/>
      <c r="B25" s="237"/>
      <c r="C25" s="237"/>
      <c r="D25" s="237"/>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7"/>
      <c r="AL25" s="237"/>
      <c r="AM25" s="237"/>
      <c r="AN25" s="237"/>
      <c r="AO25" s="237"/>
    </row>
    <row r="26" spans="1:41" x14ac:dyDescent="0.2">
      <c r="A26" s="237"/>
      <c r="B26" s="237"/>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row>
    <row r="27" spans="1:41" x14ac:dyDescent="0.2">
      <c r="A27" s="237"/>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row>
    <row r="28" spans="1:41" x14ac:dyDescent="0.2">
      <c r="A28" s="237"/>
      <c r="B28" s="237"/>
      <c r="C28" s="237"/>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row>
    <row r="29" spans="1:41" x14ac:dyDescent="0.2">
      <c r="A29" s="237"/>
      <c r="B29" s="237"/>
      <c r="C29" s="237"/>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37"/>
      <c r="AN29" s="237"/>
      <c r="AO29" s="237"/>
    </row>
    <row r="30" spans="1:41" x14ac:dyDescent="0.2">
      <c r="A30" s="237"/>
      <c r="B30" s="237"/>
      <c r="C30" s="237"/>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7"/>
      <c r="AN30" s="237"/>
      <c r="AO30" s="237"/>
    </row>
    <row r="31" spans="1:41" x14ac:dyDescent="0.2">
      <c r="A31" s="237"/>
      <c r="B31" s="237"/>
      <c r="C31" s="237"/>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row>
    <row r="32" spans="1:41" x14ac:dyDescent="0.2">
      <c r="A32" s="237"/>
      <c r="B32" s="237"/>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row>
    <row r="33" spans="1:41" x14ac:dyDescent="0.2">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row>
    <row r="34" spans="1:41" x14ac:dyDescent="0.2">
      <c r="A34" s="237"/>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237"/>
      <c r="AM34" s="237"/>
      <c r="AN34" s="237"/>
      <c r="AO34" s="237"/>
    </row>
    <row r="35" spans="1:41" x14ac:dyDescent="0.2">
      <c r="A35" s="237"/>
      <c r="B35" s="237"/>
      <c r="C35" s="237"/>
      <c r="D35" s="237"/>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K35" s="237"/>
      <c r="AL35" s="237"/>
      <c r="AM35" s="237"/>
      <c r="AN35" s="237"/>
      <c r="AO35" s="237"/>
    </row>
    <row r="36" spans="1:41" x14ac:dyDescent="0.2">
      <c r="A36" s="237"/>
      <c r="B36" s="237"/>
      <c r="C36" s="237"/>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row>
    <row r="37" spans="1:41" x14ac:dyDescent="0.2">
      <c r="A37" s="237"/>
      <c r="B37" s="237"/>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row>
    <row r="38" spans="1:41" x14ac:dyDescent="0.2">
      <c r="A38" s="237"/>
      <c r="B38" s="237"/>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c r="AK38" s="237"/>
      <c r="AL38" s="237"/>
      <c r="AM38" s="237"/>
      <c r="AN38" s="237"/>
      <c r="AO38" s="237"/>
    </row>
    <row r="39" spans="1:41" x14ac:dyDescent="0.2">
      <c r="A39" s="237"/>
      <c r="B39" s="237"/>
      <c r="C39" s="237"/>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row>
    <row r="40" spans="1:41" x14ac:dyDescent="0.2">
      <c r="A40" s="237"/>
      <c r="B40" s="237"/>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row>
    <row r="41" spans="1:41" x14ac:dyDescent="0.2">
      <c r="A41" s="237"/>
      <c r="B41" s="237"/>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row>
    <row r="42" spans="1:41" x14ac:dyDescent="0.2">
      <c r="A42" s="23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row>
    <row r="43" spans="1:41" x14ac:dyDescent="0.2">
      <c r="A43" s="237"/>
      <c r="B43" s="237"/>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row>
    <row r="44" spans="1:41" x14ac:dyDescent="0.2">
      <c r="A44" s="237"/>
      <c r="B44" s="237"/>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O44" s="237"/>
    </row>
    <row r="45" spans="1:41" x14ac:dyDescent="0.2">
      <c r="A45" s="237"/>
      <c r="B45" s="237"/>
      <c r="C45" s="237"/>
      <c r="D45" s="237"/>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row>
    <row r="46" spans="1:41" x14ac:dyDescent="0.2">
      <c r="A46" s="237"/>
      <c r="B46" s="237"/>
      <c r="C46" s="237"/>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row>
    <row r="47" spans="1:41" x14ac:dyDescent="0.2">
      <c r="A47" s="237"/>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row>
    <row r="48" spans="1:41" x14ac:dyDescent="0.2">
      <c r="A48" s="237"/>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row>
    <row r="49" spans="1:41" x14ac:dyDescent="0.2">
      <c r="A49" s="237"/>
      <c r="B49" s="237"/>
      <c r="C49" s="237"/>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c r="AK49" s="237"/>
      <c r="AL49" s="237"/>
      <c r="AM49" s="237"/>
      <c r="AN49" s="237"/>
      <c r="AO49" s="237"/>
    </row>
    <row r="50" spans="1:41" x14ac:dyDescent="0.2">
      <c r="A50" s="237"/>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row>
    <row r="51" spans="1:41" x14ac:dyDescent="0.2">
      <c r="A51" s="237"/>
      <c r="B51" s="237"/>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row>
    <row r="52" spans="1:41" x14ac:dyDescent="0.2">
      <c r="A52" s="237"/>
      <c r="B52" s="237"/>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row>
    <row r="53" spans="1:41" x14ac:dyDescent="0.2">
      <c r="A53" s="237"/>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row>
    <row r="54" spans="1:41" x14ac:dyDescent="0.2">
      <c r="A54" s="237"/>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37"/>
    </row>
    <row r="55" spans="1:41" x14ac:dyDescent="0.2">
      <c r="A55" s="237"/>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row>
    <row r="56" spans="1:41" x14ac:dyDescent="0.2">
      <c r="A56" s="237"/>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7"/>
      <c r="AN56" s="237"/>
      <c r="AO56" s="237"/>
    </row>
    <row r="57" spans="1:41" x14ac:dyDescent="0.2">
      <c r="A57" s="237"/>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row>
    <row r="58" spans="1:41" x14ac:dyDescent="0.2">
      <c r="A58" s="237"/>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row>
    <row r="59" spans="1:41" x14ac:dyDescent="0.2">
      <c r="A59" s="237"/>
      <c r="B59" s="237"/>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c r="AK59" s="237"/>
      <c r="AL59" s="237"/>
      <c r="AM59" s="237"/>
      <c r="AN59" s="237"/>
      <c r="AO59" s="237"/>
    </row>
    <row r="60" spans="1:41" x14ac:dyDescent="0.2">
      <c r="A60" s="237"/>
      <c r="B60" s="237"/>
      <c r="C60" s="237"/>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7"/>
    </row>
    <row r="61" spans="1:41" x14ac:dyDescent="0.2">
      <c r="A61" s="237"/>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7"/>
    </row>
    <row r="62" spans="1:41" x14ac:dyDescent="0.2">
      <c r="A62" s="237"/>
      <c r="B62" s="237"/>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row>
    <row r="63" spans="1:41" ht="33" customHeight="1" x14ac:dyDescent="0.2">
      <c r="A63" s="237"/>
      <c r="B63" s="237"/>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7"/>
    </row>
    <row r="64" spans="1:41" ht="13.5" customHeight="1" x14ac:dyDescent="0.2">
      <c r="A64" s="237" t="s">
        <v>321</v>
      </c>
      <c r="B64" s="237"/>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7"/>
    </row>
    <row r="65" spans="1:41" x14ac:dyDescent="0.2">
      <c r="A65" s="237"/>
      <c r="B65" s="237"/>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c r="AK65" s="237"/>
      <c r="AL65" s="237"/>
      <c r="AM65" s="237"/>
      <c r="AN65" s="237"/>
      <c r="AO65" s="237"/>
    </row>
    <row r="66" spans="1:41" x14ac:dyDescent="0.2">
      <c r="A66" s="237"/>
      <c r="B66" s="237"/>
      <c r="C66" s="237"/>
      <c r="D66" s="237"/>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c r="AK66" s="237"/>
      <c r="AL66" s="237"/>
      <c r="AM66" s="237"/>
      <c r="AN66" s="237"/>
      <c r="AO66" s="237"/>
    </row>
    <row r="67" spans="1:41" x14ac:dyDescent="0.2">
      <c r="A67" s="237"/>
      <c r="B67" s="237"/>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7"/>
      <c r="AN67" s="237"/>
      <c r="AO67" s="237"/>
    </row>
    <row r="68" spans="1:41" x14ac:dyDescent="0.2">
      <c r="A68" s="237"/>
      <c r="B68" s="237"/>
      <c r="C68" s="237"/>
      <c r="D68" s="237"/>
      <c r="E68" s="237"/>
      <c r="F68" s="237"/>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c r="AO68" s="237"/>
    </row>
    <row r="69" spans="1:41" x14ac:dyDescent="0.2">
      <c r="A69" s="237"/>
      <c r="B69" s="237"/>
      <c r="C69" s="237"/>
      <c r="D69" s="237"/>
      <c r="E69" s="237"/>
      <c r="F69" s="237"/>
      <c r="G69" s="237"/>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37"/>
      <c r="AK69" s="237"/>
      <c r="AL69" s="237"/>
      <c r="AM69" s="237"/>
      <c r="AN69" s="237"/>
      <c r="AO69" s="237"/>
    </row>
    <row r="70" spans="1:41" x14ac:dyDescent="0.2">
      <c r="A70" s="237"/>
      <c r="B70" s="237"/>
      <c r="C70" s="237"/>
      <c r="D70" s="237"/>
      <c r="E70" s="237"/>
      <c r="F70" s="237"/>
      <c r="G70" s="237"/>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237"/>
      <c r="AL70" s="237"/>
      <c r="AM70" s="237"/>
      <c r="AN70" s="237"/>
      <c r="AO70" s="237"/>
    </row>
    <row r="71" spans="1:41" x14ac:dyDescent="0.2">
      <c r="A71" s="237"/>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7"/>
      <c r="AM71" s="237"/>
      <c r="AN71" s="237"/>
      <c r="AO71" s="237"/>
    </row>
    <row r="72" spans="1:41" x14ac:dyDescent="0.2">
      <c r="A72" s="237"/>
      <c r="B72" s="237"/>
      <c r="C72" s="237"/>
      <c r="D72" s="237"/>
      <c r="E72" s="237"/>
      <c r="F72" s="237"/>
      <c r="G72" s="237"/>
      <c r="H72" s="237"/>
      <c r="I72" s="237"/>
      <c r="J72" s="237"/>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c r="AI72" s="237"/>
      <c r="AJ72" s="237"/>
      <c r="AK72" s="237"/>
      <c r="AL72" s="237"/>
      <c r="AM72" s="237"/>
      <c r="AN72" s="237"/>
      <c r="AO72" s="237"/>
    </row>
    <row r="73" spans="1:41" x14ac:dyDescent="0.2">
      <c r="A73" s="237"/>
      <c r="B73" s="237"/>
      <c r="C73" s="237"/>
      <c r="D73" s="237"/>
      <c r="E73" s="237"/>
      <c r="F73" s="237"/>
      <c r="G73" s="237"/>
      <c r="H73" s="237"/>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c r="AL73" s="237"/>
      <c r="AM73" s="237"/>
      <c r="AN73" s="237"/>
      <c r="AO73" s="237"/>
    </row>
    <row r="74" spans="1:41" x14ac:dyDescent="0.2">
      <c r="A74" s="237"/>
      <c r="B74" s="237"/>
      <c r="C74" s="237"/>
      <c r="D74" s="237"/>
      <c r="E74" s="237"/>
      <c r="F74" s="237"/>
      <c r="G74" s="237"/>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237"/>
    </row>
    <row r="75" spans="1:41" x14ac:dyDescent="0.2">
      <c r="A75" s="237"/>
      <c r="B75" s="237"/>
      <c r="C75" s="237"/>
      <c r="D75" s="237"/>
      <c r="E75" s="237"/>
      <c r="F75" s="237"/>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237"/>
    </row>
    <row r="76" spans="1:41" x14ac:dyDescent="0.2">
      <c r="A76" s="237"/>
      <c r="B76" s="237"/>
      <c r="C76" s="237"/>
      <c r="D76" s="237"/>
      <c r="E76" s="237"/>
      <c r="F76" s="237"/>
      <c r="G76" s="237"/>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237"/>
    </row>
    <row r="77" spans="1:41" x14ac:dyDescent="0.2">
      <c r="A77" s="237"/>
      <c r="B77" s="237"/>
      <c r="C77" s="237"/>
      <c r="D77" s="237"/>
      <c r="E77" s="237"/>
      <c r="F77" s="237"/>
      <c r="G77" s="237"/>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237"/>
    </row>
    <row r="78" spans="1:41" x14ac:dyDescent="0.2">
      <c r="A78" s="237"/>
      <c r="B78" s="237"/>
      <c r="C78" s="237"/>
      <c r="D78" s="237"/>
      <c r="E78" s="237"/>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237"/>
    </row>
    <row r="79" spans="1:41" x14ac:dyDescent="0.2">
      <c r="A79" s="237"/>
      <c r="B79" s="237"/>
      <c r="C79" s="237"/>
      <c r="D79" s="237"/>
      <c r="E79" s="237"/>
      <c r="F79" s="237"/>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237"/>
    </row>
    <row r="80" spans="1:41" x14ac:dyDescent="0.2">
      <c r="A80" s="237"/>
      <c r="B80" s="237"/>
      <c r="C80" s="237"/>
      <c r="D80" s="237"/>
      <c r="E80" s="237"/>
      <c r="F80" s="237"/>
      <c r="G80" s="237"/>
      <c r="H80" s="237"/>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237"/>
    </row>
    <row r="81" spans="1:41" x14ac:dyDescent="0.2">
      <c r="A81" s="237"/>
      <c r="B81" s="237"/>
      <c r="C81" s="237"/>
      <c r="D81" s="237"/>
      <c r="E81" s="237"/>
      <c r="F81" s="237"/>
      <c r="G81" s="237"/>
      <c r="H81" s="237"/>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237"/>
    </row>
    <row r="82" spans="1:41" ht="13.5" customHeight="1" x14ac:dyDescent="0.2">
      <c r="A82" s="237" t="s">
        <v>322</v>
      </c>
      <c r="B82" s="237"/>
      <c r="C82" s="237"/>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237"/>
    </row>
    <row r="83" spans="1:41" x14ac:dyDescent="0.2">
      <c r="A83" s="237"/>
      <c r="B83" s="237"/>
      <c r="C83" s="237"/>
      <c r="D83" s="237"/>
      <c r="E83" s="237"/>
      <c r="F83" s="237"/>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7"/>
    </row>
    <row r="84" spans="1:41" x14ac:dyDescent="0.2">
      <c r="A84" s="237"/>
      <c r="B84" s="237"/>
      <c r="C84" s="237"/>
      <c r="D84" s="237"/>
      <c r="E84" s="237"/>
      <c r="F84" s="237"/>
      <c r="G84" s="237"/>
      <c r="H84" s="237"/>
      <c r="I84" s="237"/>
      <c r="J84" s="237"/>
      <c r="K84" s="237"/>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237"/>
    </row>
    <row r="85" spans="1:41" x14ac:dyDescent="0.2">
      <c r="A85" s="237"/>
      <c r="B85" s="237"/>
      <c r="C85" s="237"/>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237"/>
    </row>
    <row r="86" spans="1:41" x14ac:dyDescent="0.2">
      <c r="A86" s="237"/>
      <c r="B86" s="237"/>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237"/>
    </row>
    <row r="87" spans="1:41" x14ac:dyDescent="0.2">
      <c r="A87" s="237"/>
      <c r="B87" s="237"/>
      <c r="C87" s="237"/>
      <c r="D87" s="237"/>
      <c r="E87" s="237"/>
      <c r="F87" s="23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c r="AK87" s="237"/>
      <c r="AL87" s="237"/>
      <c r="AM87" s="237"/>
      <c r="AN87" s="237"/>
      <c r="AO87" s="237"/>
    </row>
    <row r="88" spans="1:41" x14ac:dyDescent="0.2">
      <c r="A88" s="237"/>
      <c r="B88" s="237"/>
      <c r="C88" s="237"/>
      <c r="D88" s="237"/>
      <c r="E88" s="237"/>
      <c r="F88" s="237"/>
      <c r="G88" s="237"/>
      <c r="H88" s="237"/>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237"/>
    </row>
    <row r="89" spans="1:41" x14ac:dyDescent="0.2">
      <c r="A89" s="237"/>
      <c r="B89" s="237"/>
      <c r="C89" s="237"/>
      <c r="D89" s="237"/>
      <c r="E89" s="237"/>
      <c r="F89" s="237"/>
      <c r="G89" s="237"/>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237"/>
    </row>
    <row r="90" spans="1:41" x14ac:dyDescent="0.2">
      <c r="A90" s="237"/>
      <c r="B90" s="237"/>
      <c r="C90" s="237"/>
      <c r="D90" s="237"/>
      <c r="E90" s="237"/>
      <c r="F90" s="237"/>
      <c r="G90" s="237"/>
      <c r="H90" s="237"/>
      <c r="I90" s="237"/>
      <c r="J90" s="237"/>
      <c r="K90" s="237"/>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237"/>
    </row>
    <row r="91" spans="1:41" x14ac:dyDescent="0.2">
      <c r="A91" s="237"/>
      <c r="B91" s="237"/>
      <c r="C91" s="237"/>
      <c r="D91" s="237"/>
      <c r="E91" s="237"/>
      <c r="F91" s="237"/>
      <c r="G91" s="237"/>
      <c r="H91" s="237"/>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c r="AK91" s="237"/>
      <c r="AL91" s="237"/>
      <c r="AM91" s="237"/>
      <c r="AN91" s="237"/>
      <c r="AO91" s="237"/>
    </row>
    <row r="92" spans="1:41" x14ac:dyDescent="0.2">
      <c r="A92" s="237"/>
      <c r="B92" s="237"/>
      <c r="C92" s="237"/>
      <c r="D92" s="237"/>
      <c r="E92" s="237"/>
      <c r="F92" s="237"/>
      <c r="G92" s="237"/>
      <c r="H92" s="237"/>
      <c r="I92" s="237"/>
      <c r="J92" s="237"/>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c r="AL92" s="237"/>
      <c r="AM92" s="237"/>
      <c r="AN92" s="237"/>
      <c r="AO92" s="237"/>
    </row>
    <row r="93" spans="1:41" x14ac:dyDescent="0.2">
      <c r="A93" s="237"/>
      <c r="B93" s="237"/>
      <c r="C93" s="237"/>
      <c r="D93" s="237"/>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c r="AK93" s="237"/>
      <c r="AL93" s="237"/>
      <c r="AM93" s="237"/>
      <c r="AN93" s="237"/>
      <c r="AO93" s="237"/>
    </row>
    <row r="94" spans="1:41" x14ac:dyDescent="0.2">
      <c r="A94" s="237"/>
      <c r="B94" s="237"/>
      <c r="C94" s="237"/>
      <c r="D94" s="237"/>
      <c r="E94" s="237"/>
      <c r="F94" s="237"/>
      <c r="G94" s="237"/>
      <c r="H94" s="237"/>
      <c r="I94" s="237"/>
      <c r="J94" s="237"/>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237"/>
      <c r="AM94" s="237"/>
      <c r="AN94" s="237"/>
      <c r="AO94" s="237"/>
    </row>
    <row r="95" spans="1:41" x14ac:dyDescent="0.2">
      <c r="A95" s="237"/>
      <c r="B95" s="237"/>
      <c r="C95" s="237"/>
      <c r="D95" s="237"/>
      <c r="E95" s="237"/>
      <c r="F95" s="237"/>
      <c r="G95" s="237"/>
      <c r="H95" s="237"/>
      <c r="I95" s="237"/>
      <c r="J95" s="237"/>
      <c r="K95" s="237"/>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7"/>
      <c r="AK95" s="237"/>
      <c r="AL95" s="237"/>
      <c r="AM95" s="237"/>
      <c r="AN95" s="237"/>
      <c r="AO95" s="237"/>
    </row>
    <row r="96" spans="1:41" x14ac:dyDescent="0.2">
      <c r="A96" s="237"/>
      <c r="B96" s="237"/>
      <c r="C96" s="237"/>
      <c r="D96" s="237"/>
      <c r="E96" s="237"/>
      <c r="F96" s="237"/>
      <c r="G96" s="237"/>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7"/>
      <c r="AK96" s="237"/>
      <c r="AL96" s="237"/>
      <c r="AM96" s="237"/>
      <c r="AN96" s="237"/>
      <c r="AO96" s="237"/>
    </row>
    <row r="97" spans="1:41" x14ac:dyDescent="0.2">
      <c r="A97" s="237"/>
      <c r="B97" s="237"/>
      <c r="C97" s="237"/>
      <c r="D97" s="237"/>
      <c r="E97" s="237"/>
      <c r="F97" s="237"/>
      <c r="G97" s="237"/>
      <c r="H97" s="237"/>
      <c r="I97" s="237"/>
      <c r="J97" s="237"/>
      <c r="K97" s="237"/>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c r="AK97" s="237"/>
      <c r="AL97" s="237"/>
      <c r="AM97" s="237"/>
      <c r="AN97" s="237"/>
      <c r="AO97" s="237"/>
    </row>
    <row r="98" spans="1:41" x14ac:dyDescent="0.2">
      <c r="A98" s="237"/>
      <c r="B98" s="237"/>
      <c r="C98" s="237"/>
      <c r="D98" s="237"/>
      <c r="E98" s="237"/>
      <c r="F98" s="237"/>
      <c r="G98" s="237"/>
      <c r="H98" s="237"/>
      <c r="I98" s="237"/>
      <c r="J98" s="237"/>
      <c r="K98" s="237"/>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237"/>
    </row>
    <row r="99" spans="1:41" x14ac:dyDescent="0.2">
      <c r="A99" s="237"/>
      <c r="B99" s="237"/>
      <c r="C99" s="237"/>
      <c r="D99" s="237"/>
      <c r="E99" s="237"/>
      <c r="F99" s="237"/>
      <c r="G99" s="237"/>
      <c r="H99" s="237"/>
      <c r="I99" s="237"/>
      <c r="J99" s="237"/>
      <c r="K99" s="237"/>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237"/>
    </row>
    <row r="100" spans="1:41" x14ac:dyDescent="0.2">
      <c r="A100" s="237"/>
      <c r="B100" s="237"/>
      <c r="C100" s="237"/>
      <c r="D100" s="237"/>
      <c r="E100" s="237"/>
      <c r="F100" s="237"/>
      <c r="G100" s="237"/>
      <c r="H100" s="237"/>
      <c r="I100" s="237"/>
      <c r="J100" s="237"/>
      <c r="K100" s="237"/>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237"/>
    </row>
    <row r="101" spans="1:41" x14ac:dyDescent="0.2">
      <c r="A101" s="237"/>
      <c r="B101" s="237"/>
      <c r="C101" s="237"/>
      <c r="D101" s="237"/>
      <c r="E101" s="237"/>
      <c r="F101" s="237"/>
      <c r="G101" s="237"/>
      <c r="H101" s="237"/>
      <c r="I101" s="237"/>
      <c r="J101" s="237"/>
      <c r="K101" s="237"/>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237"/>
    </row>
    <row r="102" spans="1:41" x14ac:dyDescent="0.2">
      <c r="A102" s="237"/>
      <c r="B102" s="237"/>
      <c r="C102" s="237"/>
      <c r="D102" s="237"/>
      <c r="E102" s="237"/>
      <c r="F102" s="237"/>
      <c r="G102" s="237"/>
      <c r="H102" s="237"/>
      <c r="I102" s="237"/>
      <c r="J102" s="237"/>
      <c r="K102" s="237"/>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237"/>
    </row>
    <row r="103" spans="1:41" x14ac:dyDescent="0.2">
      <c r="A103" s="237"/>
      <c r="B103" s="237"/>
      <c r="C103" s="237"/>
      <c r="D103" s="237"/>
      <c r="E103" s="237"/>
      <c r="F103" s="237"/>
      <c r="G103" s="237"/>
      <c r="H103" s="237"/>
      <c r="I103" s="237"/>
      <c r="J103" s="23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237"/>
    </row>
    <row r="104" spans="1:41" x14ac:dyDescent="0.2">
      <c r="A104" s="237"/>
      <c r="B104" s="237"/>
      <c r="C104" s="237"/>
      <c r="D104" s="237"/>
      <c r="E104" s="237"/>
      <c r="F104" s="237"/>
      <c r="G104" s="237"/>
      <c r="H104" s="237"/>
      <c r="I104" s="237"/>
      <c r="J104" s="237"/>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c r="AK104" s="237"/>
      <c r="AL104" s="237"/>
      <c r="AM104" s="237"/>
      <c r="AN104" s="237"/>
      <c r="AO104" s="237"/>
    </row>
    <row r="105" spans="1:41" x14ac:dyDescent="0.2">
      <c r="A105" s="237"/>
      <c r="B105" s="237"/>
      <c r="C105" s="237"/>
      <c r="D105" s="237"/>
      <c r="E105" s="237"/>
      <c r="F105" s="237"/>
      <c r="G105" s="237"/>
      <c r="H105" s="237"/>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37"/>
    </row>
    <row r="106" spans="1:41" x14ac:dyDescent="0.2">
      <c r="A106" s="237"/>
      <c r="B106" s="237"/>
      <c r="C106" s="237"/>
      <c r="D106" s="237"/>
      <c r="E106" s="237"/>
      <c r="F106" s="237"/>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237"/>
      <c r="AL106" s="237"/>
      <c r="AM106" s="237"/>
      <c r="AN106" s="237"/>
      <c r="AO106" s="237"/>
    </row>
    <row r="107" spans="1:41" x14ac:dyDescent="0.2">
      <c r="A107" s="237"/>
      <c r="B107" s="237"/>
      <c r="C107" s="237"/>
      <c r="D107" s="237"/>
      <c r="E107" s="237"/>
      <c r="F107" s="237"/>
      <c r="G107" s="237"/>
      <c r="H107" s="237"/>
      <c r="I107" s="237"/>
      <c r="J107" s="237"/>
      <c r="K107" s="237"/>
      <c r="L107" s="237"/>
      <c r="M107" s="237"/>
      <c r="N107" s="237"/>
      <c r="O107" s="237"/>
      <c r="P107" s="237"/>
      <c r="Q107" s="237"/>
      <c r="R107" s="237"/>
      <c r="S107" s="237"/>
      <c r="T107" s="237"/>
      <c r="U107" s="237"/>
      <c r="V107" s="237"/>
      <c r="W107" s="237"/>
      <c r="X107" s="237"/>
      <c r="Y107" s="237"/>
      <c r="Z107" s="237"/>
      <c r="AA107" s="237"/>
      <c r="AB107" s="237"/>
      <c r="AC107" s="237"/>
      <c r="AD107" s="237"/>
      <c r="AE107" s="237"/>
      <c r="AF107" s="237"/>
      <c r="AG107" s="237"/>
      <c r="AH107" s="237"/>
      <c r="AI107" s="237"/>
      <c r="AJ107" s="237"/>
      <c r="AK107" s="237"/>
      <c r="AL107" s="237"/>
      <c r="AM107" s="237"/>
      <c r="AN107" s="237"/>
      <c r="AO107" s="237"/>
    </row>
    <row r="108" spans="1:41" x14ac:dyDescent="0.2">
      <c r="A108" s="237"/>
      <c r="B108" s="237"/>
      <c r="C108" s="237"/>
      <c r="D108" s="237"/>
      <c r="E108" s="237"/>
      <c r="F108" s="237"/>
      <c r="G108" s="237"/>
      <c r="H108" s="237"/>
      <c r="I108" s="237"/>
      <c r="J108" s="237"/>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7"/>
    </row>
    <row r="109" spans="1:41" x14ac:dyDescent="0.2">
      <c r="A109" s="237"/>
      <c r="B109" s="237"/>
      <c r="C109" s="237"/>
      <c r="D109" s="237"/>
      <c r="E109" s="237"/>
      <c r="F109" s="237"/>
      <c r="G109" s="237"/>
      <c r="H109" s="237"/>
      <c r="I109" s="237"/>
      <c r="J109" s="237"/>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c r="AK109" s="237"/>
      <c r="AL109" s="237"/>
      <c r="AM109" s="237"/>
      <c r="AN109" s="237"/>
      <c r="AO109" s="237"/>
    </row>
    <row r="110" spans="1:41" x14ac:dyDescent="0.2">
      <c r="A110" s="237"/>
      <c r="B110" s="237"/>
      <c r="C110" s="237"/>
      <c r="D110" s="237"/>
      <c r="E110" s="237"/>
      <c r="F110" s="237"/>
      <c r="G110" s="237"/>
      <c r="H110" s="237"/>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c r="AK110" s="237"/>
      <c r="AL110" s="237"/>
      <c r="AM110" s="237"/>
      <c r="AN110" s="237"/>
      <c r="AO110" s="237"/>
    </row>
    <row r="111" spans="1:41" x14ac:dyDescent="0.2">
      <c r="A111" s="237"/>
      <c r="B111" s="237"/>
      <c r="C111" s="237"/>
      <c r="D111" s="237"/>
      <c r="E111" s="237"/>
      <c r="F111" s="237"/>
      <c r="G111" s="237"/>
      <c r="H111" s="237"/>
      <c r="I111" s="237"/>
      <c r="J111" s="23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c r="AK111" s="237"/>
      <c r="AL111" s="237"/>
      <c r="AM111" s="237"/>
      <c r="AN111" s="237"/>
      <c r="AO111" s="237"/>
    </row>
    <row r="112" spans="1:41" x14ac:dyDescent="0.2">
      <c r="A112" s="237"/>
      <c r="B112" s="237"/>
      <c r="C112" s="237"/>
      <c r="D112" s="237"/>
      <c r="E112" s="237"/>
      <c r="F112" s="237"/>
      <c r="G112" s="237"/>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c r="AK112" s="237"/>
      <c r="AL112" s="237"/>
      <c r="AM112" s="237"/>
      <c r="AN112" s="237"/>
      <c r="AO112" s="237"/>
    </row>
    <row r="113" spans="1:41" x14ac:dyDescent="0.2">
      <c r="A113" s="237"/>
      <c r="B113" s="237"/>
      <c r="C113" s="237"/>
      <c r="D113" s="237"/>
      <c r="E113" s="237"/>
      <c r="F113" s="237"/>
      <c r="G113" s="237"/>
      <c r="H113" s="237"/>
      <c r="I113" s="237"/>
      <c r="J113" s="237"/>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237"/>
    </row>
    <row r="114" spans="1:41" x14ac:dyDescent="0.2">
      <c r="A114" s="237"/>
      <c r="B114" s="237"/>
      <c r="C114" s="237"/>
      <c r="D114" s="237"/>
      <c r="E114" s="237"/>
      <c r="F114" s="237"/>
      <c r="G114" s="237"/>
      <c r="H114" s="237"/>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237"/>
      <c r="AE114" s="237"/>
      <c r="AF114" s="237"/>
      <c r="AG114" s="237"/>
      <c r="AH114" s="237"/>
      <c r="AI114" s="237"/>
      <c r="AJ114" s="237"/>
      <c r="AK114" s="237"/>
      <c r="AL114" s="237"/>
      <c r="AM114" s="237"/>
      <c r="AN114" s="237"/>
      <c r="AO114" s="237"/>
    </row>
    <row r="115" spans="1:41" x14ac:dyDescent="0.2">
      <c r="A115" s="237"/>
      <c r="B115" s="237"/>
      <c r="C115" s="237"/>
      <c r="D115" s="237"/>
      <c r="E115" s="237"/>
      <c r="F115" s="237"/>
      <c r="G115" s="237"/>
      <c r="H115" s="237"/>
      <c r="I115" s="237"/>
      <c r="J115" s="237"/>
      <c r="K115" s="237"/>
      <c r="L115" s="237"/>
      <c r="M115" s="237"/>
      <c r="N115" s="237"/>
      <c r="O115" s="237"/>
      <c r="P115" s="237"/>
      <c r="Q115" s="237"/>
      <c r="R115" s="237"/>
      <c r="S115" s="237"/>
      <c r="T115" s="237"/>
      <c r="U115" s="237"/>
      <c r="V115" s="237"/>
      <c r="W115" s="237"/>
      <c r="X115" s="237"/>
      <c r="Y115" s="237"/>
      <c r="Z115" s="237"/>
      <c r="AA115" s="237"/>
      <c r="AB115" s="237"/>
      <c r="AC115" s="237"/>
      <c r="AD115" s="237"/>
      <c r="AE115" s="237"/>
      <c r="AF115" s="237"/>
      <c r="AG115" s="237"/>
      <c r="AH115" s="237"/>
      <c r="AI115" s="237"/>
      <c r="AJ115" s="237"/>
      <c r="AK115" s="237"/>
      <c r="AL115" s="237"/>
      <c r="AM115" s="237"/>
      <c r="AN115" s="237"/>
      <c r="AO115" s="237"/>
    </row>
    <row r="116" spans="1:41" x14ac:dyDescent="0.2">
      <c r="A116" s="237"/>
      <c r="B116" s="237"/>
      <c r="C116" s="237"/>
      <c r="D116" s="237"/>
      <c r="E116" s="237"/>
      <c r="F116" s="237"/>
      <c r="G116" s="237"/>
      <c r="H116" s="237"/>
      <c r="I116" s="237"/>
      <c r="J116" s="237"/>
      <c r="K116" s="237"/>
      <c r="L116" s="237"/>
      <c r="M116" s="237"/>
      <c r="N116" s="237"/>
      <c r="O116" s="237"/>
      <c r="P116" s="237"/>
      <c r="Q116" s="237"/>
      <c r="R116" s="237"/>
      <c r="S116" s="237"/>
      <c r="T116" s="237"/>
      <c r="U116" s="237"/>
      <c r="V116" s="237"/>
      <c r="W116" s="237"/>
      <c r="X116" s="237"/>
      <c r="Y116" s="237"/>
      <c r="Z116" s="237"/>
      <c r="AA116" s="237"/>
      <c r="AB116" s="237"/>
      <c r="AC116" s="237"/>
      <c r="AD116" s="237"/>
      <c r="AE116" s="237"/>
      <c r="AF116" s="237"/>
      <c r="AG116" s="237"/>
      <c r="AH116" s="237"/>
      <c r="AI116" s="237"/>
      <c r="AJ116" s="237"/>
      <c r="AK116" s="237"/>
      <c r="AL116" s="237"/>
      <c r="AM116" s="237"/>
      <c r="AN116" s="237"/>
      <c r="AO116" s="237"/>
    </row>
    <row r="117" spans="1:41" x14ac:dyDescent="0.2">
      <c r="A117" s="237"/>
      <c r="B117" s="237"/>
      <c r="C117" s="237"/>
      <c r="D117" s="237"/>
      <c r="E117" s="237"/>
      <c r="F117" s="237"/>
      <c r="G117" s="237"/>
      <c r="H117" s="237"/>
      <c r="I117" s="237"/>
      <c r="J117" s="237"/>
      <c r="K117" s="237"/>
      <c r="L117" s="237"/>
      <c r="M117" s="237"/>
      <c r="N117" s="237"/>
      <c r="O117" s="237"/>
      <c r="P117" s="237"/>
      <c r="Q117" s="237"/>
      <c r="R117" s="237"/>
      <c r="S117" s="237"/>
      <c r="T117" s="237"/>
      <c r="U117" s="237"/>
      <c r="V117" s="237"/>
      <c r="W117" s="237"/>
      <c r="X117" s="237"/>
      <c r="Y117" s="237"/>
      <c r="Z117" s="237"/>
      <c r="AA117" s="237"/>
      <c r="AB117" s="237"/>
      <c r="AC117" s="237"/>
      <c r="AD117" s="237"/>
      <c r="AE117" s="237"/>
      <c r="AF117" s="237"/>
      <c r="AG117" s="237"/>
      <c r="AH117" s="237"/>
      <c r="AI117" s="237"/>
      <c r="AJ117" s="237"/>
      <c r="AK117" s="237"/>
      <c r="AL117" s="237"/>
      <c r="AM117" s="237"/>
      <c r="AN117" s="237"/>
      <c r="AO117" s="237"/>
    </row>
    <row r="118" spans="1:41" x14ac:dyDescent="0.2">
      <c r="A118" s="237"/>
      <c r="B118" s="237"/>
      <c r="C118" s="237"/>
      <c r="D118" s="237"/>
      <c r="E118" s="237"/>
      <c r="F118" s="237"/>
      <c r="G118" s="237"/>
      <c r="H118" s="237"/>
      <c r="I118" s="237"/>
      <c r="J118" s="237"/>
      <c r="K118" s="237"/>
      <c r="L118" s="237"/>
      <c r="M118" s="237"/>
      <c r="N118" s="237"/>
      <c r="O118" s="237"/>
      <c r="P118" s="237"/>
      <c r="Q118" s="237"/>
      <c r="R118" s="237"/>
      <c r="S118" s="237"/>
      <c r="T118" s="237"/>
      <c r="U118" s="237"/>
      <c r="V118" s="237"/>
      <c r="W118" s="237"/>
      <c r="X118" s="237"/>
      <c r="Y118" s="237"/>
      <c r="Z118" s="237"/>
      <c r="AA118" s="237"/>
      <c r="AB118" s="237"/>
      <c r="AC118" s="237"/>
      <c r="AD118" s="237"/>
      <c r="AE118" s="237"/>
      <c r="AF118" s="237"/>
      <c r="AG118" s="237"/>
      <c r="AH118" s="237"/>
      <c r="AI118" s="237"/>
      <c r="AJ118" s="237"/>
      <c r="AK118" s="237"/>
      <c r="AL118" s="237"/>
      <c r="AM118" s="237"/>
      <c r="AN118" s="237"/>
      <c r="AO118" s="237"/>
    </row>
    <row r="119" spans="1:41" x14ac:dyDescent="0.2">
      <c r="A119" s="237"/>
      <c r="B119" s="237"/>
      <c r="C119" s="237"/>
      <c r="D119" s="237"/>
      <c r="E119" s="237"/>
      <c r="F119" s="237"/>
      <c r="G119" s="237"/>
      <c r="H119" s="237"/>
      <c r="I119" s="237"/>
      <c r="J119" s="237"/>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c r="AK119" s="237"/>
      <c r="AL119" s="237"/>
      <c r="AM119" s="237"/>
      <c r="AN119" s="237"/>
      <c r="AO119" s="237"/>
    </row>
    <row r="120" spans="1:41" x14ac:dyDescent="0.2">
      <c r="A120" s="237"/>
      <c r="B120" s="237"/>
      <c r="C120" s="237"/>
      <c r="D120" s="237"/>
      <c r="E120" s="237"/>
      <c r="F120" s="237"/>
      <c r="G120" s="237"/>
      <c r="H120" s="237"/>
      <c r="I120" s="237"/>
      <c r="J120" s="237"/>
      <c r="K120" s="237"/>
      <c r="L120" s="237"/>
      <c r="M120" s="237"/>
      <c r="N120" s="237"/>
      <c r="O120" s="237"/>
      <c r="P120" s="237"/>
      <c r="Q120" s="237"/>
      <c r="R120" s="237"/>
      <c r="S120" s="237"/>
      <c r="T120" s="237"/>
      <c r="U120" s="237"/>
      <c r="V120" s="237"/>
      <c r="W120" s="237"/>
      <c r="X120" s="237"/>
      <c r="Y120" s="237"/>
      <c r="Z120" s="237"/>
      <c r="AA120" s="237"/>
      <c r="AB120" s="237"/>
      <c r="AC120" s="237"/>
      <c r="AD120" s="237"/>
      <c r="AE120" s="237"/>
      <c r="AF120" s="237"/>
      <c r="AG120" s="237"/>
      <c r="AH120" s="237"/>
      <c r="AI120" s="237"/>
      <c r="AJ120" s="237"/>
      <c r="AK120" s="237"/>
      <c r="AL120" s="237"/>
      <c r="AM120" s="237"/>
      <c r="AN120" s="237"/>
      <c r="AO120" s="237"/>
    </row>
    <row r="121" spans="1:41" x14ac:dyDescent="0.2">
      <c r="A121" s="237"/>
      <c r="B121" s="237"/>
      <c r="C121" s="237"/>
      <c r="D121" s="237"/>
      <c r="E121" s="237"/>
      <c r="F121" s="237"/>
      <c r="G121" s="237"/>
      <c r="H121" s="237"/>
      <c r="I121" s="237"/>
      <c r="J121" s="237"/>
      <c r="K121" s="237"/>
      <c r="L121" s="237"/>
      <c r="M121" s="237"/>
      <c r="N121" s="237"/>
      <c r="O121" s="237"/>
      <c r="P121" s="237"/>
      <c r="Q121" s="237"/>
      <c r="R121" s="237"/>
      <c r="S121" s="237"/>
      <c r="T121" s="237"/>
      <c r="U121" s="237"/>
      <c r="V121" s="237"/>
      <c r="W121" s="237"/>
      <c r="X121" s="237"/>
      <c r="Y121" s="237"/>
      <c r="Z121" s="237"/>
      <c r="AA121" s="237"/>
      <c r="AB121" s="237"/>
      <c r="AC121" s="237"/>
      <c r="AD121" s="237"/>
      <c r="AE121" s="237"/>
      <c r="AF121" s="237"/>
      <c r="AG121" s="237"/>
      <c r="AH121" s="237"/>
      <c r="AI121" s="237"/>
      <c r="AJ121" s="237"/>
      <c r="AK121" s="237"/>
      <c r="AL121" s="237"/>
      <c r="AM121" s="237"/>
      <c r="AN121" s="237"/>
      <c r="AO121" s="237"/>
    </row>
    <row r="122" spans="1:41" x14ac:dyDescent="0.2">
      <c r="A122" s="237"/>
      <c r="B122" s="237"/>
      <c r="C122" s="237"/>
      <c r="D122" s="237"/>
      <c r="E122" s="237"/>
      <c r="F122" s="237"/>
      <c r="G122" s="237"/>
      <c r="H122" s="237"/>
      <c r="I122" s="237"/>
      <c r="J122" s="237"/>
      <c r="K122" s="237"/>
      <c r="L122" s="237"/>
      <c r="M122" s="237"/>
      <c r="N122" s="237"/>
      <c r="O122" s="237"/>
      <c r="P122" s="237"/>
      <c r="Q122" s="237"/>
      <c r="R122" s="237"/>
      <c r="S122" s="237"/>
      <c r="T122" s="237"/>
      <c r="U122" s="237"/>
      <c r="V122" s="237"/>
      <c r="W122" s="237"/>
      <c r="X122" s="237"/>
      <c r="Y122" s="237"/>
      <c r="Z122" s="237"/>
      <c r="AA122" s="237"/>
      <c r="AB122" s="237"/>
      <c r="AC122" s="237"/>
      <c r="AD122" s="237"/>
      <c r="AE122" s="237"/>
      <c r="AF122" s="237"/>
      <c r="AG122" s="237"/>
      <c r="AH122" s="237"/>
      <c r="AI122" s="237"/>
      <c r="AJ122" s="237"/>
      <c r="AK122" s="237"/>
      <c r="AL122" s="237"/>
      <c r="AM122" s="237"/>
      <c r="AN122" s="237"/>
      <c r="AO122" s="237"/>
    </row>
    <row r="123" spans="1:41" x14ac:dyDescent="0.2">
      <c r="A123" s="237"/>
      <c r="B123" s="237"/>
      <c r="C123" s="237"/>
      <c r="D123" s="237"/>
      <c r="E123" s="237"/>
      <c r="F123" s="237"/>
      <c r="G123" s="237"/>
      <c r="H123" s="237"/>
      <c r="I123" s="237"/>
      <c r="J123" s="237"/>
      <c r="K123" s="237"/>
      <c r="L123" s="237"/>
      <c r="M123" s="237"/>
      <c r="N123" s="237"/>
      <c r="O123" s="237"/>
      <c r="P123" s="237"/>
      <c r="Q123" s="237"/>
      <c r="R123" s="237"/>
      <c r="S123" s="237"/>
      <c r="T123" s="237"/>
      <c r="U123" s="237"/>
      <c r="V123" s="237"/>
      <c r="W123" s="237"/>
      <c r="X123" s="237"/>
      <c r="Y123" s="237"/>
      <c r="Z123" s="237"/>
      <c r="AA123" s="237"/>
      <c r="AB123" s="237"/>
      <c r="AC123" s="237"/>
      <c r="AD123" s="237"/>
      <c r="AE123" s="237"/>
      <c r="AF123" s="237"/>
      <c r="AG123" s="237"/>
      <c r="AH123" s="237"/>
      <c r="AI123" s="237"/>
      <c r="AJ123" s="237"/>
      <c r="AK123" s="237"/>
      <c r="AL123" s="237"/>
      <c r="AM123" s="237"/>
      <c r="AN123" s="237"/>
      <c r="AO123" s="237"/>
    </row>
    <row r="124" spans="1:41" x14ac:dyDescent="0.2">
      <c r="A124" s="237"/>
      <c r="B124" s="237"/>
      <c r="C124" s="237"/>
      <c r="D124" s="237"/>
      <c r="E124" s="237"/>
      <c r="F124" s="237"/>
      <c r="G124" s="237"/>
      <c r="H124" s="237"/>
      <c r="I124" s="237"/>
      <c r="J124" s="237"/>
      <c r="K124" s="237"/>
      <c r="L124" s="237"/>
      <c r="M124" s="237"/>
      <c r="N124" s="237"/>
      <c r="O124" s="237"/>
      <c r="P124" s="237"/>
      <c r="Q124" s="237"/>
      <c r="R124" s="237"/>
      <c r="S124" s="237"/>
      <c r="T124" s="237"/>
      <c r="U124" s="237"/>
      <c r="V124" s="237"/>
      <c r="W124" s="237"/>
      <c r="X124" s="237"/>
      <c r="Y124" s="237"/>
      <c r="Z124" s="237"/>
      <c r="AA124" s="237"/>
      <c r="AB124" s="237"/>
      <c r="AC124" s="237"/>
      <c r="AD124" s="237"/>
      <c r="AE124" s="237"/>
      <c r="AF124" s="237"/>
      <c r="AG124" s="237"/>
      <c r="AH124" s="237"/>
      <c r="AI124" s="237"/>
      <c r="AJ124" s="237"/>
      <c r="AK124" s="237"/>
      <c r="AL124" s="237"/>
      <c r="AM124" s="237"/>
      <c r="AN124" s="237"/>
      <c r="AO124" s="237"/>
    </row>
    <row r="125" spans="1:41" x14ac:dyDescent="0.2">
      <c r="A125" s="237"/>
      <c r="B125" s="237"/>
      <c r="C125" s="237"/>
      <c r="D125" s="237"/>
      <c r="E125" s="237"/>
      <c r="F125" s="237"/>
      <c r="G125" s="237"/>
      <c r="H125" s="237"/>
      <c r="I125" s="237"/>
      <c r="J125" s="237"/>
      <c r="K125" s="237"/>
      <c r="L125" s="237"/>
      <c r="M125" s="237"/>
      <c r="N125" s="237"/>
      <c r="O125" s="237"/>
      <c r="P125" s="237"/>
      <c r="Q125" s="237"/>
      <c r="R125" s="237"/>
      <c r="S125" s="237"/>
      <c r="T125" s="237"/>
      <c r="U125" s="237"/>
      <c r="V125" s="237"/>
      <c r="W125" s="237"/>
      <c r="X125" s="237"/>
      <c r="Y125" s="237"/>
      <c r="Z125" s="237"/>
      <c r="AA125" s="237"/>
      <c r="AB125" s="237"/>
      <c r="AC125" s="237"/>
      <c r="AD125" s="237"/>
      <c r="AE125" s="237"/>
      <c r="AF125" s="237"/>
      <c r="AG125" s="237"/>
      <c r="AH125" s="237"/>
      <c r="AI125" s="237"/>
      <c r="AJ125" s="237"/>
      <c r="AK125" s="237"/>
      <c r="AL125" s="237"/>
      <c r="AM125" s="237"/>
      <c r="AN125" s="237"/>
      <c r="AO125" s="237"/>
    </row>
    <row r="126" spans="1:41" x14ac:dyDescent="0.2">
      <c r="A126" s="237"/>
      <c r="B126" s="237"/>
      <c r="C126" s="237"/>
      <c r="D126" s="237"/>
      <c r="E126" s="237"/>
      <c r="F126" s="237"/>
      <c r="G126" s="237"/>
      <c r="H126" s="237"/>
      <c r="I126" s="237"/>
      <c r="J126" s="237"/>
      <c r="K126" s="237"/>
      <c r="L126" s="237"/>
      <c r="M126" s="237"/>
      <c r="N126" s="237"/>
      <c r="O126" s="237"/>
      <c r="P126" s="237"/>
      <c r="Q126" s="237"/>
      <c r="R126" s="237"/>
      <c r="S126" s="237"/>
      <c r="T126" s="237"/>
      <c r="U126" s="237"/>
      <c r="V126" s="237"/>
      <c r="W126" s="237"/>
      <c r="X126" s="237"/>
      <c r="Y126" s="237"/>
      <c r="Z126" s="237"/>
      <c r="AA126" s="237"/>
      <c r="AB126" s="237"/>
      <c r="AC126" s="237"/>
      <c r="AD126" s="237"/>
      <c r="AE126" s="237"/>
      <c r="AF126" s="237"/>
      <c r="AG126" s="237"/>
      <c r="AH126" s="237"/>
      <c r="AI126" s="237"/>
      <c r="AJ126" s="237"/>
      <c r="AK126" s="237"/>
      <c r="AL126" s="237"/>
      <c r="AM126" s="237"/>
      <c r="AN126" s="237"/>
      <c r="AO126" s="237"/>
    </row>
    <row r="127" spans="1:41" x14ac:dyDescent="0.2">
      <c r="A127" s="237"/>
      <c r="B127" s="237"/>
      <c r="C127" s="237"/>
      <c r="D127" s="237"/>
      <c r="E127" s="237"/>
      <c r="F127" s="237"/>
      <c r="G127" s="237"/>
      <c r="H127" s="237"/>
      <c r="I127" s="237"/>
      <c r="J127" s="237"/>
      <c r="K127" s="237"/>
      <c r="L127" s="237"/>
      <c r="M127" s="237"/>
      <c r="N127" s="237"/>
      <c r="O127" s="237"/>
      <c r="P127" s="237"/>
      <c r="Q127" s="237"/>
      <c r="R127" s="237"/>
      <c r="S127" s="237"/>
      <c r="T127" s="237"/>
      <c r="U127" s="237"/>
      <c r="V127" s="237"/>
      <c r="W127" s="237"/>
      <c r="X127" s="237"/>
      <c r="Y127" s="237"/>
      <c r="Z127" s="237"/>
      <c r="AA127" s="237"/>
      <c r="AB127" s="237"/>
      <c r="AC127" s="237"/>
      <c r="AD127" s="237"/>
      <c r="AE127" s="237"/>
      <c r="AF127" s="237"/>
      <c r="AG127" s="237"/>
      <c r="AH127" s="237"/>
      <c r="AI127" s="237"/>
      <c r="AJ127" s="237"/>
      <c r="AK127" s="237"/>
      <c r="AL127" s="237"/>
      <c r="AM127" s="237"/>
      <c r="AN127" s="237"/>
      <c r="AO127" s="237"/>
    </row>
    <row r="128" spans="1:41" x14ac:dyDescent="0.2">
      <c r="A128" s="237"/>
      <c r="B128" s="237"/>
      <c r="C128" s="237"/>
      <c r="D128" s="237"/>
      <c r="E128" s="237"/>
      <c r="F128" s="237"/>
      <c r="G128" s="237"/>
      <c r="H128" s="237"/>
      <c r="I128" s="237"/>
      <c r="J128" s="237"/>
      <c r="K128" s="237"/>
      <c r="L128" s="237"/>
      <c r="M128" s="237"/>
      <c r="N128" s="237"/>
      <c r="O128" s="237"/>
      <c r="P128" s="237"/>
      <c r="Q128" s="237"/>
      <c r="R128" s="237"/>
      <c r="S128" s="237"/>
      <c r="T128" s="237"/>
      <c r="U128" s="237"/>
      <c r="V128" s="237"/>
      <c r="W128" s="237"/>
      <c r="X128" s="237"/>
      <c r="Y128" s="237"/>
      <c r="Z128" s="237"/>
      <c r="AA128" s="237"/>
      <c r="AB128" s="237"/>
      <c r="AC128" s="237"/>
      <c r="AD128" s="237"/>
      <c r="AE128" s="237"/>
      <c r="AF128" s="237"/>
      <c r="AG128" s="237"/>
      <c r="AH128" s="237"/>
      <c r="AI128" s="237"/>
      <c r="AJ128" s="237"/>
      <c r="AK128" s="237"/>
      <c r="AL128" s="237"/>
      <c r="AM128" s="237"/>
      <c r="AN128" s="237"/>
      <c r="AO128" s="237"/>
    </row>
    <row r="129" spans="1:41" x14ac:dyDescent="0.2">
      <c r="A129" s="237"/>
      <c r="B129" s="237"/>
      <c r="C129" s="237"/>
      <c r="D129" s="237"/>
      <c r="E129" s="237"/>
      <c r="F129" s="237"/>
      <c r="G129" s="237"/>
      <c r="H129" s="237"/>
      <c r="I129" s="237"/>
      <c r="J129" s="237"/>
      <c r="K129" s="237"/>
      <c r="L129" s="237"/>
      <c r="M129" s="237"/>
      <c r="N129" s="237"/>
      <c r="O129" s="237"/>
      <c r="P129" s="237"/>
      <c r="Q129" s="237"/>
      <c r="R129" s="237"/>
      <c r="S129" s="237"/>
      <c r="T129" s="237"/>
      <c r="U129" s="237"/>
      <c r="V129" s="237"/>
      <c r="W129" s="237"/>
      <c r="X129" s="237"/>
      <c r="Y129" s="237"/>
      <c r="Z129" s="237"/>
      <c r="AA129" s="237"/>
      <c r="AB129" s="237"/>
      <c r="AC129" s="237"/>
      <c r="AD129" s="237"/>
      <c r="AE129" s="237"/>
      <c r="AF129" s="237"/>
      <c r="AG129" s="237"/>
      <c r="AH129" s="237"/>
      <c r="AI129" s="237"/>
      <c r="AJ129" s="237"/>
      <c r="AK129" s="237"/>
      <c r="AL129" s="237"/>
      <c r="AM129" s="237"/>
      <c r="AN129" s="237"/>
      <c r="AO129" s="237"/>
    </row>
    <row r="130" spans="1:41" x14ac:dyDescent="0.2">
      <c r="A130" s="237"/>
      <c r="B130" s="237"/>
      <c r="C130" s="237"/>
      <c r="D130" s="237"/>
      <c r="E130" s="237"/>
      <c r="F130" s="237"/>
      <c r="G130" s="237"/>
      <c r="H130" s="237"/>
      <c r="I130" s="237"/>
      <c r="J130" s="237"/>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237"/>
      <c r="AG130" s="237"/>
      <c r="AH130" s="237"/>
      <c r="AI130" s="237"/>
      <c r="AJ130" s="237"/>
      <c r="AK130" s="237"/>
      <c r="AL130" s="237"/>
      <c r="AM130" s="237"/>
      <c r="AN130" s="237"/>
      <c r="AO130" s="237"/>
    </row>
    <row r="131" spans="1:41" x14ac:dyDescent="0.2">
      <c r="A131" s="237"/>
      <c r="B131" s="237"/>
      <c r="C131" s="237"/>
      <c r="D131" s="237"/>
      <c r="E131" s="237"/>
      <c r="F131" s="237"/>
      <c r="G131" s="237"/>
      <c r="H131" s="237"/>
      <c r="I131" s="237"/>
      <c r="J131" s="237"/>
      <c r="K131" s="237"/>
      <c r="L131" s="237"/>
      <c r="M131" s="237"/>
      <c r="N131" s="237"/>
      <c r="O131" s="237"/>
      <c r="P131" s="237"/>
      <c r="Q131" s="237"/>
      <c r="R131" s="237"/>
      <c r="S131" s="237"/>
      <c r="T131" s="237"/>
      <c r="U131" s="237"/>
      <c r="V131" s="237"/>
      <c r="W131" s="237"/>
      <c r="X131" s="237"/>
      <c r="Y131" s="237"/>
      <c r="Z131" s="237"/>
      <c r="AA131" s="237"/>
      <c r="AB131" s="237"/>
      <c r="AC131" s="237"/>
      <c r="AD131" s="237"/>
      <c r="AE131" s="237"/>
      <c r="AF131" s="237"/>
      <c r="AG131" s="237"/>
      <c r="AH131" s="237"/>
      <c r="AI131" s="237"/>
      <c r="AJ131" s="237"/>
      <c r="AK131" s="237"/>
      <c r="AL131" s="237"/>
      <c r="AM131" s="237"/>
      <c r="AN131" s="237"/>
      <c r="AO131" s="237"/>
    </row>
    <row r="132" spans="1:41" x14ac:dyDescent="0.2">
      <c r="A132" s="237"/>
      <c r="B132" s="237"/>
      <c r="C132" s="237"/>
      <c r="D132" s="237"/>
      <c r="E132" s="237"/>
      <c r="F132" s="237"/>
      <c r="G132" s="237"/>
      <c r="H132" s="237"/>
      <c r="I132" s="237"/>
      <c r="J132" s="237"/>
      <c r="K132" s="237"/>
      <c r="L132" s="237"/>
      <c r="M132" s="237"/>
      <c r="N132" s="237"/>
      <c r="O132" s="237"/>
      <c r="P132" s="237"/>
      <c r="Q132" s="237"/>
      <c r="R132" s="237"/>
      <c r="S132" s="237"/>
      <c r="T132" s="237"/>
      <c r="U132" s="237"/>
      <c r="V132" s="237"/>
      <c r="W132" s="237"/>
      <c r="X132" s="237"/>
      <c r="Y132" s="237"/>
      <c r="Z132" s="237"/>
      <c r="AA132" s="237"/>
      <c r="AB132" s="237"/>
      <c r="AC132" s="237"/>
      <c r="AD132" s="237"/>
      <c r="AE132" s="237"/>
      <c r="AF132" s="237"/>
      <c r="AG132" s="237"/>
      <c r="AH132" s="237"/>
      <c r="AI132" s="237"/>
      <c r="AJ132" s="237"/>
      <c r="AK132" s="237"/>
      <c r="AL132" s="237"/>
      <c r="AM132" s="237"/>
      <c r="AN132" s="237"/>
      <c r="AO132" s="237"/>
    </row>
    <row r="133" spans="1:41" x14ac:dyDescent="0.2">
      <c r="A133" s="237"/>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K133" s="237"/>
      <c r="AL133" s="237"/>
      <c r="AM133" s="237"/>
      <c r="AN133" s="237"/>
      <c r="AO133" s="237"/>
    </row>
    <row r="134" spans="1:41" x14ac:dyDescent="0.2">
      <c r="A134" s="237"/>
      <c r="B134" s="237"/>
      <c r="C134" s="237"/>
      <c r="D134" s="237"/>
      <c r="E134" s="237"/>
      <c r="F134" s="237"/>
      <c r="G134" s="237"/>
      <c r="H134" s="237"/>
      <c r="I134" s="237"/>
      <c r="J134" s="237"/>
      <c r="K134" s="237"/>
      <c r="L134" s="237"/>
      <c r="M134" s="237"/>
      <c r="N134" s="237"/>
      <c r="O134" s="237"/>
      <c r="P134" s="237"/>
      <c r="Q134" s="237"/>
      <c r="R134" s="237"/>
      <c r="S134" s="237"/>
      <c r="T134" s="237"/>
      <c r="U134" s="237"/>
      <c r="V134" s="237"/>
      <c r="W134" s="237"/>
      <c r="X134" s="237"/>
      <c r="Y134" s="237"/>
      <c r="Z134" s="237"/>
      <c r="AA134" s="237"/>
      <c r="AB134" s="237"/>
      <c r="AC134" s="237"/>
      <c r="AD134" s="237"/>
      <c r="AE134" s="237"/>
      <c r="AF134" s="237"/>
      <c r="AG134" s="237"/>
      <c r="AH134" s="237"/>
      <c r="AI134" s="237"/>
      <c r="AJ134" s="237"/>
      <c r="AK134" s="237"/>
      <c r="AL134" s="237"/>
      <c r="AM134" s="237"/>
      <c r="AN134" s="237"/>
      <c r="AO134" s="237"/>
    </row>
    <row r="135" spans="1:41" x14ac:dyDescent="0.2">
      <c r="A135" s="237"/>
      <c r="B135" s="237"/>
      <c r="C135" s="237"/>
      <c r="D135" s="237"/>
      <c r="E135" s="237"/>
      <c r="F135" s="237"/>
      <c r="G135" s="237"/>
      <c r="H135" s="237"/>
      <c r="I135" s="237"/>
      <c r="J135" s="237"/>
      <c r="K135" s="237"/>
      <c r="L135" s="237"/>
      <c r="M135" s="237"/>
      <c r="N135" s="237"/>
      <c r="O135" s="237"/>
      <c r="P135" s="237"/>
      <c r="Q135" s="237"/>
      <c r="R135" s="237"/>
      <c r="S135" s="237"/>
      <c r="T135" s="237"/>
      <c r="U135" s="237"/>
      <c r="V135" s="237"/>
      <c r="W135" s="237"/>
      <c r="X135" s="237"/>
      <c r="Y135" s="237"/>
      <c r="Z135" s="237"/>
      <c r="AA135" s="237"/>
      <c r="AB135" s="237"/>
      <c r="AC135" s="237"/>
      <c r="AD135" s="237"/>
      <c r="AE135" s="237"/>
      <c r="AF135" s="237"/>
      <c r="AG135" s="237"/>
      <c r="AH135" s="237"/>
      <c r="AI135" s="237"/>
      <c r="AJ135" s="237"/>
      <c r="AK135" s="237"/>
      <c r="AL135" s="237"/>
      <c r="AM135" s="237"/>
      <c r="AN135" s="237"/>
      <c r="AO135" s="237"/>
    </row>
    <row r="136" spans="1:41" x14ac:dyDescent="0.2">
      <c r="A136" s="237"/>
      <c r="B136" s="237"/>
      <c r="C136" s="237"/>
      <c r="D136" s="237"/>
      <c r="E136" s="237"/>
      <c r="F136" s="237"/>
      <c r="G136" s="237"/>
      <c r="H136" s="237"/>
      <c r="I136" s="237"/>
      <c r="J136" s="237"/>
      <c r="K136" s="237"/>
      <c r="L136" s="237"/>
      <c r="M136" s="237"/>
      <c r="N136" s="237"/>
      <c r="O136" s="237"/>
      <c r="P136" s="237"/>
      <c r="Q136" s="237"/>
      <c r="R136" s="237"/>
      <c r="S136" s="237"/>
      <c r="T136" s="237"/>
      <c r="U136" s="237"/>
      <c r="V136" s="237"/>
      <c r="W136" s="237"/>
      <c r="X136" s="237"/>
      <c r="Y136" s="237"/>
      <c r="Z136" s="237"/>
      <c r="AA136" s="237"/>
      <c r="AB136" s="237"/>
      <c r="AC136" s="237"/>
      <c r="AD136" s="237"/>
      <c r="AE136" s="237"/>
      <c r="AF136" s="237"/>
      <c r="AG136" s="237"/>
      <c r="AH136" s="237"/>
      <c r="AI136" s="237"/>
      <c r="AJ136" s="237"/>
      <c r="AK136" s="237"/>
      <c r="AL136" s="237"/>
      <c r="AM136" s="237"/>
      <c r="AN136" s="237"/>
      <c r="AO136" s="237"/>
    </row>
    <row r="137" spans="1:41" x14ac:dyDescent="0.2">
      <c r="A137" s="237"/>
      <c r="B137" s="237"/>
      <c r="C137" s="237"/>
      <c r="D137" s="237"/>
      <c r="E137" s="237"/>
      <c r="F137" s="237"/>
      <c r="G137" s="237"/>
      <c r="H137" s="237"/>
      <c r="I137" s="237"/>
      <c r="J137" s="237"/>
      <c r="K137" s="237"/>
      <c r="L137" s="237"/>
      <c r="M137" s="237"/>
      <c r="N137" s="237"/>
      <c r="O137" s="237"/>
      <c r="P137" s="237"/>
      <c r="Q137" s="237"/>
      <c r="R137" s="237"/>
      <c r="S137" s="237"/>
      <c r="T137" s="237"/>
      <c r="U137" s="237"/>
      <c r="V137" s="237"/>
      <c r="W137" s="237"/>
      <c r="X137" s="237"/>
      <c r="Y137" s="237"/>
      <c r="Z137" s="237"/>
      <c r="AA137" s="237"/>
      <c r="AB137" s="237"/>
      <c r="AC137" s="237"/>
      <c r="AD137" s="237"/>
      <c r="AE137" s="237"/>
      <c r="AF137" s="237"/>
      <c r="AG137" s="237"/>
      <c r="AH137" s="237"/>
      <c r="AI137" s="237"/>
      <c r="AJ137" s="237"/>
      <c r="AK137" s="237"/>
      <c r="AL137" s="237"/>
      <c r="AM137" s="237"/>
      <c r="AN137" s="237"/>
      <c r="AO137" s="237"/>
    </row>
    <row r="138" spans="1:41" x14ac:dyDescent="0.2">
      <c r="A138" s="237"/>
      <c r="B138" s="237"/>
      <c r="C138" s="237"/>
      <c r="D138" s="237"/>
      <c r="E138" s="237"/>
      <c r="F138" s="237"/>
      <c r="G138" s="237"/>
      <c r="H138" s="237"/>
      <c r="I138" s="237"/>
      <c r="J138" s="237"/>
      <c r="K138" s="237"/>
      <c r="L138" s="237"/>
      <c r="M138" s="237"/>
      <c r="N138" s="237"/>
      <c r="O138" s="237"/>
      <c r="P138" s="237"/>
      <c r="Q138" s="237"/>
      <c r="R138" s="237"/>
      <c r="S138" s="237"/>
      <c r="T138" s="237"/>
      <c r="U138" s="237"/>
      <c r="V138" s="237"/>
      <c r="W138" s="237"/>
      <c r="X138" s="237"/>
      <c r="Y138" s="237"/>
      <c r="Z138" s="237"/>
      <c r="AA138" s="237"/>
      <c r="AB138" s="237"/>
      <c r="AC138" s="237"/>
      <c r="AD138" s="237"/>
      <c r="AE138" s="237"/>
      <c r="AF138" s="237"/>
      <c r="AG138" s="237"/>
      <c r="AH138" s="237"/>
      <c r="AI138" s="237"/>
      <c r="AJ138" s="237"/>
      <c r="AK138" s="237"/>
      <c r="AL138" s="237"/>
      <c r="AM138" s="237"/>
      <c r="AN138" s="237"/>
      <c r="AO138" s="237"/>
    </row>
    <row r="139" spans="1:41" x14ac:dyDescent="0.2">
      <c r="A139" s="237"/>
      <c r="B139" s="237"/>
      <c r="C139" s="237"/>
      <c r="D139" s="237"/>
      <c r="E139" s="237"/>
      <c r="F139" s="237"/>
      <c r="G139" s="237"/>
      <c r="H139" s="237"/>
      <c r="I139" s="237"/>
      <c r="J139" s="237"/>
      <c r="K139" s="237"/>
      <c r="L139" s="237"/>
      <c r="M139" s="237"/>
      <c r="N139" s="237"/>
      <c r="O139" s="237"/>
      <c r="P139" s="237"/>
      <c r="Q139" s="237"/>
      <c r="R139" s="237"/>
      <c r="S139" s="237"/>
      <c r="T139" s="237"/>
      <c r="U139" s="237"/>
      <c r="V139" s="237"/>
      <c r="W139" s="237"/>
      <c r="X139" s="237"/>
      <c r="Y139" s="237"/>
      <c r="Z139" s="237"/>
      <c r="AA139" s="237"/>
      <c r="AB139" s="237"/>
      <c r="AC139" s="237"/>
      <c r="AD139" s="237"/>
      <c r="AE139" s="237"/>
      <c r="AF139" s="237"/>
      <c r="AG139" s="237"/>
      <c r="AH139" s="237"/>
      <c r="AI139" s="237"/>
      <c r="AJ139" s="237"/>
      <c r="AK139" s="237"/>
      <c r="AL139" s="237"/>
      <c r="AM139" s="237"/>
      <c r="AN139" s="237"/>
      <c r="AO139" s="237"/>
    </row>
    <row r="140" spans="1:41" x14ac:dyDescent="0.2">
      <c r="A140" s="237"/>
      <c r="B140" s="237"/>
      <c r="C140" s="237"/>
      <c r="D140" s="237"/>
      <c r="E140" s="237"/>
      <c r="F140" s="237"/>
      <c r="G140" s="237"/>
      <c r="H140" s="237"/>
      <c r="I140" s="237"/>
      <c r="J140" s="237"/>
      <c r="K140" s="237"/>
      <c r="L140" s="237"/>
      <c r="M140" s="237"/>
      <c r="N140" s="237"/>
      <c r="O140" s="237"/>
      <c r="P140" s="237"/>
      <c r="Q140" s="237"/>
      <c r="R140" s="237"/>
      <c r="S140" s="237"/>
      <c r="T140" s="237"/>
      <c r="U140" s="237"/>
      <c r="V140" s="237"/>
      <c r="W140" s="237"/>
      <c r="X140" s="237"/>
      <c r="Y140" s="237"/>
      <c r="Z140" s="237"/>
      <c r="AA140" s="237"/>
      <c r="AB140" s="237"/>
      <c r="AC140" s="237"/>
      <c r="AD140" s="237"/>
      <c r="AE140" s="237"/>
      <c r="AF140" s="237"/>
      <c r="AG140" s="237"/>
      <c r="AH140" s="237"/>
      <c r="AI140" s="237"/>
      <c r="AJ140" s="237"/>
      <c r="AK140" s="237"/>
      <c r="AL140" s="237"/>
      <c r="AM140" s="237"/>
      <c r="AN140" s="237"/>
      <c r="AO140" s="237"/>
    </row>
    <row r="141" spans="1:41" ht="13.5" customHeight="1" x14ac:dyDescent="0.2">
      <c r="A141" s="237"/>
      <c r="B141" s="237"/>
      <c r="C141" s="237"/>
      <c r="D141" s="237"/>
      <c r="E141" s="237"/>
      <c r="F141" s="237"/>
      <c r="G141" s="237"/>
      <c r="H141" s="237"/>
      <c r="I141" s="237"/>
      <c r="J141" s="237"/>
      <c r="K141" s="237"/>
      <c r="L141" s="237"/>
      <c r="M141" s="237"/>
      <c r="N141" s="237"/>
      <c r="O141" s="237"/>
      <c r="P141" s="237"/>
      <c r="Q141" s="237"/>
      <c r="R141" s="237"/>
      <c r="S141" s="237"/>
      <c r="T141" s="237"/>
      <c r="U141" s="237"/>
      <c r="V141" s="237"/>
      <c r="W141" s="237"/>
      <c r="X141" s="237"/>
      <c r="Y141" s="237"/>
      <c r="Z141" s="237"/>
      <c r="AA141" s="237"/>
      <c r="AB141" s="237"/>
      <c r="AC141" s="237"/>
      <c r="AD141" s="237"/>
      <c r="AE141" s="237"/>
      <c r="AF141" s="237"/>
      <c r="AG141" s="237"/>
      <c r="AH141" s="237"/>
      <c r="AI141" s="237"/>
      <c r="AJ141" s="237"/>
      <c r="AK141" s="237"/>
      <c r="AL141" s="237"/>
      <c r="AM141" s="237"/>
      <c r="AN141" s="237"/>
      <c r="AO141" s="237"/>
    </row>
    <row r="142" spans="1:41" x14ac:dyDescent="0.2">
      <c r="A142" s="237"/>
      <c r="B142" s="237"/>
      <c r="C142" s="237"/>
      <c r="D142" s="237"/>
      <c r="E142" s="237"/>
      <c r="F142" s="237"/>
      <c r="G142" s="237"/>
      <c r="H142" s="237"/>
      <c r="I142" s="237"/>
      <c r="J142" s="237"/>
      <c r="K142" s="237"/>
      <c r="L142" s="237"/>
      <c r="M142" s="237"/>
      <c r="N142" s="237"/>
      <c r="O142" s="237"/>
      <c r="P142" s="237"/>
      <c r="Q142" s="237"/>
      <c r="R142" s="237"/>
      <c r="S142" s="237"/>
      <c r="T142" s="237"/>
      <c r="U142" s="237"/>
      <c r="V142" s="237"/>
      <c r="W142" s="237"/>
      <c r="X142" s="237"/>
      <c r="Y142" s="237"/>
      <c r="Z142" s="237"/>
      <c r="AA142" s="237"/>
      <c r="AB142" s="237"/>
      <c r="AC142" s="237"/>
      <c r="AD142" s="237"/>
      <c r="AE142" s="237"/>
      <c r="AF142" s="237"/>
      <c r="AG142" s="237"/>
      <c r="AH142" s="237"/>
      <c r="AI142" s="237"/>
      <c r="AJ142" s="237"/>
      <c r="AK142" s="237"/>
      <c r="AL142" s="237"/>
      <c r="AM142" s="237"/>
      <c r="AN142" s="237"/>
      <c r="AO142" s="237"/>
    </row>
    <row r="143" spans="1:41" x14ac:dyDescent="0.2">
      <c r="A143" s="237"/>
      <c r="B143" s="237"/>
      <c r="C143" s="237"/>
      <c r="D143" s="237"/>
      <c r="E143" s="237"/>
      <c r="F143" s="237"/>
      <c r="G143" s="237"/>
      <c r="H143" s="237"/>
      <c r="I143" s="237"/>
      <c r="J143" s="237"/>
      <c r="K143" s="237"/>
      <c r="L143" s="237"/>
      <c r="M143" s="237"/>
      <c r="N143" s="237"/>
      <c r="O143" s="237"/>
      <c r="P143" s="237"/>
      <c r="Q143" s="237"/>
      <c r="R143" s="237"/>
      <c r="S143" s="237"/>
      <c r="T143" s="237"/>
      <c r="U143" s="237"/>
      <c r="V143" s="237"/>
      <c r="W143" s="237"/>
      <c r="X143" s="237"/>
      <c r="Y143" s="237"/>
      <c r="Z143" s="237"/>
      <c r="AA143" s="237"/>
      <c r="AB143" s="237"/>
      <c r="AC143" s="237"/>
      <c r="AD143" s="237"/>
      <c r="AE143" s="237"/>
      <c r="AF143" s="237"/>
      <c r="AG143" s="237"/>
      <c r="AH143" s="237"/>
      <c r="AI143" s="237"/>
      <c r="AJ143" s="237"/>
      <c r="AK143" s="237"/>
      <c r="AL143" s="237"/>
      <c r="AM143" s="237"/>
      <c r="AN143" s="237"/>
      <c r="AO143" s="237"/>
    </row>
    <row r="144" spans="1:41" x14ac:dyDescent="0.2">
      <c r="A144" s="237"/>
      <c r="B144" s="237"/>
      <c r="C144" s="237"/>
      <c r="D144" s="237"/>
      <c r="E144" s="237"/>
      <c r="F144" s="237"/>
      <c r="G144" s="237"/>
      <c r="H144" s="237"/>
      <c r="I144" s="237"/>
      <c r="J144" s="237"/>
      <c r="K144" s="237"/>
      <c r="L144" s="237"/>
      <c r="M144" s="237"/>
      <c r="N144" s="237"/>
      <c r="O144" s="237"/>
      <c r="P144" s="237"/>
      <c r="Q144" s="237"/>
      <c r="R144" s="237"/>
      <c r="S144" s="237"/>
      <c r="T144" s="237"/>
      <c r="U144" s="237"/>
      <c r="V144" s="237"/>
      <c r="W144" s="237"/>
      <c r="X144" s="237"/>
      <c r="Y144" s="237"/>
      <c r="Z144" s="237"/>
      <c r="AA144" s="237"/>
      <c r="AB144" s="237"/>
      <c r="AC144" s="237"/>
      <c r="AD144" s="237"/>
      <c r="AE144" s="237"/>
      <c r="AF144" s="237"/>
      <c r="AG144" s="237"/>
      <c r="AH144" s="237"/>
      <c r="AI144" s="237"/>
      <c r="AJ144" s="237"/>
      <c r="AK144" s="237"/>
      <c r="AL144" s="237"/>
      <c r="AM144" s="237"/>
      <c r="AN144" s="237"/>
      <c r="AO144" s="237"/>
    </row>
    <row r="145" spans="1:41" ht="12.65" customHeight="1" x14ac:dyDescent="0.2">
      <c r="A145" s="237"/>
      <c r="B145" s="237"/>
      <c r="C145" s="237"/>
      <c r="D145" s="237"/>
      <c r="E145" s="237"/>
      <c r="F145" s="237"/>
      <c r="G145" s="237"/>
      <c r="H145" s="237"/>
      <c r="I145" s="237"/>
      <c r="J145" s="237"/>
      <c r="K145" s="237"/>
      <c r="L145" s="237"/>
      <c r="M145" s="237"/>
      <c r="N145" s="237"/>
      <c r="O145" s="237"/>
      <c r="P145" s="237"/>
      <c r="Q145" s="237"/>
      <c r="R145" s="237"/>
      <c r="S145" s="237"/>
      <c r="T145" s="237"/>
      <c r="U145" s="237"/>
      <c r="V145" s="237"/>
      <c r="W145" s="237"/>
      <c r="X145" s="237"/>
      <c r="Y145" s="237"/>
      <c r="Z145" s="237"/>
      <c r="AA145" s="237"/>
      <c r="AB145" s="237"/>
      <c r="AC145" s="237"/>
      <c r="AD145" s="237"/>
      <c r="AE145" s="237"/>
      <c r="AF145" s="237"/>
      <c r="AG145" s="237"/>
      <c r="AH145" s="237"/>
      <c r="AI145" s="237"/>
      <c r="AJ145" s="237"/>
      <c r="AK145" s="237"/>
      <c r="AL145" s="237"/>
      <c r="AM145" s="237"/>
      <c r="AN145" s="237"/>
      <c r="AO145" s="237"/>
    </row>
    <row r="146" spans="1:41" x14ac:dyDescent="0.2">
      <c r="A146" s="237"/>
      <c r="B146" s="237"/>
      <c r="C146" s="237"/>
      <c r="D146" s="237"/>
      <c r="E146" s="237"/>
      <c r="F146" s="237"/>
      <c r="G146" s="237"/>
      <c r="H146" s="237"/>
      <c r="I146" s="237"/>
      <c r="J146" s="237"/>
      <c r="K146" s="237"/>
      <c r="L146" s="237"/>
      <c r="M146" s="237"/>
      <c r="N146" s="237"/>
      <c r="O146" s="237"/>
      <c r="P146" s="237"/>
      <c r="Q146" s="237"/>
      <c r="R146" s="237"/>
      <c r="S146" s="237"/>
      <c r="T146" s="237"/>
      <c r="U146" s="237"/>
      <c r="V146" s="237"/>
      <c r="W146" s="237"/>
      <c r="X146" s="237"/>
      <c r="Y146" s="237"/>
      <c r="Z146" s="237"/>
      <c r="AA146" s="237"/>
      <c r="AB146" s="237"/>
      <c r="AC146" s="237"/>
      <c r="AD146" s="237"/>
      <c r="AE146" s="237"/>
      <c r="AF146" s="237"/>
      <c r="AG146" s="237"/>
      <c r="AH146" s="237"/>
      <c r="AI146" s="237"/>
      <c r="AJ146" s="237"/>
      <c r="AK146" s="237"/>
      <c r="AL146" s="237"/>
      <c r="AM146" s="237"/>
      <c r="AN146" s="237"/>
      <c r="AO146" s="237"/>
    </row>
    <row r="147" spans="1:41" x14ac:dyDescent="0.2">
      <c r="A147" s="237"/>
      <c r="B147" s="237"/>
      <c r="C147" s="237"/>
      <c r="D147" s="237"/>
      <c r="E147" s="237"/>
      <c r="F147" s="237"/>
      <c r="G147" s="237"/>
      <c r="H147" s="237"/>
      <c r="I147" s="237"/>
      <c r="J147" s="237"/>
      <c r="K147" s="237"/>
      <c r="L147" s="237"/>
      <c r="M147" s="237"/>
      <c r="N147" s="237"/>
      <c r="O147" s="237"/>
      <c r="P147" s="237"/>
      <c r="Q147" s="237"/>
      <c r="R147" s="237"/>
      <c r="S147" s="237"/>
      <c r="T147" s="237"/>
      <c r="U147" s="237"/>
      <c r="V147" s="237"/>
      <c r="W147" s="237"/>
      <c r="X147" s="237"/>
      <c r="Y147" s="237"/>
      <c r="Z147" s="237"/>
      <c r="AA147" s="237"/>
      <c r="AB147" s="237"/>
      <c r="AC147" s="237"/>
      <c r="AD147" s="237"/>
      <c r="AE147" s="237"/>
      <c r="AF147" s="237"/>
      <c r="AG147" s="237"/>
      <c r="AH147" s="237"/>
      <c r="AI147" s="237"/>
      <c r="AJ147" s="237"/>
      <c r="AK147" s="237"/>
      <c r="AL147" s="237"/>
      <c r="AM147" s="237"/>
      <c r="AN147" s="237"/>
      <c r="AO147" s="237"/>
    </row>
    <row r="148" spans="1:41" x14ac:dyDescent="0.2">
      <c r="A148" s="237"/>
      <c r="B148" s="237"/>
      <c r="C148" s="237"/>
      <c r="D148" s="237"/>
      <c r="E148" s="237"/>
      <c r="F148" s="237"/>
      <c r="G148" s="237"/>
      <c r="H148" s="237"/>
      <c r="I148" s="237"/>
      <c r="J148" s="237"/>
      <c r="K148" s="237"/>
      <c r="L148" s="237"/>
      <c r="M148" s="237"/>
      <c r="N148" s="237"/>
      <c r="O148" s="237"/>
      <c r="P148" s="237"/>
      <c r="Q148" s="237"/>
      <c r="R148" s="237"/>
      <c r="S148" s="237"/>
      <c r="T148" s="237"/>
      <c r="U148" s="237"/>
      <c r="V148" s="237"/>
      <c r="W148" s="237"/>
      <c r="X148" s="237"/>
      <c r="Y148" s="237"/>
      <c r="Z148" s="237"/>
      <c r="AA148" s="237"/>
      <c r="AB148" s="237"/>
      <c r="AC148" s="237"/>
      <c r="AD148" s="237"/>
      <c r="AE148" s="237"/>
      <c r="AF148" s="237"/>
      <c r="AG148" s="237"/>
      <c r="AH148" s="237"/>
      <c r="AI148" s="237"/>
      <c r="AJ148" s="237"/>
      <c r="AK148" s="237"/>
      <c r="AL148" s="237"/>
      <c r="AM148" s="237"/>
      <c r="AN148" s="237"/>
      <c r="AO148" s="237"/>
    </row>
    <row r="149" spans="1:41" x14ac:dyDescent="0.2">
      <c r="A149" s="237"/>
      <c r="B149" s="237"/>
      <c r="C149" s="237"/>
      <c r="D149" s="237"/>
      <c r="E149" s="237"/>
      <c r="F149" s="237"/>
      <c r="G149" s="237"/>
      <c r="H149" s="237"/>
      <c r="I149" s="237"/>
      <c r="J149" s="237"/>
      <c r="K149" s="237"/>
      <c r="L149" s="237"/>
      <c r="M149" s="237"/>
      <c r="N149" s="237"/>
      <c r="O149" s="237"/>
      <c r="P149" s="237"/>
      <c r="Q149" s="237"/>
      <c r="R149" s="237"/>
      <c r="S149" s="237"/>
      <c r="T149" s="237"/>
      <c r="U149" s="237"/>
      <c r="V149" s="237"/>
      <c r="W149" s="237"/>
      <c r="X149" s="237"/>
      <c r="Y149" s="237"/>
      <c r="Z149" s="237"/>
      <c r="AA149" s="237"/>
      <c r="AB149" s="237"/>
      <c r="AC149" s="237"/>
      <c r="AD149" s="237"/>
      <c r="AE149" s="237"/>
      <c r="AF149" s="237"/>
      <c r="AG149" s="237"/>
      <c r="AH149" s="237"/>
      <c r="AI149" s="237"/>
      <c r="AJ149" s="237"/>
      <c r="AK149" s="237"/>
      <c r="AL149" s="237"/>
      <c r="AM149" s="237"/>
      <c r="AN149" s="237"/>
      <c r="AO149" s="237"/>
    </row>
    <row r="150" spans="1:41" x14ac:dyDescent="0.2">
      <c r="A150" s="237"/>
      <c r="B150" s="237"/>
      <c r="C150" s="237"/>
      <c r="D150" s="237"/>
      <c r="E150" s="237"/>
      <c r="F150" s="237"/>
      <c r="G150" s="237"/>
      <c r="H150" s="237"/>
      <c r="I150" s="237"/>
      <c r="J150" s="237"/>
      <c r="K150" s="237"/>
      <c r="L150" s="237"/>
      <c r="M150" s="237"/>
      <c r="N150" s="237"/>
      <c r="O150" s="237"/>
      <c r="P150" s="237"/>
      <c r="Q150" s="237"/>
      <c r="R150" s="237"/>
      <c r="S150" s="237"/>
      <c r="T150" s="237"/>
      <c r="U150" s="237"/>
      <c r="V150" s="237"/>
      <c r="W150" s="237"/>
      <c r="X150" s="237"/>
      <c r="Y150" s="237"/>
      <c r="Z150" s="237"/>
      <c r="AA150" s="237"/>
      <c r="AB150" s="237"/>
      <c r="AC150" s="237"/>
      <c r="AD150" s="237"/>
      <c r="AE150" s="237"/>
      <c r="AF150" s="237"/>
      <c r="AG150" s="237"/>
      <c r="AH150" s="237"/>
      <c r="AI150" s="237"/>
      <c r="AJ150" s="237"/>
      <c r="AK150" s="237"/>
      <c r="AL150" s="237"/>
      <c r="AM150" s="237"/>
      <c r="AN150" s="237"/>
      <c r="AO150" s="237"/>
    </row>
    <row r="151" spans="1:41" x14ac:dyDescent="0.2">
      <c r="A151" s="237"/>
      <c r="B151" s="237"/>
      <c r="C151" s="237"/>
      <c r="D151" s="237"/>
      <c r="E151" s="237"/>
      <c r="F151" s="237"/>
      <c r="G151" s="237"/>
      <c r="H151" s="237"/>
      <c r="I151" s="237"/>
      <c r="J151" s="237"/>
      <c r="K151" s="237"/>
      <c r="L151" s="237"/>
      <c r="M151" s="237"/>
      <c r="N151" s="237"/>
      <c r="O151" s="237"/>
      <c r="P151" s="237"/>
      <c r="Q151" s="237"/>
      <c r="R151" s="237"/>
      <c r="S151" s="237"/>
      <c r="T151" s="237"/>
      <c r="U151" s="237"/>
      <c r="V151" s="237"/>
      <c r="W151" s="237"/>
      <c r="X151" s="237"/>
      <c r="Y151" s="237"/>
      <c r="Z151" s="237"/>
      <c r="AA151" s="237"/>
      <c r="AB151" s="237"/>
      <c r="AC151" s="237"/>
      <c r="AD151" s="237"/>
      <c r="AE151" s="237"/>
      <c r="AF151" s="237"/>
      <c r="AG151" s="237"/>
      <c r="AH151" s="237"/>
      <c r="AI151" s="237"/>
      <c r="AJ151" s="237"/>
      <c r="AK151" s="237"/>
      <c r="AL151" s="237"/>
      <c r="AM151" s="237"/>
      <c r="AN151" s="237"/>
      <c r="AO151" s="237"/>
    </row>
    <row r="152" spans="1:41" x14ac:dyDescent="0.2">
      <c r="A152" s="237"/>
      <c r="B152" s="237"/>
      <c r="C152" s="237"/>
      <c r="D152" s="237"/>
      <c r="E152" s="237"/>
      <c r="F152" s="237"/>
      <c r="G152" s="237"/>
      <c r="H152" s="237"/>
      <c r="I152" s="237"/>
      <c r="J152" s="237"/>
      <c r="K152" s="237"/>
      <c r="L152" s="237"/>
      <c r="M152" s="237"/>
      <c r="N152" s="237"/>
      <c r="O152" s="237"/>
      <c r="P152" s="237"/>
      <c r="Q152" s="237"/>
      <c r="R152" s="237"/>
      <c r="S152" s="237"/>
      <c r="T152" s="237"/>
      <c r="U152" s="237"/>
      <c r="V152" s="237"/>
      <c r="W152" s="237"/>
      <c r="X152" s="237"/>
      <c r="Y152" s="237"/>
      <c r="Z152" s="237"/>
      <c r="AA152" s="237"/>
      <c r="AB152" s="237"/>
      <c r="AC152" s="237"/>
      <c r="AD152" s="237"/>
      <c r="AE152" s="237"/>
      <c r="AF152" s="237"/>
      <c r="AG152" s="237"/>
      <c r="AH152" s="237"/>
      <c r="AI152" s="237"/>
      <c r="AJ152" s="237"/>
      <c r="AK152" s="237"/>
      <c r="AL152" s="237"/>
      <c r="AM152" s="237"/>
      <c r="AN152" s="237"/>
      <c r="AO152" s="237"/>
    </row>
    <row r="153" spans="1:41" x14ac:dyDescent="0.2">
      <c r="A153" s="237"/>
      <c r="B153" s="237"/>
      <c r="C153" s="237"/>
      <c r="D153" s="237"/>
      <c r="E153" s="237"/>
      <c r="F153" s="237"/>
      <c r="G153" s="237"/>
      <c r="H153" s="237"/>
      <c r="I153" s="237"/>
      <c r="J153" s="237"/>
      <c r="K153" s="237"/>
      <c r="L153" s="237"/>
      <c r="M153" s="237"/>
      <c r="N153" s="237"/>
      <c r="O153" s="237"/>
      <c r="P153" s="237"/>
      <c r="Q153" s="237"/>
      <c r="R153" s="237"/>
      <c r="S153" s="237"/>
      <c r="T153" s="237"/>
      <c r="U153" s="237"/>
      <c r="V153" s="237"/>
      <c r="W153" s="237"/>
      <c r="X153" s="237"/>
      <c r="Y153" s="237"/>
      <c r="Z153" s="237"/>
      <c r="AA153" s="237"/>
      <c r="AB153" s="237"/>
      <c r="AC153" s="237"/>
      <c r="AD153" s="237"/>
      <c r="AE153" s="237"/>
      <c r="AF153" s="237"/>
      <c r="AG153" s="237"/>
      <c r="AH153" s="237"/>
      <c r="AI153" s="237"/>
      <c r="AJ153" s="237"/>
      <c r="AK153" s="237"/>
      <c r="AL153" s="237"/>
      <c r="AM153" s="237"/>
      <c r="AN153" s="237"/>
      <c r="AO153" s="237"/>
    </row>
    <row r="154" spans="1:41" x14ac:dyDescent="0.2">
      <c r="A154" s="237"/>
      <c r="B154" s="237"/>
      <c r="C154" s="237"/>
      <c r="D154" s="237"/>
      <c r="E154" s="237"/>
      <c r="F154" s="237"/>
      <c r="G154" s="237"/>
      <c r="H154" s="237"/>
      <c r="I154" s="237"/>
      <c r="J154" s="237"/>
      <c r="K154" s="237"/>
      <c r="L154" s="237"/>
      <c r="M154" s="237"/>
      <c r="N154" s="237"/>
      <c r="O154" s="237"/>
      <c r="P154" s="237"/>
      <c r="Q154" s="237"/>
      <c r="R154" s="237"/>
      <c r="S154" s="237"/>
      <c r="T154" s="237"/>
      <c r="U154" s="237"/>
      <c r="V154" s="237"/>
      <c r="W154" s="237"/>
      <c r="X154" s="237"/>
      <c r="Y154" s="237"/>
      <c r="Z154" s="237"/>
      <c r="AA154" s="237"/>
      <c r="AB154" s="237"/>
      <c r="AC154" s="237"/>
      <c r="AD154" s="237"/>
      <c r="AE154" s="237"/>
      <c r="AF154" s="237"/>
      <c r="AG154" s="237"/>
      <c r="AH154" s="237"/>
      <c r="AI154" s="237"/>
      <c r="AJ154" s="237"/>
      <c r="AK154" s="237"/>
      <c r="AL154" s="237"/>
      <c r="AM154" s="237"/>
      <c r="AN154" s="237"/>
      <c r="AO154" s="237"/>
    </row>
    <row r="155" spans="1:41" x14ac:dyDescent="0.2">
      <c r="A155" s="237"/>
      <c r="B155" s="237"/>
      <c r="C155" s="237"/>
      <c r="D155" s="237"/>
      <c r="E155" s="237"/>
      <c r="F155" s="237"/>
      <c r="G155" s="237"/>
      <c r="H155" s="237"/>
      <c r="I155" s="237"/>
      <c r="J155" s="237"/>
      <c r="K155" s="237"/>
      <c r="L155" s="237"/>
      <c r="M155" s="237"/>
      <c r="N155" s="237"/>
      <c r="O155" s="237"/>
      <c r="P155" s="237"/>
      <c r="Q155" s="237"/>
      <c r="R155" s="237"/>
      <c r="S155" s="237"/>
      <c r="T155" s="237"/>
      <c r="U155" s="237"/>
      <c r="V155" s="237"/>
      <c r="W155" s="237"/>
      <c r="X155" s="237"/>
      <c r="Y155" s="237"/>
      <c r="Z155" s="237"/>
      <c r="AA155" s="237"/>
      <c r="AB155" s="237"/>
      <c r="AC155" s="237"/>
      <c r="AD155" s="237"/>
      <c r="AE155" s="237"/>
      <c r="AF155" s="237"/>
      <c r="AG155" s="237"/>
      <c r="AH155" s="237"/>
      <c r="AI155" s="237"/>
      <c r="AJ155" s="237"/>
      <c r="AK155" s="237"/>
      <c r="AL155" s="237"/>
      <c r="AM155" s="237"/>
      <c r="AN155" s="237"/>
      <c r="AO155" s="237"/>
    </row>
    <row r="156" spans="1:41" x14ac:dyDescent="0.2">
      <c r="A156" s="237"/>
      <c r="B156" s="237"/>
      <c r="C156" s="237"/>
      <c r="D156" s="237"/>
      <c r="E156" s="237"/>
      <c r="F156" s="237"/>
      <c r="G156" s="237"/>
      <c r="H156" s="237"/>
      <c r="I156" s="237"/>
      <c r="J156" s="237"/>
      <c r="K156" s="237"/>
      <c r="L156" s="237"/>
      <c r="M156" s="237"/>
      <c r="N156" s="237"/>
      <c r="O156" s="237"/>
      <c r="P156" s="237"/>
      <c r="Q156" s="237"/>
      <c r="R156" s="237"/>
      <c r="S156" s="237"/>
      <c r="T156" s="237"/>
      <c r="U156" s="237"/>
      <c r="V156" s="237"/>
      <c r="W156" s="237"/>
      <c r="X156" s="237"/>
      <c r="Y156" s="237"/>
      <c r="Z156" s="237"/>
      <c r="AA156" s="237"/>
      <c r="AB156" s="237"/>
      <c r="AC156" s="237"/>
      <c r="AD156" s="237"/>
      <c r="AE156" s="237"/>
      <c r="AF156" s="237"/>
      <c r="AG156" s="237"/>
      <c r="AH156" s="237"/>
      <c r="AI156" s="237"/>
      <c r="AJ156" s="237"/>
      <c r="AK156" s="237"/>
      <c r="AL156" s="237"/>
      <c r="AM156" s="237"/>
      <c r="AN156" s="237"/>
      <c r="AO156" s="237"/>
    </row>
    <row r="157" spans="1:41" x14ac:dyDescent="0.2">
      <c r="A157" s="237"/>
      <c r="B157" s="237"/>
      <c r="C157" s="237"/>
      <c r="D157" s="237"/>
      <c r="E157" s="237"/>
      <c r="F157" s="237"/>
      <c r="G157" s="237"/>
      <c r="H157" s="237"/>
      <c r="I157" s="237"/>
      <c r="J157" s="237"/>
      <c r="K157" s="237"/>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c r="AG157" s="237"/>
      <c r="AH157" s="237"/>
      <c r="AI157" s="237"/>
      <c r="AJ157" s="237"/>
      <c r="AK157" s="237"/>
      <c r="AL157" s="237"/>
      <c r="AM157" s="237"/>
      <c r="AN157" s="237"/>
      <c r="AO157" s="237"/>
    </row>
    <row r="158" spans="1:41" x14ac:dyDescent="0.2">
      <c r="A158" s="237"/>
      <c r="B158" s="237"/>
      <c r="C158" s="237"/>
      <c r="D158" s="237"/>
      <c r="E158" s="237"/>
      <c r="F158" s="237"/>
      <c r="G158" s="237"/>
      <c r="H158" s="237"/>
      <c r="I158" s="237"/>
      <c r="J158" s="237"/>
      <c r="K158" s="237"/>
      <c r="L158" s="237"/>
      <c r="M158" s="237"/>
      <c r="N158" s="237"/>
      <c r="O158" s="237"/>
      <c r="P158" s="237"/>
      <c r="Q158" s="237"/>
      <c r="R158" s="237"/>
      <c r="S158" s="237"/>
      <c r="T158" s="237"/>
      <c r="U158" s="237"/>
      <c r="V158" s="237"/>
      <c r="W158" s="237"/>
      <c r="X158" s="237"/>
      <c r="Y158" s="237"/>
      <c r="Z158" s="237"/>
      <c r="AA158" s="237"/>
      <c r="AB158" s="237"/>
      <c r="AC158" s="237"/>
      <c r="AD158" s="237"/>
      <c r="AE158" s="237"/>
      <c r="AF158" s="237"/>
      <c r="AG158" s="237"/>
      <c r="AH158" s="237"/>
      <c r="AI158" s="237"/>
      <c r="AJ158" s="237"/>
      <c r="AK158" s="237"/>
      <c r="AL158" s="237"/>
      <c r="AM158" s="237"/>
      <c r="AN158" s="237"/>
      <c r="AO158" s="237"/>
    </row>
    <row r="159" spans="1:41" x14ac:dyDescent="0.2">
      <c r="A159" s="237"/>
      <c r="B159" s="237"/>
      <c r="C159" s="237"/>
      <c r="D159" s="237"/>
      <c r="E159" s="237"/>
      <c r="F159" s="237"/>
      <c r="G159" s="237"/>
      <c r="H159" s="237"/>
      <c r="I159" s="237"/>
      <c r="J159" s="237"/>
      <c r="K159" s="237"/>
      <c r="L159" s="237"/>
      <c r="M159" s="237"/>
      <c r="N159" s="237"/>
      <c r="O159" s="237"/>
      <c r="P159" s="237"/>
      <c r="Q159" s="237"/>
      <c r="R159" s="237"/>
      <c r="S159" s="237"/>
      <c r="T159" s="237"/>
      <c r="U159" s="237"/>
      <c r="V159" s="237"/>
      <c r="W159" s="237"/>
      <c r="X159" s="237"/>
      <c r="Y159" s="237"/>
      <c r="Z159" s="237"/>
      <c r="AA159" s="237"/>
      <c r="AB159" s="237"/>
      <c r="AC159" s="237"/>
      <c r="AD159" s="237"/>
      <c r="AE159" s="237"/>
      <c r="AF159" s="237"/>
      <c r="AG159" s="237"/>
      <c r="AH159" s="237"/>
      <c r="AI159" s="237"/>
      <c r="AJ159" s="237"/>
      <c r="AK159" s="237"/>
      <c r="AL159" s="237"/>
      <c r="AM159" s="237"/>
      <c r="AN159" s="237"/>
      <c r="AO159" s="237"/>
    </row>
    <row r="160" spans="1:41" x14ac:dyDescent="0.2">
      <c r="A160" s="237"/>
      <c r="B160" s="237"/>
      <c r="C160" s="237"/>
      <c r="D160" s="237"/>
      <c r="E160" s="237"/>
      <c r="F160" s="237"/>
      <c r="G160" s="237"/>
      <c r="H160" s="237"/>
      <c r="I160" s="237"/>
      <c r="J160" s="237"/>
      <c r="K160" s="237"/>
      <c r="L160" s="237"/>
      <c r="M160" s="237"/>
      <c r="N160" s="237"/>
      <c r="O160" s="237"/>
      <c r="P160" s="237"/>
      <c r="Q160" s="237"/>
      <c r="R160" s="237"/>
      <c r="S160" s="237"/>
      <c r="T160" s="237"/>
      <c r="U160" s="237"/>
      <c r="V160" s="237"/>
      <c r="W160" s="237"/>
      <c r="X160" s="237"/>
      <c r="Y160" s="237"/>
      <c r="Z160" s="237"/>
      <c r="AA160" s="237"/>
      <c r="AB160" s="237"/>
      <c r="AC160" s="237"/>
      <c r="AD160" s="237"/>
      <c r="AE160" s="237"/>
      <c r="AF160" s="237"/>
      <c r="AG160" s="237"/>
      <c r="AH160" s="237"/>
      <c r="AI160" s="237"/>
      <c r="AJ160" s="237"/>
      <c r="AK160" s="237"/>
      <c r="AL160" s="237"/>
      <c r="AM160" s="237"/>
      <c r="AN160" s="237"/>
      <c r="AO160" s="237"/>
    </row>
    <row r="161" spans="1:41" x14ac:dyDescent="0.2">
      <c r="A161" s="237"/>
      <c r="B161" s="237"/>
      <c r="C161" s="237"/>
      <c r="D161" s="237"/>
      <c r="E161" s="237"/>
      <c r="F161" s="237"/>
      <c r="G161" s="237"/>
      <c r="H161" s="237"/>
      <c r="I161" s="237"/>
      <c r="J161" s="237"/>
      <c r="K161" s="237"/>
      <c r="L161" s="237"/>
      <c r="M161" s="237"/>
      <c r="N161" s="237"/>
      <c r="O161" s="237"/>
      <c r="P161" s="237"/>
      <c r="Q161" s="237"/>
      <c r="R161" s="237"/>
      <c r="S161" s="237"/>
      <c r="T161" s="237"/>
      <c r="U161" s="237"/>
      <c r="V161" s="237"/>
      <c r="W161" s="237"/>
      <c r="X161" s="237"/>
      <c r="Y161" s="237"/>
      <c r="Z161" s="237"/>
      <c r="AA161" s="237"/>
      <c r="AB161" s="237"/>
      <c r="AC161" s="237"/>
      <c r="AD161" s="237"/>
      <c r="AE161" s="237"/>
      <c r="AF161" s="237"/>
      <c r="AG161" s="237"/>
      <c r="AH161" s="237"/>
      <c r="AI161" s="237"/>
      <c r="AJ161" s="237"/>
      <c r="AK161" s="237"/>
      <c r="AL161" s="237"/>
      <c r="AM161" s="237"/>
      <c r="AN161" s="237"/>
      <c r="AO161" s="237"/>
    </row>
    <row r="162" spans="1:41" x14ac:dyDescent="0.2">
      <c r="A162" s="237"/>
      <c r="B162" s="237"/>
      <c r="C162" s="237"/>
      <c r="D162" s="237"/>
      <c r="E162" s="237"/>
      <c r="F162" s="237"/>
      <c r="G162" s="237"/>
      <c r="H162" s="237"/>
      <c r="I162" s="237"/>
      <c r="J162" s="237"/>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c r="AK162" s="237"/>
      <c r="AL162" s="237"/>
      <c r="AM162" s="237"/>
      <c r="AN162" s="237"/>
      <c r="AO162" s="237"/>
    </row>
    <row r="163" spans="1:41" x14ac:dyDescent="0.2">
      <c r="A163" s="237"/>
      <c r="B163" s="237"/>
      <c r="C163" s="237"/>
      <c r="D163" s="237"/>
      <c r="E163" s="237"/>
      <c r="F163" s="237"/>
      <c r="G163" s="237"/>
      <c r="H163" s="237"/>
      <c r="I163" s="237"/>
      <c r="J163" s="237"/>
      <c r="K163" s="237"/>
      <c r="L163" s="237"/>
      <c r="M163" s="237"/>
      <c r="N163" s="237"/>
      <c r="O163" s="237"/>
      <c r="P163" s="237"/>
      <c r="Q163" s="237"/>
      <c r="R163" s="237"/>
      <c r="S163" s="237"/>
      <c r="T163" s="237"/>
      <c r="U163" s="237"/>
      <c r="V163" s="237"/>
      <c r="W163" s="237"/>
      <c r="X163" s="237"/>
      <c r="Y163" s="237"/>
      <c r="Z163" s="237"/>
      <c r="AA163" s="237"/>
      <c r="AB163" s="237"/>
      <c r="AC163" s="237"/>
      <c r="AD163" s="237"/>
      <c r="AE163" s="237"/>
      <c r="AF163" s="237"/>
      <c r="AG163" s="237"/>
      <c r="AH163" s="237"/>
      <c r="AI163" s="237"/>
      <c r="AJ163" s="237"/>
      <c r="AK163" s="237"/>
      <c r="AL163" s="237"/>
      <c r="AM163" s="237"/>
      <c r="AN163" s="237"/>
      <c r="AO163" s="237"/>
    </row>
    <row r="164" spans="1:41" x14ac:dyDescent="0.2">
      <c r="A164" s="237"/>
      <c r="B164" s="237"/>
      <c r="C164" s="237"/>
      <c r="D164" s="237"/>
      <c r="E164" s="237"/>
      <c r="F164" s="237"/>
      <c r="G164" s="237"/>
      <c r="H164" s="237"/>
      <c r="I164" s="237"/>
      <c r="J164" s="237"/>
      <c r="K164" s="237"/>
      <c r="L164" s="237"/>
      <c r="M164" s="237"/>
      <c r="N164" s="237"/>
      <c r="O164" s="237"/>
      <c r="P164" s="237"/>
      <c r="Q164" s="237"/>
      <c r="R164" s="237"/>
      <c r="S164" s="237"/>
      <c r="T164" s="237"/>
      <c r="U164" s="237"/>
      <c r="V164" s="237"/>
      <c r="W164" s="237"/>
      <c r="X164" s="237"/>
      <c r="Y164" s="237"/>
      <c r="Z164" s="237"/>
      <c r="AA164" s="237"/>
      <c r="AB164" s="237"/>
      <c r="AC164" s="237"/>
      <c r="AD164" s="237"/>
      <c r="AE164" s="237"/>
      <c r="AF164" s="237"/>
      <c r="AG164" s="237"/>
      <c r="AH164" s="237"/>
      <c r="AI164" s="237"/>
      <c r="AJ164" s="237"/>
      <c r="AK164" s="237"/>
      <c r="AL164" s="237"/>
      <c r="AM164" s="237"/>
      <c r="AN164" s="237"/>
      <c r="AO164" s="237"/>
    </row>
    <row r="165" spans="1:41" x14ac:dyDescent="0.2">
      <c r="A165" s="237"/>
      <c r="B165" s="237"/>
      <c r="C165" s="237"/>
      <c r="D165" s="237"/>
      <c r="E165" s="237"/>
      <c r="F165" s="237"/>
      <c r="G165" s="237"/>
      <c r="H165" s="237"/>
      <c r="I165" s="237"/>
      <c r="J165" s="237"/>
      <c r="K165" s="237"/>
      <c r="L165" s="237"/>
      <c r="M165" s="237"/>
      <c r="N165" s="237"/>
      <c r="O165" s="237"/>
      <c r="P165" s="237"/>
      <c r="Q165" s="237"/>
      <c r="R165" s="237"/>
      <c r="S165" s="237"/>
      <c r="T165" s="237"/>
      <c r="U165" s="237"/>
      <c r="V165" s="237"/>
      <c r="W165" s="237"/>
      <c r="X165" s="237"/>
      <c r="Y165" s="237"/>
      <c r="Z165" s="237"/>
      <c r="AA165" s="237"/>
      <c r="AB165" s="237"/>
      <c r="AC165" s="237"/>
      <c r="AD165" s="237"/>
      <c r="AE165" s="237"/>
      <c r="AF165" s="237"/>
      <c r="AG165" s="237"/>
      <c r="AH165" s="237"/>
      <c r="AI165" s="237"/>
      <c r="AJ165" s="237"/>
      <c r="AK165" s="237"/>
      <c r="AL165" s="237"/>
      <c r="AM165" s="237"/>
      <c r="AN165" s="237"/>
      <c r="AO165" s="237"/>
    </row>
    <row r="166" spans="1:41" x14ac:dyDescent="0.2">
      <c r="A166" s="237"/>
      <c r="B166" s="237"/>
      <c r="C166" s="237"/>
      <c r="D166" s="237"/>
      <c r="E166" s="237"/>
      <c r="F166" s="237"/>
      <c r="G166" s="237"/>
      <c r="H166" s="237"/>
      <c r="I166" s="237"/>
      <c r="J166" s="237"/>
      <c r="K166" s="237"/>
      <c r="L166" s="237"/>
      <c r="M166" s="237"/>
      <c r="N166" s="237"/>
      <c r="O166" s="237"/>
      <c r="P166" s="237"/>
      <c r="Q166" s="237"/>
      <c r="R166" s="237"/>
      <c r="S166" s="237"/>
      <c r="T166" s="237"/>
      <c r="U166" s="237"/>
      <c r="V166" s="237"/>
      <c r="W166" s="237"/>
      <c r="X166" s="237"/>
      <c r="Y166" s="237"/>
      <c r="Z166" s="237"/>
      <c r="AA166" s="237"/>
      <c r="AB166" s="237"/>
      <c r="AC166" s="237"/>
      <c r="AD166" s="237"/>
      <c r="AE166" s="237"/>
      <c r="AF166" s="237"/>
      <c r="AG166" s="237"/>
      <c r="AH166" s="237"/>
      <c r="AI166" s="237"/>
      <c r="AJ166" s="237"/>
      <c r="AK166" s="237"/>
      <c r="AL166" s="237"/>
      <c r="AM166" s="237"/>
      <c r="AN166" s="237"/>
      <c r="AO166" s="237"/>
    </row>
    <row r="167" spans="1:41" x14ac:dyDescent="0.2">
      <c r="A167" s="237"/>
      <c r="B167" s="237"/>
      <c r="C167" s="237"/>
      <c r="D167" s="237"/>
      <c r="E167" s="237"/>
      <c r="F167" s="237"/>
      <c r="G167" s="237"/>
      <c r="H167" s="237"/>
      <c r="I167" s="237"/>
      <c r="J167" s="237"/>
      <c r="K167" s="237"/>
      <c r="L167" s="237"/>
      <c r="M167" s="237"/>
      <c r="N167" s="237"/>
      <c r="O167" s="237"/>
      <c r="P167" s="237"/>
      <c r="Q167" s="237"/>
      <c r="R167" s="237"/>
      <c r="S167" s="237"/>
      <c r="T167" s="237"/>
      <c r="U167" s="237"/>
      <c r="V167" s="237"/>
      <c r="W167" s="237"/>
      <c r="X167" s="237"/>
      <c r="Y167" s="237"/>
      <c r="Z167" s="237"/>
      <c r="AA167" s="237"/>
      <c r="AB167" s="237"/>
      <c r="AC167" s="237"/>
      <c r="AD167" s="237"/>
      <c r="AE167" s="237"/>
      <c r="AF167" s="237"/>
      <c r="AG167" s="237"/>
      <c r="AH167" s="237"/>
      <c r="AI167" s="237"/>
      <c r="AJ167" s="237"/>
      <c r="AK167" s="237"/>
      <c r="AL167" s="237"/>
      <c r="AM167" s="237"/>
      <c r="AN167" s="237"/>
      <c r="AO167" s="237"/>
    </row>
    <row r="168" spans="1:41" x14ac:dyDescent="0.2">
      <c r="A168" s="237"/>
      <c r="B168" s="237"/>
      <c r="C168" s="237"/>
      <c r="D168" s="237"/>
      <c r="E168" s="237"/>
      <c r="F168" s="237"/>
      <c r="G168" s="237"/>
      <c r="H168" s="237"/>
      <c r="I168" s="237"/>
      <c r="J168" s="237"/>
      <c r="K168" s="237"/>
      <c r="L168" s="237"/>
      <c r="M168" s="237"/>
      <c r="N168" s="237"/>
      <c r="O168" s="237"/>
      <c r="P168" s="237"/>
      <c r="Q168" s="237"/>
      <c r="R168" s="237"/>
      <c r="S168" s="237"/>
      <c r="T168" s="237"/>
      <c r="U168" s="237"/>
      <c r="V168" s="237"/>
      <c r="W168" s="237"/>
      <c r="X168" s="237"/>
      <c r="Y168" s="237"/>
      <c r="Z168" s="237"/>
      <c r="AA168" s="237"/>
      <c r="AB168" s="237"/>
      <c r="AC168" s="237"/>
      <c r="AD168" s="237"/>
      <c r="AE168" s="237"/>
      <c r="AF168" s="237"/>
      <c r="AG168" s="237"/>
      <c r="AH168" s="237"/>
      <c r="AI168" s="237"/>
      <c r="AJ168" s="237"/>
      <c r="AK168" s="237"/>
      <c r="AL168" s="237"/>
      <c r="AM168" s="237"/>
      <c r="AN168" s="237"/>
      <c r="AO168" s="237"/>
    </row>
  </sheetData>
  <mergeCells count="7">
    <mergeCell ref="A64:AO81"/>
    <mergeCell ref="A82:AO168"/>
    <mergeCell ref="A1:AO2"/>
    <mergeCell ref="A4:AO10"/>
    <mergeCell ref="A12:AO14"/>
    <mergeCell ref="A16:AO22"/>
    <mergeCell ref="A24:AO63"/>
  </mergeCells>
  <phoneticPr fontId="19"/>
  <printOptions horizontalCentered="1"/>
  <pageMargins left="0.70866141732283472" right="0.70866141732283472" top="0.39370078740157483" bottom="0.19685039370078741" header="0.23622047244094491" footer="0.15748031496062992"/>
  <pageSetup paperSize="9" scale="95" orientation="portrait" r:id="rId1"/>
  <rowBreaks count="2" manualBreakCount="2">
    <brk id="63" max="16383" man="1"/>
    <brk id="131"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7</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41" priority="3" stopIfTrue="1">
      <formula>AND($AS16="○",AT$15="○")</formula>
    </cfRule>
  </conditionalFormatting>
  <conditionalFormatting sqref="BO16:CB26">
    <cfRule type="expression" dxfId="40" priority="2" stopIfTrue="1">
      <formula>AND($BN16="○",BO$15="○")</formula>
    </cfRule>
  </conditionalFormatting>
  <conditionalFormatting sqref="CL16:CQ21">
    <cfRule type="expression" dxfId="39" priority="1" stopIfTrue="1">
      <formula>AND($CK16="○",CL$15="○")</formula>
    </cfRule>
  </conditionalFormatting>
  <dataValidations count="9">
    <dataValidation type="list" imeMode="off" allowBlank="1" showInputMessage="1" showErrorMessage="1" sqref="AN32 BI32 CF32" xr:uid="{00000000-0002-0000-0900-000000000000}">
      <formula1>"A,B,C,D,E"</formula1>
    </dataValidation>
    <dataValidation type="list" allowBlank="1" showInputMessage="1" showErrorMessage="1" sqref="E11" xr:uid="{00000000-0002-0000-0900-000001000000}">
      <formula1>"1,2,3,4,5,6,7,8,9,10,11,12,13,14,15,16"</formula1>
    </dataValidation>
    <dataValidation type="list" allowBlank="1" showInputMessage="1" showErrorMessage="1" sqref="F11" xr:uid="{00000000-0002-0000-0900-000002000000}">
      <formula1>"1,2,3"</formula1>
    </dataValidation>
    <dataValidation type="list" allowBlank="1" showInputMessage="1" showErrorMessage="1" sqref="G11 K11 AC11" xr:uid="{00000000-0002-0000-0900-000003000000}">
      <formula1>"1,2,3,4,5,6"</formula1>
    </dataValidation>
    <dataValidation type="list" allowBlank="1" showInputMessage="1" showErrorMessage="1" sqref="H11" xr:uid="{00000000-0002-0000-0900-000004000000}">
      <formula1>"1,2,3,4,5,6,7"</formula1>
    </dataValidation>
    <dataValidation type="list" allowBlank="1" showInputMessage="1" showErrorMessage="1" sqref="I11:J11 AG11 AD11" xr:uid="{00000000-0002-0000-0900-000005000000}">
      <formula1>"1,2,3,4,5"</formula1>
    </dataValidation>
    <dataValidation type="list" allowBlank="1" showInputMessage="1" showErrorMessage="1" sqref="L11" xr:uid="{00000000-0002-0000-0900-000006000000}">
      <formula1>"1,2,3,4,5,6,7,8,9,10,11,12,13"</formula1>
    </dataValidation>
    <dataValidation type="list" allowBlank="1" showInputMessage="1" showErrorMessage="1" sqref="M11 AE11:AF11" xr:uid="{00000000-0002-0000-0900-000007000000}">
      <formula1>"1,2"</formula1>
    </dataValidation>
    <dataValidation type="list" allowBlank="1" showInputMessage="1" showErrorMessage="1" sqref="N11 AI11 AB11" xr:uid="{00000000-0002-0000-09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8</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38" priority="3" stopIfTrue="1">
      <formula>AND($AS16="○",AT$15="○")</formula>
    </cfRule>
  </conditionalFormatting>
  <conditionalFormatting sqref="BO16:CB26">
    <cfRule type="expression" dxfId="37" priority="2" stopIfTrue="1">
      <formula>AND($BN16="○",BO$15="○")</formula>
    </cfRule>
  </conditionalFormatting>
  <conditionalFormatting sqref="CL16:CQ21">
    <cfRule type="expression" dxfId="36" priority="1" stopIfTrue="1">
      <formula>AND($CK16="○",CL$15="○")</formula>
    </cfRule>
  </conditionalFormatting>
  <dataValidations count="9">
    <dataValidation type="list" allowBlank="1" showInputMessage="1" showErrorMessage="1" sqref="N11 AI11 AB11" xr:uid="{00000000-0002-0000-0A00-000000000000}">
      <formula1>"1,2,3,4"</formula1>
    </dataValidation>
    <dataValidation type="list" allowBlank="1" showInputMessage="1" showErrorMessage="1" sqref="M11 AE11:AF11" xr:uid="{00000000-0002-0000-0A00-000001000000}">
      <formula1>"1,2"</formula1>
    </dataValidation>
    <dataValidation type="list" allowBlank="1" showInputMessage="1" showErrorMessage="1" sqref="L11" xr:uid="{00000000-0002-0000-0A00-000002000000}">
      <formula1>"1,2,3,4,5,6,7,8,9,10,11,12,13"</formula1>
    </dataValidation>
    <dataValidation type="list" allowBlank="1" showInputMessage="1" showErrorMessage="1" sqref="I11:J11 AG11 AD11" xr:uid="{00000000-0002-0000-0A00-000003000000}">
      <formula1>"1,2,3,4,5"</formula1>
    </dataValidation>
    <dataValidation type="list" allowBlank="1" showInputMessage="1" showErrorMessage="1" sqref="H11" xr:uid="{00000000-0002-0000-0A00-000004000000}">
      <formula1>"1,2,3,4,5,6,7"</formula1>
    </dataValidation>
    <dataValidation type="list" allowBlank="1" showInputMessage="1" showErrorMessage="1" sqref="G11 K11 AC11" xr:uid="{00000000-0002-0000-0A00-000005000000}">
      <formula1>"1,2,3,4,5,6"</formula1>
    </dataValidation>
    <dataValidation type="list" allowBlank="1" showInputMessage="1" showErrorMessage="1" sqref="F11" xr:uid="{00000000-0002-0000-0A00-000006000000}">
      <formula1>"1,2,3"</formula1>
    </dataValidation>
    <dataValidation type="list" allowBlank="1" showInputMessage="1" showErrorMessage="1" sqref="E11" xr:uid="{00000000-0002-0000-0A00-000007000000}">
      <formula1>"1,2,3,4,5,6,7,8,9,10,11,12,13,14,15,16"</formula1>
    </dataValidation>
    <dataValidation type="list" imeMode="off" allowBlank="1" showInputMessage="1" showErrorMessage="1" sqref="AN32 BI32 CF32" xr:uid="{00000000-0002-0000-0A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9</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35" priority="3" stopIfTrue="1">
      <formula>AND($AS16="○",AT$15="○")</formula>
    </cfRule>
  </conditionalFormatting>
  <conditionalFormatting sqref="BO16:CB26">
    <cfRule type="expression" dxfId="34" priority="2" stopIfTrue="1">
      <formula>AND($BN16="○",BO$15="○")</formula>
    </cfRule>
  </conditionalFormatting>
  <conditionalFormatting sqref="CL16:CQ21">
    <cfRule type="expression" dxfId="33" priority="1" stopIfTrue="1">
      <formula>AND($CK16="○",CL$15="○")</formula>
    </cfRule>
  </conditionalFormatting>
  <dataValidations count="9">
    <dataValidation type="list" allowBlank="1" showInputMessage="1" showErrorMessage="1" sqref="N11 AI11 AB11" xr:uid="{00000000-0002-0000-0B00-000000000000}">
      <formula1>"1,2,3,4"</formula1>
    </dataValidation>
    <dataValidation type="list" allowBlank="1" showInputMessage="1" showErrorMessage="1" sqref="M11 AE11:AF11" xr:uid="{00000000-0002-0000-0B00-000001000000}">
      <formula1>"1,2"</formula1>
    </dataValidation>
    <dataValidation type="list" allowBlank="1" showInputMessage="1" showErrorMessage="1" sqref="L11" xr:uid="{00000000-0002-0000-0B00-000002000000}">
      <formula1>"1,2,3,4,5,6,7,8,9,10,11,12,13"</formula1>
    </dataValidation>
    <dataValidation type="list" allowBlank="1" showInputMessage="1" showErrorMessage="1" sqref="I11:J11 AG11 AD11" xr:uid="{00000000-0002-0000-0B00-000003000000}">
      <formula1>"1,2,3,4,5"</formula1>
    </dataValidation>
    <dataValidation type="list" allowBlank="1" showInputMessage="1" showErrorMessage="1" sqref="H11" xr:uid="{00000000-0002-0000-0B00-000004000000}">
      <formula1>"1,2,3,4,5,6,7"</formula1>
    </dataValidation>
    <dataValidation type="list" allowBlank="1" showInputMessage="1" showErrorMessage="1" sqref="G11 K11 AC11" xr:uid="{00000000-0002-0000-0B00-000005000000}">
      <formula1>"1,2,3,4,5,6"</formula1>
    </dataValidation>
    <dataValidation type="list" allowBlank="1" showInputMessage="1" showErrorMessage="1" sqref="F11" xr:uid="{00000000-0002-0000-0B00-000006000000}">
      <formula1>"1,2,3"</formula1>
    </dataValidation>
    <dataValidation type="list" allowBlank="1" showInputMessage="1" showErrorMessage="1" sqref="E11" xr:uid="{00000000-0002-0000-0B00-000007000000}">
      <formula1>"1,2,3,4,5,6,7,8,9,10,11,12,13,14,15,16"</formula1>
    </dataValidation>
    <dataValidation type="list" imeMode="off" allowBlank="1" showInputMessage="1" showErrorMessage="1" sqref="AN32 BI32 CF32" xr:uid="{00000000-0002-0000-0B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10</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32" priority="3" stopIfTrue="1">
      <formula>AND($AS16="○",AT$15="○")</formula>
    </cfRule>
  </conditionalFormatting>
  <conditionalFormatting sqref="BO16:CB26">
    <cfRule type="expression" dxfId="31" priority="2" stopIfTrue="1">
      <formula>AND($BN16="○",BO$15="○")</formula>
    </cfRule>
  </conditionalFormatting>
  <conditionalFormatting sqref="CL16:CQ21">
    <cfRule type="expression" dxfId="30" priority="1" stopIfTrue="1">
      <formula>AND($CK16="○",CL$15="○")</formula>
    </cfRule>
  </conditionalFormatting>
  <dataValidations count="9">
    <dataValidation type="list" imeMode="off" allowBlank="1" showInputMessage="1" showErrorMessage="1" sqref="AN32 BI32 CF32" xr:uid="{00000000-0002-0000-0C00-000000000000}">
      <formula1>"A,B,C,D,E"</formula1>
    </dataValidation>
    <dataValidation type="list" allowBlank="1" showInputMessage="1" showErrorMessage="1" sqref="E11" xr:uid="{00000000-0002-0000-0C00-000001000000}">
      <formula1>"1,2,3,4,5,6,7,8,9,10,11,12,13,14,15,16"</formula1>
    </dataValidation>
    <dataValidation type="list" allowBlank="1" showInputMessage="1" showErrorMessage="1" sqref="F11" xr:uid="{00000000-0002-0000-0C00-000002000000}">
      <formula1>"1,2,3"</formula1>
    </dataValidation>
    <dataValidation type="list" allowBlank="1" showInputMessage="1" showErrorMessage="1" sqref="G11 K11 AC11" xr:uid="{00000000-0002-0000-0C00-000003000000}">
      <formula1>"1,2,3,4,5,6"</formula1>
    </dataValidation>
    <dataValidation type="list" allowBlank="1" showInputMessage="1" showErrorMessage="1" sqref="H11" xr:uid="{00000000-0002-0000-0C00-000004000000}">
      <formula1>"1,2,3,4,5,6,7"</formula1>
    </dataValidation>
    <dataValidation type="list" allowBlank="1" showInputMessage="1" showErrorMessage="1" sqref="I11:J11 AG11 AD11" xr:uid="{00000000-0002-0000-0C00-000005000000}">
      <formula1>"1,2,3,4,5"</formula1>
    </dataValidation>
    <dataValidation type="list" allowBlank="1" showInputMessage="1" showErrorMessage="1" sqref="L11" xr:uid="{00000000-0002-0000-0C00-000006000000}">
      <formula1>"1,2,3,4,5,6,7,8,9,10,11,12,13"</formula1>
    </dataValidation>
    <dataValidation type="list" allowBlank="1" showInputMessage="1" showErrorMessage="1" sqref="M11 AE11:AF11" xr:uid="{00000000-0002-0000-0C00-000007000000}">
      <formula1>"1,2"</formula1>
    </dataValidation>
    <dataValidation type="list" allowBlank="1" showInputMessage="1" showErrorMessage="1" sqref="N11 AI11 AB11" xr:uid="{00000000-0002-0000-0C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11</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29" priority="3" stopIfTrue="1">
      <formula>AND($AS16="○",AT$15="○")</formula>
    </cfRule>
  </conditionalFormatting>
  <conditionalFormatting sqref="BO16:CB26">
    <cfRule type="expression" dxfId="28" priority="2" stopIfTrue="1">
      <formula>AND($BN16="○",BO$15="○")</formula>
    </cfRule>
  </conditionalFormatting>
  <conditionalFormatting sqref="CL16:CQ21">
    <cfRule type="expression" dxfId="27" priority="1" stopIfTrue="1">
      <formula>AND($CK16="○",CL$15="○")</formula>
    </cfRule>
  </conditionalFormatting>
  <dataValidations count="9">
    <dataValidation type="list" imeMode="off" allowBlank="1" showInputMessage="1" showErrorMessage="1" sqref="AN32 BI32 CF32" xr:uid="{00000000-0002-0000-0D00-000000000000}">
      <formula1>"A,B,C,D,E"</formula1>
    </dataValidation>
    <dataValidation type="list" allowBlank="1" showInputMessage="1" showErrorMessage="1" sqref="E11" xr:uid="{00000000-0002-0000-0D00-000001000000}">
      <formula1>"1,2,3,4,5,6,7,8,9,10,11,12,13,14,15,16"</formula1>
    </dataValidation>
    <dataValidation type="list" allowBlank="1" showInputMessage="1" showErrorMessage="1" sqref="F11" xr:uid="{00000000-0002-0000-0D00-000002000000}">
      <formula1>"1,2,3"</formula1>
    </dataValidation>
    <dataValidation type="list" allowBlank="1" showInputMessage="1" showErrorMessage="1" sqref="G11 K11 AC11" xr:uid="{00000000-0002-0000-0D00-000003000000}">
      <formula1>"1,2,3,4,5,6"</formula1>
    </dataValidation>
    <dataValidation type="list" allowBlank="1" showInputMessage="1" showErrorMessage="1" sqref="H11" xr:uid="{00000000-0002-0000-0D00-000004000000}">
      <formula1>"1,2,3,4,5,6,7"</formula1>
    </dataValidation>
    <dataValidation type="list" allowBlank="1" showInputMessage="1" showErrorMessage="1" sqref="I11:J11 AG11 AD11" xr:uid="{00000000-0002-0000-0D00-000005000000}">
      <formula1>"1,2,3,4,5"</formula1>
    </dataValidation>
    <dataValidation type="list" allowBlank="1" showInputMessage="1" showErrorMessage="1" sqref="L11" xr:uid="{00000000-0002-0000-0D00-000006000000}">
      <formula1>"1,2,3,4,5,6,7,8,9,10,11,12,13"</formula1>
    </dataValidation>
    <dataValidation type="list" allowBlank="1" showInputMessage="1" showErrorMessage="1" sqref="M11 AE11:AF11" xr:uid="{00000000-0002-0000-0D00-000007000000}">
      <formula1>"1,2"</formula1>
    </dataValidation>
    <dataValidation type="list" allowBlank="1" showInputMessage="1" showErrorMessage="1" sqref="N11 AI11 AB11" xr:uid="{00000000-0002-0000-0D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12</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26" priority="3" stopIfTrue="1">
      <formula>AND($AS16="○",AT$15="○")</formula>
    </cfRule>
  </conditionalFormatting>
  <conditionalFormatting sqref="BO16:CB26">
    <cfRule type="expression" dxfId="25" priority="2" stopIfTrue="1">
      <formula>AND($BN16="○",BO$15="○")</formula>
    </cfRule>
  </conditionalFormatting>
  <conditionalFormatting sqref="CL16:CQ21">
    <cfRule type="expression" dxfId="24" priority="1" stopIfTrue="1">
      <formula>AND($CK16="○",CL$15="○")</formula>
    </cfRule>
  </conditionalFormatting>
  <dataValidations count="9">
    <dataValidation type="list" allowBlank="1" showInputMessage="1" showErrorMessage="1" sqref="N11 AI11 AB11" xr:uid="{00000000-0002-0000-0E00-000000000000}">
      <formula1>"1,2,3,4"</formula1>
    </dataValidation>
    <dataValidation type="list" allowBlank="1" showInputMessage="1" showErrorMessage="1" sqref="M11 AE11:AF11" xr:uid="{00000000-0002-0000-0E00-000001000000}">
      <formula1>"1,2"</formula1>
    </dataValidation>
    <dataValidation type="list" allowBlank="1" showInputMessage="1" showErrorMessage="1" sqref="L11" xr:uid="{00000000-0002-0000-0E00-000002000000}">
      <formula1>"1,2,3,4,5,6,7,8,9,10,11,12,13"</formula1>
    </dataValidation>
    <dataValidation type="list" allowBlank="1" showInputMessage="1" showErrorMessage="1" sqref="I11:J11 AG11 AD11" xr:uid="{00000000-0002-0000-0E00-000003000000}">
      <formula1>"1,2,3,4,5"</formula1>
    </dataValidation>
    <dataValidation type="list" allowBlank="1" showInputMessage="1" showErrorMessage="1" sqref="H11" xr:uid="{00000000-0002-0000-0E00-000004000000}">
      <formula1>"1,2,3,4,5,6,7"</formula1>
    </dataValidation>
    <dataValidation type="list" allowBlank="1" showInputMessage="1" showErrorMessage="1" sqref="G11 K11 AC11" xr:uid="{00000000-0002-0000-0E00-000005000000}">
      <formula1>"1,2,3,4,5,6"</formula1>
    </dataValidation>
    <dataValidation type="list" allowBlank="1" showInputMessage="1" showErrorMessage="1" sqref="F11" xr:uid="{00000000-0002-0000-0E00-000006000000}">
      <formula1>"1,2,3"</formula1>
    </dataValidation>
    <dataValidation type="list" allowBlank="1" showInputMessage="1" showErrorMessage="1" sqref="E11" xr:uid="{00000000-0002-0000-0E00-000007000000}">
      <formula1>"1,2,3,4,5,6,7,8,9,10,11,12,13,14,15,16"</formula1>
    </dataValidation>
    <dataValidation type="list" imeMode="off" allowBlank="1" showInputMessage="1" showErrorMessage="1" sqref="AN32 BI32 CF32" xr:uid="{00000000-0002-0000-0E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13</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23" priority="3" stopIfTrue="1">
      <formula>AND($AS16="○",AT$15="○")</formula>
    </cfRule>
  </conditionalFormatting>
  <conditionalFormatting sqref="BO16:CB26">
    <cfRule type="expression" dxfId="22" priority="2" stopIfTrue="1">
      <formula>AND($BN16="○",BO$15="○")</formula>
    </cfRule>
  </conditionalFormatting>
  <conditionalFormatting sqref="CL16:CQ21">
    <cfRule type="expression" dxfId="21" priority="1" stopIfTrue="1">
      <formula>AND($CK16="○",CL$15="○")</formula>
    </cfRule>
  </conditionalFormatting>
  <dataValidations count="9">
    <dataValidation type="list" imeMode="off" allowBlank="1" showInputMessage="1" showErrorMessage="1" sqref="AN32 BI32 CF32" xr:uid="{00000000-0002-0000-0F00-000000000000}">
      <formula1>"A,B,C,D,E"</formula1>
    </dataValidation>
    <dataValidation type="list" allowBlank="1" showInputMessage="1" showErrorMessage="1" sqref="E11" xr:uid="{00000000-0002-0000-0F00-000001000000}">
      <formula1>"1,2,3,4,5,6,7,8,9,10,11,12,13,14,15,16"</formula1>
    </dataValidation>
    <dataValidation type="list" allowBlank="1" showInputMessage="1" showErrorMessage="1" sqref="F11" xr:uid="{00000000-0002-0000-0F00-000002000000}">
      <formula1>"1,2,3"</formula1>
    </dataValidation>
    <dataValidation type="list" allowBlank="1" showInputMessage="1" showErrorMessage="1" sqref="G11 K11 AC11" xr:uid="{00000000-0002-0000-0F00-000003000000}">
      <formula1>"1,2,3,4,5,6"</formula1>
    </dataValidation>
    <dataValidation type="list" allowBlank="1" showInputMessage="1" showErrorMessage="1" sqref="H11" xr:uid="{00000000-0002-0000-0F00-000004000000}">
      <formula1>"1,2,3,4,5,6,7"</formula1>
    </dataValidation>
    <dataValidation type="list" allowBlank="1" showInputMessage="1" showErrorMessage="1" sqref="I11:J11 AG11 AD11" xr:uid="{00000000-0002-0000-0F00-000005000000}">
      <formula1>"1,2,3,4,5"</formula1>
    </dataValidation>
    <dataValidation type="list" allowBlank="1" showInputMessage="1" showErrorMessage="1" sqref="L11" xr:uid="{00000000-0002-0000-0F00-000006000000}">
      <formula1>"1,2,3,4,5,6,7,8,9,10,11,12,13"</formula1>
    </dataValidation>
    <dataValidation type="list" allowBlank="1" showInputMessage="1" showErrorMessage="1" sqref="M11 AE11:AF11" xr:uid="{00000000-0002-0000-0F00-000007000000}">
      <formula1>"1,2"</formula1>
    </dataValidation>
    <dataValidation type="list" allowBlank="1" showInputMessage="1" showErrorMessage="1" sqref="N11 AI11 AB11" xr:uid="{00000000-0002-0000-0F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14</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20" priority="3" stopIfTrue="1">
      <formula>AND($AS16="○",AT$15="○")</formula>
    </cfRule>
  </conditionalFormatting>
  <conditionalFormatting sqref="BO16:CB26">
    <cfRule type="expression" dxfId="19" priority="2" stopIfTrue="1">
      <formula>AND($BN16="○",BO$15="○")</formula>
    </cfRule>
  </conditionalFormatting>
  <conditionalFormatting sqref="CL16:CQ21">
    <cfRule type="expression" dxfId="18" priority="1" stopIfTrue="1">
      <formula>AND($CK16="○",CL$15="○")</formula>
    </cfRule>
  </conditionalFormatting>
  <dataValidations count="9">
    <dataValidation type="list" allowBlank="1" showInputMessage="1" showErrorMessage="1" sqref="N11 AI11 AB11" xr:uid="{00000000-0002-0000-1000-000000000000}">
      <formula1>"1,2,3,4"</formula1>
    </dataValidation>
    <dataValidation type="list" allowBlank="1" showInputMessage="1" showErrorMessage="1" sqref="M11 AE11:AF11" xr:uid="{00000000-0002-0000-1000-000001000000}">
      <formula1>"1,2"</formula1>
    </dataValidation>
    <dataValidation type="list" allowBlank="1" showInputMessage="1" showErrorMessage="1" sqref="L11" xr:uid="{00000000-0002-0000-1000-000002000000}">
      <formula1>"1,2,3,4,5,6,7,8,9,10,11,12,13"</formula1>
    </dataValidation>
    <dataValidation type="list" allowBlank="1" showInputMessage="1" showErrorMessage="1" sqref="I11:J11 AG11 AD11" xr:uid="{00000000-0002-0000-1000-000003000000}">
      <formula1>"1,2,3,4,5"</formula1>
    </dataValidation>
    <dataValidation type="list" allowBlank="1" showInputMessage="1" showErrorMessage="1" sqref="H11" xr:uid="{00000000-0002-0000-1000-000004000000}">
      <formula1>"1,2,3,4,5,6,7"</formula1>
    </dataValidation>
    <dataValidation type="list" allowBlank="1" showInputMessage="1" showErrorMessage="1" sqref="G11 K11 AC11" xr:uid="{00000000-0002-0000-1000-000005000000}">
      <formula1>"1,2,3,4,5,6"</formula1>
    </dataValidation>
    <dataValidation type="list" allowBlank="1" showInputMessage="1" showErrorMessage="1" sqref="F11" xr:uid="{00000000-0002-0000-1000-000006000000}">
      <formula1>"1,2,3"</formula1>
    </dataValidation>
    <dataValidation type="list" allowBlank="1" showInputMessage="1" showErrorMessage="1" sqref="E11" xr:uid="{00000000-0002-0000-1000-000007000000}">
      <formula1>"1,2,3,4,5,6,7,8,9,10,11,12,13,14,15,16"</formula1>
    </dataValidation>
    <dataValidation type="list" imeMode="off" allowBlank="1" showInputMessage="1" showErrorMessage="1" sqref="AN32 BI32 CF32" xr:uid="{00000000-0002-0000-10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15</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17" priority="3" stopIfTrue="1">
      <formula>AND($AS16="○",AT$15="○")</formula>
    </cfRule>
  </conditionalFormatting>
  <conditionalFormatting sqref="BO16:CB26">
    <cfRule type="expression" dxfId="16" priority="2" stopIfTrue="1">
      <formula>AND($BN16="○",BO$15="○")</formula>
    </cfRule>
  </conditionalFormatting>
  <conditionalFormatting sqref="CL16:CQ21">
    <cfRule type="expression" dxfId="15" priority="1" stopIfTrue="1">
      <formula>AND($CK16="○",CL$15="○")</formula>
    </cfRule>
  </conditionalFormatting>
  <dataValidations count="9">
    <dataValidation type="list" allowBlank="1" showInputMessage="1" showErrorMessage="1" sqref="N11 AI11 AB11" xr:uid="{00000000-0002-0000-1100-000000000000}">
      <formula1>"1,2,3,4"</formula1>
    </dataValidation>
    <dataValidation type="list" allowBlank="1" showInputMessage="1" showErrorMessage="1" sqref="M11 AE11:AF11" xr:uid="{00000000-0002-0000-1100-000001000000}">
      <formula1>"1,2"</formula1>
    </dataValidation>
    <dataValidation type="list" allowBlank="1" showInputMessage="1" showErrorMessage="1" sqref="L11" xr:uid="{00000000-0002-0000-1100-000002000000}">
      <formula1>"1,2,3,4,5,6,7,8,9,10,11,12,13"</formula1>
    </dataValidation>
    <dataValidation type="list" allowBlank="1" showInputMessage="1" showErrorMessage="1" sqref="I11:J11 AG11 AD11" xr:uid="{00000000-0002-0000-1100-000003000000}">
      <formula1>"1,2,3,4,5"</formula1>
    </dataValidation>
    <dataValidation type="list" allowBlank="1" showInputMessage="1" showErrorMessage="1" sqref="H11" xr:uid="{00000000-0002-0000-1100-000004000000}">
      <formula1>"1,2,3,4,5,6,7"</formula1>
    </dataValidation>
    <dataValidation type="list" allowBlank="1" showInputMessage="1" showErrorMessage="1" sqref="G11 K11 AC11" xr:uid="{00000000-0002-0000-1100-000005000000}">
      <formula1>"1,2,3,4,5,6"</formula1>
    </dataValidation>
    <dataValidation type="list" allowBlank="1" showInputMessage="1" showErrorMessage="1" sqref="F11" xr:uid="{00000000-0002-0000-1100-000006000000}">
      <formula1>"1,2,3"</formula1>
    </dataValidation>
    <dataValidation type="list" allowBlank="1" showInputMessage="1" showErrorMessage="1" sqref="E11" xr:uid="{00000000-0002-0000-1100-000007000000}">
      <formula1>"1,2,3,4,5,6,7,8,9,10,11,12,13,14,15,16"</formula1>
    </dataValidation>
    <dataValidation type="list" imeMode="off" allowBlank="1" showInputMessage="1" showErrorMessage="1" sqref="AN32 BI32 CF32" xr:uid="{00000000-0002-0000-11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16</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14" priority="3" stopIfTrue="1">
      <formula>AND($AS16="○",AT$15="○")</formula>
    </cfRule>
  </conditionalFormatting>
  <conditionalFormatting sqref="BO16:CB26">
    <cfRule type="expression" dxfId="13" priority="2" stopIfTrue="1">
      <formula>AND($BN16="○",BO$15="○")</formula>
    </cfRule>
  </conditionalFormatting>
  <conditionalFormatting sqref="CL16:CQ21">
    <cfRule type="expression" dxfId="12" priority="1" stopIfTrue="1">
      <formula>AND($CK16="○",CL$15="○")</formula>
    </cfRule>
  </conditionalFormatting>
  <dataValidations count="9">
    <dataValidation type="list" imeMode="off" allowBlank="1" showInputMessage="1" showErrorMessage="1" sqref="AN32 BI32 CF32" xr:uid="{00000000-0002-0000-1200-000000000000}">
      <formula1>"A,B,C,D,E"</formula1>
    </dataValidation>
    <dataValidation type="list" allowBlank="1" showInputMessage="1" showErrorMessage="1" sqref="E11" xr:uid="{00000000-0002-0000-1200-000001000000}">
      <formula1>"1,2,3,4,5,6,7,8,9,10,11,12,13,14,15,16"</formula1>
    </dataValidation>
    <dataValidation type="list" allowBlank="1" showInputMessage="1" showErrorMessage="1" sqref="F11" xr:uid="{00000000-0002-0000-1200-000002000000}">
      <formula1>"1,2,3"</formula1>
    </dataValidation>
    <dataValidation type="list" allowBlank="1" showInputMessage="1" showErrorMessage="1" sqref="G11 K11 AC11" xr:uid="{00000000-0002-0000-1200-000003000000}">
      <formula1>"1,2,3,4,5,6"</formula1>
    </dataValidation>
    <dataValidation type="list" allowBlank="1" showInputMessage="1" showErrorMessage="1" sqref="H11" xr:uid="{00000000-0002-0000-1200-000004000000}">
      <formula1>"1,2,3,4,5,6,7"</formula1>
    </dataValidation>
    <dataValidation type="list" allowBlank="1" showInputMessage="1" showErrorMessage="1" sqref="I11:J11 AG11 AD11" xr:uid="{00000000-0002-0000-1200-000005000000}">
      <formula1>"1,2,3,4,5"</formula1>
    </dataValidation>
    <dataValidation type="list" allowBlank="1" showInputMessage="1" showErrorMessage="1" sqref="L11" xr:uid="{00000000-0002-0000-1200-000006000000}">
      <formula1>"1,2,3,4,5,6,7,8,9,10,11,12,13"</formula1>
    </dataValidation>
    <dataValidation type="list" allowBlank="1" showInputMessage="1" showErrorMessage="1" sqref="M11 AE11:AF11" xr:uid="{00000000-0002-0000-1200-000007000000}">
      <formula1>"1,2"</formula1>
    </dataValidation>
    <dataValidation type="list" allowBlank="1" showInputMessage="1" showErrorMessage="1" sqref="N11 AI11 AB11" xr:uid="{00000000-0002-0000-12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156"/>
  <sheetViews>
    <sheetView showGridLines="0" tabSelected="1" view="pageBreakPreview" zoomScale="85" zoomScaleNormal="85" zoomScaleSheetLayoutView="85" workbookViewId="0">
      <pane ySplit="4" topLeftCell="A5" activePane="bottomLeft" state="frozen"/>
      <selection pane="bottomLeft" sqref="A1:F3"/>
    </sheetView>
  </sheetViews>
  <sheetFormatPr defaultRowHeight="13" x14ac:dyDescent="0.2"/>
  <cols>
    <col min="1" max="1" width="5.90625" customWidth="1"/>
    <col min="2" max="2" width="57.6328125" customWidth="1"/>
    <col min="5" max="5" width="5.90625" customWidth="1"/>
    <col min="6" max="6" width="57.6328125" customWidth="1"/>
  </cols>
  <sheetData>
    <row r="1" spans="1:6" x14ac:dyDescent="0.2">
      <c r="A1" s="244" t="s">
        <v>281</v>
      </c>
      <c r="B1" s="244"/>
      <c r="C1" s="244"/>
      <c r="D1" s="244"/>
      <c r="E1" s="244"/>
      <c r="F1" s="244"/>
    </row>
    <row r="2" spans="1:6" x14ac:dyDescent="0.2">
      <c r="A2" s="244"/>
      <c r="B2" s="244"/>
      <c r="C2" s="244"/>
      <c r="D2" s="244"/>
      <c r="E2" s="244"/>
      <c r="F2" s="244"/>
    </row>
    <row r="3" spans="1:6" x14ac:dyDescent="0.2">
      <c r="A3" s="244"/>
      <c r="B3" s="244"/>
      <c r="C3" s="244"/>
      <c r="D3" s="244"/>
      <c r="E3" s="244"/>
      <c r="F3" s="244"/>
    </row>
    <row r="4" spans="1:6" x14ac:dyDescent="0.2">
      <c r="A4" s="4"/>
      <c r="B4" s="4"/>
      <c r="C4" s="4"/>
      <c r="D4" s="4"/>
      <c r="E4" s="4"/>
      <c r="F4" s="4"/>
    </row>
    <row r="5" spans="1:6" x14ac:dyDescent="0.2">
      <c r="E5" s="4"/>
      <c r="F5" s="4"/>
    </row>
    <row r="6" spans="1:6" x14ac:dyDescent="0.2">
      <c r="A6" t="s">
        <v>282</v>
      </c>
      <c r="E6" t="s">
        <v>170</v>
      </c>
    </row>
    <row r="7" spans="1:6" x14ac:dyDescent="0.2">
      <c r="A7" s="30">
        <v>1</v>
      </c>
      <c r="B7" s="61" t="s">
        <v>283</v>
      </c>
      <c r="E7" s="46">
        <v>1</v>
      </c>
      <c r="F7" s="46" t="s">
        <v>171</v>
      </c>
    </row>
    <row r="8" spans="1:6" x14ac:dyDescent="0.2">
      <c r="A8" s="30">
        <v>2</v>
      </c>
      <c r="B8" s="61" t="s">
        <v>284</v>
      </c>
      <c r="E8" s="46">
        <v>2</v>
      </c>
      <c r="F8" s="46" t="s">
        <v>172</v>
      </c>
    </row>
    <row r="9" spans="1:6" x14ac:dyDescent="0.2">
      <c r="A9" s="30">
        <v>3</v>
      </c>
      <c r="B9" s="61" t="s">
        <v>285</v>
      </c>
      <c r="E9" s="47">
        <v>3</v>
      </c>
      <c r="F9" s="241" t="s">
        <v>323</v>
      </c>
    </row>
    <row r="10" spans="1:6" x14ac:dyDescent="0.2">
      <c r="A10" s="30">
        <v>4</v>
      </c>
      <c r="B10" s="61" t="s">
        <v>286</v>
      </c>
      <c r="E10" s="48"/>
      <c r="F10" s="241"/>
    </row>
    <row r="11" spans="1:6" x14ac:dyDescent="0.2">
      <c r="A11" s="30">
        <v>5</v>
      </c>
      <c r="B11" s="62" t="s">
        <v>118</v>
      </c>
      <c r="E11" s="30">
        <v>4</v>
      </c>
      <c r="F11" s="30" t="s">
        <v>173</v>
      </c>
    </row>
    <row r="12" spans="1:6" x14ac:dyDescent="0.2">
      <c r="A12" s="30">
        <v>6</v>
      </c>
      <c r="B12" s="62" t="s">
        <v>119</v>
      </c>
      <c r="E12" s="5"/>
      <c r="F12" s="5"/>
    </row>
    <row r="13" spans="1:6" x14ac:dyDescent="0.2">
      <c r="A13" s="30">
        <v>7</v>
      </c>
      <c r="B13" s="30" t="s">
        <v>120</v>
      </c>
      <c r="E13" s="5"/>
      <c r="F13" s="5"/>
    </row>
    <row r="14" spans="1:6" x14ac:dyDescent="0.2">
      <c r="A14" s="30">
        <v>8</v>
      </c>
      <c r="B14" s="30" t="s">
        <v>121</v>
      </c>
      <c r="E14" s="37" t="s">
        <v>174</v>
      </c>
      <c r="F14" s="37"/>
    </row>
    <row r="15" spans="1:6" ht="13.5" customHeight="1" x14ac:dyDescent="0.2">
      <c r="A15" s="30">
        <v>9</v>
      </c>
      <c r="B15" s="30" t="s">
        <v>122</v>
      </c>
      <c r="E15" s="38">
        <v>1</v>
      </c>
      <c r="F15" s="239" t="s">
        <v>175</v>
      </c>
    </row>
    <row r="16" spans="1:6" x14ac:dyDescent="0.2">
      <c r="A16" s="30">
        <v>10</v>
      </c>
      <c r="B16" s="30" t="s">
        <v>123</v>
      </c>
      <c r="E16" s="39"/>
      <c r="F16" s="240"/>
    </row>
    <row r="17" spans="1:6" x14ac:dyDescent="0.2">
      <c r="A17" s="30">
        <v>11</v>
      </c>
      <c r="B17" s="30" t="s">
        <v>124</v>
      </c>
      <c r="E17" s="40">
        <v>2</v>
      </c>
      <c r="F17" s="45" t="s">
        <v>176</v>
      </c>
    </row>
    <row r="18" spans="1:6" x14ac:dyDescent="0.2">
      <c r="A18" s="30">
        <v>12</v>
      </c>
      <c r="B18" s="30" t="s">
        <v>125</v>
      </c>
      <c r="E18" s="36">
        <v>3</v>
      </c>
      <c r="F18" s="36" t="s">
        <v>177</v>
      </c>
    </row>
    <row r="19" spans="1:6" x14ac:dyDescent="0.2">
      <c r="A19" s="62">
        <v>13</v>
      </c>
      <c r="B19" s="62" t="s">
        <v>126</v>
      </c>
      <c r="E19" s="36">
        <v>4</v>
      </c>
      <c r="F19" s="36" t="s">
        <v>173</v>
      </c>
    </row>
    <row r="20" spans="1:6" x14ac:dyDescent="0.2">
      <c r="A20" s="63">
        <v>14</v>
      </c>
      <c r="B20" s="64" t="s">
        <v>297</v>
      </c>
      <c r="E20" s="37"/>
      <c r="F20" s="37"/>
    </row>
    <row r="21" spans="1:6" x14ac:dyDescent="0.2">
      <c r="A21" s="63">
        <v>15</v>
      </c>
      <c r="B21" s="64" t="s">
        <v>298</v>
      </c>
      <c r="E21" s="37"/>
      <c r="F21" s="37"/>
    </row>
    <row r="22" spans="1:6" x14ac:dyDescent="0.2">
      <c r="A22" s="63">
        <v>16</v>
      </c>
      <c r="B22" s="245" t="s">
        <v>306</v>
      </c>
      <c r="E22" s="37"/>
      <c r="F22" s="37"/>
    </row>
    <row r="23" spans="1:6" x14ac:dyDescent="0.2">
      <c r="A23" s="65"/>
      <c r="B23" s="246"/>
      <c r="E23" s="37"/>
      <c r="F23" s="37"/>
    </row>
    <row r="24" spans="1:6" x14ac:dyDescent="0.2">
      <c r="A24" s="5"/>
      <c r="B24" s="35"/>
      <c r="E24" s="3" t="s">
        <v>187</v>
      </c>
      <c r="F24" s="3"/>
    </row>
    <row r="25" spans="1:6" x14ac:dyDescent="0.2">
      <c r="A25" s="5"/>
      <c r="B25" s="35"/>
      <c r="E25" s="38">
        <v>1</v>
      </c>
      <c r="F25" s="239" t="s">
        <v>188</v>
      </c>
    </row>
    <row r="26" spans="1:6" x14ac:dyDescent="0.2">
      <c r="A26" t="s">
        <v>127</v>
      </c>
      <c r="E26" s="39"/>
      <c r="F26" s="240"/>
    </row>
    <row r="27" spans="1:6" x14ac:dyDescent="0.2">
      <c r="A27" s="30">
        <v>1</v>
      </c>
      <c r="B27" s="30" t="s">
        <v>128</v>
      </c>
      <c r="E27" s="38">
        <v>2</v>
      </c>
      <c r="F27" s="239" t="s">
        <v>189</v>
      </c>
    </row>
    <row r="28" spans="1:6" x14ac:dyDescent="0.2">
      <c r="A28" s="30">
        <v>2</v>
      </c>
      <c r="B28" s="30" t="s">
        <v>129</v>
      </c>
      <c r="E28" s="39"/>
      <c r="F28" s="240"/>
    </row>
    <row r="29" spans="1:6" x14ac:dyDescent="0.2">
      <c r="A29" s="30">
        <v>3</v>
      </c>
      <c r="B29" s="30" t="s">
        <v>130</v>
      </c>
      <c r="E29" s="38">
        <v>3</v>
      </c>
      <c r="F29" s="239" t="s">
        <v>190</v>
      </c>
    </row>
    <row r="30" spans="1:6" x14ac:dyDescent="0.2">
      <c r="A30" s="5"/>
      <c r="B30" s="5"/>
      <c r="E30" s="39"/>
      <c r="F30" s="240"/>
    </row>
    <row r="31" spans="1:6" x14ac:dyDescent="0.2">
      <c r="A31" s="5"/>
      <c r="B31" s="5"/>
      <c r="E31" s="38">
        <v>4</v>
      </c>
      <c r="F31" s="239" t="s">
        <v>191</v>
      </c>
    </row>
    <row r="32" spans="1:6" x14ac:dyDescent="0.2">
      <c r="A32" t="s">
        <v>131</v>
      </c>
      <c r="E32" s="39"/>
      <c r="F32" s="240"/>
    </row>
    <row r="33" spans="1:6" ht="13.5" customHeight="1" x14ac:dyDescent="0.2">
      <c r="A33" s="30">
        <v>1</v>
      </c>
      <c r="B33" s="30" t="s">
        <v>132</v>
      </c>
      <c r="E33" s="38">
        <v>5</v>
      </c>
      <c r="F33" s="239" t="s">
        <v>192</v>
      </c>
    </row>
    <row r="34" spans="1:6" x14ac:dyDescent="0.2">
      <c r="A34" s="30">
        <v>2</v>
      </c>
      <c r="B34" s="30" t="s">
        <v>133</v>
      </c>
      <c r="E34" s="39"/>
      <c r="F34" s="240"/>
    </row>
    <row r="35" spans="1:6" ht="13.5" customHeight="1" x14ac:dyDescent="0.2">
      <c r="A35" s="31">
        <v>3</v>
      </c>
      <c r="B35" s="247" t="s">
        <v>134</v>
      </c>
      <c r="E35" s="38">
        <v>6</v>
      </c>
      <c r="F35" s="239" t="s">
        <v>193</v>
      </c>
    </row>
    <row r="36" spans="1:6" x14ac:dyDescent="0.2">
      <c r="A36" s="32"/>
      <c r="B36" s="248"/>
      <c r="E36" s="39"/>
      <c r="F36" s="240"/>
    </row>
    <row r="37" spans="1:6" ht="13.5" customHeight="1" x14ac:dyDescent="0.2">
      <c r="A37" s="30">
        <v>4</v>
      </c>
      <c r="B37" s="33" t="s">
        <v>135</v>
      </c>
      <c r="E37" s="3"/>
      <c r="F37" s="3"/>
    </row>
    <row r="38" spans="1:6" x14ac:dyDescent="0.2">
      <c r="A38" s="30">
        <v>5</v>
      </c>
      <c r="B38" s="30" t="s">
        <v>136</v>
      </c>
      <c r="E38" s="3"/>
      <c r="F38" s="3"/>
    </row>
    <row r="39" spans="1:6" ht="13.5" customHeight="1" x14ac:dyDescent="0.2">
      <c r="A39" s="30">
        <v>6</v>
      </c>
      <c r="B39" s="30" t="s">
        <v>137</v>
      </c>
      <c r="E39" s="3" t="s">
        <v>178</v>
      </c>
      <c r="F39" s="3"/>
    </row>
    <row r="40" spans="1:6" x14ac:dyDescent="0.2">
      <c r="A40" s="5"/>
      <c r="B40" s="5"/>
      <c r="E40" s="36">
        <v>1</v>
      </c>
      <c r="F40" s="36" t="s">
        <v>194</v>
      </c>
    </row>
    <row r="41" spans="1:6" ht="13.5" customHeight="1" x14ac:dyDescent="0.2">
      <c r="A41" s="5"/>
      <c r="B41" s="5"/>
      <c r="E41" s="36">
        <v>2</v>
      </c>
      <c r="F41" s="36" t="s">
        <v>179</v>
      </c>
    </row>
    <row r="42" spans="1:6" x14ac:dyDescent="0.2">
      <c r="A42" t="s">
        <v>138</v>
      </c>
      <c r="E42" s="36">
        <v>3</v>
      </c>
      <c r="F42" s="36" t="s">
        <v>180</v>
      </c>
    </row>
    <row r="43" spans="1:6" ht="13.5" customHeight="1" x14ac:dyDescent="0.2">
      <c r="A43" s="46">
        <v>1</v>
      </c>
      <c r="B43" s="46" t="s">
        <v>139</v>
      </c>
      <c r="E43" s="36">
        <v>4</v>
      </c>
      <c r="F43" s="36" t="s">
        <v>181</v>
      </c>
    </row>
    <row r="44" spans="1:6" x14ac:dyDescent="0.2">
      <c r="A44" s="46">
        <v>2</v>
      </c>
      <c r="B44" s="46" t="s">
        <v>140</v>
      </c>
      <c r="E44" s="36">
        <v>5</v>
      </c>
      <c r="F44" s="36" t="s">
        <v>182</v>
      </c>
    </row>
    <row r="45" spans="1:6" x14ac:dyDescent="0.2">
      <c r="A45" s="46">
        <v>3</v>
      </c>
      <c r="B45" s="46" t="s">
        <v>141</v>
      </c>
      <c r="E45" s="3"/>
      <c r="F45" s="3"/>
    </row>
    <row r="46" spans="1:6" x14ac:dyDescent="0.2">
      <c r="A46" s="46">
        <v>4</v>
      </c>
      <c r="B46" s="46" t="s">
        <v>142</v>
      </c>
      <c r="E46" s="3"/>
      <c r="F46" s="3"/>
    </row>
    <row r="47" spans="1:6" x14ac:dyDescent="0.2">
      <c r="A47" s="46">
        <v>5</v>
      </c>
      <c r="B47" s="46" t="s">
        <v>242</v>
      </c>
      <c r="E47" s="3" t="s">
        <v>205</v>
      </c>
      <c r="F47" s="3"/>
    </row>
    <row r="48" spans="1:6" x14ac:dyDescent="0.2">
      <c r="A48" s="49">
        <v>6</v>
      </c>
      <c r="B48" s="241" t="s">
        <v>143</v>
      </c>
      <c r="E48" s="36">
        <v>1</v>
      </c>
      <c r="F48" s="36" t="s">
        <v>206</v>
      </c>
    </row>
    <row r="49" spans="1:6" x14ac:dyDescent="0.2">
      <c r="A49" s="50"/>
      <c r="B49" s="241"/>
      <c r="E49" s="36">
        <v>2</v>
      </c>
      <c r="F49" s="36" t="s">
        <v>207</v>
      </c>
    </row>
    <row r="50" spans="1:6" x14ac:dyDescent="0.2">
      <c r="A50" s="46">
        <v>7</v>
      </c>
      <c r="B50" s="53" t="s">
        <v>144</v>
      </c>
      <c r="E50" s="3"/>
      <c r="F50" s="3"/>
    </row>
    <row r="51" spans="1:6" x14ac:dyDescent="0.2">
      <c r="A51" s="51"/>
      <c r="B51" s="52"/>
      <c r="E51" s="3"/>
      <c r="F51" s="3"/>
    </row>
    <row r="52" spans="1:6" x14ac:dyDescent="0.2">
      <c r="A52" t="s">
        <v>244</v>
      </c>
      <c r="E52" s="3" t="s">
        <v>195</v>
      </c>
      <c r="F52" s="3"/>
    </row>
    <row r="53" spans="1:6" x14ac:dyDescent="0.2">
      <c r="A53" s="30">
        <v>1</v>
      </c>
      <c r="B53" s="30" t="s">
        <v>145</v>
      </c>
      <c r="E53" s="38">
        <v>1</v>
      </c>
      <c r="F53" s="239" t="s">
        <v>196</v>
      </c>
    </row>
    <row r="54" spans="1:6" x14ac:dyDescent="0.2">
      <c r="A54" s="30">
        <v>2</v>
      </c>
      <c r="B54" s="30" t="s">
        <v>146</v>
      </c>
      <c r="E54" s="39"/>
      <c r="F54" s="240"/>
    </row>
    <row r="55" spans="1:6" x14ac:dyDescent="0.2">
      <c r="A55" s="30">
        <v>3</v>
      </c>
      <c r="B55" s="30" t="s">
        <v>147</v>
      </c>
      <c r="E55" s="38">
        <v>2</v>
      </c>
      <c r="F55" s="239" t="s">
        <v>197</v>
      </c>
    </row>
    <row r="56" spans="1:6" ht="13.5" customHeight="1" x14ac:dyDescent="0.2">
      <c r="A56" s="30">
        <v>4</v>
      </c>
      <c r="B56" s="30" t="s">
        <v>148</v>
      </c>
      <c r="E56" s="39"/>
      <c r="F56" s="240"/>
    </row>
    <row r="57" spans="1:6" x14ac:dyDescent="0.2">
      <c r="A57" s="30">
        <v>5</v>
      </c>
      <c r="B57" s="30" t="s">
        <v>149</v>
      </c>
      <c r="E57" s="3"/>
      <c r="F57" s="3"/>
    </row>
    <row r="58" spans="1:6" ht="13.5" customHeight="1" x14ac:dyDescent="0.2">
      <c r="A58" s="5"/>
      <c r="B58" s="5"/>
      <c r="E58" s="3"/>
      <c r="F58" s="3"/>
    </row>
    <row r="59" spans="1:6" x14ac:dyDescent="0.2">
      <c r="A59" s="5"/>
      <c r="B59" s="5"/>
      <c r="E59" s="3" t="s">
        <v>198</v>
      </c>
      <c r="F59" s="3"/>
    </row>
    <row r="60" spans="1:6" x14ac:dyDescent="0.2">
      <c r="A60" s="5" t="s">
        <v>243</v>
      </c>
      <c r="B60" s="5"/>
      <c r="E60" s="36">
        <v>1</v>
      </c>
      <c r="F60" s="36" t="s">
        <v>199</v>
      </c>
    </row>
    <row r="61" spans="1:6" x14ac:dyDescent="0.2">
      <c r="A61" s="30">
        <v>1</v>
      </c>
      <c r="B61" s="30" t="s">
        <v>150</v>
      </c>
      <c r="E61" s="36">
        <v>2</v>
      </c>
      <c r="F61" s="36" t="s">
        <v>200</v>
      </c>
    </row>
    <row r="62" spans="1:6" x14ac:dyDescent="0.2">
      <c r="A62" s="30">
        <v>2</v>
      </c>
      <c r="B62" s="30" t="s">
        <v>151</v>
      </c>
      <c r="E62" s="36">
        <v>3</v>
      </c>
      <c r="F62" s="36" t="s">
        <v>287</v>
      </c>
    </row>
    <row r="63" spans="1:6" x14ac:dyDescent="0.2">
      <c r="A63" s="30">
        <v>3</v>
      </c>
      <c r="B63" s="30" t="s">
        <v>147</v>
      </c>
      <c r="E63" s="36">
        <v>4</v>
      </c>
      <c r="F63" s="36" t="s">
        <v>288</v>
      </c>
    </row>
    <row r="64" spans="1:6" x14ac:dyDescent="0.2">
      <c r="A64" s="30">
        <v>4</v>
      </c>
      <c r="B64" s="30" t="s">
        <v>148</v>
      </c>
      <c r="E64" s="36">
        <v>5</v>
      </c>
      <c r="F64" s="36" t="s">
        <v>289</v>
      </c>
    </row>
    <row r="65" spans="1:6" x14ac:dyDescent="0.2">
      <c r="A65" s="30">
        <v>5</v>
      </c>
      <c r="B65" s="30" t="s">
        <v>152</v>
      </c>
      <c r="E65" s="3"/>
      <c r="F65" s="3"/>
    </row>
    <row r="66" spans="1:6" x14ac:dyDescent="0.2">
      <c r="A66" s="5"/>
      <c r="B66" s="5"/>
      <c r="E66" s="3"/>
      <c r="F66" s="3"/>
    </row>
    <row r="67" spans="1:6" x14ac:dyDescent="0.2">
      <c r="A67" s="5"/>
      <c r="B67" s="5"/>
      <c r="E67" s="3" t="s">
        <v>201</v>
      </c>
      <c r="F67" s="3"/>
    </row>
    <row r="68" spans="1:6" x14ac:dyDescent="0.2">
      <c r="A68" t="s">
        <v>185</v>
      </c>
      <c r="E68" s="38">
        <v>1</v>
      </c>
      <c r="F68" s="239" t="s">
        <v>202</v>
      </c>
    </row>
    <row r="69" spans="1:6" x14ac:dyDescent="0.2">
      <c r="A69" s="30">
        <v>1</v>
      </c>
      <c r="B69" s="30" t="s">
        <v>183</v>
      </c>
      <c r="E69" s="39"/>
      <c r="F69" s="240"/>
    </row>
    <row r="70" spans="1:6" x14ac:dyDescent="0.2">
      <c r="A70" s="30">
        <v>2</v>
      </c>
      <c r="B70" s="30" t="s">
        <v>184</v>
      </c>
      <c r="E70" s="38">
        <v>2</v>
      </c>
      <c r="F70" s="239" t="s">
        <v>203</v>
      </c>
    </row>
    <row r="71" spans="1:6" ht="13.5" customHeight="1" x14ac:dyDescent="0.2">
      <c r="A71" s="30">
        <v>3</v>
      </c>
      <c r="B71" s="61" t="s">
        <v>290</v>
      </c>
      <c r="E71" s="39"/>
      <c r="F71" s="240"/>
    </row>
    <row r="72" spans="1:6" x14ac:dyDescent="0.2">
      <c r="A72" s="30">
        <v>4</v>
      </c>
      <c r="B72" s="66" t="s">
        <v>291</v>
      </c>
      <c r="E72" s="38">
        <v>3</v>
      </c>
      <c r="F72" s="242" t="s">
        <v>307</v>
      </c>
    </row>
    <row r="73" spans="1:6" ht="13.5" customHeight="1" x14ac:dyDescent="0.2">
      <c r="A73" s="30">
        <v>5</v>
      </c>
      <c r="B73" s="30" t="s">
        <v>292</v>
      </c>
      <c r="E73" s="39"/>
      <c r="F73" s="243"/>
    </row>
    <row r="74" spans="1:6" x14ac:dyDescent="0.2">
      <c r="A74" s="30">
        <v>6</v>
      </c>
      <c r="B74" s="30" t="s">
        <v>153</v>
      </c>
      <c r="E74" s="36">
        <v>4</v>
      </c>
      <c r="F74" s="36" t="s">
        <v>204</v>
      </c>
    </row>
    <row r="75" spans="1:6" ht="13.5" customHeight="1" x14ac:dyDescent="0.2">
      <c r="A75" s="5"/>
      <c r="B75" s="5"/>
      <c r="E75" s="3"/>
      <c r="F75" s="3"/>
    </row>
    <row r="76" spans="1:6" x14ac:dyDescent="0.2">
      <c r="A76" s="5"/>
      <c r="B76" s="5"/>
      <c r="E76" s="3"/>
      <c r="F76" s="3"/>
    </row>
    <row r="77" spans="1:6" x14ac:dyDescent="0.2">
      <c r="A77" t="s">
        <v>154</v>
      </c>
    </row>
    <row r="78" spans="1:6" x14ac:dyDescent="0.2">
      <c r="A78" s="30">
        <v>1</v>
      </c>
      <c r="B78" s="30" t="s">
        <v>155</v>
      </c>
    </row>
    <row r="79" spans="1:6" x14ac:dyDescent="0.2">
      <c r="A79" s="30">
        <v>2</v>
      </c>
      <c r="B79" s="30" t="s">
        <v>156</v>
      </c>
    </row>
    <row r="80" spans="1:6" x14ac:dyDescent="0.2">
      <c r="A80" s="30">
        <v>3</v>
      </c>
      <c r="B80" s="30" t="s">
        <v>157</v>
      </c>
      <c r="E80" s="3"/>
      <c r="F80" s="3"/>
    </row>
    <row r="81" spans="1:6" x14ac:dyDescent="0.2">
      <c r="A81" s="30">
        <v>4</v>
      </c>
      <c r="B81" s="30" t="s">
        <v>158</v>
      </c>
      <c r="E81" s="3"/>
      <c r="F81" s="3"/>
    </row>
    <row r="82" spans="1:6" x14ac:dyDescent="0.2">
      <c r="A82" s="30">
        <v>5</v>
      </c>
      <c r="B82" s="30" t="s">
        <v>159</v>
      </c>
      <c r="E82" s="3"/>
      <c r="F82" s="3"/>
    </row>
    <row r="83" spans="1:6" x14ac:dyDescent="0.2">
      <c r="A83" s="30">
        <v>6</v>
      </c>
      <c r="B83" s="30" t="s">
        <v>160</v>
      </c>
      <c r="E83" s="3"/>
      <c r="F83" s="3"/>
    </row>
    <row r="84" spans="1:6" x14ac:dyDescent="0.2">
      <c r="A84" s="30">
        <v>7</v>
      </c>
      <c r="B84" s="30" t="s">
        <v>161</v>
      </c>
      <c r="E84" s="3"/>
      <c r="F84" s="3"/>
    </row>
    <row r="85" spans="1:6" x14ac:dyDescent="0.2">
      <c r="A85" s="30">
        <v>8</v>
      </c>
      <c r="B85" s="30" t="s">
        <v>162</v>
      </c>
      <c r="E85" s="3"/>
      <c r="F85" s="3"/>
    </row>
    <row r="86" spans="1:6" x14ac:dyDescent="0.2">
      <c r="A86" s="30">
        <v>9</v>
      </c>
      <c r="B86" s="30" t="s">
        <v>163</v>
      </c>
      <c r="E86" s="3"/>
      <c r="F86" s="3"/>
    </row>
    <row r="87" spans="1:6" x14ac:dyDescent="0.2">
      <c r="A87" s="30">
        <v>10</v>
      </c>
      <c r="B87" s="30" t="s">
        <v>164</v>
      </c>
      <c r="E87" s="3"/>
      <c r="F87" s="3"/>
    </row>
    <row r="88" spans="1:6" x14ac:dyDescent="0.2">
      <c r="A88" s="30">
        <v>11</v>
      </c>
      <c r="B88" s="30" t="s">
        <v>165</v>
      </c>
      <c r="E88" s="3"/>
      <c r="F88" s="3"/>
    </row>
    <row r="89" spans="1:6" x14ac:dyDescent="0.2">
      <c r="A89" s="30">
        <v>12</v>
      </c>
      <c r="B89" s="30" t="s">
        <v>166</v>
      </c>
      <c r="E89" s="3"/>
      <c r="F89" s="3"/>
    </row>
    <row r="90" spans="1:6" x14ac:dyDescent="0.2">
      <c r="A90" s="30">
        <v>13</v>
      </c>
      <c r="B90" s="30" t="s">
        <v>167</v>
      </c>
      <c r="E90" s="3"/>
      <c r="F90" s="3"/>
    </row>
    <row r="91" spans="1:6" x14ac:dyDescent="0.2">
      <c r="A91" s="5"/>
      <c r="B91" s="5"/>
      <c r="E91" s="3"/>
      <c r="F91" s="3"/>
    </row>
    <row r="92" spans="1:6" x14ac:dyDescent="0.2">
      <c r="A92" s="5"/>
      <c r="B92" s="5"/>
      <c r="E92" s="3"/>
      <c r="F92" s="3"/>
    </row>
    <row r="93" spans="1:6" x14ac:dyDescent="0.2">
      <c r="A93" t="s">
        <v>14</v>
      </c>
      <c r="E93" s="3"/>
      <c r="F93" s="3"/>
    </row>
    <row r="94" spans="1:6" ht="26" x14ac:dyDescent="0.2">
      <c r="A94" s="31">
        <v>1</v>
      </c>
      <c r="B94" s="34" t="s">
        <v>168</v>
      </c>
      <c r="E94" s="3"/>
      <c r="F94" s="3"/>
    </row>
    <row r="95" spans="1:6" x14ac:dyDescent="0.2">
      <c r="A95" s="30">
        <v>2</v>
      </c>
      <c r="B95" s="30" t="s">
        <v>169</v>
      </c>
      <c r="E95" s="3"/>
      <c r="F95" s="3"/>
    </row>
    <row r="96" spans="1:6" x14ac:dyDescent="0.2">
      <c r="A96" s="5"/>
      <c r="B96" s="5"/>
      <c r="E96" s="3"/>
      <c r="F96" s="3"/>
    </row>
    <row r="97" spans="1:6" x14ac:dyDescent="0.2">
      <c r="A97" s="5"/>
      <c r="B97" s="5"/>
      <c r="E97" s="3"/>
      <c r="F97" s="3"/>
    </row>
    <row r="98" spans="1:6" x14ac:dyDescent="0.2">
      <c r="E98" s="3"/>
      <c r="F98" s="3"/>
    </row>
    <row r="104" spans="1:6" x14ac:dyDescent="0.2">
      <c r="A104" s="5"/>
      <c r="B104" s="5"/>
    </row>
    <row r="105" spans="1:6" x14ac:dyDescent="0.2">
      <c r="A105" s="5"/>
      <c r="B105" s="5"/>
    </row>
    <row r="123" ht="13.5" customHeight="1" x14ac:dyDescent="0.2"/>
    <row r="156" ht="13.5" customHeight="1" x14ac:dyDescent="0.2"/>
  </sheetData>
  <mergeCells count="17">
    <mergeCell ref="F29:F30"/>
    <mergeCell ref="F31:F32"/>
    <mergeCell ref="B48:B49"/>
    <mergeCell ref="F55:F56"/>
    <mergeCell ref="F72:F73"/>
    <mergeCell ref="A1:F3"/>
    <mergeCell ref="F9:F10"/>
    <mergeCell ref="F15:F16"/>
    <mergeCell ref="F33:F34"/>
    <mergeCell ref="B22:B23"/>
    <mergeCell ref="B35:B36"/>
    <mergeCell ref="F35:F36"/>
    <mergeCell ref="F53:F54"/>
    <mergeCell ref="F68:F69"/>
    <mergeCell ref="F70:F71"/>
    <mergeCell ref="F25:F26"/>
    <mergeCell ref="F27:F28"/>
  </mergeCells>
  <phoneticPr fontId="16"/>
  <printOptions horizontalCentered="1"/>
  <pageMargins left="0.19685039370078741" right="0.19685039370078741" top="0.39370078740157483" bottom="0.39370078740157483" header="0.39370078740157483" footer="0.19685039370078741"/>
  <pageSetup paperSize="9" scale="63" orientation="portrait" r:id="rId1"/>
  <headerFooter>
    <oddHeader xml:space="preserve">&amp;R&amp;16
</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A1:CV39"/>
  <sheetViews>
    <sheetView showGridLines="0" showWhiteSpace="0" view="pageBreakPreview" zoomScale="50" zoomScaleNormal="55" zoomScaleSheetLayoutView="50" zoomScalePageLayoutView="70" workbookViewId="0">
      <pane ySplit="7" topLeftCell="A11"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17</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11" priority="3" stopIfTrue="1">
      <formula>AND($AS16="○",AT$15="○")</formula>
    </cfRule>
  </conditionalFormatting>
  <conditionalFormatting sqref="BO16:CB26">
    <cfRule type="expression" dxfId="10" priority="2" stopIfTrue="1">
      <formula>AND($BN16="○",BO$15="○")</formula>
    </cfRule>
  </conditionalFormatting>
  <conditionalFormatting sqref="CL16:CQ21">
    <cfRule type="expression" dxfId="9" priority="1" stopIfTrue="1">
      <formula>AND($CK16="○",CL$15="○")</formula>
    </cfRule>
  </conditionalFormatting>
  <dataValidations count="9">
    <dataValidation type="list" allowBlank="1" showInputMessage="1" showErrorMessage="1" sqref="N11 AI11 AB11" xr:uid="{00000000-0002-0000-1300-000000000000}">
      <formula1>"1,2,3,4"</formula1>
    </dataValidation>
    <dataValidation type="list" allowBlank="1" showInputMessage="1" showErrorMessage="1" sqref="M11 AE11:AF11" xr:uid="{00000000-0002-0000-1300-000001000000}">
      <formula1>"1,2"</formula1>
    </dataValidation>
    <dataValidation type="list" allowBlank="1" showInputMessage="1" showErrorMessage="1" sqref="L11" xr:uid="{00000000-0002-0000-1300-000002000000}">
      <formula1>"1,2,3,4,5,6,7,8,9,10,11,12,13"</formula1>
    </dataValidation>
    <dataValidation type="list" allowBlank="1" showInputMessage="1" showErrorMessage="1" sqref="I11:J11 AG11 AD11" xr:uid="{00000000-0002-0000-1300-000003000000}">
      <formula1>"1,2,3,4,5"</formula1>
    </dataValidation>
    <dataValidation type="list" allowBlank="1" showInputMessage="1" showErrorMessage="1" sqref="H11" xr:uid="{00000000-0002-0000-1300-000004000000}">
      <formula1>"1,2,3,4,5,6,7"</formula1>
    </dataValidation>
    <dataValidation type="list" allowBlank="1" showInputMessage="1" showErrorMessage="1" sqref="G11 K11 AC11" xr:uid="{00000000-0002-0000-1300-000005000000}">
      <formula1>"1,2,3,4,5,6"</formula1>
    </dataValidation>
    <dataValidation type="list" allowBlank="1" showInputMessage="1" showErrorMessage="1" sqref="F11" xr:uid="{00000000-0002-0000-1300-000006000000}">
      <formula1>"1,2,3"</formula1>
    </dataValidation>
    <dataValidation type="list" allowBlank="1" showInputMessage="1" showErrorMessage="1" sqref="E11" xr:uid="{00000000-0002-0000-1300-000007000000}">
      <formula1>"1,2,3,4,5,6,7,8,9,10,11,12,13,14,15,16"</formula1>
    </dataValidation>
    <dataValidation type="list" imeMode="off" allowBlank="1" showInputMessage="1" showErrorMessage="1" sqref="AN32 BI32 CF32" xr:uid="{00000000-0002-0000-13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18</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8" priority="3" stopIfTrue="1">
      <formula>AND($AS16="○",AT$15="○")</formula>
    </cfRule>
  </conditionalFormatting>
  <conditionalFormatting sqref="BO16:CB26">
    <cfRule type="expression" dxfId="7" priority="2" stopIfTrue="1">
      <formula>AND($BN16="○",BO$15="○")</formula>
    </cfRule>
  </conditionalFormatting>
  <conditionalFormatting sqref="CL16:CQ21">
    <cfRule type="expression" dxfId="6" priority="1" stopIfTrue="1">
      <formula>AND($CK16="○",CL$15="○")</formula>
    </cfRule>
  </conditionalFormatting>
  <dataValidations count="9">
    <dataValidation type="list" imeMode="off" allowBlank="1" showInputMessage="1" showErrorMessage="1" sqref="AN32 BI32 CF32" xr:uid="{00000000-0002-0000-1400-000000000000}">
      <formula1>"A,B,C,D,E"</formula1>
    </dataValidation>
    <dataValidation type="list" allowBlank="1" showInputMessage="1" showErrorMessage="1" sqref="E11" xr:uid="{00000000-0002-0000-1400-000001000000}">
      <formula1>"1,2,3,4,5,6,7,8,9,10,11,12,13,14,15,16"</formula1>
    </dataValidation>
    <dataValidation type="list" allowBlank="1" showInputMessage="1" showErrorMessage="1" sqref="F11" xr:uid="{00000000-0002-0000-1400-000002000000}">
      <formula1>"1,2,3"</formula1>
    </dataValidation>
    <dataValidation type="list" allowBlank="1" showInputMessage="1" showErrorMessage="1" sqref="G11 K11 AC11" xr:uid="{00000000-0002-0000-1400-000003000000}">
      <formula1>"1,2,3,4,5,6"</formula1>
    </dataValidation>
    <dataValidation type="list" allowBlank="1" showInputMessage="1" showErrorMessage="1" sqref="H11" xr:uid="{00000000-0002-0000-1400-000004000000}">
      <formula1>"1,2,3,4,5,6,7"</formula1>
    </dataValidation>
    <dataValidation type="list" allowBlank="1" showInputMessage="1" showErrorMessage="1" sqref="I11:J11 AG11 AD11" xr:uid="{00000000-0002-0000-1400-000005000000}">
      <formula1>"1,2,3,4,5"</formula1>
    </dataValidation>
    <dataValidation type="list" allowBlank="1" showInputMessage="1" showErrorMessage="1" sqref="L11" xr:uid="{00000000-0002-0000-1400-000006000000}">
      <formula1>"1,2,3,4,5,6,7,8,9,10,11,12,13"</formula1>
    </dataValidation>
    <dataValidation type="list" allowBlank="1" showInputMessage="1" showErrorMessage="1" sqref="M11 AE11:AF11" xr:uid="{00000000-0002-0000-1400-000007000000}">
      <formula1>"1,2"</formula1>
    </dataValidation>
    <dataValidation type="list" allowBlank="1" showInputMessage="1" showErrorMessage="1" sqref="N11 AI11 AB11" xr:uid="{00000000-0002-0000-14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19</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8" spans="1:100" x14ac:dyDescent="0.2">
      <c r="A38" s="75"/>
      <c r="B38" s="75"/>
      <c r="C38" s="75"/>
      <c r="D38" s="75"/>
      <c r="E38" s="75"/>
      <c r="F38" s="75"/>
      <c r="G38" s="75"/>
      <c r="H38" s="75"/>
      <c r="I38" s="75"/>
      <c r="J38" s="75"/>
      <c r="K38" s="76"/>
      <c r="L38" s="76"/>
      <c r="M38" s="75"/>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5" priority="3" stopIfTrue="1">
      <formula>AND($AS16="○",AT$15="○")</formula>
    </cfRule>
  </conditionalFormatting>
  <conditionalFormatting sqref="BO16:CB26">
    <cfRule type="expression" dxfId="4" priority="2" stopIfTrue="1">
      <formula>AND($BN16="○",BO$15="○")</formula>
    </cfRule>
  </conditionalFormatting>
  <conditionalFormatting sqref="CL16:CQ21">
    <cfRule type="expression" dxfId="3" priority="1" stopIfTrue="1">
      <formula>AND($CK16="○",CL$15="○")</formula>
    </cfRule>
  </conditionalFormatting>
  <dataValidations count="9">
    <dataValidation type="list" imeMode="off" allowBlank="1" showInputMessage="1" showErrorMessage="1" sqref="AN32 BI32 CF32" xr:uid="{00000000-0002-0000-1500-000000000000}">
      <formula1>"A,B,C,D,E"</formula1>
    </dataValidation>
    <dataValidation type="list" allowBlank="1" showInputMessage="1" showErrorMessage="1" sqref="E11" xr:uid="{00000000-0002-0000-1500-000001000000}">
      <formula1>"1,2,3,4,5,6,7,8,9,10,11,12,13,14,15,16"</formula1>
    </dataValidation>
    <dataValidation type="list" allowBlank="1" showInputMessage="1" showErrorMessage="1" sqref="F11" xr:uid="{00000000-0002-0000-1500-000002000000}">
      <formula1>"1,2,3"</formula1>
    </dataValidation>
    <dataValidation type="list" allowBlank="1" showInputMessage="1" showErrorMessage="1" sqref="G11 K11 AC11" xr:uid="{00000000-0002-0000-1500-000003000000}">
      <formula1>"1,2,3,4,5,6"</formula1>
    </dataValidation>
    <dataValidation type="list" allowBlank="1" showInputMessage="1" showErrorMessage="1" sqref="H11" xr:uid="{00000000-0002-0000-1500-000004000000}">
      <formula1>"1,2,3,4,5,6,7"</formula1>
    </dataValidation>
    <dataValidation type="list" allowBlank="1" showInputMessage="1" showErrorMessage="1" sqref="I11:J11 AG11 AD11" xr:uid="{00000000-0002-0000-1500-000005000000}">
      <formula1>"1,2,3,4,5"</formula1>
    </dataValidation>
    <dataValidation type="list" allowBlank="1" showInputMessage="1" showErrorMessage="1" sqref="L11" xr:uid="{00000000-0002-0000-1500-000006000000}">
      <formula1>"1,2,3,4,5,6,7,8,9,10,11,12,13"</formula1>
    </dataValidation>
    <dataValidation type="list" allowBlank="1" showInputMessage="1" showErrorMessage="1" sqref="M11 AE11:AF11" xr:uid="{00000000-0002-0000-1500-000007000000}">
      <formula1>"1,2"</formula1>
    </dataValidation>
    <dataValidation type="list" allowBlank="1" showInputMessage="1" showErrorMessage="1" sqref="N11 AI11 AB11" xr:uid="{00000000-0002-0000-15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activeCell="AQ18" sqref="AQ18:AQ22"/>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20</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2" priority="3" stopIfTrue="1">
      <formula>AND($AS16="○",AT$15="○")</formula>
    </cfRule>
  </conditionalFormatting>
  <conditionalFormatting sqref="BO16:CB26">
    <cfRule type="expression" dxfId="1" priority="2" stopIfTrue="1">
      <formula>AND($BN16="○",BO$15="○")</formula>
    </cfRule>
  </conditionalFormatting>
  <conditionalFormatting sqref="CL16:CQ21">
    <cfRule type="expression" dxfId="0" priority="1" stopIfTrue="1">
      <formula>AND($CK16="○",CL$15="○")</formula>
    </cfRule>
  </conditionalFormatting>
  <dataValidations count="9">
    <dataValidation type="list" allowBlank="1" showInputMessage="1" showErrorMessage="1" sqref="N11 AI11 AB11" xr:uid="{00000000-0002-0000-1600-000000000000}">
      <formula1>"1,2,3,4"</formula1>
    </dataValidation>
    <dataValidation type="list" allowBlank="1" showInputMessage="1" showErrorMessage="1" sqref="M11 AE11:AF11" xr:uid="{00000000-0002-0000-1600-000001000000}">
      <formula1>"1,2"</formula1>
    </dataValidation>
    <dataValidation type="list" allowBlank="1" showInputMessage="1" showErrorMessage="1" sqref="L11" xr:uid="{00000000-0002-0000-1600-000002000000}">
      <formula1>"1,2,3,4,5,6,7,8,9,10,11,12,13"</formula1>
    </dataValidation>
    <dataValidation type="list" allowBlank="1" showInputMessage="1" showErrorMessage="1" sqref="I11:J11 AG11 AD11" xr:uid="{00000000-0002-0000-1600-000003000000}">
      <formula1>"1,2,3,4,5"</formula1>
    </dataValidation>
    <dataValidation type="list" allowBlank="1" showInputMessage="1" showErrorMessage="1" sqref="H11" xr:uid="{00000000-0002-0000-1600-000004000000}">
      <formula1>"1,2,3,4,5,6,7"</formula1>
    </dataValidation>
    <dataValidation type="list" allowBlank="1" showInputMessage="1" showErrorMessage="1" sqref="G11 K11 AC11" xr:uid="{00000000-0002-0000-1600-000005000000}">
      <formula1>"1,2,3,4,5,6"</formula1>
    </dataValidation>
    <dataValidation type="list" allowBlank="1" showInputMessage="1" showErrorMessage="1" sqref="F11" xr:uid="{00000000-0002-0000-1600-000006000000}">
      <formula1>"1,2,3"</formula1>
    </dataValidation>
    <dataValidation type="list" allowBlank="1" showInputMessage="1" showErrorMessage="1" sqref="E11" xr:uid="{00000000-0002-0000-1600-000007000000}">
      <formula1>"1,2,3,4,5,6,7,8,9,10,11,12,13,14,15,16"</formula1>
    </dataValidation>
    <dataValidation type="list" imeMode="off" allowBlank="1" showInputMessage="1" showErrorMessage="1" sqref="AN32 BI32 CF32" xr:uid="{00000000-0002-0000-16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2:K201"/>
  <sheetViews>
    <sheetView showGridLines="0" view="pageBreakPreview" zoomScale="70" zoomScaleNormal="100" zoomScaleSheetLayoutView="70" workbookViewId="0">
      <pane ySplit="6" topLeftCell="A7" activePane="bottomLeft" state="frozen"/>
      <selection activeCell="AG13" sqref="AG13"/>
      <selection pane="bottomLeft" activeCell="E20" sqref="E20"/>
    </sheetView>
  </sheetViews>
  <sheetFormatPr defaultRowHeight="13" x14ac:dyDescent="0.2"/>
  <cols>
    <col min="1" max="1" width="7.36328125" customWidth="1"/>
    <col min="2" max="2" width="41" customWidth="1"/>
    <col min="3" max="9" width="19.6328125" customWidth="1"/>
    <col min="10" max="10" width="2.453125" customWidth="1"/>
  </cols>
  <sheetData>
    <row r="2" spans="1:10" x14ac:dyDescent="0.2">
      <c r="B2" s="25">
        <f>+'【標準（財務諸表）】1'!D$11</f>
        <v>0</v>
      </c>
      <c r="G2" s="41" t="s">
        <v>250</v>
      </c>
      <c r="H2" s="234" t="s">
        <v>317</v>
      </c>
      <c r="I2" s="54"/>
    </row>
    <row r="3" spans="1:10" x14ac:dyDescent="0.2">
      <c r="G3" s="42" t="s">
        <v>251</v>
      </c>
      <c r="H3" s="235" t="s">
        <v>252</v>
      </c>
      <c r="I3" s="55"/>
      <c r="J3" s="5"/>
    </row>
    <row r="4" spans="1:10" s="6" customFormat="1" x14ac:dyDescent="0.2">
      <c r="B4" s="7" t="s">
        <v>254</v>
      </c>
      <c r="G4" s="43" t="s">
        <v>15</v>
      </c>
      <c r="H4" s="236" t="s">
        <v>253</v>
      </c>
      <c r="I4" s="56"/>
    </row>
    <row r="5" spans="1:10" s="6" customFormat="1" x14ac:dyDescent="0.2">
      <c r="B5" s="7" t="s">
        <v>91</v>
      </c>
    </row>
    <row r="6" spans="1:10" s="6" customFormat="1" x14ac:dyDescent="0.2"/>
    <row r="7" spans="1:10" s="6" customFormat="1" x14ac:dyDescent="0.2">
      <c r="A7" s="8" t="s">
        <v>74</v>
      </c>
    </row>
    <row r="8" spans="1:10" s="6" customFormat="1" x14ac:dyDescent="0.2">
      <c r="G8" s="9" t="s">
        <v>72</v>
      </c>
      <c r="H8" s="9"/>
    </row>
    <row r="9" spans="1:10" s="6" customFormat="1" ht="52.5" customHeight="1" x14ac:dyDescent="0.2">
      <c r="B9" s="10" t="s">
        <v>38</v>
      </c>
      <c r="C9" s="11" t="s">
        <v>73</v>
      </c>
      <c r="D9" s="11" t="s">
        <v>77</v>
      </c>
      <c r="E9" s="11" t="s">
        <v>102</v>
      </c>
      <c r="F9" s="11" t="s">
        <v>78</v>
      </c>
      <c r="G9" s="11" t="s">
        <v>103</v>
      </c>
      <c r="H9" s="10" t="s">
        <v>304</v>
      </c>
      <c r="I9" s="10" t="s">
        <v>305</v>
      </c>
    </row>
    <row r="10" spans="1:10" s="6" customFormat="1" x14ac:dyDescent="0.2">
      <c r="A10" s="6">
        <v>1</v>
      </c>
      <c r="B10" s="25">
        <f>+'【標準（財務諸表）】1'!D$11</f>
        <v>0</v>
      </c>
      <c r="C10" s="26">
        <f>+'【標準（財務諸表）】1'!Q$11</f>
        <v>0</v>
      </c>
      <c r="D10" s="14">
        <f>+'【標準（財務諸表）】1'!R$11</f>
        <v>0</v>
      </c>
      <c r="E10" s="14">
        <f>+C10-D10</f>
        <v>0</v>
      </c>
      <c r="F10" s="27">
        <f>+'【標準（財務諸表）】1'!AN$34+'【標準（財務諸表）】1'!BI$34+'【標準（財務諸表）】1'!CF$34</f>
        <v>0</v>
      </c>
      <c r="G10" s="14">
        <f>ROUND(E10*F10,0)</f>
        <v>0</v>
      </c>
      <c r="H10" s="25">
        <f>'【標準（財務諸表）】1'!E11</f>
        <v>0</v>
      </c>
      <c r="I10" s="25">
        <f>+'【標準（財務諸表）】1'!B$15</f>
        <v>0</v>
      </c>
    </row>
    <row r="11" spans="1:10" s="6" customFormat="1" x14ac:dyDescent="0.2">
      <c r="A11" s="6">
        <v>2</v>
      </c>
      <c r="B11" s="25">
        <f>+'【標準（財務諸表）】2'!D$11</f>
        <v>0</v>
      </c>
      <c r="C11" s="26">
        <f>+'【標準（財務諸表）】2'!Q$11</f>
        <v>0</v>
      </c>
      <c r="D11" s="14">
        <f>+'【標準（財務諸表）】2'!R$11</f>
        <v>0</v>
      </c>
      <c r="E11" s="14">
        <f t="shared" ref="E11:E28" si="0">+C11-D11</f>
        <v>0</v>
      </c>
      <c r="F11" s="27">
        <f>+'【標準（財務諸表）】2'!AN$34+'【標準（財務諸表）】2'!BI$34+'【標準（財務諸表）】2'!CF$34</f>
        <v>0</v>
      </c>
      <c r="G11" s="14">
        <f t="shared" ref="G11:G28" si="1">ROUND(E11*F11,0)</f>
        <v>0</v>
      </c>
      <c r="H11" s="25">
        <f>'【標準（財務諸表）】2'!E11</f>
        <v>0</v>
      </c>
      <c r="I11" s="25">
        <f>+'【標準（財務諸表）】2'!B$15</f>
        <v>0</v>
      </c>
    </row>
    <row r="12" spans="1:10" s="6" customFormat="1" x14ac:dyDescent="0.2">
      <c r="A12" s="6">
        <v>3</v>
      </c>
      <c r="B12" s="25">
        <f>+'【標準（財務諸表）】3'!D$11</f>
        <v>0</v>
      </c>
      <c r="C12" s="26">
        <f>+'【標準（財務諸表）】3'!Q$11</f>
        <v>0</v>
      </c>
      <c r="D12" s="14">
        <f>+'【標準（財務諸表）】3'!R$11</f>
        <v>0</v>
      </c>
      <c r="E12" s="14">
        <f t="shared" si="0"/>
        <v>0</v>
      </c>
      <c r="F12" s="27">
        <f>+'【標準（財務諸表）】3'!AN$34+'【標準（財務諸表）】3'!BI$34+'【標準（財務諸表）】3'!CF$34</f>
        <v>0</v>
      </c>
      <c r="G12" s="14">
        <f t="shared" si="1"/>
        <v>0</v>
      </c>
      <c r="H12" s="25">
        <f>'【標準（財務諸表）】3'!E11</f>
        <v>0</v>
      </c>
      <c r="I12" s="25">
        <f>+'【標準（財務諸表）】3'!B$15</f>
        <v>0</v>
      </c>
    </row>
    <row r="13" spans="1:10" s="6" customFormat="1" x14ac:dyDescent="0.2">
      <c r="A13" s="6">
        <v>4</v>
      </c>
      <c r="B13" s="25">
        <f>+'【標準（財務諸表）】4'!D$11</f>
        <v>0</v>
      </c>
      <c r="C13" s="26">
        <f>+'【標準（財務諸表）】4'!Q$11</f>
        <v>0</v>
      </c>
      <c r="D13" s="14">
        <f>+'【標準（財務諸表）】4'!R$11</f>
        <v>0</v>
      </c>
      <c r="E13" s="14">
        <f t="shared" si="0"/>
        <v>0</v>
      </c>
      <c r="F13" s="27">
        <f>+'【標準（財務諸表）】4'!AN$34+'【標準（財務諸表）】4'!BI$34+'【標準（財務諸表）】4'!CF$34</f>
        <v>0</v>
      </c>
      <c r="G13" s="14">
        <f t="shared" si="1"/>
        <v>0</v>
      </c>
      <c r="H13" s="25">
        <f>'【標準（財務諸表）】4'!E11</f>
        <v>0</v>
      </c>
      <c r="I13" s="25">
        <f>+'【標準（財務諸表）】4'!B$15</f>
        <v>0</v>
      </c>
    </row>
    <row r="14" spans="1:10" s="6" customFormat="1" x14ac:dyDescent="0.2">
      <c r="A14" s="6">
        <v>5</v>
      </c>
      <c r="B14" s="25">
        <f>+'【標準（財務諸表）】5'!D$11</f>
        <v>0</v>
      </c>
      <c r="C14" s="26">
        <f>+'【標準（財務諸表）】5'!Q$11</f>
        <v>0</v>
      </c>
      <c r="D14" s="14">
        <f>+'【標準（財務諸表）】5'!R$11</f>
        <v>0</v>
      </c>
      <c r="E14" s="14">
        <f t="shared" si="0"/>
        <v>0</v>
      </c>
      <c r="F14" s="27">
        <f>+'【標準（財務諸表）】5'!AN$34+'【標準（財務諸表）】5'!BI$34+'【標準（財務諸表）】5'!CF$34</f>
        <v>0</v>
      </c>
      <c r="G14" s="14">
        <f t="shared" si="1"/>
        <v>0</v>
      </c>
      <c r="H14" s="25">
        <f>'【標準（財務諸表）】5'!E11</f>
        <v>0</v>
      </c>
      <c r="I14" s="25">
        <f>+'【標準（財務諸表）】5'!B$15</f>
        <v>0</v>
      </c>
    </row>
    <row r="15" spans="1:10" s="6" customFormat="1" x14ac:dyDescent="0.2">
      <c r="A15" s="6">
        <v>6</v>
      </c>
      <c r="B15" s="25">
        <f>+'【標準（財務諸表）】6'!D$11</f>
        <v>0</v>
      </c>
      <c r="C15" s="26">
        <f>+'【標準（財務諸表）】6'!Q$11</f>
        <v>0</v>
      </c>
      <c r="D15" s="14">
        <f>+'【標準（財務諸表）】6'!R$11</f>
        <v>0</v>
      </c>
      <c r="E15" s="14">
        <f t="shared" si="0"/>
        <v>0</v>
      </c>
      <c r="F15" s="27">
        <f>+'【標準（財務諸表）】6'!AN$34+'【標準（財務諸表）】6'!BI$34+'【標準（財務諸表）】6'!CF$34</f>
        <v>0</v>
      </c>
      <c r="G15" s="14">
        <f t="shared" si="1"/>
        <v>0</v>
      </c>
      <c r="H15" s="25">
        <f>'【標準（財務諸表）】6'!E11</f>
        <v>0</v>
      </c>
      <c r="I15" s="25">
        <f>+'【標準（財務諸表）】6'!B$15</f>
        <v>0</v>
      </c>
    </row>
    <row r="16" spans="1:10" s="6" customFormat="1" x14ac:dyDescent="0.2">
      <c r="A16" s="6">
        <v>7</v>
      </c>
      <c r="B16" s="25">
        <f>+'【標準（財務諸表）】7'!D$11</f>
        <v>0</v>
      </c>
      <c r="C16" s="26">
        <f>+'【標準（財務諸表）】7'!Q$11</f>
        <v>0</v>
      </c>
      <c r="D16" s="14">
        <f>+'【標準（財務諸表）】7'!R$11</f>
        <v>0</v>
      </c>
      <c r="E16" s="14">
        <f t="shared" si="0"/>
        <v>0</v>
      </c>
      <c r="F16" s="27">
        <f>+'【標準（財務諸表）】7'!AN$34+'【標準（財務諸表）】7'!BI$34+'【標準（財務諸表）】7'!CF$34</f>
        <v>0</v>
      </c>
      <c r="G16" s="14">
        <f t="shared" si="1"/>
        <v>0</v>
      </c>
      <c r="H16" s="25">
        <f>'【標準（財務諸表）】7'!E11</f>
        <v>0</v>
      </c>
      <c r="I16" s="25">
        <f>+'【標準（財務諸表）】7'!B$15</f>
        <v>0</v>
      </c>
    </row>
    <row r="17" spans="1:9" s="6" customFormat="1" x14ac:dyDescent="0.2">
      <c r="A17" s="6">
        <v>8</v>
      </c>
      <c r="B17" s="25">
        <f>+'【標準（財務諸表）】8'!D$11</f>
        <v>0</v>
      </c>
      <c r="C17" s="26">
        <f>+'【標準（財務諸表）】8'!Q$11</f>
        <v>0</v>
      </c>
      <c r="D17" s="14">
        <f>+'【標準（財務諸表）】8'!R$11</f>
        <v>0</v>
      </c>
      <c r="E17" s="14">
        <f t="shared" si="0"/>
        <v>0</v>
      </c>
      <c r="F17" s="27">
        <f>+'【標準（財務諸表）】8'!AN$34+'【標準（財務諸表）】8'!BI$34+'【標準（財務諸表）】8'!CF$34</f>
        <v>0</v>
      </c>
      <c r="G17" s="14">
        <f t="shared" si="1"/>
        <v>0</v>
      </c>
      <c r="H17" s="25">
        <f>'【標準（財務諸表）】8'!E11</f>
        <v>0</v>
      </c>
      <c r="I17" s="25">
        <f>+'【標準（財務諸表）】8'!B$15</f>
        <v>0</v>
      </c>
    </row>
    <row r="18" spans="1:9" s="6" customFormat="1" x14ac:dyDescent="0.2">
      <c r="A18" s="6">
        <v>9</v>
      </c>
      <c r="B18" s="25">
        <f>+'【標準（財務諸表）】9'!D$11</f>
        <v>0</v>
      </c>
      <c r="C18" s="26">
        <f>+'【標準（財務諸表）】9'!Q$11</f>
        <v>0</v>
      </c>
      <c r="D18" s="14">
        <f>+'【標準（財務諸表）】9'!R$11</f>
        <v>0</v>
      </c>
      <c r="E18" s="14">
        <f t="shared" si="0"/>
        <v>0</v>
      </c>
      <c r="F18" s="27">
        <f>+'【標準（財務諸表）】9'!AN$34+'【標準（財務諸表）】9'!BI$34+'【標準（財務諸表）】9'!CF$34</f>
        <v>0</v>
      </c>
      <c r="G18" s="14">
        <f t="shared" si="1"/>
        <v>0</v>
      </c>
      <c r="H18" s="25">
        <f>'【標準（財務諸表）】9'!E11</f>
        <v>0</v>
      </c>
      <c r="I18" s="25">
        <f>+'【標準（財務諸表）】9'!B$15</f>
        <v>0</v>
      </c>
    </row>
    <row r="19" spans="1:9" s="6" customFormat="1" x14ac:dyDescent="0.2">
      <c r="A19" s="6">
        <v>10</v>
      </c>
      <c r="B19" s="25">
        <f>+'【標準（財務諸表）】10'!D$11</f>
        <v>0</v>
      </c>
      <c r="C19" s="26">
        <f>+'【標準（財務諸表）】10'!Q$11</f>
        <v>0</v>
      </c>
      <c r="D19" s="14">
        <f>+'【標準（財務諸表）】10'!R$11</f>
        <v>0</v>
      </c>
      <c r="E19" s="14">
        <f t="shared" si="0"/>
        <v>0</v>
      </c>
      <c r="F19" s="27">
        <f>+'【標準（財務諸表）】10'!AN$34+'【標準（財務諸表）】10'!BI$34+'【標準（財務諸表）】10'!CF$34</f>
        <v>0</v>
      </c>
      <c r="G19" s="14">
        <f t="shared" si="1"/>
        <v>0</v>
      </c>
      <c r="H19" s="25">
        <f>'【標準（財務諸表）】10'!E11</f>
        <v>0</v>
      </c>
      <c r="I19" s="25">
        <f>+'【標準（財務諸表）】10'!B$15</f>
        <v>0</v>
      </c>
    </row>
    <row r="20" spans="1:9" s="6" customFormat="1" x14ac:dyDescent="0.2">
      <c r="A20" s="6">
        <v>11</v>
      </c>
      <c r="B20" s="25">
        <f>+'【標準（財務諸表）】11'!D$11</f>
        <v>0</v>
      </c>
      <c r="C20" s="26">
        <f>+'【標準（財務諸表）】11'!Q$11</f>
        <v>0</v>
      </c>
      <c r="D20" s="14">
        <f>+'【標準（財務諸表）】11'!R$11</f>
        <v>0</v>
      </c>
      <c r="E20" s="14">
        <f t="shared" si="0"/>
        <v>0</v>
      </c>
      <c r="F20" s="27">
        <f>+'【標準（財務諸表）】11'!AN$34+'【標準（財務諸表）】11'!BI$34+'【標準（財務諸表）】11'!CF$34</f>
        <v>0</v>
      </c>
      <c r="G20" s="14">
        <f t="shared" si="1"/>
        <v>0</v>
      </c>
      <c r="H20" s="25">
        <f>'【標準（財務諸表）】11'!E11</f>
        <v>0</v>
      </c>
      <c r="I20" s="25">
        <f>+'【標準（財務諸表）】11'!B$15</f>
        <v>0</v>
      </c>
    </row>
    <row r="21" spans="1:9" s="6" customFormat="1" x14ac:dyDescent="0.2">
      <c r="A21" s="6">
        <v>12</v>
      </c>
      <c r="B21" s="25">
        <f>+'【標準（財務諸表）】12'!D$11</f>
        <v>0</v>
      </c>
      <c r="C21" s="26">
        <f>+'【標準（財務諸表）】12'!Q$11</f>
        <v>0</v>
      </c>
      <c r="D21" s="14">
        <f>+'【標準（財務諸表）】12'!R$11</f>
        <v>0</v>
      </c>
      <c r="E21" s="14">
        <f t="shared" si="0"/>
        <v>0</v>
      </c>
      <c r="F21" s="27">
        <f>+'【標準（財務諸表）】12'!AN$34+'【標準（財務諸表）】12'!BI$34+'【標準（財務諸表）】12'!CF$34</f>
        <v>0</v>
      </c>
      <c r="G21" s="14">
        <f t="shared" si="1"/>
        <v>0</v>
      </c>
      <c r="H21" s="25">
        <f>'【標準（財務諸表）】12'!E11</f>
        <v>0</v>
      </c>
      <c r="I21" s="25">
        <f>+'【標準（財務諸表）】12'!B$15</f>
        <v>0</v>
      </c>
    </row>
    <row r="22" spans="1:9" s="6" customFormat="1" x14ac:dyDescent="0.2">
      <c r="A22" s="6">
        <v>13</v>
      </c>
      <c r="B22" s="25">
        <f>+'【標準（財務諸表）】13'!D$11</f>
        <v>0</v>
      </c>
      <c r="C22" s="26">
        <f>+'【標準（財務諸表）】13'!Q$11</f>
        <v>0</v>
      </c>
      <c r="D22" s="14">
        <f>+'【標準（財務諸表）】13'!R$11</f>
        <v>0</v>
      </c>
      <c r="E22" s="14">
        <f t="shared" si="0"/>
        <v>0</v>
      </c>
      <c r="F22" s="27">
        <f>+'【標準（財務諸表）】13'!AN$34+'【標準（財務諸表）】13'!BI$34+'【標準（財務諸表）】13'!CF$34</f>
        <v>0</v>
      </c>
      <c r="G22" s="14">
        <f t="shared" si="1"/>
        <v>0</v>
      </c>
      <c r="H22" s="25">
        <f>'【標準（財務諸表）】13'!E11</f>
        <v>0</v>
      </c>
      <c r="I22" s="25">
        <f>+'【標準（財務諸表）】13'!B$15</f>
        <v>0</v>
      </c>
    </row>
    <row r="23" spans="1:9" s="6" customFormat="1" x14ac:dyDescent="0.2">
      <c r="A23" s="6">
        <v>14</v>
      </c>
      <c r="B23" s="25">
        <f>+'【標準（財務諸表）】14'!D$11</f>
        <v>0</v>
      </c>
      <c r="C23" s="26">
        <f>+'【標準（財務諸表）】14'!Q$11</f>
        <v>0</v>
      </c>
      <c r="D23" s="14">
        <f>+'【標準（財務諸表）】14'!R$11</f>
        <v>0</v>
      </c>
      <c r="E23" s="14">
        <f t="shared" si="0"/>
        <v>0</v>
      </c>
      <c r="F23" s="27">
        <f>+'【標準（財務諸表）】14'!AN$34+'【標準（財務諸表）】14'!BI$34+'【標準（財務諸表）】14'!CF$34</f>
        <v>0</v>
      </c>
      <c r="G23" s="14">
        <f t="shared" si="1"/>
        <v>0</v>
      </c>
      <c r="H23" s="25">
        <f>'【標準（財務諸表）】14'!E11</f>
        <v>0</v>
      </c>
      <c r="I23" s="25">
        <f>+'【標準（財務諸表）】14'!B$15</f>
        <v>0</v>
      </c>
    </row>
    <row r="24" spans="1:9" s="6" customFormat="1" x14ac:dyDescent="0.2">
      <c r="A24" s="6">
        <v>15</v>
      </c>
      <c r="B24" s="25">
        <f>+'【標準（財務諸表）】15'!D$11</f>
        <v>0</v>
      </c>
      <c r="C24" s="26">
        <f>+'【標準（財務諸表）】15'!Q$11</f>
        <v>0</v>
      </c>
      <c r="D24" s="14">
        <f>+'【標準（財務諸表）】15'!R$11</f>
        <v>0</v>
      </c>
      <c r="E24" s="14">
        <f t="shared" si="0"/>
        <v>0</v>
      </c>
      <c r="F24" s="27">
        <f>+'【標準（財務諸表）】15'!AN$34+'【標準（財務諸表）】15'!BI$34+'【標準（財務諸表）】15'!CF$34</f>
        <v>0</v>
      </c>
      <c r="G24" s="14">
        <f t="shared" si="1"/>
        <v>0</v>
      </c>
      <c r="H24" s="25">
        <f>'【標準（財務諸表）】15'!E11</f>
        <v>0</v>
      </c>
      <c r="I24" s="25">
        <f>+'【標準（財務諸表）】15'!B$15</f>
        <v>0</v>
      </c>
    </row>
    <row r="25" spans="1:9" s="6" customFormat="1" x14ac:dyDescent="0.2">
      <c r="A25" s="6">
        <v>16</v>
      </c>
      <c r="B25" s="25">
        <f>+'【標準（財務諸表）】16'!D$11</f>
        <v>0</v>
      </c>
      <c r="C25" s="26">
        <f>+'【標準（財務諸表）】16'!Q$11</f>
        <v>0</v>
      </c>
      <c r="D25" s="14">
        <f>+'【標準（財務諸表）】16'!R$11</f>
        <v>0</v>
      </c>
      <c r="E25" s="14">
        <f t="shared" si="0"/>
        <v>0</v>
      </c>
      <c r="F25" s="27">
        <f>+'【標準（財務諸表）】16'!AN$34+'【標準（財務諸表）】16'!BI$34+'【標準（財務諸表）】16'!CF$34</f>
        <v>0</v>
      </c>
      <c r="G25" s="14">
        <f t="shared" si="1"/>
        <v>0</v>
      </c>
      <c r="H25" s="25">
        <f>'【標準（財務諸表）】16'!E11</f>
        <v>0</v>
      </c>
      <c r="I25" s="25">
        <f>+'【標準（財務諸表）】16'!B$15</f>
        <v>0</v>
      </c>
    </row>
    <row r="26" spans="1:9" s="6" customFormat="1" x14ac:dyDescent="0.2">
      <c r="A26" s="6">
        <v>17</v>
      </c>
      <c r="B26" s="25">
        <f>+'【標準（財務諸表）】17'!D$11</f>
        <v>0</v>
      </c>
      <c r="C26" s="26">
        <f>+'【標準（財務諸表）】17'!Q$11</f>
        <v>0</v>
      </c>
      <c r="D26" s="14">
        <f>+'【標準（財務諸表）】17'!R$11</f>
        <v>0</v>
      </c>
      <c r="E26" s="14">
        <f t="shared" si="0"/>
        <v>0</v>
      </c>
      <c r="F26" s="27">
        <f>+'【標準（財務諸表）】17'!AN$34+'【標準（財務諸表）】17'!BI$34+'【標準（財務諸表）】17'!CF$34</f>
        <v>0</v>
      </c>
      <c r="G26" s="14">
        <f t="shared" si="1"/>
        <v>0</v>
      </c>
      <c r="H26" s="25">
        <f>'【標準（財務諸表）】17'!E11</f>
        <v>0</v>
      </c>
      <c r="I26" s="25">
        <f>+'【標準（財務諸表）】17'!B$15</f>
        <v>0</v>
      </c>
    </row>
    <row r="27" spans="1:9" s="6" customFormat="1" x14ac:dyDescent="0.2">
      <c r="A27" s="6">
        <v>18</v>
      </c>
      <c r="B27" s="25">
        <f>+'【標準（財務諸表）】18'!D$11</f>
        <v>0</v>
      </c>
      <c r="C27" s="26">
        <f>+'【標準（財務諸表）】18'!Q$11</f>
        <v>0</v>
      </c>
      <c r="D27" s="14">
        <f>+'【標準（財務諸表）】18'!R$11</f>
        <v>0</v>
      </c>
      <c r="E27" s="14">
        <f t="shared" si="0"/>
        <v>0</v>
      </c>
      <c r="F27" s="27">
        <f>+'【標準（財務諸表）】18'!AN$34+'【標準（財務諸表）】18'!BI$34+'【標準（財務諸表）】18'!CF$34</f>
        <v>0</v>
      </c>
      <c r="G27" s="14">
        <f t="shared" si="1"/>
        <v>0</v>
      </c>
      <c r="H27" s="25">
        <f>'【標準（財務諸表）】18'!E11</f>
        <v>0</v>
      </c>
      <c r="I27" s="25">
        <f>+'【標準（財務諸表）】18'!B$15</f>
        <v>0</v>
      </c>
    </row>
    <row r="28" spans="1:9" s="6" customFormat="1" x14ac:dyDescent="0.2">
      <c r="A28" s="6">
        <v>19</v>
      </c>
      <c r="B28" s="25">
        <f>+'【標準（財務諸表）】19'!D$11</f>
        <v>0</v>
      </c>
      <c r="C28" s="26">
        <f>+'【標準（財務諸表）】19'!Q$11</f>
        <v>0</v>
      </c>
      <c r="D28" s="14">
        <f>+'【標準（財務諸表）】19'!R$11</f>
        <v>0</v>
      </c>
      <c r="E28" s="14">
        <f t="shared" si="0"/>
        <v>0</v>
      </c>
      <c r="F28" s="27">
        <f>+'【標準（財務諸表）】19'!AN$34+'【標準（財務諸表）】19'!BI$34+'【標準（財務諸表）】19'!CF$34</f>
        <v>0</v>
      </c>
      <c r="G28" s="14">
        <f t="shared" si="1"/>
        <v>0</v>
      </c>
      <c r="H28" s="25">
        <f>'【標準（財務諸表）】19'!E11</f>
        <v>0</v>
      </c>
      <c r="I28" s="25">
        <f>+'【標準（財務諸表）】19'!B$15</f>
        <v>0</v>
      </c>
    </row>
    <row r="29" spans="1:9" s="6" customFormat="1" ht="13.5" thickBot="1" x14ac:dyDescent="0.25">
      <c r="A29" s="6">
        <v>20</v>
      </c>
      <c r="B29" s="25">
        <f>+'【標準（財務諸表）】20'!D$11</f>
        <v>0</v>
      </c>
      <c r="C29" s="26">
        <f>+'【標準（財務諸表）】20'!Q$11</f>
        <v>0</v>
      </c>
      <c r="D29" s="14">
        <f>+'【標準（財務諸表）】20'!R$11</f>
        <v>0</v>
      </c>
      <c r="E29" s="14">
        <f>+C29-D29</f>
        <v>0</v>
      </c>
      <c r="F29" s="27">
        <f>+'【標準（財務諸表）】20'!AN$34+'【標準（財務諸表）】20'!BI$34+'【標準（財務諸表）】20'!CF$34</f>
        <v>0</v>
      </c>
      <c r="G29" s="14">
        <f>ROUND(E29*F29,0)</f>
        <v>0</v>
      </c>
      <c r="H29" s="25">
        <f>'【標準（財務諸表）】20'!E11</f>
        <v>0</v>
      </c>
      <c r="I29" s="25">
        <f>+'【標準（財務諸表）】20'!B$15</f>
        <v>0</v>
      </c>
    </row>
    <row r="30" spans="1:9" s="6" customFormat="1" ht="13.5" customHeight="1" thickBot="1" x14ac:dyDescent="0.25">
      <c r="B30" s="12"/>
      <c r="C30" s="12"/>
      <c r="D30" s="12"/>
      <c r="E30" s="12"/>
      <c r="F30" s="13" t="s">
        <v>68</v>
      </c>
      <c r="G30" s="28">
        <f>SUM(G10:G29)</f>
        <v>0</v>
      </c>
      <c r="H30" s="20"/>
    </row>
    <row r="31" spans="1:9" s="6" customFormat="1" x14ac:dyDescent="0.2"/>
    <row r="32" spans="1:9" s="6" customFormat="1" x14ac:dyDescent="0.2">
      <c r="A32" s="8" t="s">
        <v>75</v>
      </c>
    </row>
    <row r="33" spans="1:5" s="6" customFormat="1" x14ac:dyDescent="0.2">
      <c r="B33" s="8" t="s">
        <v>76</v>
      </c>
    </row>
    <row r="34" spans="1:5" s="6" customFormat="1" x14ac:dyDescent="0.2">
      <c r="C34" s="9" t="s">
        <v>72</v>
      </c>
      <c r="E34" s="9"/>
    </row>
    <row r="35" spans="1:5" s="6" customFormat="1" ht="52.5" customHeight="1" x14ac:dyDescent="0.2">
      <c r="B35" s="10" t="s">
        <v>38</v>
      </c>
      <c r="C35" s="11" t="s">
        <v>93</v>
      </c>
      <c r="D35" s="10" t="s">
        <v>304</v>
      </c>
      <c r="E35" s="10" t="s">
        <v>305</v>
      </c>
    </row>
    <row r="36" spans="1:5" s="6" customFormat="1" ht="13.5" customHeight="1" x14ac:dyDescent="0.2">
      <c r="A36" s="6">
        <v>1</v>
      </c>
      <c r="B36" s="69"/>
      <c r="C36" s="70"/>
      <c r="D36" s="71"/>
      <c r="E36" s="71"/>
    </row>
    <row r="37" spans="1:5" s="6" customFormat="1" ht="13.5" customHeight="1" x14ac:dyDescent="0.2">
      <c r="A37" s="6">
        <v>2</v>
      </c>
      <c r="B37" s="69"/>
      <c r="C37" s="70"/>
      <c r="D37" s="71"/>
      <c r="E37" s="71"/>
    </row>
    <row r="38" spans="1:5" s="6" customFormat="1" ht="13.5" customHeight="1" x14ac:dyDescent="0.2">
      <c r="A38" s="6">
        <v>3</v>
      </c>
      <c r="B38" s="69"/>
      <c r="C38" s="70"/>
      <c r="D38" s="71"/>
      <c r="E38" s="71"/>
    </row>
    <row r="39" spans="1:5" s="6" customFormat="1" ht="13.5" customHeight="1" x14ac:dyDescent="0.2">
      <c r="A39" s="6">
        <v>4</v>
      </c>
      <c r="B39" s="69"/>
      <c r="C39" s="70"/>
      <c r="D39" s="71"/>
      <c r="E39" s="71"/>
    </row>
    <row r="40" spans="1:5" s="6" customFormat="1" ht="13.5" customHeight="1" x14ac:dyDescent="0.2">
      <c r="A40" s="6">
        <v>5</v>
      </c>
      <c r="B40" s="69"/>
      <c r="C40" s="70"/>
      <c r="D40" s="71"/>
      <c r="E40" s="71"/>
    </row>
    <row r="41" spans="1:5" s="6" customFormat="1" ht="13.5" customHeight="1" x14ac:dyDescent="0.2">
      <c r="A41" s="6">
        <v>6</v>
      </c>
      <c r="B41" s="69"/>
      <c r="C41" s="70"/>
      <c r="D41" s="71"/>
      <c r="E41" s="71"/>
    </row>
    <row r="42" spans="1:5" s="6" customFormat="1" ht="13.5" customHeight="1" x14ac:dyDescent="0.2">
      <c r="A42" s="6">
        <v>7</v>
      </c>
      <c r="B42" s="69"/>
      <c r="C42" s="70"/>
      <c r="D42" s="71"/>
      <c r="E42" s="71"/>
    </row>
    <row r="43" spans="1:5" s="6" customFormat="1" ht="13.5" customHeight="1" x14ac:dyDescent="0.2">
      <c r="A43" s="6">
        <v>8</v>
      </c>
      <c r="B43" s="69"/>
      <c r="C43" s="70"/>
      <c r="D43" s="71"/>
      <c r="E43" s="71"/>
    </row>
    <row r="44" spans="1:5" s="6" customFormat="1" ht="13.5" customHeight="1" x14ac:dyDescent="0.2">
      <c r="A44" s="6">
        <v>9</v>
      </c>
      <c r="B44" s="69"/>
      <c r="C44" s="70"/>
      <c r="D44" s="71"/>
      <c r="E44" s="71"/>
    </row>
    <row r="45" spans="1:5" s="6" customFormat="1" ht="13.5" customHeight="1" x14ac:dyDescent="0.2">
      <c r="A45" s="6">
        <v>10</v>
      </c>
      <c r="B45" s="69"/>
      <c r="C45" s="70"/>
      <c r="D45" s="71"/>
      <c r="E45" s="71"/>
    </row>
    <row r="46" spans="1:5" s="6" customFormat="1" ht="13.5" customHeight="1" x14ac:dyDescent="0.2">
      <c r="A46" s="6">
        <v>11</v>
      </c>
      <c r="B46" s="69"/>
      <c r="C46" s="70"/>
      <c r="D46" s="71"/>
      <c r="E46" s="71"/>
    </row>
    <row r="47" spans="1:5" s="6" customFormat="1" ht="13.5" customHeight="1" x14ac:dyDescent="0.2">
      <c r="A47" s="6">
        <v>12</v>
      </c>
      <c r="B47" s="69"/>
      <c r="C47" s="70"/>
      <c r="D47" s="71"/>
      <c r="E47" s="71"/>
    </row>
    <row r="48" spans="1:5" s="6" customFormat="1" ht="13.5" customHeight="1" x14ac:dyDescent="0.2">
      <c r="A48" s="6">
        <v>13</v>
      </c>
      <c r="B48" s="69"/>
      <c r="C48" s="70"/>
      <c r="D48" s="71"/>
      <c r="E48" s="71"/>
    </row>
    <row r="49" spans="1:5" s="6" customFormat="1" ht="13.5" customHeight="1" x14ac:dyDescent="0.2">
      <c r="A49" s="6">
        <v>14</v>
      </c>
      <c r="B49" s="69"/>
      <c r="C49" s="70"/>
      <c r="D49" s="71"/>
      <c r="E49" s="71"/>
    </row>
    <row r="50" spans="1:5" s="6" customFormat="1" ht="13.5" customHeight="1" x14ac:dyDescent="0.2">
      <c r="A50" s="6">
        <v>15</v>
      </c>
      <c r="B50" s="69"/>
      <c r="C50" s="70"/>
      <c r="D50" s="71"/>
      <c r="E50" s="71"/>
    </row>
    <row r="51" spans="1:5" s="6" customFormat="1" ht="13.5" customHeight="1" x14ac:dyDescent="0.2">
      <c r="A51" s="6">
        <v>16</v>
      </c>
      <c r="B51" s="69"/>
      <c r="C51" s="70"/>
      <c r="D51" s="71"/>
      <c r="E51" s="71"/>
    </row>
    <row r="52" spans="1:5" s="6" customFormat="1" ht="13.5" customHeight="1" x14ac:dyDescent="0.2">
      <c r="A52" s="6">
        <v>17</v>
      </c>
      <c r="B52" s="69"/>
      <c r="C52" s="70"/>
      <c r="D52" s="71"/>
      <c r="E52" s="71"/>
    </row>
    <row r="53" spans="1:5" s="6" customFormat="1" ht="13.5" customHeight="1" x14ac:dyDescent="0.2">
      <c r="A53" s="6">
        <v>18</v>
      </c>
      <c r="B53" s="69"/>
      <c r="C53" s="70"/>
      <c r="D53" s="71"/>
      <c r="E53" s="71"/>
    </row>
    <row r="54" spans="1:5" s="6" customFormat="1" ht="13.5" customHeight="1" x14ac:dyDescent="0.2">
      <c r="A54" s="6">
        <v>19</v>
      </c>
      <c r="B54" s="69"/>
      <c r="C54" s="70"/>
      <c r="D54" s="71"/>
      <c r="E54" s="71"/>
    </row>
    <row r="55" spans="1:5" s="6" customFormat="1" ht="13.5" customHeight="1" thickBot="1" x14ac:dyDescent="0.25">
      <c r="A55" s="6">
        <v>20</v>
      </c>
      <c r="B55" s="69"/>
      <c r="C55" s="70"/>
      <c r="D55" s="71"/>
      <c r="E55" s="71"/>
    </row>
    <row r="56" spans="1:5" s="6" customFormat="1" ht="13.5" customHeight="1" thickBot="1" x14ac:dyDescent="0.25">
      <c r="B56" s="15" t="s">
        <v>69</v>
      </c>
      <c r="C56" s="28">
        <f>SUM(C36:C55)</f>
        <v>0</v>
      </c>
    </row>
    <row r="57" spans="1:5" s="6" customFormat="1" x14ac:dyDescent="0.2">
      <c r="B57" s="16" t="s">
        <v>260</v>
      </c>
      <c r="C57" s="17"/>
    </row>
    <row r="58" spans="1:5" s="6" customFormat="1" x14ac:dyDescent="0.2">
      <c r="B58" s="16" t="s">
        <v>259</v>
      </c>
      <c r="C58" s="17"/>
    </row>
    <row r="59" spans="1:5" s="6" customFormat="1" x14ac:dyDescent="0.2">
      <c r="B59" s="16" t="s">
        <v>258</v>
      </c>
      <c r="C59" s="17"/>
    </row>
    <row r="60" spans="1:5" s="6" customFormat="1" x14ac:dyDescent="0.2">
      <c r="B60" s="18"/>
      <c r="C60" s="17"/>
    </row>
    <row r="61" spans="1:5" s="6" customFormat="1" x14ac:dyDescent="0.2">
      <c r="B61" s="8" t="s">
        <v>92</v>
      </c>
    </row>
    <row r="62" spans="1:5" s="6" customFormat="1" x14ac:dyDescent="0.2">
      <c r="C62" s="9" t="s">
        <v>72</v>
      </c>
    </row>
    <row r="63" spans="1:5" s="6" customFormat="1" ht="52.5" customHeight="1" x14ac:dyDescent="0.2">
      <c r="B63" s="10" t="s">
        <v>38</v>
      </c>
      <c r="C63" s="11" t="s">
        <v>93</v>
      </c>
      <c r="D63" s="10" t="s">
        <v>304</v>
      </c>
      <c r="E63" s="10" t="s">
        <v>305</v>
      </c>
    </row>
    <row r="64" spans="1:5" s="6" customFormat="1" ht="13.5" customHeight="1" x14ac:dyDescent="0.2">
      <c r="A64" s="6">
        <v>1</v>
      </c>
      <c r="B64" s="69"/>
      <c r="C64" s="70"/>
      <c r="D64" s="71"/>
      <c r="E64" s="71"/>
    </row>
    <row r="65" spans="1:5" s="6" customFormat="1" ht="13.5" customHeight="1" x14ac:dyDescent="0.2">
      <c r="A65" s="6">
        <v>2</v>
      </c>
      <c r="B65" s="69"/>
      <c r="C65" s="70"/>
      <c r="D65" s="71"/>
      <c r="E65" s="71"/>
    </row>
    <row r="66" spans="1:5" s="6" customFormat="1" ht="13.5" customHeight="1" x14ac:dyDescent="0.2">
      <c r="A66" s="6">
        <v>3</v>
      </c>
      <c r="B66" s="69"/>
      <c r="C66" s="70"/>
      <c r="D66" s="71"/>
      <c r="E66" s="71"/>
    </row>
    <row r="67" spans="1:5" s="6" customFormat="1" ht="13.5" customHeight="1" x14ac:dyDescent="0.2">
      <c r="A67" s="6">
        <v>4</v>
      </c>
      <c r="B67" s="69"/>
      <c r="C67" s="70"/>
      <c r="D67" s="71"/>
      <c r="E67" s="71"/>
    </row>
    <row r="68" spans="1:5" s="6" customFormat="1" ht="13.5" customHeight="1" x14ac:dyDescent="0.2">
      <c r="A68" s="6">
        <v>5</v>
      </c>
      <c r="B68" s="69"/>
      <c r="C68" s="70"/>
      <c r="D68" s="71"/>
      <c r="E68" s="71"/>
    </row>
    <row r="69" spans="1:5" s="6" customFormat="1" ht="13.5" customHeight="1" x14ac:dyDescent="0.2">
      <c r="A69" s="6">
        <v>6</v>
      </c>
      <c r="B69" s="69"/>
      <c r="C69" s="70"/>
      <c r="D69" s="71"/>
      <c r="E69" s="71"/>
    </row>
    <row r="70" spans="1:5" s="6" customFormat="1" ht="13.5" customHeight="1" x14ac:dyDescent="0.2">
      <c r="A70" s="6">
        <v>7</v>
      </c>
      <c r="B70" s="69"/>
      <c r="C70" s="70"/>
      <c r="D70" s="71"/>
      <c r="E70" s="71"/>
    </row>
    <row r="71" spans="1:5" s="6" customFormat="1" ht="13.5" customHeight="1" x14ac:dyDescent="0.2">
      <c r="A71" s="6">
        <v>8</v>
      </c>
      <c r="B71" s="69"/>
      <c r="C71" s="70"/>
      <c r="D71" s="71"/>
      <c r="E71" s="71"/>
    </row>
    <row r="72" spans="1:5" s="6" customFormat="1" ht="13.5" customHeight="1" x14ac:dyDescent="0.2">
      <c r="A72" s="6">
        <v>9</v>
      </c>
      <c r="B72" s="69"/>
      <c r="C72" s="70"/>
      <c r="D72" s="71"/>
      <c r="E72" s="71"/>
    </row>
    <row r="73" spans="1:5" s="6" customFormat="1" ht="13.5" customHeight="1" x14ac:dyDescent="0.2">
      <c r="A73" s="6">
        <v>10</v>
      </c>
      <c r="B73" s="69"/>
      <c r="C73" s="70"/>
      <c r="D73" s="71"/>
      <c r="E73" s="71"/>
    </row>
    <row r="74" spans="1:5" s="6" customFormat="1" ht="13.5" customHeight="1" x14ac:dyDescent="0.2">
      <c r="A74" s="6">
        <v>11</v>
      </c>
      <c r="B74" s="69"/>
      <c r="C74" s="70"/>
      <c r="D74" s="71"/>
      <c r="E74" s="71"/>
    </row>
    <row r="75" spans="1:5" s="6" customFormat="1" ht="13.5" customHeight="1" x14ac:dyDescent="0.2">
      <c r="A75" s="6">
        <v>12</v>
      </c>
      <c r="B75" s="69"/>
      <c r="C75" s="70"/>
      <c r="D75" s="71"/>
      <c r="E75" s="71"/>
    </row>
    <row r="76" spans="1:5" s="6" customFormat="1" ht="13.5" customHeight="1" x14ac:dyDescent="0.2">
      <c r="A76" s="6">
        <v>13</v>
      </c>
      <c r="B76" s="69"/>
      <c r="C76" s="70"/>
      <c r="D76" s="71"/>
      <c r="E76" s="71"/>
    </row>
    <row r="77" spans="1:5" s="6" customFormat="1" ht="13.5" customHeight="1" x14ac:dyDescent="0.2">
      <c r="A77" s="6">
        <v>14</v>
      </c>
      <c r="B77" s="69"/>
      <c r="C77" s="70"/>
      <c r="D77" s="71"/>
      <c r="E77" s="71"/>
    </row>
    <row r="78" spans="1:5" s="6" customFormat="1" ht="13.5" customHeight="1" x14ac:dyDescent="0.2">
      <c r="A78" s="6">
        <v>15</v>
      </c>
      <c r="B78" s="69"/>
      <c r="C78" s="70"/>
      <c r="D78" s="71"/>
      <c r="E78" s="71"/>
    </row>
    <row r="79" spans="1:5" s="6" customFormat="1" ht="13.5" customHeight="1" x14ac:dyDescent="0.2">
      <c r="A79" s="6">
        <v>16</v>
      </c>
      <c r="B79" s="69"/>
      <c r="C79" s="70"/>
      <c r="D79" s="71"/>
      <c r="E79" s="71"/>
    </row>
    <row r="80" spans="1:5" s="6" customFormat="1" ht="13.5" customHeight="1" x14ac:dyDescent="0.2">
      <c r="A80" s="6">
        <v>17</v>
      </c>
      <c r="B80" s="69"/>
      <c r="C80" s="70"/>
      <c r="D80" s="71"/>
      <c r="E80" s="71"/>
    </row>
    <row r="81" spans="1:5" s="6" customFormat="1" ht="13.5" customHeight="1" x14ac:dyDescent="0.2">
      <c r="A81" s="6">
        <v>18</v>
      </c>
      <c r="B81" s="69"/>
      <c r="C81" s="70"/>
      <c r="D81" s="71"/>
      <c r="E81" s="71"/>
    </row>
    <row r="82" spans="1:5" s="6" customFormat="1" ht="13.5" customHeight="1" x14ac:dyDescent="0.2">
      <c r="A82" s="6">
        <v>19</v>
      </c>
      <c r="B82" s="69"/>
      <c r="C82" s="70"/>
      <c r="D82" s="71"/>
      <c r="E82" s="71"/>
    </row>
    <row r="83" spans="1:5" s="6" customFormat="1" ht="13.5" customHeight="1" thickBot="1" x14ac:dyDescent="0.25">
      <c r="A83" s="6">
        <v>20</v>
      </c>
      <c r="B83" s="69"/>
      <c r="C83" s="70"/>
      <c r="D83" s="71"/>
      <c r="E83" s="71"/>
    </row>
    <row r="84" spans="1:5" s="6" customFormat="1" ht="13.5" customHeight="1" thickBot="1" x14ac:dyDescent="0.25">
      <c r="B84" s="15" t="s">
        <v>70</v>
      </c>
      <c r="C84" s="28">
        <f>SUM(C64:C83)</f>
        <v>0</v>
      </c>
    </row>
    <row r="85" spans="1:5" s="6" customFormat="1" x14ac:dyDescent="0.2">
      <c r="B85" s="16" t="s">
        <v>261</v>
      </c>
      <c r="C85" s="17"/>
    </row>
    <row r="86" spans="1:5" s="6" customFormat="1" x14ac:dyDescent="0.2">
      <c r="B86" s="15"/>
      <c r="C86" s="17"/>
    </row>
    <row r="87" spans="1:5" s="6" customFormat="1" x14ac:dyDescent="0.2">
      <c r="B87" s="8" t="s">
        <v>94</v>
      </c>
    </row>
    <row r="88" spans="1:5" s="6" customFormat="1" x14ac:dyDescent="0.2">
      <c r="C88" s="9" t="s">
        <v>72</v>
      </c>
    </row>
    <row r="89" spans="1:5" s="6" customFormat="1" ht="52.5" customHeight="1" x14ac:dyDescent="0.2">
      <c r="B89" s="10" t="s">
        <v>38</v>
      </c>
      <c r="C89" s="11" t="s">
        <v>93</v>
      </c>
      <c r="D89" s="10" t="s">
        <v>304</v>
      </c>
      <c r="E89" s="10" t="s">
        <v>305</v>
      </c>
    </row>
    <row r="90" spans="1:5" s="6" customFormat="1" ht="13.5" customHeight="1" x14ac:dyDescent="0.2">
      <c r="A90" s="6">
        <v>1</v>
      </c>
      <c r="B90" s="69"/>
      <c r="C90" s="70"/>
      <c r="D90" s="71"/>
      <c r="E90" s="71"/>
    </row>
    <row r="91" spans="1:5" s="6" customFormat="1" ht="13.5" customHeight="1" x14ac:dyDescent="0.2">
      <c r="A91" s="6">
        <v>2</v>
      </c>
      <c r="B91" s="69"/>
      <c r="C91" s="70"/>
      <c r="D91" s="71"/>
      <c r="E91" s="71"/>
    </row>
    <row r="92" spans="1:5" s="6" customFormat="1" ht="13.5" customHeight="1" x14ac:dyDescent="0.2">
      <c r="A92" s="6">
        <v>3</v>
      </c>
      <c r="B92" s="69"/>
      <c r="C92" s="70"/>
      <c r="D92" s="71"/>
      <c r="E92" s="71"/>
    </row>
    <row r="93" spans="1:5" s="6" customFormat="1" ht="13.5" customHeight="1" x14ac:dyDescent="0.2">
      <c r="A93" s="6">
        <v>4</v>
      </c>
      <c r="B93" s="69"/>
      <c r="C93" s="70"/>
      <c r="D93" s="71"/>
      <c r="E93" s="71"/>
    </row>
    <row r="94" spans="1:5" s="6" customFormat="1" ht="13.5" customHeight="1" x14ac:dyDescent="0.2">
      <c r="A94" s="6">
        <v>5</v>
      </c>
      <c r="B94" s="69"/>
      <c r="C94" s="70"/>
      <c r="D94" s="71"/>
      <c r="E94" s="71"/>
    </row>
    <row r="95" spans="1:5" s="6" customFormat="1" ht="13.5" customHeight="1" x14ac:dyDescent="0.2">
      <c r="A95" s="6">
        <v>6</v>
      </c>
      <c r="B95" s="69"/>
      <c r="C95" s="70"/>
      <c r="D95" s="71"/>
      <c r="E95" s="71"/>
    </row>
    <row r="96" spans="1:5" s="6" customFormat="1" ht="13.5" customHeight="1" x14ac:dyDescent="0.2">
      <c r="A96" s="6">
        <v>7</v>
      </c>
      <c r="B96" s="69"/>
      <c r="C96" s="70"/>
      <c r="D96" s="71"/>
      <c r="E96" s="71"/>
    </row>
    <row r="97" spans="1:5" s="6" customFormat="1" ht="13.5" customHeight="1" x14ac:dyDescent="0.2">
      <c r="A97" s="6">
        <v>8</v>
      </c>
      <c r="B97" s="69"/>
      <c r="C97" s="70"/>
      <c r="D97" s="71"/>
      <c r="E97" s="71"/>
    </row>
    <row r="98" spans="1:5" s="6" customFormat="1" ht="13.5" customHeight="1" x14ac:dyDescent="0.2">
      <c r="A98" s="6">
        <v>9</v>
      </c>
      <c r="B98" s="69"/>
      <c r="C98" s="70"/>
      <c r="D98" s="71"/>
      <c r="E98" s="71"/>
    </row>
    <row r="99" spans="1:5" s="6" customFormat="1" ht="13.5" customHeight="1" x14ac:dyDescent="0.2">
      <c r="A99" s="6">
        <v>10</v>
      </c>
      <c r="B99" s="69"/>
      <c r="C99" s="70"/>
      <c r="D99" s="71"/>
      <c r="E99" s="71"/>
    </row>
    <row r="100" spans="1:5" s="6" customFormat="1" ht="13.5" customHeight="1" x14ac:dyDescent="0.2">
      <c r="A100" s="6">
        <v>11</v>
      </c>
      <c r="B100" s="69"/>
      <c r="C100" s="70"/>
      <c r="D100" s="71"/>
      <c r="E100" s="71"/>
    </row>
    <row r="101" spans="1:5" s="6" customFormat="1" ht="13.5" customHeight="1" x14ac:dyDescent="0.2">
      <c r="A101" s="6">
        <v>12</v>
      </c>
      <c r="B101" s="69"/>
      <c r="C101" s="70"/>
      <c r="D101" s="71"/>
      <c r="E101" s="71"/>
    </row>
    <row r="102" spans="1:5" s="6" customFormat="1" ht="13.5" customHeight="1" x14ac:dyDescent="0.2">
      <c r="A102" s="6">
        <v>13</v>
      </c>
      <c r="B102" s="69"/>
      <c r="C102" s="70"/>
      <c r="D102" s="71"/>
      <c r="E102" s="71"/>
    </row>
    <row r="103" spans="1:5" s="6" customFormat="1" ht="13.5" customHeight="1" x14ac:dyDescent="0.2">
      <c r="A103" s="6">
        <v>14</v>
      </c>
      <c r="B103" s="69"/>
      <c r="C103" s="70"/>
      <c r="D103" s="71"/>
      <c r="E103" s="71"/>
    </row>
    <row r="104" spans="1:5" s="6" customFormat="1" ht="13.5" customHeight="1" x14ac:dyDescent="0.2">
      <c r="A104" s="6">
        <v>15</v>
      </c>
      <c r="B104" s="69"/>
      <c r="C104" s="70"/>
      <c r="D104" s="71"/>
      <c r="E104" s="71"/>
    </row>
    <row r="105" spans="1:5" s="6" customFormat="1" ht="13.5" customHeight="1" x14ac:dyDescent="0.2">
      <c r="A105" s="6">
        <v>16</v>
      </c>
      <c r="B105" s="69"/>
      <c r="C105" s="70"/>
      <c r="D105" s="71"/>
      <c r="E105" s="71"/>
    </row>
    <row r="106" spans="1:5" s="6" customFormat="1" ht="13.5" customHeight="1" x14ac:dyDescent="0.2">
      <c r="A106" s="6">
        <v>17</v>
      </c>
      <c r="B106" s="69"/>
      <c r="C106" s="70"/>
      <c r="D106" s="71"/>
      <c r="E106" s="71"/>
    </row>
    <row r="107" spans="1:5" s="6" customFormat="1" ht="13.5" customHeight="1" x14ac:dyDescent="0.2">
      <c r="A107" s="6">
        <v>18</v>
      </c>
      <c r="B107" s="69"/>
      <c r="C107" s="70"/>
      <c r="D107" s="71"/>
      <c r="E107" s="71"/>
    </row>
    <row r="108" spans="1:5" s="6" customFormat="1" ht="13.5" customHeight="1" x14ac:dyDescent="0.2">
      <c r="A108" s="6">
        <v>19</v>
      </c>
      <c r="B108" s="69"/>
      <c r="C108" s="70"/>
      <c r="D108" s="71"/>
      <c r="E108" s="71"/>
    </row>
    <row r="109" spans="1:5" s="6" customFormat="1" ht="13.5" customHeight="1" thickBot="1" x14ac:dyDescent="0.25">
      <c r="A109" s="6">
        <v>20</v>
      </c>
      <c r="B109" s="69"/>
      <c r="C109" s="70"/>
      <c r="D109" s="71"/>
      <c r="E109" s="71"/>
    </row>
    <row r="110" spans="1:5" s="6" customFormat="1" ht="13.5" customHeight="1" thickBot="1" x14ac:dyDescent="0.25">
      <c r="B110" s="15" t="s">
        <v>96</v>
      </c>
      <c r="C110" s="28">
        <f>SUM(C90:C109)</f>
        <v>0</v>
      </c>
    </row>
    <row r="111" spans="1:5" s="6" customFormat="1" x14ac:dyDescent="0.2">
      <c r="B111" s="16" t="s">
        <v>261</v>
      </c>
      <c r="C111" s="17"/>
    </row>
    <row r="112" spans="1:5" s="12" customFormat="1" ht="13.5" customHeight="1" x14ac:dyDescent="0.2">
      <c r="B112" s="19"/>
      <c r="D112" s="13"/>
      <c r="E112" s="20"/>
    </row>
    <row r="113" spans="1:8" s="6" customFormat="1" x14ac:dyDescent="0.2">
      <c r="A113" s="8" t="s">
        <v>255</v>
      </c>
    </row>
    <row r="114" spans="1:8" s="6" customFormat="1" x14ac:dyDescent="0.2">
      <c r="A114" s="8"/>
    </row>
    <row r="115" spans="1:8" s="6" customFormat="1" x14ac:dyDescent="0.2">
      <c r="A115" s="8" t="s">
        <v>256</v>
      </c>
    </row>
    <row r="116" spans="1:8" s="6" customFormat="1" x14ac:dyDescent="0.2">
      <c r="F116" s="9" t="s">
        <v>72</v>
      </c>
    </row>
    <row r="117" spans="1:8" s="6" customFormat="1" ht="52.5" customHeight="1" x14ac:dyDescent="0.2">
      <c r="B117" s="44" t="s">
        <v>262</v>
      </c>
      <c r="C117" s="11" t="s">
        <v>245</v>
      </c>
      <c r="D117" s="21" t="s">
        <v>99</v>
      </c>
      <c r="E117" s="11" t="s">
        <v>100</v>
      </c>
      <c r="F117" s="11" t="s">
        <v>101</v>
      </c>
      <c r="G117" s="10" t="s">
        <v>304</v>
      </c>
      <c r="H117" s="10" t="s">
        <v>305</v>
      </c>
    </row>
    <row r="118" spans="1:8" s="6" customFormat="1" x14ac:dyDescent="0.2">
      <c r="A118" s="6">
        <v>1</v>
      </c>
      <c r="B118" s="69"/>
      <c r="C118" s="72"/>
      <c r="D118" s="73"/>
      <c r="E118" s="74"/>
      <c r="F118" s="22">
        <f>ROUND(C118*D118*E118,0)</f>
        <v>0</v>
      </c>
      <c r="G118" s="71"/>
      <c r="H118" s="71"/>
    </row>
    <row r="119" spans="1:8" s="6" customFormat="1" x14ac:dyDescent="0.2">
      <c r="A119" s="6">
        <v>2</v>
      </c>
      <c r="B119" s="69"/>
      <c r="C119" s="72"/>
      <c r="D119" s="73"/>
      <c r="E119" s="74"/>
      <c r="F119" s="22">
        <f t="shared" ref="F119:F137" si="2">ROUND(C119*D119*E119,0)</f>
        <v>0</v>
      </c>
      <c r="G119" s="71"/>
      <c r="H119" s="71"/>
    </row>
    <row r="120" spans="1:8" s="6" customFormat="1" x14ac:dyDescent="0.2">
      <c r="A120" s="6">
        <v>3</v>
      </c>
      <c r="B120" s="69"/>
      <c r="C120" s="72"/>
      <c r="D120" s="73"/>
      <c r="E120" s="74"/>
      <c r="F120" s="22">
        <f t="shared" si="2"/>
        <v>0</v>
      </c>
      <c r="G120" s="71"/>
      <c r="H120" s="71"/>
    </row>
    <row r="121" spans="1:8" s="6" customFormat="1" x14ac:dyDescent="0.2">
      <c r="A121" s="6">
        <v>4</v>
      </c>
      <c r="B121" s="69"/>
      <c r="C121" s="72"/>
      <c r="D121" s="73"/>
      <c r="E121" s="74"/>
      <c r="F121" s="22">
        <f t="shared" si="2"/>
        <v>0</v>
      </c>
      <c r="G121" s="71"/>
      <c r="H121" s="71"/>
    </row>
    <row r="122" spans="1:8" s="6" customFormat="1" x14ac:dyDescent="0.2">
      <c r="A122" s="6">
        <v>5</v>
      </c>
      <c r="B122" s="69"/>
      <c r="C122" s="72"/>
      <c r="D122" s="73"/>
      <c r="E122" s="74"/>
      <c r="F122" s="22">
        <f t="shared" si="2"/>
        <v>0</v>
      </c>
      <c r="G122" s="71"/>
      <c r="H122" s="71"/>
    </row>
    <row r="123" spans="1:8" s="6" customFormat="1" x14ac:dyDescent="0.2">
      <c r="A123" s="6">
        <v>6</v>
      </c>
      <c r="B123" s="69"/>
      <c r="C123" s="72"/>
      <c r="D123" s="73"/>
      <c r="E123" s="74"/>
      <c r="F123" s="22">
        <f t="shared" si="2"/>
        <v>0</v>
      </c>
      <c r="G123" s="71"/>
      <c r="H123" s="71"/>
    </row>
    <row r="124" spans="1:8" s="6" customFormat="1" x14ac:dyDescent="0.2">
      <c r="A124" s="6">
        <v>7</v>
      </c>
      <c r="B124" s="69"/>
      <c r="C124" s="72"/>
      <c r="D124" s="73"/>
      <c r="E124" s="74"/>
      <c r="F124" s="22">
        <f t="shared" si="2"/>
        <v>0</v>
      </c>
      <c r="G124" s="71"/>
      <c r="H124" s="71"/>
    </row>
    <row r="125" spans="1:8" s="6" customFormat="1" x14ac:dyDescent="0.2">
      <c r="A125" s="6">
        <v>8</v>
      </c>
      <c r="B125" s="69"/>
      <c r="C125" s="72"/>
      <c r="D125" s="73"/>
      <c r="E125" s="74"/>
      <c r="F125" s="22">
        <f t="shared" si="2"/>
        <v>0</v>
      </c>
      <c r="G125" s="71"/>
      <c r="H125" s="71"/>
    </row>
    <row r="126" spans="1:8" s="6" customFormat="1" x14ac:dyDescent="0.2">
      <c r="A126" s="6">
        <v>9</v>
      </c>
      <c r="B126" s="69"/>
      <c r="C126" s="72"/>
      <c r="D126" s="73"/>
      <c r="E126" s="74"/>
      <c r="F126" s="22">
        <f t="shared" si="2"/>
        <v>0</v>
      </c>
      <c r="G126" s="71"/>
      <c r="H126" s="71"/>
    </row>
    <row r="127" spans="1:8" s="6" customFormat="1" x14ac:dyDescent="0.2">
      <c r="A127" s="6">
        <v>10</v>
      </c>
      <c r="B127" s="69"/>
      <c r="C127" s="72"/>
      <c r="D127" s="73"/>
      <c r="E127" s="74"/>
      <c r="F127" s="22">
        <f t="shared" si="2"/>
        <v>0</v>
      </c>
      <c r="G127" s="71"/>
      <c r="H127" s="71"/>
    </row>
    <row r="128" spans="1:8" s="6" customFormat="1" x14ac:dyDescent="0.2">
      <c r="A128" s="6">
        <v>11</v>
      </c>
      <c r="B128" s="69"/>
      <c r="C128" s="72"/>
      <c r="D128" s="73"/>
      <c r="E128" s="74"/>
      <c r="F128" s="22">
        <f t="shared" si="2"/>
        <v>0</v>
      </c>
      <c r="G128" s="71"/>
      <c r="H128" s="71"/>
    </row>
    <row r="129" spans="1:8" s="6" customFormat="1" x14ac:dyDescent="0.2">
      <c r="A129" s="6">
        <v>12</v>
      </c>
      <c r="B129" s="69"/>
      <c r="C129" s="72"/>
      <c r="D129" s="73"/>
      <c r="E129" s="74"/>
      <c r="F129" s="22">
        <f t="shared" si="2"/>
        <v>0</v>
      </c>
      <c r="G129" s="71"/>
      <c r="H129" s="71"/>
    </row>
    <row r="130" spans="1:8" s="6" customFormat="1" x14ac:dyDescent="0.2">
      <c r="A130" s="6">
        <v>13</v>
      </c>
      <c r="B130" s="69"/>
      <c r="C130" s="72"/>
      <c r="D130" s="73"/>
      <c r="E130" s="74"/>
      <c r="F130" s="22">
        <f t="shared" si="2"/>
        <v>0</v>
      </c>
      <c r="G130" s="71"/>
      <c r="H130" s="71"/>
    </row>
    <row r="131" spans="1:8" s="6" customFormat="1" x14ac:dyDescent="0.2">
      <c r="A131" s="6">
        <v>14</v>
      </c>
      <c r="B131" s="69"/>
      <c r="C131" s="72"/>
      <c r="D131" s="73"/>
      <c r="E131" s="74"/>
      <c r="F131" s="22">
        <f t="shared" si="2"/>
        <v>0</v>
      </c>
      <c r="G131" s="71"/>
      <c r="H131" s="71"/>
    </row>
    <row r="132" spans="1:8" s="6" customFormat="1" x14ac:dyDescent="0.2">
      <c r="A132" s="6">
        <v>15</v>
      </c>
      <c r="B132" s="69"/>
      <c r="C132" s="72"/>
      <c r="D132" s="73"/>
      <c r="E132" s="74"/>
      <c r="F132" s="22">
        <f t="shared" si="2"/>
        <v>0</v>
      </c>
      <c r="G132" s="71"/>
      <c r="H132" s="71"/>
    </row>
    <row r="133" spans="1:8" s="6" customFormat="1" x14ac:dyDescent="0.2">
      <c r="A133" s="6">
        <v>16</v>
      </c>
      <c r="B133" s="69"/>
      <c r="C133" s="72"/>
      <c r="D133" s="73"/>
      <c r="E133" s="74"/>
      <c r="F133" s="22">
        <f t="shared" si="2"/>
        <v>0</v>
      </c>
      <c r="G133" s="71"/>
      <c r="H133" s="71"/>
    </row>
    <row r="134" spans="1:8" s="6" customFormat="1" x14ac:dyDescent="0.2">
      <c r="A134" s="6">
        <v>17</v>
      </c>
      <c r="B134" s="69"/>
      <c r="C134" s="72"/>
      <c r="D134" s="73"/>
      <c r="E134" s="74"/>
      <c r="F134" s="22">
        <f t="shared" si="2"/>
        <v>0</v>
      </c>
      <c r="G134" s="71"/>
      <c r="H134" s="71"/>
    </row>
    <row r="135" spans="1:8" s="6" customFormat="1" x14ac:dyDescent="0.2">
      <c r="A135" s="6">
        <v>18</v>
      </c>
      <c r="B135" s="69"/>
      <c r="C135" s="72"/>
      <c r="D135" s="73"/>
      <c r="E135" s="74"/>
      <c r="F135" s="22">
        <f t="shared" si="2"/>
        <v>0</v>
      </c>
      <c r="G135" s="71"/>
      <c r="H135" s="71"/>
    </row>
    <row r="136" spans="1:8" s="6" customFormat="1" x14ac:dyDescent="0.2">
      <c r="A136" s="6">
        <v>19</v>
      </c>
      <c r="B136" s="69"/>
      <c r="C136" s="72"/>
      <c r="D136" s="73"/>
      <c r="E136" s="74"/>
      <c r="F136" s="22">
        <f t="shared" si="2"/>
        <v>0</v>
      </c>
      <c r="G136" s="71"/>
      <c r="H136" s="71"/>
    </row>
    <row r="137" spans="1:8" s="6" customFormat="1" ht="13.5" thickBot="1" x14ac:dyDescent="0.25">
      <c r="A137" s="6">
        <v>20</v>
      </c>
      <c r="B137" s="69"/>
      <c r="C137" s="72"/>
      <c r="D137" s="73"/>
      <c r="E137" s="74"/>
      <c r="F137" s="22">
        <f t="shared" si="2"/>
        <v>0</v>
      </c>
      <c r="G137" s="71"/>
      <c r="H137" s="71"/>
    </row>
    <row r="138" spans="1:8" s="6" customFormat="1" ht="13.5" customHeight="1" thickBot="1" x14ac:dyDescent="0.25">
      <c r="E138" s="15" t="s">
        <v>97</v>
      </c>
      <c r="F138" s="28">
        <f>SUM(F118:F137)</f>
        <v>0</v>
      </c>
    </row>
    <row r="139" spans="1:8" s="6" customFormat="1" ht="13.5" customHeight="1" x14ac:dyDescent="0.2">
      <c r="B139" s="7" t="s">
        <v>246</v>
      </c>
      <c r="E139" s="15"/>
      <c r="F139" s="20"/>
    </row>
    <row r="140" spans="1:8" s="6" customFormat="1" ht="13.5" customHeight="1" x14ac:dyDescent="0.2">
      <c r="B140" s="7"/>
      <c r="E140" s="15"/>
      <c r="F140" s="20"/>
    </row>
    <row r="141" spans="1:8" s="6" customFormat="1" x14ac:dyDescent="0.2">
      <c r="A141" s="8" t="s">
        <v>257</v>
      </c>
    </row>
    <row r="142" spans="1:8" s="6" customFormat="1" x14ac:dyDescent="0.2">
      <c r="F142" s="9" t="s">
        <v>72</v>
      </c>
    </row>
    <row r="143" spans="1:8" s="6" customFormat="1" ht="52.5" customHeight="1" x14ac:dyDescent="0.2">
      <c r="B143" s="44" t="s">
        <v>263</v>
      </c>
      <c r="C143" s="11" t="s">
        <v>245</v>
      </c>
      <c r="D143" s="21" t="s">
        <v>99</v>
      </c>
      <c r="E143" s="11" t="s">
        <v>100</v>
      </c>
      <c r="F143" s="11" t="s">
        <v>101</v>
      </c>
      <c r="G143" s="10" t="s">
        <v>304</v>
      </c>
      <c r="H143" s="10" t="s">
        <v>305</v>
      </c>
    </row>
    <row r="144" spans="1:8" s="6" customFormat="1" x14ac:dyDescent="0.2">
      <c r="A144" s="6">
        <v>1</v>
      </c>
      <c r="B144" s="69"/>
      <c r="C144" s="72"/>
      <c r="D144" s="73"/>
      <c r="E144" s="74"/>
      <c r="F144" s="22">
        <f>ROUND(C144*D144*E144,0)</f>
        <v>0</v>
      </c>
      <c r="G144" s="71"/>
      <c r="H144" s="71"/>
    </row>
    <row r="145" spans="1:8" s="6" customFormat="1" x14ac:dyDescent="0.2">
      <c r="A145" s="6">
        <v>2</v>
      </c>
      <c r="B145" s="69"/>
      <c r="C145" s="72"/>
      <c r="D145" s="73"/>
      <c r="E145" s="74"/>
      <c r="F145" s="22">
        <f t="shared" ref="F145:F163" si="3">ROUND(C145*D145*E145,0)</f>
        <v>0</v>
      </c>
      <c r="G145" s="71"/>
      <c r="H145" s="71"/>
    </row>
    <row r="146" spans="1:8" s="6" customFormat="1" x14ac:dyDescent="0.2">
      <c r="A146" s="6">
        <v>3</v>
      </c>
      <c r="B146" s="69"/>
      <c r="C146" s="72"/>
      <c r="D146" s="73"/>
      <c r="E146" s="74"/>
      <c r="F146" s="22">
        <f t="shared" si="3"/>
        <v>0</v>
      </c>
      <c r="G146" s="71"/>
      <c r="H146" s="71"/>
    </row>
    <row r="147" spans="1:8" s="6" customFormat="1" x14ac:dyDescent="0.2">
      <c r="A147" s="6">
        <v>4</v>
      </c>
      <c r="B147" s="69"/>
      <c r="C147" s="72"/>
      <c r="D147" s="73"/>
      <c r="E147" s="74"/>
      <c r="F147" s="22">
        <f t="shared" si="3"/>
        <v>0</v>
      </c>
      <c r="G147" s="71"/>
      <c r="H147" s="71"/>
    </row>
    <row r="148" spans="1:8" s="6" customFormat="1" x14ac:dyDescent="0.2">
      <c r="A148" s="6">
        <v>5</v>
      </c>
      <c r="B148" s="69"/>
      <c r="C148" s="72"/>
      <c r="D148" s="73"/>
      <c r="E148" s="74"/>
      <c r="F148" s="22">
        <f t="shared" si="3"/>
        <v>0</v>
      </c>
      <c r="G148" s="71"/>
      <c r="H148" s="71"/>
    </row>
    <row r="149" spans="1:8" s="6" customFormat="1" x14ac:dyDescent="0.2">
      <c r="A149" s="6">
        <v>6</v>
      </c>
      <c r="B149" s="69"/>
      <c r="C149" s="72"/>
      <c r="D149" s="73"/>
      <c r="E149" s="74"/>
      <c r="F149" s="22">
        <f t="shared" si="3"/>
        <v>0</v>
      </c>
      <c r="G149" s="71"/>
      <c r="H149" s="71"/>
    </row>
    <row r="150" spans="1:8" s="6" customFormat="1" x14ac:dyDescent="0.2">
      <c r="A150" s="6">
        <v>7</v>
      </c>
      <c r="B150" s="69"/>
      <c r="C150" s="72"/>
      <c r="D150" s="73"/>
      <c r="E150" s="74"/>
      <c r="F150" s="22">
        <f t="shared" si="3"/>
        <v>0</v>
      </c>
      <c r="G150" s="71"/>
      <c r="H150" s="71"/>
    </row>
    <row r="151" spans="1:8" s="6" customFormat="1" x14ac:dyDescent="0.2">
      <c r="A151" s="6">
        <v>8</v>
      </c>
      <c r="B151" s="69"/>
      <c r="C151" s="72"/>
      <c r="D151" s="73"/>
      <c r="E151" s="74"/>
      <c r="F151" s="22">
        <f t="shared" si="3"/>
        <v>0</v>
      </c>
      <c r="G151" s="71"/>
      <c r="H151" s="71"/>
    </row>
    <row r="152" spans="1:8" s="6" customFormat="1" x14ac:dyDescent="0.2">
      <c r="A152" s="6">
        <v>9</v>
      </c>
      <c r="B152" s="69"/>
      <c r="C152" s="72"/>
      <c r="D152" s="73"/>
      <c r="E152" s="74"/>
      <c r="F152" s="22">
        <f t="shared" si="3"/>
        <v>0</v>
      </c>
      <c r="G152" s="71"/>
      <c r="H152" s="71"/>
    </row>
    <row r="153" spans="1:8" s="6" customFormat="1" x14ac:dyDescent="0.2">
      <c r="A153" s="6">
        <v>10</v>
      </c>
      <c r="B153" s="69"/>
      <c r="C153" s="72"/>
      <c r="D153" s="73"/>
      <c r="E153" s="74"/>
      <c r="F153" s="22">
        <f t="shared" si="3"/>
        <v>0</v>
      </c>
      <c r="G153" s="71"/>
      <c r="H153" s="71"/>
    </row>
    <row r="154" spans="1:8" s="6" customFormat="1" x14ac:dyDescent="0.2">
      <c r="A154" s="6">
        <v>11</v>
      </c>
      <c r="B154" s="69"/>
      <c r="C154" s="72"/>
      <c r="D154" s="73"/>
      <c r="E154" s="74"/>
      <c r="F154" s="22">
        <f t="shared" si="3"/>
        <v>0</v>
      </c>
      <c r="G154" s="71"/>
      <c r="H154" s="71"/>
    </row>
    <row r="155" spans="1:8" s="6" customFormat="1" x14ac:dyDescent="0.2">
      <c r="A155" s="6">
        <v>12</v>
      </c>
      <c r="B155" s="69"/>
      <c r="C155" s="72"/>
      <c r="D155" s="73"/>
      <c r="E155" s="74"/>
      <c r="F155" s="22">
        <f t="shared" si="3"/>
        <v>0</v>
      </c>
      <c r="G155" s="71"/>
      <c r="H155" s="71"/>
    </row>
    <row r="156" spans="1:8" s="6" customFormat="1" x14ac:dyDescent="0.2">
      <c r="A156" s="6">
        <v>13</v>
      </c>
      <c r="B156" s="69"/>
      <c r="C156" s="72"/>
      <c r="D156" s="73"/>
      <c r="E156" s="74"/>
      <c r="F156" s="22">
        <f t="shared" si="3"/>
        <v>0</v>
      </c>
      <c r="G156" s="71"/>
      <c r="H156" s="71"/>
    </row>
    <row r="157" spans="1:8" s="6" customFormat="1" x14ac:dyDescent="0.2">
      <c r="A157" s="6">
        <v>14</v>
      </c>
      <c r="B157" s="69"/>
      <c r="C157" s="72"/>
      <c r="D157" s="73"/>
      <c r="E157" s="74"/>
      <c r="F157" s="22">
        <f t="shared" si="3"/>
        <v>0</v>
      </c>
      <c r="G157" s="71"/>
      <c r="H157" s="71"/>
    </row>
    <row r="158" spans="1:8" s="6" customFormat="1" x14ac:dyDescent="0.2">
      <c r="A158" s="6">
        <v>15</v>
      </c>
      <c r="B158" s="69"/>
      <c r="C158" s="72"/>
      <c r="D158" s="73"/>
      <c r="E158" s="74"/>
      <c r="F158" s="22">
        <f t="shared" si="3"/>
        <v>0</v>
      </c>
      <c r="G158" s="71"/>
      <c r="H158" s="71"/>
    </row>
    <row r="159" spans="1:8" s="6" customFormat="1" x14ac:dyDescent="0.2">
      <c r="A159" s="6">
        <v>16</v>
      </c>
      <c r="B159" s="69"/>
      <c r="C159" s="72"/>
      <c r="D159" s="73"/>
      <c r="E159" s="74"/>
      <c r="F159" s="22">
        <f t="shared" si="3"/>
        <v>0</v>
      </c>
      <c r="G159" s="71"/>
      <c r="H159" s="71"/>
    </row>
    <row r="160" spans="1:8" s="6" customFormat="1" x14ac:dyDescent="0.2">
      <c r="A160" s="6">
        <v>17</v>
      </c>
      <c r="B160" s="69"/>
      <c r="C160" s="72"/>
      <c r="D160" s="73"/>
      <c r="E160" s="74"/>
      <c r="F160" s="22">
        <f t="shared" si="3"/>
        <v>0</v>
      </c>
      <c r="G160" s="71"/>
      <c r="H160" s="71"/>
    </row>
    <row r="161" spans="1:8" s="6" customFormat="1" x14ac:dyDescent="0.2">
      <c r="A161" s="6">
        <v>18</v>
      </c>
      <c r="B161" s="69"/>
      <c r="C161" s="72"/>
      <c r="D161" s="73"/>
      <c r="E161" s="74"/>
      <c r="F161" s="22">
        <f t="shared" si="3"/>
        <v>0</v>
      </c>
      <c r="G161" s="71"/>
      <c r="H161" s="71"/>
    </row>
    <row r="162" spans="1:8" s="6" customFormat="1" x14ac:dyDescent="0.2">
      <c r="A162" s="6">
        <v>19</v>
      </c>
      <c r="B162" s="69"/>
      <c r="C162" s="72"/>
      <c r="D162" s="73"/>
      <c r="E162" s="74"/>
      <c r="F162" s="22">
        <f t="shared" si="3"/>
        <v>0</v>
      </c>
      <c r="G162" s="71"/>
      <c r="H162" s="71"/>
    </row>
    <row r="163" spans="1:8" s="6" customFormat="1" ht="13.5" thickBot="1" x14ac:dyDescent="0.25">
      <c r="A163" s="6">
        <v>20</v>
      </c>
      <c r="B163" s="69"/>
      <c r="C163" s="72"/>
      <c r="D163" s="73"/>
      <c r="E163" s="74"/>
      <c r="F163" s="22">
        <f t="shared" si="3"/>
        <v>0</v>
      </c>
      <c r="G163" s="71"/>
      <c r="H163" s="71"/>
    </row>
    <row r="164" spans="1:8" s="6" customFormat="1" ht="13.5" customHeight="1" thickBot="1" x14ac:dyDescent="0.25">
      <c r="E164" s="15" t="s">
        <v>98</v>
      </c>
      <c r="F164" s="28">
        <f>SUM(F144:F163)</f>
        <v>0</v>
      </c>
    </row>
    <row r="165" spans="1:8" s="6" customFormat="1" ht="13.5" customHeight="1" x14ac:dyDescent="0.2">
      <c r="B165" s="7" t="s">
        <v>246</v>
      </c>
      <c r="E165" s="15"/>
      <c r="F165" s="20"/>
    </row>
    <row r="166" spans="1:8" s="6" customFormat="1" x14ac:dyDescent="0.2"/>
    <row r="167" spans="1:8" s="6" customFormat="1" x14ac:dyDescent="0.2">
      <c r="A167" s="8" t="s">
        <v>95</v>
      </c>
    </row>
    <row r="168" spans="1:8" s="6" customFormat="1" x14ac:dyDescent="0.2">
      <c r="C168" s="9" t="s">
        <v>72</v>
      </c>
    </row>
    <row r="169" spans="1:8" s="6" customFormat="1" ht="52.5" customHeight="1" x14ac:dyDescent="0.2">
      <c r="B169" s="10" t="s">
        <v>318</v>
      </c>
      <c r="C169" s="11" t="s">
        <v>93</v>
      </c>
      <c r="D169" s="10" t="s">
        <v>304</v>
      </c>
      <c r="E169" s="10" t="s">
        <v>305</v>
      </c>
    </row>
    <row r="170" spans="1:8" s="6" customFormat="1" ht="13.5" customHeight="1" x14ac:dyDescent="0.2">
      <c r="A170" s="6">
        <v>1</v>
      </c>
      <c r="B170" s="69"/>
      <c r="C170" s="70"/>
      <c r="D170" s="71"/>
      <c r="E170" s="71"/>
    </row>
    <row r="171" spans="1:8" s="6" customFormat="1" ht="13.5" customHeight="1" x14ac:dyDescent="0.2">
      <c r="A171" s="6">
        <v>2</v>
      </c>
      <c r="B171" s="69"/>
      <c r="C171" s="70"/>
      <c r="D171" s="71"/>
      <c r="E171" s="71"/>
    </row>
    <row r="172" spans="1:8" s="6" customFormat="1" ht="13.5" customHeight="1" x14ac:dyDescent="0.2">
      <c r="A172" s="6">
        <v>3</v>
      </c>
      <c r="B172" s="69"/>
      <c r="C172" s="70"/>
      <c r="D172" s="71"/>
      <c r="E172" s="71"/>
    </row>
    <row r="173" spans="1:8" s="6" customFormat="1" ht="13.5" customHeight="1" x14ac:dyDescent="0.2">
      <c r="A173" s="6">
        <v>4</v>
      </c>
      <c r="B173" s="69"/>
      <c r="C173" s="70"/>
      <c r="D173" s="71"/>
      <c r="E173" s="71"/>
    </row>
    <row r="174" spans="1:8" s="6" customFormat="1" ht="13.5" customHeight="1" x14ac:dyDescent="0.2">
      <c r="A174" s="6">
        <v>5</v>
      </c>
      <c r="B174" s="69"/>
      <c r="C174" s="70"/>
      <c r="D174" s="71"/>
      <c r="E174" s="71"/>
    </row>
    <row r="175" spans="1:8" s="6" customFormat="1" ht="13.5" customHeight="1" x14ac:dyDescent="0.2">
      <c r="A175" s="6">
        <v>6</v>
      </c>
      <c r="B175" s="69"/>
      <c r="C175" s="70"/>
      <c r="D175" s="71"/>
      <c r="E175" s="71"/>
    </row>
    <row r="176" spans="1:8" s="6" customFormat="1" ht="13.5" customHeight="1" x14ac:dyDescent="0.2">
      <c r="A176" s="6">
        <v>7</v>
      </c>
      <c r="B176" s="69"/>
      <c r="C176" s="70"/>
      <c r="D176" s="71"/>
      <c r="E176" s="71"/>
    </row>
    <row r="177" spans="1:5" s="6" customFormat="1" ht="13.5" customHeight="1" x14ac:dyDescent="0.2">
      <c r="A177" s="6">
        <v>8</v>
      </c>
      <c r="B177" s="69"/>
      <c r="C177" s="70"/>
      <c r="D177" s="71"/>
      <c r="E177" s="71"/>
    </row>
    <row r="178" spans="1:5" s="6" customFormat="1" ht="13.5" customHeight="1" x14ac:dyDescent="0.2">
      <c r="A178" s="6">
        <v>9</v>
      </c>
      <c r="B178" s="69"/>
      <c r="C178" s="70"/>
      <c r="D178" s="71"/>
      <c r="E178" s="71"/>
    </row>
    <row r="179" spans="1:5" s="6" customFormat="1" ht="13.5" customHeight="1" x14ac:dyDescent="0.2">
      <c r="A179" s="6">
        <v>10</v>
      </c>
      <c r="B179" s="69"/>
      <c r="C179" s="70"/>
      <c r="D179" s="71"/>
      <c r="E179" s="71"/>
    </row>
    <row r="180" spans="1:5" s="6" customFormat="1" ht="13.5" customHeight="1" x14ac:dyDescent="0.2">
      <c r="A180" s="6">
        <v>11</v>
      </c>
      <c r="B180" s="69"/>
      <c r="C180" s="70"/>
      <c r="D180" s="71"/>
      <c r="E180" s="71"/>
    </row>
    <row r="181" spans="1:5" s="6" customFormat="1" ht="13.5" customHeight="1" x14ac:dyDescent="0.2">
      <c r="A181" s="6">
        <v>12</v>
      </c>
      <c r="B181" s="69"/>
      <c r="C181" s="70"/>
      <c r="D181" s="71"/>
      <c r="E181" s="71"/>
    </row>
    <row r="182" spans="1:5" s="6" customFormat="1" ht="13.5" customHeight="1" x14ac:dyDescent="0.2">
      <c r="A182" s="6">
        <v>13</v>
      </c>
      <c r="B182" s="69"/>
      <c r="C182" s="70"/>
      <c r="D182" s="71"/>
      <c r="E182" s="71"/>
    </row>
    <row r="183" spans="1:5" s="6" customFormat="1" ht="13.5" customHeight="1" x14ac:dyDescent="0.2">
      <c r="A183" s="6">
        <v>14</v>
      </c>
      <c r="B183" s="69"/>
      <c r="C183" s="70"/>
      <c r="D183" s="71"/>
      <c r="E183" s="71"/>
    </row>
    <row r="184" spans="1:5" s="6" customFormat="1" ht="13.5" customHeight="1" x14ac:dyDescent="0.2">
      <c r="A184" s="6">
        <v>15</v>
      </c>
      <c r="B184" s="69"/>
      <c r="C184" s="70"/>
      <c r="D184" s="71"/>
      <c r="E184" s="71"/>
    </row>
    <row r="185" spans="1:5" s="6" customFormat="1" ht="13.5" customHeight="1" x14ac:dyDescent="0.2">
      <c r="A185" s="6">
        <v>16</v>
      </c>
      <c r="B185" s="69"/>
      <c r="C185" s="70"/>
      <c r="D185" s="71"/>
      <c r="E185" s="71"/>
    </row>
    <row r="186" spans="1:5" s="6" customFormat="1" ht="13.5" customHeight="1" x14ac:dyDescent="0.2">
      <c r="A186" s="6">
        <v>17</v>
      </c>
      <c r="B186" s="69"/>
      <c r="C186" s="70"/>
      <c r="D186" s="71"/>
      <c r="E186" s="71"/>
    </row>
    <row r="187" spans="1:5" s="6" customFormat="1" ht="13.5" customHeight="1" x14ac:dyDescent="0.2">
      <c r="A187" s="6">
        <v>18</v>
      </c>
      <c r="B187" s="69"/>
      <c r="C187" s="70"/>
      <c r="D187" s="71"/>
      <c r="E187" s="71"/>
    </row>
    <row r="188" spans="1:5" s="6" customFormat="1" ht="13.5" customHeight="1" x14ac:dyDescent="0.2">
      <c r="A188" s="6">
        <v>19</v>
      </c>
      <c r="B188" s="69"/>
      <c r="C188" s="70"/>
      <c r="D188" s="71"/>
      <c r="E188" s="71"/>
    </row>
    <row r="189" spans="1:5" s="6" customFormat="1" ht="13.5" customHeight="1" thickBot="1" x14ac:dyDescent="0.25">
      <c r="A189" s="6">
        <v>20</v>
      </c>
      <c r="B189" s="69"/>
      <c r="C189" s="70"/>
      <c r="D189" s="71"/>
      <c r="E189" s="71"/>
    </row>
    <row r="190" spans="1:5" s="6" customFormat="1" ht="13.5" customHeight="1" thickBot="1" x14ac:dyDescent="0.25">
      <c r="B190" s="15" t="s">
        <v>247</v>
      </c>
      <c r="C190" s="28">
        <f>SUM(C170:C189)</f>
        <v>0</v>
      </c>
    </row>
    <row r="191" spans="1:5" s="6" customFormat="1" x14ac:dyDescent="0.2">
      <c r="B191" s="16" t="s">
        <v>264</v>
      </c>
      <c r="C191" s="17"/>
    </row>
    <row r="192" spans="1:5" s="6" customFormat="1" x14ac:dyDescent="0.2"/>
    <row r="193" spans="1:11" s="6" customFormat="1" x14ac:dyDescent="0.2">
      <c r="A193" s="8" t="s">
        <v>248</v>
      </c>
    </row>
    <row r="194" spans="1:11" s="6" customFormat="1" ht="13.5" thickBot="1" x14ac:dyDescent="0.25">
      <c r="C194" s="9" t="s">
        <v>72</v>
      </c>
    </row>
    <row r="195" spans="1:11" s="6" customFormat="1" ht="24" customHeight="1" thickTop="1" thickBot="1" x14ac:dyDescent="0.25">
      <c r="B195" s="249">
        <f>SUM(G30,C56,C84,C110,F138,F164,C190)</f>
        <v>0</v>
      </c>
      <c r="C195" s="250"/>
    </row>
    <row r="196" spans="1:11" ht="13.5" thickTop="1" x14ac:dyDescent="0.2"/>
    <row r="197" spans="1:11" ht="14" x14ac:dyDescent="0.2">
      <c r="A197" s="57" t="s">
        <v>299</v>
      </c>
      <c r="B197" s="24" t="s">
        <v>277</v>
      </c>
      <c r="C197" s="24"/>
      <c r="D197" s="24"/>
      <c r="E197" s="24"/>
      <c r="F197" s="24"/>
      <c r="G197" s="24"/>
      <c r="H197" s="24"/>
      <c r="I197" s="24"/>
      <c r="J197" s="24"/>
      <c r="K197" s="24"/>
    </row>
    <row r="198" spans="1:11" ht="14.25" customHeight="1" x14ac:dyDescent="0.2">
      <c r="A198" s="58" t="s">
        <v>300</v>
      </c>
      <c r="B198" s="251" t="s">
        <v>315</v>
      </c>
      <c r="C198" s="251"/>
      <c r="D198" s="251"/>
      <c r="E198" s="251"/>
      <c r="F198" s="251"/>
      <c r="G198" s="251"/>
      <c r="H198" s="251"/>
      <c r="I198" s="251"/>
      <c r="J198" s="251"/>
      <c r="K198" s="251"/>
    </row>
    <row r="199" spans="1:11" ht="14" x14ac:dyDescent="0.2">
      <c r="A199" s="59" t="s">
        <v>301</v>
      </c>
      <c r="B199" s="251" t="s">
        <v>302</v>
      </c>
      <c r="C199" s="251"/>
      <c r="D199" s="251"/>
      <c r="E199" s="251"/>
      <c r="F199" s="251"/>
      <c r="G199" s="251"/>
      <c r="H199" s="251"/>
      <c r="I199" s="251"/>
      <c r="J199" s="251"/>
      <c r="K199" s="251"/>
    </row>
    <row r="200" spans="1:11" ht="14.25" customHeight="1" x14ac:dyDescent="0.2">
      <c r="A200" s="59"/>
      <c r="B200" s="251"/>
      <c r="C200" s="251"/>
      <c r="D200" s="251"/>
      <c r="E200" s="251"/>
      <c r="F200" s="251"/>
      <c r="G200" s="251"/>
      <c r="H200" s="251"/>
      <c r="I200" s="251"/>
      <c r="J200" s="251"/>
      <c r="K200" s="251"/>
    </row>
    <row r="201" spans="1:11" ht="14" x14ac:dyDescent="0.2">
      <c r="A201" s="59" t="s">
        <v>303</v>
      </c>
      <c r="B201" s="60" t="s">
        <v>294</v>
      </c>
      <c r="C201" s="60"/>
      <c r="D201" s="60"/>
      <c r="E201" s="60"/>
      <c r="F201" s="60"/>
      <c r="G201" s="60"/>
      <c r="H201" s="60"/>
      <c r="I201" s="60"/>
      <c r="J201" s="60"/>
      <c r="K201" s="24"/>
    </row>
  </sheetData>
  <sheetProtection password="D032" sheet="1" autoFilter="0"/>
  <mergeCells count="3">
    <mergeCell ref="B195:C195"/>
    <mergeCell ref="B198:K198"/>
    <mergeCell ref="B199:K200"/>
  </mergeCells>
  <phoneticPr fontId="1"/>
  <conditionalFormatting sqref="C10:C29">
    <cfRule type="expression" dxfId="60" priority="1" stopIfTrue="1">
      <formula>$O10=2</formula>
    </cfRule>
  </conditionalFormatting>
  <dataValidations count="2">
    <dataValidation imeMode="off" allowBlank="1" showInputMessage="1" showErrorMessage="1" sqref="H4:I4" xr:uid="{00000000-0002-0000-0200-000000000000}"/>
    <dataValidation type="list" allowBlank="1" showInputMessage="1" showErrorMessage="1" sqref="D36:D55 D64:D83 D90:D109 G118:G137 G144:G163 D170:D189" xr:uid="{00000000-0002-0000-0200-000001000000}">
      <formula1>"1,2,3,4,5,6,7,8,9,10,11,12,13,14,15,16"</formula1>
    </dataValidation>
  </dataValidations>
  <printOptions horizontalCentered="1"/>
  <pageMargins left="0.19685039370078741" right="0.19685039370078741" top="0.19685039370078741" bottom="0.19685039370078741" header="0" footer="0"/>
  <pageSetup paperSize="9" scale="52" orientation="portrait" r:id="rId1"/>
  <headerFooter>
    <oddFooter>&amp;R&amp;20&amp;A　&amp;F</oddFooter>
  </headerFooter>
  <rowBreaks count="1" manualBreakCount="1">
    <brk id="111" max="9"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sheetPr>
  <dimension ref="A1:CV39"/>
  <sheetViews>
    <sheetView showGridLines="0" showWhiteSpace="0" view="pageBreakPreview" topLeftCell="Z1" zoomScale="50" zoomScaleNormal="55" zoomScaleSheetLayoutView="50" zoomScalePageLayoutView="70" workbookViewId="0">
      <pane ySplit="7" topLeftCell="A13"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1</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1">
        <f>U17</f>
        <v>0</v>
      </c>
      <c r="U11" s="212">
        <f>S11-T11</f>
        <v>0</v>
      </c>
      <c r="V11" s="100"/>
      <c r="W11" s="212">
        <f>V11+U11</f>
        <v>0</v>
      </c>
      <c r="X11" s="211">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9" t="s">
        <v>308</v>
      </c>
      <c r="S14" s="110"/>
      <c r="T14" s="110"/>
      <c r="U14" s="110"/>
      <c r="V14" s="110"/>
      <c r="W14" s="110"/>
      <c r="X14" s="110"/>
      <c r="Y14" s="110"/>
      <c r="Z14" s="110"/>
      <c r="AA14" s="110"/>
      <c r="AB14" s="110"/>
      <c r="AC14" s="110"/>
      <c r="AD14" s="110"/>
      <c r="AE14" s="110"/>
      <c r="AF14" s="110"/>
      <c r="AG14" s="110"/>
      <c r="AH14" s="110"/>
      <c r="AI14" s="110"/>
      <c r="AJ14" s="110"/>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289" t="s">
        <v>269</v>
      </c>
      <c r="S15" s="290"/>
      <c r="T15" s="290"/>
      <c r="U15" s="123"/>
      <c r="V15" s="124" t="s">
        <v>270</v>
      </c>
      <c r="W15" s="124" t="s">
        <v>314</v>
      </c>
      <c r="X15" s="125"/>
      <c r="Y15" s="125"/>
      <c r="Z15" s="125"/>
      <c r="AA15" s="125"/>
      <c r="AB15" s="125"/>
      <c r="AC15" s="125"/>
      <c r="AD15" s="125"/>
      <c r="AE15" s="125"/>
      <c r="AF15" s="125"/>
      <c r="AG15" s="125"/>
      <c r="AH15" s="125"/>
      <c r="AI15" s="125"/>
      <c r="AJ15" s="126"/>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282" t="s">
        <v>309</v>
      </c>
      <c r="S16" s="270"/>
      <c r="T16" s="270"/>
      <c r="U16" s="130"/>
      <c r="V16" s="131" t="s">
        <v>271</v>
      </c>
      <c r="W16" s="295"/>
      <c r="X16" s="295"/>
      <c r="Y16" s="295"/>
      <c r="Z16" s="295"/>
      <c r="AA16" s="295"/>
      <c r="AB16" s="295"/>
      <c r="AC16" s="295"/>
      <c r="AD16" s="295"/>
      <c r="AE16" s="295"/>
      <c r="AF16" s="295"/>
      <c r="AG16" s="295"/>
      <c r="AH16" s="295"/>
      <c r="AI16" s="295"/>
      <c r="AJ16" s="296"/>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113</v>
      </c>
      <c r="CM16" s="136" t="s">
        <v>113</v>
      </c>
      <c r="CN16" s="136" t="s">
        <v>113</v>
      </c>
      <c r="CO16" s="136" t="s">
        <v>114</v>
      </c>
      <c r="CP16" s="136" t="s">
        <v>115</v>
      </c>
      <c r="CQ16" s="137" t="s">
        <v>116</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114</v>
      </c>
      <c r="CM17" s="136" t="s">
        <v>114</v>
      </c>
      <c r="CN17" s="136" t="s">
        <v>115</v>
      </c>
      <c r="CO17" s="149" t="s">
        <v>116</v>
      </c>
      <c r="CP17" s="136" t="s">
        <v>117</v>
      </c>
      <c r="CQ17" s="137" t="s">
        <v>117</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115</v>
      </c>
      <c r="CM18" s="140" t="s">
        <v>115</v>
      </c>
      <c r="CN18" s="146" t="s">
        <v>116</v>
      </c>
      <c r="CO18" s="140" t="s">
        <v>117</v>
      </c>
      <c r="CP18" s="140" t="s">
        <v>117</v>
      </c>
      <c r="CQ18" s="145" t="s">
        <v>117</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116</v>
      </c>
      <c r="CM19" s="146" t="s">
        <v>116</v>
      </c>
      <c r="CN19" s="140" t="s">
        <v>117</v>
      </c>
      <c r="CO19" s="140" t="s">
        <v>117</v>
      </c>
      <c r="CP19" s="140" t="s">
        <v>117</v>
      </c>
      <c r="CQ19" s="145" t="s">
        <v>117</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117</v>
      </c>
      <c r="CM20" s="140" t="s">
        <v>117</v>
      </c>
      <c r="CN20" s="140" t="s">
        <v>117</v>
      </c>
      <c r="CO20" s="140" t="s">
        <v>117</v>
      </c>
      <c r="CP20" s="140" t="s">
        <v>117</v>
      </c>
      <c r="CQ20" s="145" t="s">
        <v>117</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117</v>
      </c>
      <c r="CM21" s="160" t="s">
        <v>117</v>
      </c>
      <c r="CN21" s="160" t="s">
        <v>117</v>
      </c>
      <c r="CO21" s="160" t="s">
        <v>117</v>
      </c>
      <c r="CP21" s="160" t="s">
        <v>117</v>
      </c>
      <c r="CQ21" s="161" t="s">
        <v>117</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130"/>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69" t="s">
        <v>312</v>
      </c>
      <c r="S24" s="270"/>
      <c r="T24" s="270"/>
      <c r="U24" s="214">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05" t="s">
        <v>313</v>
      </c>
      <c r="S25" s="306"/>
      <c r="T25" s="306"/>
      <c r="U25" s="306"/>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M8:M10"/>
    <mergeCell ref="J8:J10"/>
    <mergeCell ref="B17:O17"/>
    <mergeCell ref="I8:I10"/>
    <mergeCell ref="B15:O15"/>
    <mergeCell ref="G8:G10"/>
    <mergeCell ref="H8:H10"/>
    <mergeCell ref="F8:F10"/>
    <mergeCell ref="B8:B10"/>
    <mergeCell ref="D8:D10"/>
    <mergeCell ref="E8:E10"/>
    <mergeCell ref="N8:N10"/>
    <mergeCell ref="AM12:AM13"/>
    <mergeCell ref="AF9:AF10"/>
    <mergeCell ref="C8:C10"/>
    <mergeCell ref="O8:O10"/>
    <mergeCell ref="AC8:AC10"/>
    <mergeCell ref="AE8:AJ8"/>
    <mergeCell ref="P9:P10"/>
    <mergeCell ref="S9:W9"/>
    <mergeCell ref="X9:AA9"/>
    <mergeCell ref="AB8:AB10"/>
    <mergeCell ref="AD8:AD10"/>
    <mergeCell ref="S8:AA8"/>
    <mergeCell ref="R8:R10"/>
    <mergeCell ref="Q9:Q10"/>
    <mergeCell ref="K8:K10"/>
    <mergeCell ref="L8:L10"/>
    <mergeCell ref="CM13:CQ13"/>
    <mergeCell ref="CL12:CL14"/>
    <mergeCell ref="AO33:AQ33"/>
    <mergeCell ref="AT12:AW12"/>
    <mergeCell ref="AX12:BB12"/>
    <mergeCell ref="BH12:BH13"/>
    <mergeCell ref="CH16:CJ16"/>
    <mergeCell ref="BL17:BL21"/>
    <mergeCell ref="CH17:CH21"/>
    <mergeCell ref="BJ33:BL33"/>
    <mergeCell ref="CM12:CQ12"/>
    <mergeCell ref="AT13:AW13"/>
    <mergeCell ref="AX13:BB13"/>
    <mergeCell ref="BO13:BR13"/>
    <mergeCell ref="BS13:BS14"/>
    <mergeCell ref="CG33:CI33"/>
    <mergeCell ref="CE12:CE13"/>
    <mergeCell ref="BK22:BK26"/>
    <mergeCell ref="BL22:BL26"/>
    <mergeCell ref="CI17:CI21"/>
    <mergeCell ref="BK16:BK21"/>
    <mergeCell ref="BO12:BR12"/>
    <mergeCell ref="BS12:BX12"/>
    <mergeCell ref="BT13:BX13"/>
    <mergeCell ref="AQ23:AQ27"/>
    <mergeCell ref="W16:AJ16"/>
    <mergeCell ref="W17:AJ17"/>
    <mergeCell ref="R23:T23"/>
    <mergeCell ref="AQ18:AQ22"/>
    <mergeCell ref="R26:AJ34"/>
    <mergeCell ref="R25:U25"/>
    <mergeCell ref="AE2:AF2"/>
    <mergeCell ref="AE3:AF3"/>
    <mergeCell ref="S4:AA5"/>
    <mergeCell ref="AI9:AJ9"/>
    <mergeCell ref="W18:AJ18"/>
    <mergeCell ref="S3:AA3"/>
    <mergeCell ref="AG9:AH9"/>
    <mergeCell ref="R16:T16"/>
    <mergeCell ref="AE9:AE10"/>
    <mergeCell ref="R17:T17"/>
    <mergeCell ref="S6:AA6"/>
    <mergeCell ref="R15:T15"/>
    <mergeCell ref="AG2:AJ2"/>
    <mergeCell ref="AG3:AJ3"/>
    <mergeCell ref="AG4:AJ4"/>
    <mergeCell ref="AG5:AJ5"/>
    <mergeCell ref="AG6:AJ6"/>
    <mergeCell ref="AE4:AF4"/>
    <mergeCell ref="AE5:AF5"/>
    <mergeCell ref="AE6:AF6"/>
    <mergeCell ref="R24:T24"/>
    <mergeCell ref="W19:AJ19"/>
    <mergeCell ref="W20:AJ20"/>
    <mergeCell ref="R22:T22"/>
    <mergeCell ref="B21:O22"/>
    <mergeCell ref="B24:O25"/>
    <mergeCell ref="B27:O27"/>
    <mergeCell ref="B29:O34"/>
    <mergeCell ref="AP23:AP27"/>
    <mergeCell ref="AP16:AP22"/>
    <mergeCell ref="B19:O19"/>
  </mergeCells>
  <phoneticPr fontId="7"/>
  <conditionalFormatting sqref="AT16:BB27">
    <cfRule type="expression" dxfId="59" priority="3" stopIfTrue="1">
      <formula>AND($AS16="○",AT$15="○")</formula>
    </cfRule>
  </conditionalFormatting>
  <conditionalFormatting sqref="BO16:CB26">
    <cfRule type="expression" dxfId="58" priority="2" stopIfTrue="1">
      <formula>AND($BN16="○",BO$15="○")</formula>
    </cfRule>
  </conditionalFormatting>
  <conditionalFormatting sqref="CL16:CQ21">
    <cfRule type="expression" dxfId="57" priority="1" stopIfTrue="1">
      <formula>AND($CK16="○",CL$15="○")</formula>
    </cfRule>
  </conditionalFormatting>
  <dataValidations count="9">
    <dataValidation type="list" imeMode="off" allowBlank="1" showInputMessage="1" showErrorMessage="1" sqref="AN32 BI32 CF32" xr:uid="{00000000-0002-0000-0300-000000000000}">
      <formula1>"A,B,C,D,E"</formula1>
    </dataValidation>
    <dataValidation type="list" allowBlank="1" showInputMessage="1" showErrorMessage="1" sqref="E11" xr:uid="{00000000-0002-0000-0300-000001000000}">
      <formula1>"1,2,3,4,5,6,7,8,9,10,11,12,13,14,15,16"</formula1>
    </dataValidation>
    <dataValidation type="list" allowBlank="1" showInputMessage="1" showErrorMessage="1" sqref="F11" xr:uid="{00000000-0002-0000-0300-000002000000}">
      <formula1>"1,2,3"</formula1>
    </dataValidation>
    <dataValidation type="list" allowBlank="1" showInputMessage="1" showErrorMessage="1" sqref="G11 K11 AC11" xr:uid="{00000000-0002-0000-0300-000003000000}">
      <formula1>"1,2,3,4,5,6"</formula1>
    </dataValidation>
    <dataValidation type="list" allowBlank="1" showInputMessage="1" showErrorMessage="1" sqref="H11" xr:uid="{00000000-0002-0000-0300-000004000000}">
      <formula1>"1,2,3,4,5,6,7"</formula1>
    </dataValidation>
    <dataValidation type="list" allowBlank="1" showInputMessage="1" showErrorMessage="1" sqref="I11:J11 AG11 AD11" xr:uid="{00000000-0002-0000-0300-000005000000}">
      <formula1>"1,2,3,4,5"</formula1>
    </dataValidation>
    <dataValidation type="list" allowBlank="1" showInputMessage="1" showErrorMessage="1" sqref="L11" xr:uid="{00000000-0002-0000-0300-000006000000}">
      <formula1>"1,2,3,4,5,6,7,8,9,10,11,12,13"</formula1>
    </dataValidation>
    <dataValidation type="list" allowBlank="1" showInputMessage="1" showErrorMessage="1" sqref="M11 AE11:AF11" xr:uid="{00000000-0002-0000-0300-000007000000}">
      <formula1>"1,2"</formula1>
    </dataValidation>
    <dataValidation type="list" allowBlank="1" showInputMessage="1" showErrorMessage="1" sqref="N11 AI11 AB11" xr:uid="{00000000-0002-0000-03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CV39"/>
  <sheetViews>
    <sheetView showGridLines="0" showWhiteSpace="0" view="pageBreakPreview" zoomScale="50" zoomScaleNormal="55" zoomScaleSheetLayoutView="50" zoomScalePageLayoutView="70" workbookViewId="0">
      <pane ySplit="7" topLeftCell="A11"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2</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56" priority="3" stopIfTrue="1">
      <formula>AND($AS16="○",AT$15="○")</formula>
    </cfRule>
  </conditionalFormatting>
  <conditionalFormatting sqref="BO16:CB26">
    <cfRule type="expression" dxfId="55" priority="2" stopIfTrue="1">
      <formula>AND($BN16="○",BO$15="○")</formula>
    </cfRule>
  </conditionalFormatting>
  <conditionalFormatting sqref="CL16:CQ21">
    <cfRule type="expression" dxfId="54" priority="1" stopIfTrue="1">
      <formula>AND($CK16="○",CL$15="○")</formula>
    </cfRule>
  </conditionalFormatting>
  <dataValidations count="9">
    <dataValidation type="list" allowBlank="1" showInputMessage="1" showErrorMessage="1" sqref="N11 AI11 AB11" xr:uid="{00000000-0002-0000-0400-000000000000}">
      <formula1>"1,2,3,4"</formula1>
    </dataValidation>
    <dataValidation type="list" allowBlank="1" showInputMessage="1" showErrorMessage="1" sqref="M11 AE11:AF11" xr:uid="{00000000-0002-0000-0400-000001000000}">
      <formula1>"1,2"</formula1>
    </dataValidation>
    <dataValidation type="list" allowBlank="1" showInputMessage="1" showErrorMessage="1" sqref="L11" xr:uid="{00000000-0002-0000-0400-000002000000}">
      <formula1>"1,2,3,4,5,6,7,8,9,10,11,12,13"</formula1>
    </dataValidation>
    <dataValidation type="list" allowBlank="1" showInputMessage="1" showErrorMessage="1" sqref="I11:J11 AG11 AD11" xr:uid="{00000000-0002-0000-0400-000003000000}">
      <formula1>"1,2,3,4,5"</formula1>
    </dataValidation>
    <dataValidation type="list" allowBlank="1" showInputMessage="1" showErrorMessage="1" sqref="H11" xr:uid="{00000000-0002-0000-0400-000004000000}">
      <formula1>"1,2,3,4,5,6,7"</formula1>
    </dataValidation>
    <dataValidation type="list" allowBlank="1" showInputMessage="1" showErrorMessage="1" sqref="G11 K11 AC11" xr:uid="{00000000-0002-0000-0400-000005000000}">
      <formula1>"1,2,3,4,5,6"</formula1>
    </dataValidation>
    <dataValidation type="list" allowBlank="1" showInputMessage="1" showErrorMessage="1" sqref="F11" xr:uid="{00000000-0002-0000-0400-000006000000}">
      <formula1>"1,2,3"</formula1>
    </dataValidation>
    <dataValidation type="list" allowBlank="1" showInputMessage="1" showErrorMessage="1" sqref="E11" xr:uid="{00000000-0002-0000-0400-000007000000}">
      <formula1>"1,2,3,4,5,6,7,8,9,10,11,12,13,14,15,16"</formula1>
    </dataValidation>
    <dataValidation type="list" imeMode="off" allowBlank="1" showInputMessage="1" showErrorMessage="1" sqref="AN32 BI32 CF32" xr:uid="{00000000-0002-0000-04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3</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53" priority="3" stopIfTrue="1">
      <formula>AND($AS16="○",AT$15="○")</formula>
    </cfRule>
  </conditionalFormatting>
  <conditionalFormatting sqref="BO16:CB26">
    <cfRule type="expression" dxfId="52" priority="2" stopIfTrue="1">
      <formula>AND($BN16="○",BO$15="○")</formula>
    </cfRule>
  </conditionalFormatting>
  <conditionalFormatting sqref="CL16:CQ21">
    <cfRule type="expression" dxfId="51" priority="1" stopIfTrue="1">
      <formula>AND($CK16="○",CL$15="○")</formula>
    </cfRule>
  </conditionalFormatting>
  <dataValidations count="9">
    <dataValidation type="list" allowBlank="1" showInputMessage="1" showErrorMessage="1" sqref="N11 AI11 AB11" xr:uid="{00000000-0002-0000-0500-000000000000}">
      <formula1>"1,2,3,4"</formula1>
    </dataValidation>
    <dataValidation type="list" allowBlank="1" showInputMessage="1" showErrorMessage="1" sqref="M11 AE11:AF11" xr:uid="{00000000-0002-0000-0500-000001000000}">
      <formula1>"1,2"</formula1>
    </dataValidation>
    <dataValidation type="list" allowBlank="1" showInputMessage="1" showErrorMessage="1" sqref="L11" xr:uid="{00000000-0002-0000-0500-000002000000}">
      <formula1>"1,2,3,4,5,6,7,8,9,10,11,12,13"</formula1>
    </dataValidation>
    <dataValidation type="list" allowBlank="1" showInputMessage="1" showErrorMessage="1" sqref="I11:J11 AG11 AD11" xr:uid="{00000000-0002-0000-0500-000003000000}">
      <formula1>"1,2,3,4,5"</formula1>
    </dataValidation>
    <dataValidation type="list" allowBlank="1" showInputMessage="1" showErrorMessage="1" sqref="H11" xr:uid="{00000000-0002-0000-0500-000004000000}">
      <formula1>"1,2,3,4,5,6,7"</formula1>
    </dataValidation>
    <dataValidation type="list" allowBlank="1" showInputMessage="1" showErrorMessage="1" sqref="G11 K11 AC11" xr:uid="{00000000-0002-0000-0500-000005000000}">
      <formula1>"1,2,3,4,5,6"</formula1>
    </dataValidation>
    <dataValidation type="list" allowBlank="1" showInputMessage="1" showErrorMessage="1" sqref="F11" xr:uid="{00000000-0002-0000-0500-000006000000}">
      <formula1>"1,2,3"</formula1>
    </dataValidation>
    <dataValidation type="list" allowBlank="1" showInputMessage="1" showErrorMessage="1" sqref="E11" xr:uid="{00000000-0002-0000-0500-000007000000}">
      <formula1>"1,2,3,4,5,6,7,8,9,10,11,12,13,14,15,16"</formula1>
    </dataValidation>
    <dataValidation type="list" imeMode="off" allowBlank="1" showInputMessage="1" showErrorMessage="1" sqref="AN32 BI32 CF32" xr:uid="{00000000-0002-0000-05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4</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50" priority="3" stopIfTrue="1">
      <formula>AND($AS16="○",AT$15="○")</formula>
    </cfRule>
  </conditionalFormatting>
  <conditionalFormatting sqref="BO16:CB26">
    <cfRule type="expression" dxfId="49" priority="2" stopIfTrue="1">
      <formula>AND($BN16="○",BO$15="○")</formula>
    </cfRule>
  </conditionalFormatting>
  <conditionalFormatting sqref="CL16:CQ21">
    <cfRule type="expression" dxfId="48" priority="1" stopIfTrue="1">
      <formula>AND($CK16="○",CL$15="○")</formula>
    </cfRule>
  </conditionalFormatting>
  <dataValidations count="9">
    <dataValidation type="list" imeMode="off" allowBlank="1" showInputMessage="1" showErrorMessage="1" sqref="AN32 BI32 CF32" xr:uid="{00000000-0002-0000-0600-000000000000}">
      <formula1>"A,B,C,D,E"</formula1>
    </dataValidation>
    <dataValidation type="list" allowBlank="1" showInputMessage="1" showErrorMessage="1" sqref="E11" xr:uid="{00000000-0002-0000-0600-000001000000}">
      <formula1>"1,2,3,4,5,6,7,8,9,10,11,12,13,14,15,16"</formula1>
    </dataValidation>
    <dataValidation type="list" allowBlank="1" showInputMessage="1" showErrorMessage="1" sqref="F11" xr:uid="{00000000-0002-0000-0600-000002000000}">
      <formula1>"1,2,3"</formula1>
    </dataValidation>
    <dataValidation type="list" allowBlank="1" showInputMessage="1" showErrorMessage="1" sqref="G11 K11 AC11" xr:uid="{00000000-0002-0000-0600-000003000000}">
      <formula1>"1,2,3,4,5,6"</formula1>
    </dataValidation>
    <dataValidation type="list" allowBlank="1" showInputMessage="1" showErrorMessage="1" sqref="H11" xr:uid="{00000000-0002-0000-0600-000004000000}">
      <formula1>"1,2,3,4,5,6,7"</formula1>
    </dataValidation>
    <dataValidation type="list" allowBlank="1" showInputMessage="1" showErrorMessage="1" sqref="I11:J11 AG11 AD11" xr:uid="{00000000-0002-0000-0600-000005000000}">
      <formula1>"1,2,3,4,5"</formula1>
    </dataValidation>
    <dataValidation type="list" allowBlank="1" showInputMessage="1" showErrorMessage="1" sqref="L11" xr:uid="{00000000-0002-0000-0600-000006000000}">
      <formula1>"1,2,3,4,5,6,7,8,9,10,11,12,13"</formula1>
    </dataValidation>
    <dataValidation type="list" allowBlank="1" showInputMessage="1" showErrorMessage="1" sqref="M11 AE11:AF11" xr:uid="{00000000-0002-0000-0600-000007000000}">
      <formula1>"1,2"</formula1>
    </dataValidation>
    <dataValidation type="list" allowBlank="1" showInputMessage="1" showErrorMessage="1" sqref="N11 AI11 AB11" xr:uid="{00000000-0002-0000-06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CV39"/>
  <sheetViews>
    <sheetView showGridLines="0" showWhiteSpace="0" view="pageBreakPreview" zoomScale="50" zoomScaleNormal="55" zoomScaleSheetLayoutView="50" zoomScalePageLayoutView="70" workbookViewId="0">
      <pane ySplit="7" topLeftCell="A8"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5</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47" priority="3" stopIfTrue="1">
      <formula>AND($AS16="○",AT$15="○")</formula>
    </cfRule>
  </conditionalFormatting>
  <conditionalFormatting sqref="BO16:CB26">
    <cfRule type="expression" dxfId="46" priority="2" stopIfTrue="1">
      <formula>AND($BN16="○",BO$15="○")</formula>
    </cfRule>
  </conditionalFormatting>
  <conditionalFormatting sqref="CL16:CQ21">
    <cfRule type="expression" dxfId="45" priority="1" stopIfTrue="1">
      <formula>AND($CK16="○",CL$15="○")</formula>
    </cfRule>
  </conditionalFormatting>
  <dataValidations count="9">
    <dataValidation type="list" allowBlank="1" showInputMessage="1" showErrorMessage="1" sqref="N11 AI11 AB11" xr:uid="{00000000-0002-0000-0700-000000000000}">
      <formula1>"1,2,3,4"</formula1>
    </dataValidation>
    <dataValidation type="list" allowBlank="1" showInputMessage="1" showErrorMessage="1" sqref="M11 AE11:AF11" xr:uid="{00000000-0002-0000-0700-000001000000}">
      <formula1>"1,2"</formula1>
    </dataValidation>
    <dataValidation type="list" allowBlank="1" showInputMessage="1" showErrorMessage="1" sqref="L11" xr:uid="{00000000-0002-0000-0700-000002000000}">
      <formula1>"1,2,3,4,5,6,7,8,9,10,11,12,13"</formula1>
    </dataValidation>
    <dataValidation type="list" allowBlank="1" showInputMessage="1" showErrorMessage="1" sqref="I11:J11 AG11 AD11" xr:uid="{00000000-0002-0000-0700-000003000000}">
      <formula1>"1,2,3,4,5"</formula1>
    </dataValidation>
    <dataValidation type="list" allowBlank="1" showInputMessage="1" showErrorMessage="1" sqref="H11" xr:uid="{00000000-0002-0000-0700-000004000000}">
      <formula1>"1,2,3,4,5,6,7"</formula1>
    </dataValidation>
    <dataValidation type="list" allowBlank="1" showInputMessage="1" showErrorMessage="1" sqref="G11 K11 AC11" xr:uid="{00000000-0002-0000-0700-000005000000}">
      <formula1>"1,2,3,4,5,6"</formula1>
    </dataValidation>
    <dataValidation type="list" allowBlank="1" showInputMessage="1" showErrorMessage="1" sqref="F11" xr:uid="{00000000-0002-0000-0700-000006000000}">
      <formula1>"1,2,3"</formula1>
    </dataValidation>
    <dataValidation type="list" allowBlank="1" showInputMessage="1" showErrorMessage="1" sqref="E11" xr:uid="{00000000-0002-0000-0700-000007000000}">
      <formula1>"1,2,3,4,5,6,7,8,9,10,11,12,13,14,15,16"</formula1>
    </dataValidation>
    <dataValidation type="list" imeMode="off" allowBlank="1" showInputMessage="1" showErrorMessage="1" sqref="AN32 BI32 CF32" xr:uid="{00000000-0002-0000-0700-00000800000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CV39"/>
  <sheetViews>
    <sheetView showGridLines="0" showWhiteSpace="0" view="pageBreakPreview" zoomScale="50" zoomScaleNormal="55" zoomScaleSheetLayoutView="50" zoomScalePageLayoutView="70" workbookViewId="0">
      <pane ySplit="7" topLeftCell="A11" activePane="bottomLeft" state="frozen"/>
      <selection pane="bottomLeft"/>
    </sheetView>
  </sheetViews>
  <sheetFormatPr defaultColWidth="9" defaultRowHeight="13" x14ac:dyDescent="0.2"/>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1:100" ht="13.5" thickBot="1" x14ac:dyDescent="0.25">
      <c r="A1" s="75"/>
      <c r="B1" s="75"/>
      <c r="C1" s="75"/>
      <c r="D1" s="75"/>
      <c r="E1" s="75"/>
      <c r="F1" s="75"/>
      <c r="G1" s="75"/>
      <c r="H1" s="75"/>
      <c r="I1" s="75"/>
      <c r="J1" s="75"/>
      <c r="K1" s="76"/>
      <c r="L1" s="7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row>
    <row r="2" spans="1:100" ht="21.75" customHeight="1" thickTop="1" x14ac:dyDescent="0.2">
      <c r="A2" s="75"/>
      <c r="B2" s="77"/>
      <c r="C2" s="75"/>
      <c r="D2" s="75"/>
      <c r="E2" s="75"/>
      <c r="F2" s="75"/>
      <c r="G2" s="75"/>
      <c r="H2" s="75"/>
      <c r="I2" s="75"/>
      <c r="J2" s="75"/>
      <c r="K2" s="76"/>
      <c r="L2" s="76"/>
      <c r="M2" s="75"/>
      <c r="N2" s="75"/>
      <c r="O2" s="75"/>
      <c r="P2" s="75"/>
      <c r="Q2" s="75"/>
      <c r="R2" s="78" t="s">
        <v>276</v>
      </c>
      <c r="S2" s="79" t="s">
        <v>277</v>
      </c>
      <c r="T2" s="79"/>
      <c r="U2" s="79"/>
      <c r="V2" s="79"/>
      <c r="W2" s="79"/>
      <c r="X2" s="79"/>
      <c r="Y2" s="79"/>
      <c r="Z2" s="79"/>
      <c r="AA2" s="80"/>
      <c r="AB2" s="75"/>
      <c r="AC2" s="75"/>
      <c r="AD2" s="75"/>
      <c r="AE2" s="268" t="s">
        <v>249</v>
      </c>
      <c r="AF2" s="268"/>
      <c r="AG2" s="291"/>
      <c r="AH2" s="291"/>
      <c r="AI2" s="291"/>
      <c r="AJ2" s="291"/>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row>
    <row r="3" spans="1:100" ht="21.75" customHeight="1" x14ac:dyDescent="0.2">
      <c r="A3" s="75"/>
      <c r="B3" s="81"/>
      <c r="C3" s="75"/>
      <c r="D3" s="75"/>
      <c r="E3" s="75"/>
      <c r="F3" s="75"/>
      <c r="G3" s="75"/>
      <c r="H3" s="75"/>
      <c r="I3" s="75"/>
      <c r="J3" s="75"/>
      <c r="K3" s="76"/>
      <c r="L3" s="76"/>
      <c r="M3" s="75"/>
      <c r="N3" s="75"/>
      <c r="O3" s="75"/>
      <c r="P3" s="75"/>
      <c r="Q3" s="75"/>
      <c r="R3" s="82" t="s">
        <v>278</v>
      </c>
      <c r="S3" s="277" t="s">
        <v>315</v>
      </c>
      <c r="T3" s="277"/>
      <c r="U3" s="277"/>
      <c r="V3" s="277"/>
      <c r="W3" s="277"/>
      <c r="X3" s="277"/>
      <c r="Y3" s="277"/>
      <c r="Z3" s="277"/>
      <c r="AA3" s="278"/>
      <c r="AB3" s="75"/>
      <c r="AC3" s="75"/>
      <c r="AD3" s="75"/>
      <c r="AE3" s="268" t="s">
        <v>17</v>
      </c>
      <c r="AF3" s="268"/>
      <c r="AG3" s="291"/>
      <c r="AH3" s="291"/>
      <c r="AI3" s="291"/>
      <c r="AJ3" s="291"/>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row>
    <row r="4" spans="1:100" ht="21.75" customHeight="1" x14ac:dyDescent="0.2">
      <c r="A4" s="75"/>
      <c r="B4" s="83"/>
      <c r="C4" s="75"/>
      <c r="D4" s="75"/>
      <c r="E4" s="75"/>
      <c r="F4" s="75"/>
      <c r="G4" s="75"/>
      <c r="H4" s="75"/>
      <c r="I4" s="75"/>
      <c r="J4" s="75"/>
      <c r="K4" s="76"/>
      <c r="L4" s="76"/>
      <c r="M4" s="75"/>
      <c r="N4" s="75"/>
      <c r="O4" s="75"/>
      <c r="P4" s="75"/>
      <c r="Q4" s="75"/>
      <c r="R4" s="84" t="s">
        <v>293</v>
      </c>
      <c r="S4" s="277" t="s">
        <v>296</v>
      </c>
      <c r="T4" s="277"/>
      <c r="U4" s="277"/>
      <c r="V4" s="277"/>
      <c r="W4" s="277"/>
      <c r="X4" s="277"/>
      <c r="Y4" s="277"/>
      <c r="Z4" s="277"/>
      <c r="AA4" s="278"/>
      <c r="AB4" s="75"/>
      <c r="AC4" s="75"/>
      <c r="AD4" s="75"/>
      <c r="AE4" s="268" t="s">
        <v>18</v>
      </c>
      <c r="AF4" s="268"/>
      <c r="AG4" s="291"/>
      <c r="AH4" s="291"/>
      <c r="AI4" s="291"/>
      <c r="AJ4" s="291"/>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row>
    <row r="5" spans="1:100" ht="21.75" customHeight="1" x14ac:dyDescent="0.2">
      <c r="A5" s="75"/>
      <c r="B5" s="85" t="s">
        <v>105</v>
      </c>
      <c r="C5" s="86">
        <v>6</v>
      </c>
      <c r="D5" s="75"/>
      <c r="E5" s="75"/>
      <c r="F5" s="75"/>
      <c r="G5" s="75"/>
      <c r="H5" s="75"/>
      <c r="I5" s="75"/>
      <c r="J5" s="75"/>
      <c r="K5" s="76"/>
      <c r="L5" s="76"/>
      <c r="M5" s="75"/>
      <c r="N5" s="75"/>
      <c r="O5" s="75"/>
      <c r="P5" s="75"/>
      <c r="Q5" s="75"/>
      <c r="R5" s="84"/>
      <c r="S5" s="277"/>
      <c r="T5" s="277"/>
      <c r="U5" s="277"/>
      <c r="V5" s="277"/>
      <c r="W5" s="277"/>
      <c r="X5" s="277"/>
      <c r="Y5" s="277"/>
      <c r="Z5" s="277"/>
      <c r="AA5" s="278"/>
      <c r="AB5" s="75"/>
      <c r="AC5" s="75"/>
      <c r="AD5" s="75"/>
      <c r="AE5" s="268" t="s">
        <v>19</v>
      </c>
      <c r="AF5" s="268"/>
      <c r="AG5" s="291"/>
      <c r="AH5" s="291"/>
      <c r="AI5" s="291"/>
      <c r="AJ5" s="291"/>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row>
    <row r="6" spans="1:100" ht="21.75" customHeight="1" thickBot="1" x14ac:dyDescent="0.25">
      <c r="A6" s="75"/>
      <c r="B6" s="83"/>
      <c r="C6" s="75"/>
      <c r="D6" s="75"/>
      <c r="E6" s="75"/>
      <c r="F6" s="75"/>
      <c r="G6" s="75"/>
      <c r="H6" s="75"/>
      <c r="I6" s="75"/>
      <c r="J6" s="75"/>
      <c r="K6" s="76"/>
      <c r="L6" s="76"/>
      <c r="M6" s="75"/>
      <c r="N6" s="75"/>
      <c r="O6" s="75"/>
      <c r="P6" s="75"/>
      <c r="Q6" s="75"/>
      <c r="R6" s="87" t="s">
        <v>295</v>
      </c>
      <c r="S6" s="287" t="s">
        <v>294</v>
      </c>
      <c r="T6" s="287"/>
      <c r="U6" s="287"/>
      <c r="V6" s="287"/>
      <c r="W6" s="287"/>
      <c r="X6" s="287"/>
      <c r="Y6" s="287"/>
      <c r="Z6" s="287"/>
      <c r="AA6" s="288"/>
      <c r="AB6" s="75"/>
      <c r="AC6" s="75"/>
      <c r="AD6" s="75"/>
      <c r="AE6" s="268" t="s">
        <v>20</v>
      </c>
      <c r="AF6" s="268"/>
      <c r="AG6" s="267"/>
      <c r="AH6" s="267"/>
      <c r="AI6" s="267"/>
      <c r="AJ6" s="267"/>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row>
    <row r="7" spans="1:100" ht="14" thickTop="1" thickBot="1" x14ac:dyDescent="0.25">
      <c r="A7" s="75"/>
      <c r="B7" s="83"/>
      <c r="C7" s="75"/>
      <c r="D7" s="75"/>
      <c r="E7" s="75"/>
      <c r="F7" s="75"/>
      <c r="G7" s="75"/>
      <c r="H7" s="75"/>
      <c r="I7" s="75"/>
      <c r="J7" s="75"/>
      <c r="K7" s="75"/>
      <c r="L7" s="76"/>
      <c r="M7" s="76"/>
      <c r="N7" s="75"/>
      <c r="O7" s="75"/>
      <c r="P7" s="83"/>
      <c r="Q7" s="83"/>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row>
    <row r="8" spans="1:100" ht="43.5" customHeight="1" x14ac:dyDescent="0.2">
      <c r="A8" s="75"/>
      <c r="B8" s="367" t="s">
        <v>15</v>
      </c>
      <c r="C8" s="337" t="s">
        <v>16</v>
      </c>
      <c r="D8" s="370" t="s">
        <v>104</v>
      </c>
      <c r="E8" s="363" t="s">
        <v>0</v>
      </c>
      <c r="F8" s="364" t="s">
        <v>1</v>
      </c>
      <c r="G8" s="363" t="s">
        <v>7</v>
      </c>
      <c r="H8" s="363" t="s">
        <v>2</v>
      </c>
      <c r="I8" s="350" t="s">
        <v>106</v>
      </c>
      <c r="J8" s="350" t="s">
        <v>107</v>
      </c>
      <c r="K8" s="350" t="s">
        <v>186</v>
      </c>
      <c r="L8" s="350" t="s">
        <v>10</v>
      </c>
      <c r="M8" s="350" t="s">
        <v>14</v>
      </c>
      <c r="N8" s="363" t="s">
        <v>3</v>
      </c>
      <c r="O8" s="340" t="s">
        <v>266</v>
      </c>
      <c r="P8" s="88"/>
      <c r="Q8" s="89"/>
      <c r="R8" s="356" t="s">
        <v>109</v>
      </c>
      <c r="S8" s="354" t="s">
        <v>108</v>
      </c>
      <c r="T8" s="355"/>
      <c r="U8" s="355"/>
      <c r="V8" s="355"/>
      <c r="W8" s="355"/>
      <c r="X8" s="355"/>
      <c r="Y8" s="355"/>
      <c r="Z8" s="355"/>
      <c r="AA8" s="355"/>
      <c r="AB8" s="350" t="s">
        <v>39</v>
      </c>
      <c r="AC8" s="343" t="s">
        <v>4</v>
      </c>
      <c r="AD8" s="353" t="s">
        <v>11</v>
      </c>
      <c r="AE8" s="345" t="s">
        <v>5</v>
      </c>
      <c r="AF8" s="345"/>
      <c r="AG8" s="345"/>
      <c r="AH8" s="345"/>
      <c r="AI8" s="345"/>
      <c r="AJ8" s="346"/>
      <c r="AK8" s="75"/>
      <c r="AL8" s="75"/>
      <c r="AM8" s="75"/>
      <c r="AN8" s="83"/>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row>
    <row r="9" spans="1:100" ht="48" customHeight="1" x14ac:dyDescent="0.2">
      <c r="A9" s="75"/>
      <c r="B9" s="368"/>
      <c r="C9" s="338"/>
      <c r="D9" s="338"/>
      <c r="E9" s="351"/>
      <c r="F9" s="365"/>
      <c r="G9" s="351"/>
      <c r="H9" s="351"/>
      <c r="I9" s="351"/>
      <c r="J9" s="351"/>
      <c r="K9" s="351"/>
      <c r="L9" s="351"/>
      <c r="M9" s="360"/>
      <c r="N9" s="351"/>
      <c r="O9" s="341"/>
      <c r="P9" s="347" t="s">
        <v>265</v>
      </c>
      <c r="Q9" s="347" t="s">
        <v>267</v>
      </c>
      <c r="R9" s="357"/>
      <c r="S9" s="268" t="s">
        <v>67</v>
      </c>
      <c r="T9" s="349"/>
      <c r="U9" s="349"/>
      <c r="V9" s="349"/>
      <c r="W9" s="349"/>
      <c r="X9" s="349" t="s">
        <v>8</v>
      </c>
      <c r="Y9" s="349"/>
      <c r="Z9" s="349"/>
      <c r="AA9" s="349"/>
      <c r="AB9" s="351"/>
      <c r="AC9" s="344"/>
      <c r="AD9" s="344"/>
      <c r="AE9" s="283" t="s">
        <v>86</v>
      </c>
      <c r="AF9" s="335" t="s">
        <v>6</v>
      </c>
      <c r="AG9" s="281" t="s">
        <v>87</v>
      </c>
      <c r="AH9" s="281"/>
      <c r="AI9" s="279" t="s">
        <v>9</v>
      </c>
      <c r="AJ9" s="280"/>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row>
    <row r="10" spans="1:100" ht="85.5" customHeight="1" thickBot="1" x14ac:dyDescent="0.25">
      <c r="A10" s="75"/>
      <c r="B10" s="369"/>
      <c r="C10" s="339"/>
      <c r="D10" s="339"/>
      <c r="E10" s="352"/>
      <c r="F10" s="366"/>
      <c r="G10" s="352"/>
      <c r="H10" s="352"/>
      <c r="I10" s="352"/>
      <c r="J10" s="352"/>
      <c r="K10" s="352"/>
      <c r="L10" s="352"/>
      <c r="M10" s="361"/>
      <c r="N10" s="352"/>
      <c r="O10" s="342"/>
      <c r="P10" s="348"/>
      <c r="Q10" s="359"/>
      <c r="R10" s="358"/>
      <c r="S10" s="90" t="s">
        <v>80</v>
      </c>
      <c r="T10" s="90" t="s">
        <v>81</v>
      </c>
      <c r="U10" s="90" t="s">
        <v>82</v>
      </c>
      <c r="V10" s="90" t="s">
        <v>83</v>
      </c>
      <c r="W10" s="90" t="s">
        <v>79</v>
      </c>
      <c r="X10" s="91" t="s">
        <v>208</v>
      </c>
      <c r="Y10" s="92" t="s">
        <v>40</v>
      </c>
      <c r="Z10" s="90" t="s">
        <v>84</v>
      </c>
      <c r="AA10" s="90" t="s">
        <v>85</v>
      </c>
      <c r="AB10" s="352"/>
      <c r="AC10" s="284"/>
      <c r="AD10" s="284"/>
      <c r="AE10" s="284"/>
      <c r="AF10" s="336"/>
      <c r="AG10" s="93" t="s">
        <v>12</v>
      </c>
      <c r="AH10" s="94" t="s">
        <v>13</v>
      </c>
      <c r="AI10" s="93" t="s">
        <v>12</v>
      </c>
      <c r="AJ10" s="95" t="s">
        <v>13</v>
      </c>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row>
    <row r="11" spans="1:100" s="23" customFormat="1" ht="45.75" customHeight="1" thickBot="1" x14ac:dyDescent="0.25">
      <c r="A11" s="96"/>
      <c r="B11" s="97"/>
      <c r="C11" s="98"/>
      <c r="D11" s="99"/>
      <c r="E11" s="98"/>
      <c r="F11" s="98"/>
      <c r="G11" s="98"/>
      <c r="H11" s="98"/>
      <c r="I11" s="98"/>
      <c r="J11" s="98"/>
      <c r="K11" s="98"/>
      <c r="L11" s="98"/>
      <c r="M11" s="98"/>
      <c r="N11" s="98"/>
      <c r="O11" s="100"/>
      <c r="P11" s="98"/>
      <c r="Q11" s="101"/>
      <c r="R11" s="102"/>
      <c r="S11" s="100"/>
      <c r="T11" s="212">
        <f>U17</f>
        <v>0</v>
      </c>
      <c r="U11" s="212">
        <f>S11-T11</f>
        <v>0</v>
      </c>
      <c r="V11" s="100"/>
      <c r="W11" s="212">
        <f>V11+U11</f>
        <v>0</v>
      </c>
      <c r="X11" s="212">
        <f>U24</f>
        <v>0</v>
      </c>
      <c r="Y11" s="100"/>
      <c r="Z11" s="212">
        <f>Y11+X11</f>
        <v>0</v>
      </c>
      <c r="AA11" s="100"/>
      <c r="AB11" s="98"/>
      <c r="AC11" s="98"/>
      <c r="AD11" s="98"/>
      <c r="AE11" s="98"/>
      <c r="AF11" s="98"/>
      <c r="AG11" s="98"/>
      <c r="AH11" s="98"/>
      <c r="AI11" s="98"/>
      <c r="AJ11" s="103"/>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row>
    <row r="12" spans="1:100" ht="14.25" customHeight="1" thickTop="1" x14ac:dyDescent="0.2">
      <c r="A12" s="75"/>
      <c r="B12" s="75"/>
      <c r="C12" s="75"/>
      <c r="D12" s="75"/>
      <c r="E12" s="75"/>
      <c r="F12" s="75"/>
      <c r="G12" s="75"/>
      <c r="H12" s="75"/>
      <c r="I12" s="75"/>
      <c r="J12" s="75"/>
      <c r="K12" s="76"/>
      <c r="L12" s="76"/>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307" t="s">
        <v>56</v>
      </c>
      <c r="AN12" s="83"/>
      <c r="AO12" s="83"/>
      <c r="AP12" s="104"/>
      <c r="AQ12" s="104"/>
      <c r="AR12" s="104"/>
      <c r="AS12" s="104"/>
      <c r="AT12" s="325" t="s">
        <v>21</v>
      </c>
      <c r="AU12" s="325"/>
      <c r="AV12" s="325"/>
      <c r="AW12" s="325"/>
      <c r="AX12" s="325" t="s">
        <v>22</v>
      </c>
      <c r="AY12" s="325"/>
      <c r="AZ12" s="325"/>
      <c r="BA12" s="325"/>
      <c r="BB12" s="325"/>
      <c r="BC12" s="83"/>
      <c r="BD12" s="83"/>
      <c r="BE12" s="83"/>
      <c r="BF12" s="83"/>
      <c r="BG12" s="83"/>
      <c r="BH12" s="307" t="s">
        <v>57</v>
      </c>
      <c r="BI12" s="83"/>
      <c r="BJ12" s="83"/>
      <c r="BK12" s="105"/>
      <c r="BL12" s="105"/>
      <c r="BM12" s="105"/>
      <c r="BN12" s="105"/>
      <c r="BO12" s="313" t="s">
        <v>21</v>
      </c>
      <c r="BP12" s="313"/>
      <c r="BQ12" s="313"/>
      <c r="BR12" s="313"/>
      <c r="BS12" s="314" t="s">
        <v>22</v>
      </c>
      <c r="BT12" s="315"/>
      <c r="BU12" s="315"/>
      <c r="BV12" s="315"/>
      <c r="BW12" s="315"/>
      <c r="BX12" s="316"/>
      <c r="BY12" s="106"/>
      <c r="BZ12" s="106"/>
      <c r="CA12" s="106"/>
      <c r="CB12" s="106"/>
      <c r="CC12" s="106"/>
      <c r="CD12" s="106"/>
      <c r="CE12" s="307" t="s">
        <v>58</v>
      </c>
      <c r="CF12" s="83"/>
      <c r="CG12" s="83"/>
      <c r="CH12" s="105"/>
      <c r="CI12" s="105"/>
      <c r="CJ12" s="105"/>
      <c r="CK12" s="105"/>
      <c r="CL12" s="322" t="s">
        <v>35</v>
      </c>
      <c r="CM12" s="313" t="s">
        <v>22</v>
      </c>
      <c r="CN12" s="313"/>
      <c r="CO12" s="313"/>
      <c r="CP12" s="313"/>
      <c r="CQ12" s="313"/>
      <c r="CR12" s="106"/>
      <c r="CS12" s="106"/>
      <c r="CT12" s="106"/>
      <c r="CU12" s="83"/>
      <c r="CV12"/>
    </row>
    <row r="13" spans="1:100" ht="27.75" customHeight="1" thickBot="1" x14ac:dyDescent="0.25">
      <c r="A13" s="75"/>
      <c r="B13" s="75"/>
      <c r="C13" s="75"/>
      <c r="D13" s="75"/>
      <c r="E13" s="75"/>
      <c r="F13" s="75"/>
      <c r="G13" s="75"/>
      <c r="H13" s="75"/>
      <c r="I13" s="75"/>
      <c r="J13" s="75"/>
      <c r="K13" s="76"/>
      <c r="L13" s="76"/>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308"/>
      <c r="AN13" s="83"/>
      <c r="AO13" s="83"/>
      <c r="AP13" s="104"/>
      <c r="AQ13" s="104"/>
      <c r="AR13" s="104"/>
      <c r="AS13" s="104"/>
      <c r="AT13" s="329" t="s">
        <v>23</v>
      </c>
      <c r="AU13" s="330"/>
      <c r="AV13" s="330"/>
      <c r="AW13" s="331"/>
      <c r="AX13" s="329" t="s">
        <v>24</v>
      </c>
      <c r="AY13" s="330"/>
      <c r="AZ13" s="330"/>
      <c r="BA13" s="330"/>
      <c r="BB13" s="331"/>
      <c r="BC13" s="83"/>
      <c r="BD13" s="83"/>
      <c r="BE13" s="83"/>
      <c r="BF13" s="83"/>
      <c r="BG13" s="83"/>
      <c r="BH13" s="308"/>
      <c r="BI13" s="83"/>
      <c r="BJ13" s="83"/>
      <c r="BK13" s="105"/>
      <c r="BL13" s="105"/>
      <c r="BM13" s="105"/>
      <c r="BN13" s="105"/>
      <c r="BO13" s="332" t="s">
        <v>23</v>
      </c>
      <c r="BP13" s="317"/>
      <c r="BQ13" s="317"/>
      <c r="BR13" s="318"/>
      <c r="BS13" s="333" t="s">
        <v>34</v>
      </c>
      <c r="BT13" s="317" t="s">
        <v>24</v>
      </c>
      <c r="BU13" s="317"/>
      <c r="BV13" s="317"/>
      <c r="BW13" s="317"/>
      <c r="BX13" s="318"/>
      <c r="BY13" s="107"/>
      <c r="BZ13" s="107"/>
      <c r="CA13" s="107"/>
      <c r="CB13" s="107"/>
      <c r="CC13" s="107"/>
      <c r="CD13" s="107"/>
      <c r="CE13" s="308"/>
      <c r="CF13" s="83"/>
      <c r="CG13" s="83"/>
      <c r="CH13" s="105"/>
      <c r="CI13" s="105"/>
      <c r="CJ13" s="105"/>
      <c r="CK13" s="105"/>
      <c r="CL13" s="313"/>
      <c r="CM13" s="319" t="s">
        <v>24</v>
      </c>
      <c r="CN13" s="320"/>
      <c r="CO13" s="320"/>
      <c r="CP13" s="320"/>
      <c r="CQ13" s="321"/>
      <c r="CR13" s="107"/>
      <c r="CS13" s="107"/>
      <c r="CT13" s="107"/>
      <c r="CU13" s="83"/>
      <c r="CV13"/>
    </row>
    <row r="14" spans="1:100" ht="45.75" customHeight="1" thickTop="1" thickBot="1" x14ac:dyDescent="0.25">
      <c r="A14" s="75"/>
      <c r="B14" s="108" t="s">
        <v>210</v>
      </c>
      <c r="C14" s="75"/>
      <c r="D14" s="75"/>
      <c r="E14" s="75"/>
      <c r="F14" s="75"/>
      <c r="G14" s="75"/>
      <c r="H14" s="75"/>
      <c r="I14" s="75"/>
      <c r="J14" s="75"/>
      <c r="K14" s="76"/>
      <c r="L14" s="76"/>
      <c r="M14" s="75"/>
      <c r="N14" s="75"/>
      <c r="O14" s="75"/>
      <c r="P14" s="75"/>
      <c r="Q14" s="75"/>
      <c r="R14" s="108" t="s">
        <v>308</v>
      </c>
      <c r="S14" s="75"/>
      <c r="T14" s="75"/>
      <c r="U14" s="75"/>
      <c r="V14" s="75"/>
      <c r="W14" s="75"/>
      <c r="X14" s="75"/>
      <c r="Y14" s="75"/>
      <c r="Z14" s="75"/>
      <c r="AA14" s="75"/>
      <c r="AB14" s="75"/>
      <c r="AC14" s="75"/>
      <c r="AD14" s="75"/>
      <c r="AE14" s="75"/>
      <c r="AF14" s="75"/>
      <c r="AG14" s="75"/>
      <c r="AH14" s="75"/>
      <c r="AI14" s="75"/>
      <c r="AJ14" s="75"/>
      <c r="AK14" s="75"/>
      <c r="AL14" s="75"/>
      <c r="AM14" s="83"/>
      <c r="AN14" s="104"/>
      <c r="AO14" s="83"/>
      <c r="AP14" s="111"/>
      <c r="AQ14" s="111"/>
      <c r="AR14" s="111"/>
      <c r="AS14" s="112"/>
      <c r="AT14" s="113" t="s">
        <v>229</v>
      </c>
      <c r="AU14" s="114" t="s">
        <v>230</v>
      </c>
      <c r="AV14" s="114" t="s">
        <v>231</v>
      </c>
      <c r="AW14" s="115" t="s">
        <v>232</v>
      </c>
      <c r="AX14" s="116" t="s">
        <v>224</v>
      </c>
      <c r="AY14" s="116" t="s">
        <v>225</v>
      </c>
      <c r="AZ14" s="116" t="s">
        <v>226</v>
      </c>
      <c r="BA14" s="116" t="s">
        <v>227</v>
      </c>
      <c r="BB14" s="117" t="s">
        <v>228</v>
      </c>
      <c r="BC14" s="118" t="s">
        <v>60</v>
      </c>
      <c r="BD14" s="83"/>
      <c r="BE14" s="118" t="s">
        <v>59</v>
      </c>
      <c r="BF14" s="83"/>
      <c r="BG14" s="83"/>
      <c r="BH14" s="83"/>
      <c r="BI14" s="83"/>
      <c r="BJ14" s="83"/>
      <c r="BK14" s="119"/>
      <c r="BL14" s="119"/>
      <c r="BM14" s="119"/>
      <c r="BN14" s="112"/>
      <c r="BO14" s="113" t="s">
        <v>229</v>
      </c>
      <c r="BP14" s="114" t="s">
        <v>233</v>
      </c>
      <c r="BQ14" s="114" t="s">
        <v>234</v>
      </c>
      <c r="BR14" s="115" t="s">
        <v>232</v>
      </c>
      <c r="BS14" s="334"/>
      <c r="BT14" s="120" t="s">
        <v>235</v>
      </c>
      <c r="BU14" s="120" t="s">
        <v>225</v>
      </c>
      <c r="BV14" s="120" t="s">
        <v>226</v>
      </c>
      <c r="BW14" s="120" t="s">
        <v>227</v>
      </c>
      <c r="BX14" s="121" t="s">
        <v>236</v>
      </c>
      <c r="BY14" s="118" t="s">
        <v>60</v>
      </c>
      <c r="BZ14" s="118"/>
      <c r="CA14" s="122"/>
      <c r="CB14" s="122" t="s">
        <v>59</v>
      </c>
      <c r="CC14" s="122"/>
      <c r="CD14" s="122"/>
      <c r="CE14" s="83"/>
      <c r="CF14" s="83"/>
      <c r="CG14" s="83"/>
      <c r="CH14" s="119"/>
      <c r="CI14" s="119"/>
      <c r="CJ14" s="119"/>
      <c r="CK14" s="112"/>
      <c r="CL14" s="313"/>
      <c r="CM14" s="120" t="s">
        <v>237</v>
      </c>
      <c r="CN14" s="120" t="s">
        <v>238</v>
      </c>
      <c r="CO14" s="120" t="s">
        <v>239</v>
      </c>
      <c r="CP14" s="120" t="s">
        <v>240</v>
      </c>
      <c r="CQ14" s="121" t="s">
        <v>241</v>
      </c>
      <c r="CR14" s="118" t="s">
        <v>60</v>
      </c>
      <c r="CS14" s="122"/>
      <c r="CT14" s="122" t="s">
        <v>59</v>
      </c>
      <c r="CU14" s="83"/>
      <c r="CV14"/>
    </row>
    <row r="15" spans="1:100" ht="38.25" customHeight="1" thickBot="1" x14ac:dyDescent="0.25">
      <c r="A15" s="75"/>
      <c r="B15" s="362"/>
      <c r="C15" s="259"/>
      <c r="D15" s="259"/>
      <c r="E15" s="259"/>
      <c r="F15" s="259"/>
      <c r="G15" s="259"/>
      <c r="H15" s="259"/>
      <c r="I15" s="259"/>
      <c r="J15" s="259"/>
      <c r="K15" s="259"/>
      <c r="L15" s="259"/>
      <c r="M15" s="259"/>
      <c r="N15" s="259"/>
      <c r="O15" s="260"/>
      <c r="P15" s="75"/>
      <c r="Q15" s="75"/>
      <c r="R15" s="371" t="s">
        <v>269</v>
      </c>
      <c r="S15" s="372"/>
      <c r="T15" s="372"/>
      <c r="U15" s="167"/>
      <c r="V15" s="168" t="s">
        <v>270</v>
      </c>
      <c r="W15" s="168" t="s">
        <v>310</v>
      </c>
      <c r="X15" s="169"/>
      <c r="Y15" s="169"/>
      <c r="Z15" s="169"/>
      <c r="AA15" s="169"/>
      <c r="AB15" s="169"/>
      <c r="AC15" s="169"/>
      <c r="AD15" s="169"/>
      <c r="AE15" s="169"/>
      <c r="AF15" s="169"/>
      <c r="AG15" s="169"/>
      <c r="AH15" s="169"/>
      <c r="AI15" s="169"/>
      <c r="AJ15" s="170"/>
      <c r="AK15" s="75"/>
      <c r="AL15" s="75"/>
      <c r="AM15" s="127" t="s">
        <v>42</v>
      </c>
      <c r="AN15" s="215" t="str">
        <f>IF(F11=1,S11,"")</f>
        <v/>
      </c>
      <c r="AO15" s="128"/>
      <c r="AP15" s="111"/>
      <c r="AQ15" s="111"/>
      <c r="AR15" s="111"/>
      <c r="AS15" s="112"/>
      <c r="AT15" s="223" t="str">
        <f>IF(F11=1,IF(AN17&lt;0,"",IF(AN17/-AN22&gt;=1/3,"○",IF(AN22&gt;=0,"○",""))),"")</f>
        <v/>
      </c>
      <c r="AU15" s="224" t="str">
        <f>IF(F11=1,IF(AN17&lt;0,"",IF(AN22&gt;=0,"",IF(AND(AN17/-AN22&lt;1/3,AN17/-AN22&gt;=1/5),"○",""))),"")</f>
        <v/>
      </c>
      <c r="AV15" s="224" t="str">
        <f>IF(F11=1,IF(AN17&lt;0,"",IF(AN22&gt;=0,"",IF(AND(AN17/-AN22&lt;1/5,AN17/-AN22&gt;=1/10),"○",""))),"")</f>
        <v/>
      </c>
      <c r="AW15" s="225" t="str">
        <f>IF(F11=1,IF(AN17&lt;0,"",IF(AN22&gt;=0,"",IF(AN17/-AN22&lt;1/10,"○",""))),"")</f>
        <v/>
      </c>
      <c r="AX15" s="226" t="str">
        <f>IF(F11=1,IF(AN17&gt;=0,"",IF(-AN17/O11&lt;1/20,"○","")),"")</f>
        <v/>
      </c>
      <c r="AY15" s="227" t="str">
        <f>IF(F11=1,IF(AN17&gt;=0,"",IF(AND(-AN17/O11&lt;1/10,-AN17/O11&gt;=1/20),"○","")),"")</f>
        <v/>
      </c>
      <c r="AZ15" s="227" t="str">
        <f>IF(F11=1,IF(AN17&gt;=0,"",IF(AND(-AN17/O11&lt;1/5,-AN17/O11&gt;=1/10),"○","")),"")</f>
        <v/>
      </c>
      <c r="BA15" s="227" t="str">
        <f>IF(F11=1,IF(AN17&gt;=0,"",IF(AND(-AN17/O11&lt;1/2,-AN17/O11&gt;=1/5),"○","")),"")</f>
        <v/>
      </c>
      <c r="BB15" s="228" t="str">
        <f>IF(F11=1,IF(AN17&gt;=0,"",IF(-AN17/O11&gt;=1/2,"○","")),"")</f>
        <v/>
      </c>
      <c r="BC15" s="29" t="str">
        <f>IF(ISERROR(COLUMN(IF(AT15="○",AT15,IF(AU15="○",AU15,IF(AV15="○",AV15,IF(AW15="○",AW15,"")))))),"",COLUMN(IF(AT15="○",AT15,IF(AU15="○",AU15,IF(AV15="○",AV15,IF(AW15="○",AW15,""))))))</f>
        <v/>
      </c>
      <c r="BD15" s="29" t="str">
        <f>IF(ISERROR(COLUMN(IF(AX15="○",AX15,IF(AY15="○",AY15,IF(AZ15="○",AZ15,IF(BA15="○",BA15,IF(BB15="○",BB15,""))))))),"",COLUMN(IF(AX15="○",AX15,IF(AY15="○",AY15,IF(AZ15="○",AZ15,IF(BA15="○",BA15,IF(BB15="○",BB15,"")))))))</f>
        <v/>
      </c>
      <c r="BE15" s="29" t="str">
        <f>IF(F11=1,SUM(BC15:BD15),"")</f>
        <v/>
      </c>
      <c r="BF15" s="83"/>
      <c r="BG15" s="83"/>
      <c r="BH15" s="127" t="s">
        <v>42</v>
      </c>
      <c r="BI15" s="215" t="str">
        <f>IF(F11=2,S11,"")</f>
        <v/>
      </c>
      <c r="BJ15" s="83"/>
      <c r="BK15" s="119"/>
      <c r="BL15" s="119"/>
      <c r="BM15" s="119"/>
      <c r="BN15" s="112"/>
      <c r="BO15" s="223" t="str">
        <f>IF(F11=2,IF(BI17&lt;0,"",IF(BI17/-BI22&gt;=1/3,"○",IF(BI22&gt;=0,"○",""))),"")</f>
        <v/>
      </c>
      <c r="BP15" s="224" t="str">
        <f>IF(F11=2,IF(BI17&lt;0,"",IF(BI22&gt;=0,"",IF(AND(BI17/-BI22&lt;1/3,BI17/-BI22&gt;=1/5),"○",""))),"")</f>
        <v/>
      </c>
      <c r="BQ15" s="224" t="str">
        <f>IF(F11=2,IF(BI17&lt;0,"",IF(BI22&gt;=0,"",IF(AND(BI17/-BI22&lt;1/5,BI17/-BI22&gt;=1/10),"○",""))),"")</f>
        <v/>
      </c>
      <c r="BR15" s="230" t="str">
        <f>IF(F11=2,IF(BI17&lt;0,"",IF(BI22&gt;=0,"",IF(BI17/-BI22&lt;1/10,"○",""))),"")</f>
        <v/>
      </c>
      <c r="BS15" s="225" t="str">
        <f>IF(F11=2,IF(BI17&gt;=0,"",IF(BI27="○","○","")),"")</f>
        <v/>
      </c>
      <c r="BT15" s="231" t="str">
        <f>IF(AND(F11=2,OR(BI27="",BI27="×")),IF(BI17&gt;=0,"",IF(-BI17/O11&lt;1/20,"○","")),"")</f>
        <v/>
      </c>
      <c r="BU15" s="227" t="str">
        <f>IF(AND(F11=2,OR(BI27="",BI27="×")),IF(BI17&gt;=0,"",IF(AND(-BI17/O11&lt;1/10,-BI17/O11&gt;=1/20),"○","")),"")</f>
        <v/>
      </c>
      <c r="BV15" s="227" t="str">
        <f>IF(AND(F11=2,OR(BI27="",BI27="×")),IF(BI17&gt;=0,"",IF(AND(-BI17/O11&lt;1/5,-BI17/O11&gt;=1/10),"○","")),"")</f>
        <v/>
      </c>
      <c r="BW15" s="227" t="str">
        <f>IF(AND(F11=2,OR(BI27="",BI27="×")),IF(BI17&gt;=0,"",IF(AND(-BI17/O11&lt;1/2,-BI17/O11&gt;=1/5),"○","")),"")</f>
        <v/>
      </c>
      <c r="BX15" s="228" t="str">
        <f>IF(AND(F11=2,OR(BI27="",BI27="×")),IF(BI17&gt;=0,"",IF(-BI17/O11&gt;=1/2,"○","")),"")</f>
        <v/>
      </c>
      <c r="BY15" s="29" t="str">
        <f>IF(ISERROR(COLUMN(IF(BO15="○",BO15,IF(BP15="○",BP15,IF(BQ15="○",BQ15,IF(BR15="○",BR15,"")))))),"",COLUMN(IF(BO15="○",BO15,IF(BP15="○",BP15,IF(BQ15="○",BQ15,IF(BR15="○",BR15,""))))))</f>
        <v/>
      </c>
      <c r="BZ15" s="29" t="str">
        <f>IF(ISERROR(COLUMN(IF(BS15="○",BS15,""))),"",COLUMN(IF(BS15="○",BS15,"")))</f>
        <v/>
      </c>
      <c r="CA15" s="29" t="str">
        <f>IF(ISERROR(COLUMN(IF(BT15="○",BT15,IF(BU15="○",BU15,IF(BV15="○",BV15,IF(BW15="○",BW15,IF(BX15="○",BX15,""))))))),"",COLUMN(IF(BT15="○",BT15,IF(BU15="○",BU15,IF(BV15="○",BV15,IF(BW15="○",BW15,IF(BX15="○",BX15,"")))))))</f>
        <v/>
      </c>
      <c r="CB15" s="29" t="str">
        <f>IF(F11=2,SUM(BY15:CA15),"")</f>
        <v/>
      </c>
      <c r="CC15" s="129"/>
      <c r="CD15" s="129"/>
      <c r="CE15" s="127" t="s">
        <v>42</v>
      </c>
      <c r="CF15" s="215" t="str">
        <f>IF(F11=3,S11,"")</f>
        <v/>
      </c>
      <c r="CG15" s="83"/>
      <c r="CH15" s="119"/>
      <c r="CI15" s="119"/>
      <c r="CJ15" s="119"/>
      <c r="CK15" s="112"/>
      <c r="CL15" s="232" t="str">
        <f>IF(F11=3,IF(CF17&gt;=0,"○",""),"")</f>
        <v/>
      </c>
      <c r="CM15" s="231" t="str">
        <f>IF(F11=3,IF(CF17&gt;=0,"",IF(-CF17/O11&lt;1/20,"○","")),"")</f>
        <v/>
      </c>
      <c r="CN15" s="227" t="str">
        <f>IF(F11=3,IF(CF17&gt;=0,"",IF(AND(-CF17/O11&lt;1/10,-CF17/O11&gt;=1/20),"○","")),"")</f>
        <v/>
      </c>
      <c r="CO15" s="227" t="str">
        <f>IF(F11=3,IF(CF17&gt;=0,"",IF(AND(-CF17/O11&lt;1/5,-CF17/O11&gt;=1/10),"○","")),"")</f>
        <v/>
      </c>
      <c r="CP15" s="227" t="str">
        <f>IF(F11=3,IF(CF17&gt;=0,"",IF(AND(-CF17/O11&lt;1/2,-CF17/O11&gt;=1/5),"○","")),"")</f>
        <v/>
      </c>
      <c r="CQ15" s="228" t="str">
        <f>IF(F11=3,IF(CF17&gt;=0,"",IF(-CF17/O11&gt;=1/2,"○","")),"")</f>
        <v/>
      </c>
      <c r="CR15" s="29" t="str">
        <f>IF(ISERROR(COLUMN(IF(CL15="○",CL15,""))),"",COLUMN(IF(CL15="○",CL15,"")))</f>
        <v/>
      </c>
      <c r="CS15" s="29" t="str">
        <f>IF(ISERROR(COLUMN(IF(CM15="○",CM15,IF(CN15="○",CN15,IF(CO15="○",CO15,IF(CP15="○",CP15,IF(CQ15="○",CQ15,""))))))),"",COLUMN(IF(CM15="○",CM15,IF(CN15="○",CN15,IF(CO15="○",CO15,IF(CP15="○",CP15,IF(CQ15="○",CQ15,"")))))))</f>
        <v/>
      </c>
      <c r="CT15" s="29" t="str">
        <f>IF(F11=3,SUM(CR15:CS15),"")</f>
        <v/>
      </c>
      <c r="CU15" s="83"/>
      <c r="CV15"/>
    </row>
    <row r="16" spans="1:100" ht="38.25" customHeight="1" thickBot="1" x14ac:dyDescent="0.25">
      <c r="A16" s="75"/>
      <c r="B16" s="108" t="s">
        <v>211</v>
      </c>
      <c r="C16" s="75"/>
      <c r="D16" s="75"/>
      <c r="E16" s="75"/>
      <c r="F16" s="75"/>
      <c r="G16" s="75"/>
      <c r="H16" s="75"/>
      <c r="I16" s="75"/>
      <c r="J16" s="75"/>
      <c r="K16" s="76"/>
      <c r="L16" s="76"/>
      <c r="M16" s="75"/>
      <c r="N16" s="75"/>
      <c r="O16" s="75"/>
      <c r="P16" s="75"/>
      <c r="Q16" s="75"/>
      <c r="R16" s="373" t="s">
        <v>309</v>
      </c>
      <c r="S16" s="286"/>
      <c r="T16" s="286"/>
      <c r="U16" s="233"/>
      <c r="V16" s="141" t="s">
        <v>271</v>
      </c>
      <c r="W16" s="271"/>
      <c r="X16" s="271"/>
      <c r="Y16" s="271"/>
      <c r="Z16" s="271"/>
      <c r="AA16" s="271"/>
      <c r="AB16" s="271"/>
      <c r="AC16" s="271"/>
      <c r="AD16" s="271"/>
      <c r="AE16" s="271"/>
      <c r="AF16" s="271"/>
      <c r="AG16" s="271"/>
      <c r="AH16" s="271"/>
      <c r="AI16" s="271"/>
      <c r="AJ16" s="272"/>
      <c r="AK16" s="75"/>
      <c r="AL16" s="75"/>
      <c r="AM16" s="132" t="s">
        <v>43</v>
      </c>
      <c r="AN16" s="216" t="str">
        <f>IF(F11=1,T11,"")</f>
        <v/>
      </c>
      <c r="AO16" s="128"/>
      <c r="AP16" s="264" t="s">
        <v>25</v>
      </c>
      <c r="AQ16" s="133"/>
      <c r="AR16" s="134" t="s">
        <v>36</v>
      </c>
      <c r="AS16" s="220" t="str">
        <f>IF(F11=1,IF(AN24&gt;=0,"○",""),"")</f>
        <v/>
      </c>
      <c r="AT16" s="135" t="s">
        <v>26</v>
      </c>
      <c r="AU16" s="136" t="s">
        <v>26</v>
      </c>
      <c r="AV16" s="136" t="s">
        <v>26</v>
      </c>
      <c r="AW16" s="137" t="s">
        <v>26</v>
      </c>
      <c r="AX16" s="136" t="s">
        <v>26</v>
      </c>
      <c r="AY16" s="136" t="s">
        <v>26</v>
      </c>
      <c r="AZ16" s="136" t="s">
        <v>26</v>
      </c>
      <c r="BA16" s="136" t="s">
        <v>26</v>
      </c>
      <c r="BB16" s="137" t="s">
        <v>26</v>
      </c>
      <c r="BC16" s="83"/>
      <c r="BD16" s="83"/>
      <c r="BE16" s="83"/>
      <c r="BF16" s="83"/>
      <c r="BG16" s="83"/>
      <c r="BH16" s="132" t="s">
        <v>43</v>
      </c>
      <c r="BI16" s="216" t="str">
        <f>IF(F11=2,T11,"")</f>
        <v/>
      </c>
      <c r="BJ16" s="83"/>
      <c r="BK16" s="309" t="s">
        <v>25</v>
      </c>
      <c r="BL16" s="138"/>
      <c r="BM16" s="134" t="s">
        <v>36</v>
      </c>
      <c r="BN16" s="220" t="str">
        <f>IF(F11=2,IF(BI24&gt;=0,"○",""),"")</f>
        <v/>
      </c>
      <c r="BO16" s="139" t="s">
        <v>26</v>
      </c>
      <c r="BP16" s="136" t="s">
        <v>26</v>
      </c>
      <c r="BQ16" s="136" t="s">
        <v>26</v>
      </c>
      <c r="BR16" s="137" t="s">
        <v>26</v>
      </c>
      <c r="BS16" s="139" t="s">
        <v>26</v>
      </c>
      <c r="BT16" s="136" t="s">
        <v>27</v>
      </c>
      <c r="BU16" s="136" t="s">
        <v>27</v>
      </c>
      <c r="BV16" s="136" t="s">
        <v>27</v>
      </c>
      <c r="BW16" s="136" t="s">
        <v>27</v>
      </c>
      <c r="BX16" s="137" t="s">
        <v>27</v>
      </c>
      <c r="BY16" s="140"/>
      <c r="BZ16" s="140"/>
      <c r="CA16" s="140"/>
      <c r="CB16" s="140"/>
      <c r="CC16" s="140"/>
      <c r="CD16" s="140"/>
      <c r="CE16" s="132" t="s">
        <v>43</v>
      </c>
      <c r="CF16" s="216" t="str">
        <f>IF(F11=3,T11,"")</f>
        <v/>
      </c>
      <c r="CG16" s="83"/>
      <c r="CH16" s="326" t="s">
        <v>25</v>
      </c>
      <c r="CI16" s="327"/>
      <c r="CJ16" s="328"/>
      <c r="CK16" s="220" t="str">
        <f>IF(F11=3,IF(CF20&gt;=0,"○",""),"")</f>
        <v/>
      </c>
      <c r="CL16" s="137" t="s">
        <v>26</v>
      </c>
      <c r="CM16" s="136" t="s">
        <v>26</v>
      </c>
      <c r="CN16" s="136" t="s">
        <v>26</v>
      </c>
      <c r="CO16" s="136" t="s">
        <v>27</v>
      </c>
      <c r="CP16" s="136" t="s">
        <v>28</v>
      </c>
      <c r="CQ16" s="137" t="s">
        <v>29</v>
      </c>
      <c r="CR16" s="140"/>
      <c r="CS16" s="140"/>
      <c r="CT16" s="140"/>
      <c r="CU16" s="83"/>
      <c r="CV16"/>
    </row>
    <row r="17" spans="1:100" ht="38.25" customHeight="1" thickBot="1" x14ac:dyDescent="0.25">
      <c r="A17" s="75"/>
      <c r="B17" s="258"/>
      <c r="C17" s="259"/>
      <c r="D17" s="259"/>
      <c r="E17" s="259"/>
      <c r="F17" s="259"/>
      <c r="G17" s="259"/>
      <c r="H17" s="259"/>
      <c r="I17" s="259"/>
      <c r="J17" s="259"/>
      <c r="K17" s="259"/>
      <c r="L17" s="259"/>
      <c r="M17" s="259"/>
      <c r="N17" s="259"/>
      <c r="O17" s="260"/>
      <c r="P17" s="75"/>
      <c r="Q17" s="75"/>
      <c r="R17" s="285" t="s">
        <v>272</v>
      </c>
      <c r="S17" s="286"/>
      <c r="T17" s="286"/>
      <c r="U17" s="213">
        <f>U15-U16</f>
        <v>0</v>
      </c>
      <c r="V17" s="141" t="s">
        <v>273</v>
      </c>
      <c r="W17" s="271"/>
      <c r="X17" s="271"/>
      <c r="Y17" s="271"/>
      <c r="Z17" s="271"/>
      <c r="AA17" s="271"/>
      <c r="AB17" s="271"/>
      <c r="AC17" s="271"/>
      <c r="AD17" s="271"/>
      <c r="AE17" s="271"/>
      <c r="AF17" s="271"/>
      <c r="AG17" s="271"/>
      <c r="AH17" s="271"/>
      <c r="AI17" s="271"/>
      <c r="AJ17" s="272"/>
      <c r="AK17" s="75"/>
      <c r="AL17" s="75"/>
      <c r="AM17" s="132" t="s">
        <v>280</v>
      </c>
      <c r="AN17" s="216" t="str">
        <f>IF(F11=1,U11,"")</f>
        <v/>
      </c>
      <c r="AO17" s="128"/>
      <c r="AP17" s="265"/>
      <c r="AQ17" s="142"/>
      <c r="AR17" s="143" t="s">
        <v>37</v>
      </c>
      <c r="AS17" s="221" t="str">
        <f>IF(F11=1,IF(AND(AN24&lt;0,AN25&gt;=0),"○",""),"")</f>
        <v/>
      </c>
      <c r="AT17" s="144" t="s">
        <v>26</v>
      </c>
      <c r="AU17" s="140" t="s">
        <v>26</v>
      </c>
      <c r="AV17" s="140" t="s">
        <v>26</v>
      </c>
      <c r="AW17" s="145" t="s">
        <v>26</v>
      </c>
      <c r="AX17" s="146" t="s">
        <v>27</v>
      </c>
      <c r="AY17" s="146" t="s">
        <v>27</v>
      </c>
      <c r="AZ17" s="146" t="s">
        <v>27</v>
      </c>
      <c r="BA17" s="146" t="s">
        <v>27</v>
      </c>
      <c r="BB17" s="147" t="s">
        <v>27</v>
      </c>
      <c r="BC17" s="83"/>
      <c r="BD17" s="83"/>
      <c r="BE17" s="83"/>
      <c r="BF17" s="83"/>
      <c r="BG17" s="83"/>
      <c r="BH17" s="132" t="s">
        <v>280</v>
      </c>
      <c r="BI17" s="216" t="str">
        <f>IF(F11=2,U11,"")</f>
        <v/>
      </c>
      <c r="BJ17" s="83"/>
      <c r="BK17" s="309"/>
      <c r="BL17" s="297" t="s">
        <v>112</v>
      </c>
      <c r="BM17" s="143" t="s">
        <v>218</v>
      </c>
      <c r="BN17" s="221" t="str">
        <f>IF(F11=2,IF(BI22&lt;0,"",IF(BI24&gt;=0,"",IF(MIN(-BI24,BI26)/O11&lt;1/4,"○",""))),"")</f>
        <v/>
      </c>
      <c r="BO17" s="144" t="s">
        <v>26</v>
      </c>
      <c r="BP17" s="140" t="s">
        <v>26</v>
      </c>
      <c r="BQ17" s="140" t="s">
        <v>26</v>
      </c>
      <c r="BR17" s="145" t="s">
        <v>26</v>
      </c>
      <c r="BS17" s="144" t="s">
        <v>26</v>
      </c>
      <c r="BT17" s="146" t="s">
        <v>27</v>
      </c>
      <c r="BU17" s="146" t="s">
        <v>27</v>
      </c>
      <c r="BV17" s="146" t="s">
        <v>27</v>
      </c>
      <c r="BW17" s="140" t="s">
        <v>27</v>
      </c>
      <c r="BX17" s="147" t="s">
        <v>28</v>
      </c>
      <c r="BY17" s="146"/>
      <c r="BZ17" s="146"/>
      <c r="CA17" s="146"/>
      <c r="CB17" s="146"/>
      <c r="CC17" s="146"/>
      <c r="CD17" s="146"/>
      <c r="CE17" s="132" t="s">
        <v>280</v>
      </c>
      <c r="CF17" s="216" t="str">
        <f>IF(F11=3,U11,"")</f>
        <v/>
      </c>
      <c r="CG17" s="83"/>
      <c r="CH17" s="309" t="s">
        <v>31</v>
      </c>
      <c r="CI17" s="310" t="s">
        <v>32</v>
      </c>
      <c r="CJ17" s="148" t="s">
        <v>222</v>
      </c>
      <c r="CK17" s="220" t="str">
        <f>IF(F11=3,IF(CF20&gt;=0,"",IF(-CF20/O11&lt;1/4,"○","")),"")</f>
        <v/>
      </c>
      <c r="CL17" s="137" t="s">
        <v>27</v>
      </c>
      <c r="CM17" s="136" t="s">
        <v>27</v>
      </c>
      <c r="CN17" s="136" t="s">
        <v>28</v>
      </c>
      <c r="CO17" s="149" t="s">
        <v>29</v>
      </c>
      <c r="CP17" s="136" t="s">
        <v>30</v>
      </c>
      <c r="CQ17" s="137" t="s">
        <v>30</v>
      </c>
      <c r="CR17" s="140"/>
      <c r="CS17" s="140"/>
      <c r="CT17" s="140"/>
      <c r="CU17" s="83"/>
      <c r="CV17"/>
    </row>
    <row r="18" spans="1:100" ht="38.25" customHeight="1" thickBot="1" x14ac:dyDescent="0.25">
      <c r="A18" s="75"/>
      <c r="B18" s="108" t="s">
        <v>212</v>
      </c>
      <c r="C18" s="75"/>
      <c r="D18" s="75"/>
      <c r="E18" s="75"/>
      <c r="F18" s="75"/>
      <c r="G18" s="75"/>
      <c r="H18" s="75"/>
      <c r="I18" s="75"/>
      <c r="J18" s="75"/>
      <c r="K18" s="76"/>
      <c r="L18" s="76"/>
      <c r="M18" s="75"/>
      <c r="N18" s="75"/>
      <c r="O18" s="75"/>
      <c r="P18" s="75"/>
      <c r="Q18" s="75"/>
      <c r="R18" s="150"/>
      <c r="S18" s="151"/>
      <c r="T18" s="151"/>
      <c r="U18" s="151"/>
      <c r="V18" s="151"/>
      <c r="W18" s="271"/>
      <c r="X18" s="271"/>
      <c r="Y18" s="271"/>
      <c r="Z18" s="271"/>
      <c r="AA18" s="271"/>
      <c r="AB18" s="271"/>
      <c r="AC18" s="271"/>
      <c r="AD18" s="271"/>
      <c r="AE18" s="271"/>
      <c r="AF18" s="271"/>
      <c r="AG18" s="271"/>
      <c r="AH18" s="271"/>
      <c r="AI18" s="271"/>
      <c r="AJ18" s="272"/>
      <c r="AK18" s="75"/>
      <c r="AL18" s="75"/>
      <c r="AM18" s="132" t="s">
        <v>44</v>
      </c>
      <c r="AN18" s="216" t="str">
        <f>IF(F11=1,V11,"")</f>
        <v/>
      </c>
      <c r="AO18" s="128"/>
      <c r="AP18" s="265"/>
      <c r="AQ18" s="297" t="s">
        <v>217</v>
      </c>
      <c r="AR18" s="143" t="s">
        <v>218</v>
      </c>
      <c r="AS18" s="221" t="str">
        <f>IF(F11=1,IF(AN22&lt;0,"",IF(AN25&gt;=0,"",IF(MIN(-AN25,AN27)/O11&lt;1/4,"○",""))),"")</f>
        <v/>
      </c>
      <c r="AT18" s="144" t="s">
        <v>26</v>
      </c>
      <c r="AU18" s="140" t="s">
        <v>26</v>
      </c>
      <c r="AV18" s="140" t="s">
        <v>26</v>
      </c>
      <c r="AW18" s="145" t="s">
        <v>26</v>
      </c>
      <c r="AX18" s="146" t="s">
        <v>27</v>
      </c>
      <c r="AY18" s="146" t="s">
        <v>27</v>
      </c>
      <c r="AZ18" s="146" t="s">
        <v>27</v>
      </c>
      <c r="BA18" s="146" t="s">
        <v>27</v>
      </c>
      <c r="BB18" s="145" t="s">
        <v>28</v>
      </c>
      <c r="BC18" s="83"/>
      <c r="BD18" s="83"/>
      <c r="BE18" s="83"/>
      <c r="BF18" s="83"/>
      <c r="BG18" s="83"/>
      <c r="BH18" s="132" t="s">
        <v>44</v>
      </c>
      <c r="BI18" s="216" t="str">
        <f>IF(F11=2,V11,"")</f>
        <v/>
      </c>
      <c r="BJ18" s="83"/>
      <c r="BK18" s="309"/>
      <c r="BL18" s="297"/>
      <c r="BM18" s="143" t="s">
        <v>219</v>
      </c>
      <c r="BN18" s="221" t="str">
        <f>IF(F11=2,IF(BI22&lt;0,"",IF(BI24&gt;=0,"",IF(AND(MIN(-BI24,BI26)/O11&gt;=1/4,MIN(-BI24,BI26)/O11&lt;1/2),"○",""))),"")</f>
        <v/>
      </c>
      <c r="BO18" s="144" t="s">
        <v>26</v>
      </c>
      <c r="BP18" s="140" t="s">
        <v>26</v>
      </c>
      <c r="BQ18" s="140" t="s">
        <v>26</v>
      </c>
      <c r="BR18" s="145" t="s">
        <v>26</v>
      </c>
      <c r="BS18" s="144" t="s">
        <v>26</v>
      </c>
      <c r="BT18" s="146" t="s">
        <v>27</v>
      </c>
      <c r="BU18" s="146" t="s">
        <v>27</v>
      </c>
      <c r="BV18" s="140" t="s">
        <v>27</v>
      </c>
      <c r="BW18" s="146" t="s">
        <v>28</v>
      </c>
      <c r="BX18" s="147" t="s">
        <v>29</v>
      </c>
      <c r="BY18" s="146"/>
      <c r="BZ18" s="146"/>
      <c r="CA18" s="146"/>
      <c r="CB18" s="146"/>
      <c r="CC18" s="146"/>
      <c r="CD18" s="146"/>
      <c r="CE18" s="132" t="s">
        <v>46</v>
      </c>
      <c r="CF18" s="216" t="str">
        <f>IF(F11=3,X11,"")</f>
        <v/>
      </c>
      <c r="CG18" s="83"/>
      <c r="CH18" s="309"/>
      <c r="CI18" s="311"/>
      <c r="CJ18" s="152" t="s">
        <v>219</v>
      </c>
      <c r="CK18" s="221" t="str">
        <f>IF(F11=3,IF(CF20&gt;=0,"",IF(AND(-CF20/O11&gt;=1/4,-CF20/O11&lt;1/2),"○","")),"")</f>
        <v/>
      </c>
      <c r="CL18" s="145" t="s">
        <v>28</v>
      </c>
      <c r="CM18" s="140" t="s">
        <v>28</v>
      </c>
      <c r="CN18" s="146" t="s">
        <v>29</v>
      </c>
      <c r="CO18" s="140" t="s">
        <v>30</v>
      </c>
      <c r="CP18" s="140" t="s">
        <v>30</v>
      </c>
      <c r="CQ18" s="145" t="s">
        <v>30</v>
      </c>
      <c r="CR18" s="140"/>
      <c r="CS18" s="140"/>
      <c r="CT18" s="140"/>
      <c r="CU18" s="83"/>
      <c r="CV18"/>
    </row>
    <row r="19" spans="1:100" ht="38.25" customHeight="1" thickBot="1" x14ac:dyDescent="0.25">
      <c r="A19" s="75"/>
      <c r="B19" s="258"/>
      <c r="C19" s="259"/>
      <c r="D19" s="259"/>
      <c r="E19" s="259"/>
      <c r="F19" s="259"/>
      <c r="G19" s="259"/>
      <c r="H19" s="259"/>
      <c r="I19" s="259"/>
      <c r="J19" s="259"/>
      <c r="K19" s="259"/>
      <c r="L19" s="259"/>
      <c r="M19" s="259"/>
      <c r="N19" s="259"/>
      <c r="O19" s="260"/>
      <c r="P19" s="75"/>
      <c r="Q19" s="75"/>
      <c r="R19" s="150"/>
      <c r="S19" s="151"/>
      <c r="T19" s="151"/>
      <c r="U19" s="151"/>
      <c r="V19" s="151"/>
      <c r="W19" s="271"/>
      <c r="X19" s="271"/>
      <c r="Y19" s="271"/>
      <c r="Z19" s="271"/>
      <c r="AA19" s="271"/>
      <c r="AB19" s="271"/>
      <c r="AC19" s="271"/>
      <c r="AD19" s="271"/>
      <c r="AE19" s="271"/>
      <c r="AF19" s="271"/>
      <c r="AG19" s="271"/>
      <c r="AH19" s="271"/>
      <c r="AI19" s="271"/>
      <c r="AJ19" s="272"/>
      <c r="AK19" s="75"/>
      <c r="AL19" s="75"/>
      <c r="AM19" s="132" t="s">
        <v>45</v>
      </c>
      <c r="AN19" s="216" t="str">
        <f>IF(F11=1,W11,"")</f>
        <v/>
      </c>
      <c r="AO19" s="128"/>
      <c r="AP19" s="265"/>
      <c r="AQ19" s="297"/>
      <c r="AR19" s="143" t="s">
        <v>219</v>
      </c>
      <c r="AS19" s="221" t="str">
        <f>IF(F11=1,IF(AN22&lt;0,"",IF(AN25&gt;=0,"",IF(AND(MIN(-AN25,AN27)/O11&gt;=1/4,MIN(-AN25,AN27)/O11&lt;1/2),"○",""))),"")</f>
        <v/>
      </c>
      <c r="AT19" s="144" t="s">
        <v>26</v>
      </c>
      <c r="AU19" s="140" t="s">
        <v>26</v>
      </c>
      <c r="AV19" s="140" t="s">
        <v>26</v>
      </c>
      <c r="AW19" s="145" t="s">
        <v>26</v>
      </c>
      <c r="AX19" s="146" t="s">
        <v>27</v>
      </c>
      <c r="AY19" s="153" t="s">
        <v>27</v>
      </c>
      <c r="AZ19" s="146" t="s">
        <v>27</v>
      </c>
      <c r="BA19" s="140" t="s">
        <v>28</v>
      </c>
      <c r="BB19" s="147" t="s">
        <v>29</v>
      </c>
      <c r="BC19" s="83"/>
      <c r="BD19" s="83"/>
      <c r="BE19" s="83"/>
      <c r="BF19" s="83"/>
      <c r="BG19" s="83"/>
      <c r="BH19" s="132" t="s">
        <v>45</v>
      </c>
      <c r="BI19" s="216" t="str">
        <f>IF(F11=2,W11,"")</f>
        <v/>
      </c>
      <c r="BJ19" s="83"/>
      <c r="BK19" s="309"/>
      <c r="BL19" s="297"/>
      <c r="BM19" s="143" t="s">
        <v>220</v>
      </c>
      <c r="BN19" s="221" t="str">
        <f>IF(F11=2,IF(BI22&lt;0,"",IF(BI24&gt;=0,"",IF(AND(MIN(-BI24,BI26)/O11&gt;=1/2,MIN(-BI24,BI26)/O11&lt;3/4),"○",""))),"")</f>
        <v/>
      </c>
      <c r="BO19" s="144" t="s">
        <v>26</v>
      </c>
      <c r="BP19" s="140" t="s">
        <v>26</v>
      </c>
      <c r="BQ19" s="140" t="s">
        <v>26</v>
      </c>
      <c r="BR19" s="145" t="s">
        <v>26</v>
      </c>
      <c r="BS19" s="144" t="s">
        <v>26</v>
      </c>
      <c r="BT19" s="146" t="s">
        <v>27</v>
      </c>
      <c r="BU19" s="146" t="s">
        <v>27</v>
      </c>
      <c r="BV19" s="146" t="s">
        <v>28</v>
      </c>
      <c r="BW19" s="146" t="s">
        <v>29</v>
      </c>
      <c r="BX19" s="147" t="s">
        <v>30</v>
      </c>
      <c r="BY19" s="146"/>
      <c r="BZ19" s="146"/>
      <c r="CA19" s="146"/>
      <c r="CB19" s="146"/>
      <c r="CC19" s="146"/>
      <c r="CD19" s="146"/>
      <c r="CE19" s="132" t="s">
        <v>47</v>
      </c>
      <c r="CF19" s="216" t="str">
        <f>IF(F11=3,Y11,"")</f>
        <v/>
      </c>
      <c r="CG19" s="83"/>
      <c r="CH19" s="309"/>
      <c r="CI19" s="311"/>
      <c r="CJ19" s="152" t="s">
        <v>220</v>
      </c>
      <c r="CK19" s="221" t="str">
        <f>IF(F11=3,IF(CF20&gt;=0,"",IF(AND(-CF20/O11&gt;=1/2,-CF20/O11&lt;3/4),"○","")),"")</f>
        <v/>
      </c>
      <c r="CL19" s="145" t="s">
        <v>29</v>
      </c>
      <c r="CM19" s="146" t="s">
        <v>29</v>
      </c>
      <c r="CN19" s="140" t="s">
        <v>30</v>
      </c>
      <c r="CO19" s="140" t="s">
        <v>30</v>
      </c>
      <c r="CP19" s="140" t="s">
        <v>30</v>
      </c>
      <c r="CQ19" s="145" t="s">
        <v>30</v>
      </c>
      <c r="CR19" s="140"/>
      <c r="CS19" s="140"/>
      <c r="CT19" s="140"/>
      <c r="CU19" s="83"/>
      <c r="CV19"/>
    </row>
    <row r="20" spans="1:100" ht="38.25" customHeight="1" thickBot="1" x14ac:dyDescent="0.25">
      <c r="A20" s="75"/>
      <c r="B20" s="108" t="s">
        <v>213</v>
      </c>
      <c r="C20" s="75"/>
      <c r="D20" s="75"/>
      <c r="E20" s="75"/>
      <c r="F20" s="75"/>
      <c r="G20" s="75"/>
      <c r="H20" s="75"/>
      <c r="I20" s="75"/>
      <c r="J20" s="75"/>
      <c r="K20" s="76"/>
      <c r="L20" s="76"/>
      <c r="M20" s="75"/>
      <c r="N20" s="75"/>
      <c r="O20" s="75"/>
      <c r="P20" s="75"/>
      <c r="Q20" s="75"/>
      <c r="R20" s="154"/>
      <c r="S20" s="155"/>
      <c r="T20" s="155"/>
      <c r="U20" s="155"/>
      <c r="V20" s="155"/>
      <c r="W20" s="273"/>
      <c r="X20" s="273"/>
      <c r="Y20" s="273"/>
      <c r="Z20" s="273"/>
      <c r="AA20" s="273"/>
      <c r="AB20" s="273"/>
      <c r="AC20" s="273"/>
      <c r="AD20" s="273"/>
      <c r="AE20" s="273"/>
      <c r="AF20" s="273"/>
      <c r="AG20" s="273"/>
      <c r="AH20" s="273"/>
      <c r="AI20" s="273"/>
      <c r="AJ20" s="274"/>
      <c r="AK20" s="75"/>
      <c r="AL20" s="75"/>
      <c r="AM20" s="132" t="s">
        <v>46</v>
      </c>
      <c r="AN20" s="216" t="str">
        <f>IF(F11=1,X11,"")</f>
        <v/>
      </c>
      <c r="AO20" s="128"/>
      <c r="AP20" s="265"/>
      <c r="AQ20" s="297"/>
      <c r="AR20" s="143" t="s">
        <v>220</v>
      </c>
      <c r="AS20" s="221" t="str">
        <f>IF(F11=1,IF(AN22&lt;0,"",IF(AN25&gt;=0,"",IF(AND(MIN(-AN25,AN27)/O11&gt;=1/2,MIN(-AN25,AN27)/O11&lt;3/4),"○",""))),"")</f>
        <v/>
      </c>
      <c r="AT20" s="144" t="s">
        <v>26</v>
      </c>
      <c r="AU20" s="140" t="s">
        <v>26</v>
      </c>
      <c r="AV20" s="140" t="s">
        <v>26</v>
      </c>
      <c r="AW20" s="145" t="s">
        <v>26</v>
      </c>
      <c r="AX20" s="146" t="s">
        <v>27</v>
      </c>
      <c r="AY20" s="146" t="s">
        <v>27</v>
      </c>
      <c r="AZ20" s="146" t="s">
        <v>27</v>
      </c>
      <c r="BA20" s="140" t="s">
        <v>28</v>
      </c>
      <c r="BB20" s="147" t="s">
        <v>29</v>
      </c>
      <c r="BC20" s="83"/>
      <c r="BD20" s="83"/>
      <c r="BE20" s="83"/>
      <c r="BF20" s="83"/>
      <c r="BG20" s="83"/>
      <c r="BH20" s="132" t="s">
        <v>46</v>
      </c>
      <c r="BI20" s="216" t="str">
        <f>IF(F11=2,X11,"")</f>
        <v/>
      </c>
      <c r="BJ20" s="83"/>
      <c r="BK20" s="309"/>
      <c r="BL20" s="297"/>
      <c r="BM20" s="143" t="s">
        <v>221</v>
      </c>
      <c r="BN20" s="221" t="str">
        <f>IF(F11=2,IF(BI22&lt;0,"",IF(BI24&gt;=0,"",IF(AND(MIN(-BI24,BI26)/O11&gt;=3/4,MIN(-BI24,BI26)/O11&lt;1),"○",""))),"")</f>
        <v/>
      </c>
      <c r="BO20" s="144" t="s">
        <v>26</v>
      </c>
      <c r="BP20" s="140" t="s">
        <v>26</v>
      </c>
      <c r="BQ20" s="140" t="s">
        <v>26</v>
      </c>
      <c r="BR20" s="145" t="s">
        <v>26</v>
      </c>
      <c r="BS20" s="144" t="s">
        <v>26</v>
      </c>
      <c r="BT20" s="146" t="s">
        <v>27</v>
      </c>
      <c r="BU20" s="146" t="s">
        <v>28</v>
      </c>
      <c r="BV20" s="146" t="s">
        <v>29</v>
      </c>
      <c r="BW20" s="146" t="s">
        <v>30</v>
      </c>
      <c r="BX20" s="145" t="s">
        <v>30</v>
      </c>
      <c r="BY20" s="140"/>
      <c r="BZ20" s="140"/>
      <c r="CA20" s="140"/>
      <c r="CB20" s="140"/>
      <c r="CC20" s="140"/>
      <c r="CD20" s="140"/>
      <c r="CE20" s="156" t="s">
        <v>48</v>
      </c>
      <c r="CF20" s="229" t="str">
        <f>IF(F11=3,Z11,"")</f>
        <v/>
      </c>
      <c r="CG20" s="83"/>
      <c r="CH20" s="309"/>
      <c r="CI20" s="311"/>
      <c r="CJ20" s="152" t="s">
        <v>223</v>
      </c>
      <c r="CK20" s="221" t="str">
        <f>IF(F11=3,IF(CF20&gt;=0,"",IF(AND(-CF20/O11&gt;=3/4,-CF20/O11&lt;1),"○","")),"")</f>
        <v/>
      </c>
      <c r="CL20" s="147" t="s">
        <v>30</v>
      </c>
      <c r="CM20" s="140" t="s">
        <v>30</v>
      </c>
      <c r="CN20" s="140" t="s">
        <v>30</v>
      </c>
      <c r="CO20" s="140" t="s">
        <v>30</v>
      </c>
      <c r="CP20" s="140" t="s">
        <v>30</v>
      </c>
      <c r="CQ20" s="145" t="s">
        <v>30</v>
      </c>
      <c r="CR20" s="140"/>
      <c r="CS20" s="140"/>
      <c r="CT20" s="140"/>
      <c r="CU20" s="83"/>
      <c r="CV20"/>
    </row>
    <row r="21" spans="1:100" ht="38.25" customHeight="1" thickBot="1" x14ac:dyDescent="0.25">
      <c r="A21" s="75"/>
      <c r="B21" s="252"/>
      <c r="C21" s="253"/>
      <c r="D21" s="253"/>
      <c r="E21" s="253"/>
      <c r="F21" s="253"/>
      <c r="G21" s="253"/>
      <c r="H21" s="253"/>
      <c r="I21" s="253"/>
      <c r="J21" s="253"/>
      <c r="K21" s="253"/>
      <c r="L21" s="253"/>
      <c r="M21" s="253"/>
      <c r="N21" s="253"/>
      <c r="O21" s="254"/>
      <c r="P21" s="75"/>
      <c r="Q21" s="75"/>
      <c r="R21" s="108" t="s">
        <v>275</v>
      </c>
      <c r="S21" s="157"/>
      <c r="T21" s="157"/>
      <c r="U21" s="157"/>
      <c r="V21" s="157"/>
      <c r="W21" s="157"/>
      <c r="X21" s="157"/>
      <c r="Y21" s="157"/>
      <c r="Z21" s="157"/>
      <c r="AA21" s="157"/>
      <c r="AB21" s="157"/>
      <c r="AC21" s="157"/>
      <c r="AD21" s="157"/>
      <c r="AE21" s="157"/>
      <c r="AF21" s="157"/>
      <c r="AG21" s="157"/>
      <c r="AH21" s="157"/>
      <c r="AI21" s="157"/>
      <c r="AJ21" s="157"/>
      <c r="AK21" s="75"/>
      <c r="AL21" s="75"/>
      <c r="AM21" s="132" t="s">
        <v>47</v>
      </c>
      <c r="AN21" s="216" t="str">
        <f>IF(F11=1,Y11,"")</f>
        <v/>
      </c>
      <c r="AO21" s="128"/>
      <c r="AP21" s="265"/>
      <c r="AQ21" s="297"/>
      <c r="AR21" s="143" t="s">
        <v>221</v>
      </c>
      <c r="AS21" s="221" t="str">
        <f>IF(F11=1,IF(AN22&lt;0,"",IF(AN25&gt;=0,"",IF(AND(MIN(-AN25,AN27)/O11&gt;=3/4,MIN(-AN25,AN27)/O11&lt;1),"○",""))),"")</f>
        <v/>
      </c>
      <c r="AT21" s="144" t="s">
        <v>26</v>
      </c>
      <c r="AU21" s="140" t="s">
        <v>26</v>
      </c>
      <c r="AV21" s="140" t="s">
        <v>26</v>
      </c>
      <c r="AW21" s="145" t="s">
        <v>26</v>
      </c>
      <c r="AX21" s="146" t="s">
        <v>27</v>
      </c>
      <c r="AY21" s="146" t="s">
        <v>27</v>
      </c>
      <c r="AZ21" s="140" t="s">
        <v>28</v>
      </c>
      <c r="BA21" s="146" t="s">
        <v>29</v>
      </c>
      <c r="BB21" s="145" t="s">
        <v>30</v>
      </c>
      <c r="BC21" s="83"/>
      <c r="BD21" s="83"/>
      <c r="BE21" s="83"/>
      <c r="BF21" s="83"/>
      <c r="BG21" s="83"/>
      <c r="BH21" s="132" t="s">
        <v>47</v>
      </c>
      <c r="BI21" s="216" t="str">
        <f>IF(F11=2,Y11,"")</f>
        <v/>
      </c>
      <c r="BJ21" s="83"/>
      <c r="BK21" s="309"/>
      <c r="BL21" s="298"/>
      <c r="BM21" s="158" t="s">
        <v>216</v>
      </c>
      <c r="BN21" s="222" t="str">
        <f>IF(F11=2,IF(BI22&lt;0,"",IF(BI24&gt;=0,"",IF(MIN(-BI24,BI26)/O11&gt;=1,"○",""))),"")</f>
        <v/>
      </c>
      <c r="BO21" s="159" t="s">
        <v>26</v>
      </c>
      <c r="BP21" s="160" t="s">
        <v>26</v>
      </c>
      <c r="BQ21" s="160" t="s">
        <v>26</v>
      </c>
      <c r="BR21" s="161" t="s">
        <v>26</v>
      </c>
      <c r="BS21" s="159" t="s">
        <v>26</v>
      </c>
      <c r="BT21" s="162" t="s">
        <v>27</v>
      </c>
      <c r="BU21" s="162" t="s">
        <v>28</v>
      </c>
      <c r="BV21" s="163" t="s">
        <v>29</v>
      </c>
      <c r="BW21" s="162" t="s">
        <v>30</v>
      </c>
      <c r="BX21" s="161" t="s">
        <v>30</v>
      </c>
      <c r="BY21" s="140"/>
      <c r="BZ21" s="140"/>
      <c r="CA21" s="140"/>
      <c r="CB21" s="140"/>
      <c r="CC21" s="140"/>
      <c r="CD21" s="140"/>
      <c r="CE21" s="164"/>
      <c r="CF21" s="165"/>
      <c r="CG21" s="83"/>
      <c r="CH21" s="309"/>
      <c r="CI21" s="312"/>
      <c r="CJ21" s="166" t="s">
        <v>216</v>
      </c>
      <c r="CK21" s="222" t="str">
        <f>IF(F11=3,IF(CF20&gt;=0,"",IF(-CF20/O11&gt;=1,"○","")),"")</f>
        <v/>
      </c>
      <c r="CL21" s="161" t="s">
        <v>30</v>
      </c>
      <c r="CM21" s="160" t="s">
        <v>30</v>
      </c>
      <c r="CN21" s="160" t="s">
        <v>30</v>
      </c>
      <c r="CO21" s="160" t="s">
        <v>30</v>
      </c>
      <c r="CP21" s="160" t="s">
        <v>30</v>
      </c>
      <c r="CQ21" s="161" t="s">
        <v>30</v>
      </c>
      <c r="CR21" s="140"/>
      <c r="CS21" s="140"/>
      <c r="CT21" s="140"/>
      <c r="CU21" s="83"/>
      <c r="CV21"/>
    </row>
    <row r="22" spans="1:100" ht="38.25" customHeight="1" thickBot="1" x14ac:dyDescent="0.25">
      <c r="A22" s="75"/>
      <c r="B22" s="255"/>
      <c r="C22" s="256"/>
      <c r="D22" s="256"/>
      <c r="E22" s="256"/>
      <c r="F22" s="256"/>
      <c r="G22" s="256"/>
      <c r="H22" s="256"/>
      <c r="I22" s="256"/>
      <c r="J22" s="256"/>
      <c r="K22" s="256"/>
      <c r="L22" s="256"/>
      <c r="M22" s="256"/>
      <c r="N22" s="256"/>
      <c r="O22" s="257"/>
      <c r="P22" s="75"/>
      <c r="Q22" s="75"/>
      <c r="R22" s="275" t="s">
        <v>274</v>
      </c>
      <c r="S22" s="276"/>
      <c r="T22" s="276"/>
      <c r="U22" s="167"/>
      <c r="V22" s="168" t="s">
        <v>270</v>
      </c>
      <c r="W22" s="169"/>
      <c r="X22" s="169"/>
      <c r="Y22" s="169"/>
      <c r="Z22" s="169"/>
      <c r="AA22" s="169"/>
      <c r="AB22" s="169"/>
      <c r="AC22" s="169"/>
      <c r="AD22" s="169"/>
      <c r="AE22" s="169"/>
      <c r="AF22" s="169"/>
      <c r="AG22" s="169"/>
      <c r="AH22" s="169"/>
      <c r="AI22" s="169"/>
      <c r="AJ22" s="170"/>
      <c r="AK22" s="75"/>
      <c r="AL22" s="75"/>
      <c r="AM22" s="132" t="s">
        <v>48</v>
      </c>
      <c r="AN22" s="216" t="str">
        <f>IF(F11=1,Z11,"")</f>
        <v/>
      </c>
      <c r="AO22" s="128"/>
      <c r="AP22" s="266"/>
      <c r="AQ22" s="298"/>
      <c r="AR22" s="158" t="s">
        <v>216</v>
      </c>
      <c r="AS22" s="222" t="str">
        <f>IF(F11=1,IF(AN22&lt;0,"",IF(AN25&gt;=0,"",IF(MIN(-AN25,AN27)/O11&gt;=1,"○",""))),"")</f>
        <v/>
      </c>
      <c r="AT22" s="159" t="s">
        <v>26</v>
      </c>
      <c r="AU22" s="160" t="s">
        <v>26</v>
      </c>
      <c r="AV22" s="160" t="s">
        <v>26</v>
      </c>
      <c r="AW22" s="161" t="s">
        <v>26</v>
      </c>
      <c r="AX22" s="162" t="s">
        <v>27</v>
      </c>
      <c r="AY22" s="162" t="s">
        <v>27</v>
      </c>
      <c r="AZ22" s="160" t="s">
        <v>28</v>
      </c>
      <c r="BA22" s="146" t="s">
        <v>29</v>
      </c>
      <c r="BB22" s="161" t="s">
        <v>30</v>
      </c>
      <c r="BC22" s="83"/>
      <c r="BD22" s="83"/>
      <c r="BE22" s="83"/>
      <c r="BF22" s="83"/>
      <c r="BG22" s="83"/>
      <c r="BH22" s="132" t="s">
        <v>48</v>
      </c>
      <c r="BI22" s="216" t="str">
        <f>IF(F11=2,Z11,"")</f>
        <v/>
      </c>
      <c r="BJ22" s="83"/>
      <c r="BK22" s="309" t="s">
        <v>31</v>
      </c>
      <c r="BL22" s="310" t="s">
        <v>32</v>
      </c>
      <c r="BM22" s="134" t="s">
        <v>222</v>
      </c>
      <c r="BN22" s="220" t="str">
        <f>IF(F11=2,IF(BI22&gt;=0,"",IF(-BI22/O11&lt;1/4,"○","")),"")</f>
        <v/>
      </c>
      <c r="BO22" s="139" t="s">
        <v>27</v>
      </c>
      <c r="BP22" s="136" t="s">
        <v>27</v>
      </c>
      <c r="BQ22" s="136" t="s">
        <v>27</v>
      </c>
      <c r="BR22" s="137" t="s">
        <v>27</v>
      </c>
      <c r="BS22" s="136" t="s">
        <v>27</v>
      </c>
      <c r="BT22" s="136" t="s">
        <v>27</v>
      </c>
      <c r="BU22" s="136" t="s">
        <v>28</v>
      </c>
      <c r="BV22" s="149" t="s">
        <v>29</v>
      </c>
      <c r="BW22" s="136" t="s">
        <v>30</v>
      </c>
      <c r="BX22" s="137" t="s">
        <v>30</v>
      </c>
      <c r="BY22" s="140"/>
      <c r="BZ22" s="140"/>
      <c r="CA22" s="140"/>
      <c r="CB22" s="140"/>
      <c r="CC22" s="140"/>
      <c r="CD22" s="140"/>
      <c r="CE22" s="171"/>
      <c r="CF22" s="172"/>
      <c r="CG22" s="83"/>
      <c r="CH22" s="83"/>
      <c r="CI22" s="83"/>
      <c r="CJ22" s="173" t="s">
        <v>33</v>
      </c>
      <c r="CK22" s="29" t="str">
        <f>IF(ISERROR(ROW(IF(CK16="○",CK16,""))),"",ROW(IF(CK16="○",CK16,"")))</f>
        <v/>
      </c>
      <c r="CL22" s="83"/>
      <c r="CM22" s="83"/>
      <c r="CN22" s="83"/>
      <c r="CO22" s="83"/>
      <c r="CP22" s="83"/>
      <c r="CQ22" s="83"/>
      <c r="CR22" s="83"/>
      <c r="CS22" s="83"/>
      <c r="CT22" s="83"/>
      <c r="CU22" s="83"/>
      <c r="CV22"/>
    </row>
    <row r="23" spans="1:100" ht="38.25" customHeight="1" thickBot="1" x14ac:dyDescent="0.25">
      <c r="A23" s="75"/>
      <c r="B23" s="108" t="s">
        <v>214</v>
      </c>
      <c r="C23" s="75"/>
      <c r="D23" s="75"/>
      <c r="E23" s="75"/>
      <c r="F23" s="75"/>
      <c r="G23" s="75"/>
      <c r="H23" s="75"/>
      <c r="I23" s="75"/>
      <c r="J23" s="75"/>
      <c r="K23" s="76"/>
      <c r="L23" s="76"/>
      <c r="M23" s="75"/>
      <c r="N23" s="75"/>
      <c r="O23" s="75"/>
      <c r="P23" s="75"/>
      <c r="Q23" s="75"/>
      <c r="R23" s="282" t="s">
        <v>316</v>
      </c>
      <c r="S23" s="270"/>
      <c r="T23" s="270"/>
      <c r="U23" s="233"/>
      <c r="V23" s="141" t="s">
        <v>271</v>
      </c>
      <c r="W23" s="151"/>
      <c r="X23" s="151"/>
      <c r="Y23" s="151"/>
      <c r="Z23" s="151"/>
      <c r="AA23" s="151"/>
      <c r="AB23" s="151"/>
      <c r="AC23" s="151"/>
      <c r="AD23" s="151"/>
      <c r="AE23" s="151"/>
      <c r="AF23" s="151"/>
      <c r="AG23" s="151"/>
      <c r="AH23" s="151"/>
      <c r="AI23" s="151"/>
      <c r="AJ23" s="174"/>
      <c r="AK23" s="75"/>
      <c r="AL23" s="75"/>
      <c r="AM23" s="132" t="s">
        <v>49</v>
      </c>
      <c r="AN23" s="216" t="str">
        <f>IF(F11=1,AA11,"")</f>
        <v/>
      </c>
      <c r="AO23" s="128"/>
      <c r="AP23" s="264" t="s">
        <v>31</v>
      </c>
      <c r="AQ23" s="292" t="s">
        <v>41</v>
      </c>
      <c r="AR23" s="148" t="s">
        <v>222</v>
      </c>
      <c r="AS23" s="220" t="str">
        <f>IF(F11=1,IF(AN22&gt;=0,"",IF(-AN22/O11&lt;1/4,"○","")),"")</f>
        <v/>
      </c>
      <c r="AT23" s="139" t="s">
        <v>27</v>
      </c>
      <c r="AU23" s="136" t="s">
        <v>27</v>
      </c>
      <c r="AV23" s="136" t="s">
        <v>27</v>
      </c>
      <c r="AW23" s="137" t="s">
        <v>27</v>
      </c>
      <c r="AX23" s="136" t="s">
        <v>27</v>
      </c>
      <c r="AY23" s="136" t="s">
        <v>28</v>
      </c>
      <c r="AZ23" s="149" t="s">
        <v>29</v>
      </c>
      <c r="BA23" s="136" t="s">
        <v>30</v>
      </c>
      <c r="BB23" s="137" t="s">
        <v>30</v>
      </c>
      <c r="BC23" s="83"/>
      <c r="BD23" s="83"/>
      <c r="BE23" s="83"/>
      <c r="BF23" s="83"/>
      <c r="BG23" s="83"/>
      <c r="BH23" s="132" t="s">
        <v>49</v>
      </c>
      <c r="BI23" s="216" t="str">
        <f>IF(F11=2,AA11,"")</f>
        <v/>
      </c>
      <c r="BJ23" s="83"/>
      <c r="BK23" s="309"/>
      <c r="BL23" s="311"/>
      <c r="BM23" s="143" t="s">
        <v>219</v>
      </c>
      <c r="BN23" s="221" t="str">
        <f>IF(F11=2,IF(BI22&gt;=0,"",IF(AND(-BI22/O11&gt;=1/4,-BI22/O11&lt;1/2),"○","")),"")</f>
        <v/>
      </c>
      <c r="BO23" s="144" t="s">
        <v>27</v>
      </c>
      <c r="BP23" s="140" t="s">
        <v>27</v>
      </c>
      <c r="BQ23" s="140" t="s">
        <v>27</v>
      </c>
      <c r="BR23" s="145" t="s">
        <v>27</v>
      </c>
      <c r="BS23" s="140" t="s">
        <v>28</v>
      </c>
      <c r="BT23" s="140" t="s">
        <v>28</v>
      </c>
      <c r="BU23" s="146" t="s">
        <v>29</v>
      </c>
      <c r="BV23" s="140" t="s">
        <v>30</v>
      </c>
      <c r="BW23" s="140" t="s">
        <v>30</v>
      </c>
      <c r="BX23" s="145" t="s">
        <v>30</v>
      </c>
      <c r="BY23" s="140"/>
      <c r="BZ23" s="140"/>
      <c r="CA23" s="140"/>
      <c r="CB23" s="140"/>
      <c r="CC23" s="140"/>
      <c r="CD23" s="140"/>
      <c r="CE23" s="171"/>
      <c r="CF23" s="172"/>
      <c r="CG23" s="83"/>
      <c r="CH23" s="83"/>
      <c r="CI23" s="83"/>
      <c r="CJ23" s="83"/>
      <c r="CK23" s="29" t="str">
        <f>IF(ISERROR(ROW(IF(CK17="○",CK17,IF(CK18="○",CK18,IF(CK19="○",CK19,IF(CK20="○",CK20,IF(CK21="○",CK21,""))))))),"",ROW(IF(CK17="○",CK17,IF(CK18="○",CK18,IF(CK19="○",CK19,IF(CK20="○",CK20,IF(CK21="○",CK21,"")))))))</f>
        <v/>
      </c>
      <c r="CL23" s="83"/>
      <c r="CM23" s="83"/>
      <c r="CN23" s="83"/>
      <c r="CO23" s="83"/>
      <c r="CP23" s="83"/>
      <c r="CQ23" s="83"/>
      <c r="CR23" s="83"/>
      <c r="CS23" s="83"/>
      <c r="CT23" s="83"/>
      <c r="CU23" s="83"/>
      <c r="CV23"/>
    </row>
    <row r="24" spans="1:100" ht="38.25" customHeight="1" x14ac:dyDescent="0.2">
      <c r="A24" s="75"/>
      <c r="B24" s="252"/>
      <c r="C24" s="253"/>
      <c r="D24" s="253"/>
      <c r="E24" s="253"/>
      <c r="F24" s="253"/>
      <c r="G24" s="253"/>
      <c r="H24" s="253"/>
      <c r="I24" s="253"/>
      <c r="J24" s="253"/>
      <c r="K24" s="253"/>
      <c r="L24" s="253"/>
      <c r="M24" s="253"/>
      <c r="N24" s="253"/>
      <c r="O24" s="254"/>
      <c r="P24" s="75"/>
      <c r="Q24" s="75"/>
      <c r="R24" s="285" t="s">
        <v>312</v>
      </c>
      <c r="S24" s="286"/>
      <c r="T24" s="286"/>
      <c r="U24" s="213">
        <f>U22+U23</f>
        <v>0</v>
      </c>
      <c r="V24" s="141" t="s">
        <v>273</v>
      </c>
      <c r="W24" s="151"/>
      <c r="X24" s="151"/>
      <c r="Y24" s="151"/>
      <c r="Z24" s="151"/>
      <c r="AA24" s="151"/>
      <c r="AB24" s="151"/>
      <c r="AC24" s="151"/>
      <c r="AD24" s="151"/>
      <c r="AE24" s="151"/>
      <c r="AF24" s="151"/>
      <c r="AG24" s="151"/>
      <c r="AH24" s="151"/>
      <c r="AI24" s="151"/>
      <c r="AJ24" s="174"/>
      <c r="AK24" s="75"/>
      <c r="AL24" s="75"/>
      <c r="AM24" s="132" t="s">
        <v>50</v>
      </c>
      <c r="AN24" s="216" t="str">
        <f>IF(F11=1,IF(AN17&lt;0,AN22+AN17*10,AN22),"")</f>
        <v/>
      </c>
      <c r="AO24" s="175"/>
      <c r="AP24" s="265"/>
      <c r="AQ24" s="293"/>
      <c r="AR24" s="143" t="s">
        <v>219</v>
      </c>
      <c r="AS24" s="221" t="str">
        <f>IF(F11=1,IF(AN22&gt;=0,"",IF(AND(-AN22/O11&gt;=1/4,-AN22/O11&lt;1/2),"○","")),"")</f>
        <v/>
      </c>
      <c r="AT24" s="144" t="s">
        <v>27</v>
      </c>
      <c r="AU24" s="140" t="s">
        <v>27</v>
      </c>
      <c r="AV24" s="140" t="s">
        <v>27</v>
      </c>
      <c r="AW24" s="145" t="s">
        <v>27</v>
      </c>
      <c r="AX24" s="140" t="s">
        <v>28</v>
      </c>
      <c r="AY24" s="146" t="s">
        <v>29</v>
      </c>
      <c r="AZ24" s="140" t="s">
        <v>30</v>
      </c>
      <c r="BA24" s="140" t="s">
        <v>30</v>
      </c>
      <c r="BB24" s="145" t="s">
        <v>30</v>
      </c>
      <c r="BC24" s="83"/>
      <c r="BD24" s="83"/>
      <c r="BE24" s="83"/>
      <c r="BF24" s="83"/>
      <c r="BG24" s="83"/>
      <c r="BH24" s="132" t="s">
        <v>50</v>
      </c>
      <c r="BI24" s="216" t="str">
        <f>IF(BI17&lt;0,BI22+BI17*10,BI22)</f>
        <v/>
      </c>
      <c r="BJ24" s="83"/>
      <c r="BK24" s="309"/>
      <c r="BL24" s="311"/>
      <c r="BM24" s="143" t="s">
        <v>220</v>
      </c>
      <c r="BN24" s="221" t="str">
        <f>IF(F11=2,IF(BI22&gt;=0,"",IF(AND(-BI22/O11&gt;=1/2,-BI22/O11&lt;3/4),"○","")),"")</f>
        <v/>
      </c>
      <c r="BO24" s="144" t="s">
        <v>27</v>
      </c>
      <c r="BP24" s="140" t="s">
        <v>27</v>
      </c>
      <c r="BQ24" s="140" t="s">
        <v>27</v>
      </c>
      <c r="BR24" s="145" t="s">
        <v>28</v>
      </c>
      <c r="BS24" s="140" t="s">
        <v>28</v>
      </c>
      <c r="BT24" s="146" t="s">
        <v>29</v>
      </c>
      <c r="BU24" s="129" t="s">
        <v>30</v>
      </c>
      <c r="BV24" s="140" t="s">
        <v>30</v>
      </c>
      <c r="BW24" s="140" t="s">
        <v>30</v>
      </c>
      <c r="BX24" s="145" t="s">
        <v>30</v>
      </c>
      <c r="BY24" s="140"/>
      <c r="BZ24" s="140"/>
      <c r="CA24" s="140"/>
      <c r="CB24" s="140"/>
      <c r="CC24" s="140"/>
      <c r="CD24" s="140"/>
      <c r="CE24" s="171"/>
      <c r="CF24" s="172"/>
      <c r="CG24" s="83"/>
      <c r="CH24" s="83"/>
      <c r="CI24" s="83"/>
      <c r="CJ24" s="176" t="s">
        <v>59</v>
      </c>
      <c r="CK24" s="29" t="str">
        <f>IF(F11=3,SUM(CK22:CK23),"")</f>
        <v/>
      </c>
      <c r="CL24" s="83"/>
      <c r="CM24" s="83"/>
      <c r="CN24" s="83"/>
      <c r="CO24" s="83"/>
      <c r="CP24" s="83"/>
      <c r="CQ24" s="83"/>
      <c r="CR24" s="83"/>
      <c r="CS24" s="83"/>
      <c r="CT24" s="83"/>
      <c r="CU24" s="83"/>
      <c r="CV24"/>
    </row>
    <row r="25" spans="1:100" ht="38.25" customHeight="1" thickBot="1" x14ac:dyDescent="0.25">
      <c r="A25" s="75"/>
      <c r="B25" s="255"/>
      <c r="C25" s="256"/>
      <c r="D25" s="256"/>
      <c r="E25" s="256"/>
      <c r="F25" s="256"/>
      <c r="G25" s="256"/>
      <c r="H25" s="256"/>
      <c r="I25" s="256"/>
      <c r="J25" s="256"/>
      <c r="K25" s="256"/>
      <c r="L25" s="256"/>
      <c r="M25" s="256"/>
      <c r="N25" s="256"/>
      <c r="O25" s="257"/>
      <c r="P25" s="75"/>
      <c r="Q25" s="75"/>
      <c r="R25" s="374" t="s">
        <v>311</v>
      </c>
      <c r="S25" s="375"/>
      <c r="T25" s="375"/>
      <c r="U25" s="375"/>
      <c r="V25" s="177"/>
      <c r="W25" s="177"/>
      <c r="X25" s="177"/>
      <c r="Y25" s="177"/>
      <c r="Z25" s="177"/>
      <c r="AA25" s="177"/>
      <c r="AB25" s="177"/>
      <c r="AC25" s="177"/>
      <c r="AD25" s="177"/>
      <c r="AE25" s="177"/>
      <c r="AF25" s="177"/>
      <c r="AG25" s="177"/>
      <c r="AH25" s="177"/>
      <c r="AI25" s="177"/>
      <c r="AJ25" s="178"/>
      <c r="AK25" s="75"/>
      <c r="AL25" s="75"/>
      <c r="AM25" s="132" t="s">
        <v>51</v>
      </c>
      <c r="AN25" s="216" t="str">
        <f>IF(F11=1,IF(AN17&lt;0,AN22+AN17*5,AN22),"")</f>
        <v/>
      </c>
      <c r="AO25" s="175"/>
      <c r="AP25" s="265"/>
      <c r="AQ25" s="293"/>
      <c r="AR25" s="143" t="s">
        <v>220</v>
      </c>
      <c r="AS25" s="221" t="str">
        <f>IF(F11=1,IF(AN22&gt;=0,"",IF(AND(-AN22/O11&gt;=1/2,-AN22/O11&lt;3/4),"○","")),"")</f>
        <v/>
      </c>
      <c r="AT25" s="144" t="s">
        <v>27</v>
      </c>
      <c r="AU25" s="140" t="s">
        <v>27</v>
      </c>
      <c r="AV25" s="140" t="s">
        <v>27</v>
      </c>
      <c r="AW25" s="145" t="s">
        <v>28</v>
      </c>
      <c r="AX25" s="146" t="s">
        <v>29</v>
      </c>
      <c r="AY25" s="140" t="s">
        <v>30</v>
      </c>
      <c r="AZ25" s="140" t="s">
        <v>30</v>
      </c>
      <c r="BA25" s="140" t="s">
        <v>30</v>
      </c>
      <c r="BB25" s="145" t="s">
        <v>30</v>
      </c>
      <c r="BC25" s="83"/>
      <c r="BD25" s="83"/>
      <c r="BE25" s="83"/>
      <c r="BF25" s="83"/>
      <c r="BG25" s="83"/>
      <c r="BH25" s="132" t="s">
        <v>110</v>
      </c>
      <c r="BI25" s="216" t="str">
        <f>IF(F11=2,IF(BI23-BI19*10&lt;0,"0",BI23-BI19*10),"")</f>
        <v/>
      </c>
      <c r="BJ25" s="83"/>
      <c r="BK25" s="309"/>
      <c r="BL25" s="311"/>
      <c r="BM25" s="143" t="s">
        <v>221</v>
      </c>
      <c r="BN25" s="221" t="str">
        <f>IF(F11=2,IF(BI22&gt;=0,"",IF(AND(-BI22/O11&gt;=3/4,-BI21/O11&lt;1),"○","")),"")</f>
        <v/>
      </c>
      <c r="BO25" s="144" t="s">
        <v>27</v>
      </c>
      <c r="BP25" s="140" t="s">
        <v>27</v>
      </c>
      <c r="BQ25" s="140" t="s">
        <v>28</v>
      </c>
      <c r="BR25" s="147" t="s">
        <v>29</v>
      </c>
      <c r="BS25" s="146" t="s">
        <v>29</v>
      </c>
      <c r="BT25" s="129" t="s">
        <v>30</v>
      </c>
      <c r="BU25" s="140" t="s">
        <v>30</v>
      </c>
      <c r="BV25" s="140" t="s">
        <v>30</v>
      </c>
      <c r="BW25" s="140" t="s">
        <v>30</v>
      </c>
      <c r="BX25" s="145" t="s">
        <v>30</v>
      </c>
      <c r="BY25" s="140"/>
      <c r="BZ25" s="140"/>
      <c r="CA25" s="140"/>
      <c r="CB25" s="140"/>
      <c r="CC25" s="140"/>
      <c r="CD25" s="140"/>
      <c r="CE25" s="171"/>
      <c r="CF25" s="172"/>
      <c r="CG25" s="83"/>
      <c r="CH25" s="83"/>
      <c r="CI25" s="83"/>
      <c r="CJ25" s="83"/>
      <c r="CK25" s="83"/>
      <c r="CL25" s="83"/>
      <c r="CM25" s="83"/>
      <c r="CN25" s="83"/>
      <c r="CO25" s="83"/>
      <c r="CP25" s="83"/>
      <c r="CQ25" s="83"/>
      <c r="CR25" s="83"/>
      <c r="CS25" s="83"/>
      <c r="CT25" s="83"/>
      <c r="CU25" s="83"/>
      <c r="CV25"/>
    </row>
    <row r="26" spans="1:100" ht="38.25" customHeight="1" thickBot="1" x14ac:dyDescent="0.25">
      <c r="A26" s="75"/>
      <c r="B26" s="108" t="s">
        <v>215</v>
      </c>
      <c r="C26" s="75"/>
      <c r="D26" s="75"/>
      <c r="E26" s="75"/>
      <c r="F26" s="75"/>
      <c r="G26" s="75"/>
      <c r="H26" s="75"/>
      <c r="I26" s="75"/>
      <c r="J26" s="75"/>
      <c r="K26" s="76"/>
      <c r="L26" s="76"/>
      <c r="M26" s="75"/>
      <c r="N26" s="75"/>
      <c r="O26" s="75"/>
      <c r="P26" s="75"/>
      <c r="Q26" s="75"/>
      <c r="R26" s="299"/>
      <c r="S26" s="300"/>
      <c r="T26" s="300"/>
      <c r="U26" s="300"/>
      <c r="V26" s="300"/>
      <c r="W26" s="300"/>
      <c r="X26" s="300"/>
      <c r="Y26" s="300"/>
      <c r="Z26" s="300"/>
      <c r="AA26" s="300"/>
      <c r="AB26" s="300"/>
      <c r="AC26" s="300"/>
      <c r="AD26" s="300"/>
      <c r="AE26" s="300"/>
      <c r="AF26" s="300"/>
      <c r="AG26" s="300"/>
      <c r="AH26" s="300"/>
      <c r="AI26" s="300"/>
      <c r="AJ26" s="301"/>
      <c r="AK26" s="75"/>
      <c r="AL26" s="75"/>
      <c r="AM26" s="132" t="s">
        <v>52</v>
      </c>
      <c r="AN26" s="216" t="str">
        <f>IF(F11=1,IF(AN23-AN19*5&lt;0,"0",AN23-AN19*5),"")</f>
        <v/>
      </c>
      <c r="AO26" s="128"/>
      <c r="AP26" s="265"/>
      <c r="AQ26" s="293"/>
      <c r="AR26" s="143" t="s">
        <v>223</v>
      </c>
      <c r="AS26" s="221" t="str">
        <f>IF(F11=1,IF(AN22&gt;=0,"",IF(AND(-AN22/O11&gt;=3/4,-AN22/O11&lt;1),"○","")),"")</f>
        <v/>
      </c>
      <c r="AT26" s="144" t="s">
        <v>27</v>
      </c>
      <c r="AU26" s="140" t="s">
        <v>27</v>
      </c>
      <c r="AV26" s="140" t="s">
        <v>28</v>
      </c>
      <c r="AW26" s="147" t="s">
        <v>29</v>
      </c>
      <c r="AX26" s="140" t="s">
        <v>30</v>
      </c>
      <c r="AY26" s="140" t="s">
        <v>30</v>
      </c>
      <c r="AZ26" s="140" t="s">
        <v>30</v>
      </c>
      <c r="BA26" s="140" t="s">
        <v>30</v>
      </c>
      <c r="BB26" s="145" t="s">
        <v>30</v>
      </c>
      <c r="BC26" s="83"/>
      <c r="BD26" s="83"/>
      <c r="BE26" s="83"/>
      <c r="BF26" s="83"/>
      <c r="BG26" s="83"/>
      <c r="BH26" s="156" t="s">
        <v>111</v>
      </c>
      <c r="BI26" s="229" t="str">
        <f>IF(F11=2,BI25*O11/BI23,"")</f>
        <v/>
      </c>
      <c r="BJ26" s="83"/>
      <c r="BK26" s="309"/>
      <c r="BL26" s="312"/>
      <c r="BM26" s="158" t="s">
        <v>216</v>
      </c>
      <c r="BN26" s="222" t="str">
        <f>IF(F11=2,IF(BI22&gt;=0,"",IF(-BI22/O11&gt;=1,"○","")),"")</f>
        <v/>
      </c>
      <c r="BO26" s="159" t="s">
        <v>27</v>
      </c>
      <c r="BP26" s="160" t="s">
        <v>28</v>
      </c>
      <c r="BQ26" s="162" t="s">
        <v>29</v>
      </c>
      <c r="BR26" s="161" t="s">
        <v>29</v>
      </c>
      <c r="BS26" s="160" t="s">
        <v>29</v>
      </c>
      <c r="BT26" s="160" t="s">
        <v>30</v>
      </c>
      <c r="BU26" s="160" t="s">
        <v>30</v>
      </c>
      <c r="BV26" s="160" t="s">
        <v>30</v>
      </c>
      <c r="BW26" s="160" t="s">
        <v>30</v>
      </c>
      <c r="BX26" s="161" t="s">
        <v>30</v>
      </c>
      <c r="BY26" s="140"/>
      <c r="BZ26" s="140"/>
      <c r="CA26" s="140"/>
      <c r="CB26" s="140"/>
      <c r="CC26" s="140"/>
      <c r="CD26" s="140"/>
      <c r="CE26" s="171"/>
      <c r="CF26" s="172"/>
      <c r="CG26" s="83"/>
      <c r="CH26" s="83"/>
      <c r="CI26" s="83"/>
      <c r="CJ26" s="83"/>
      <c r="CK26" s="83"/>
      <c r="CL26" s="83"/>
      <c r="CM26" s="83"/>
      <c r="CN26" s="83"/>
      <c r="CO26" s="83"/>
      <c r="CP26" s="83"/>
      <c r="CQ26" s="83"/>
      <c r="CR26" s="83"/>
      <c r="CS26" s="83"/>
      <c r="CT26" s="83"/>
      <c r="CU26" s="83"/>
      <c r="CV26"/>
    </row>
    <row r="27" spans="1:100" ht="38.25" customHeight="1" thickBot="1" x14ac:dyDescent="0.25">
      <c r="A27" s="75"/>
      <c r="B27" s="258"/>
      <c r="C27" s="259"/>
      <c r="D27" s="259"/>
      <c r="E27" s="259"/>
      <c r="F27" s="259"/>
      <c r="G27" s="259"/>
      <c r="H27" s="259"/>
      <c r="I27" s="259"/>
      <c r="J27" s="259"/>
      <c r="K27" s="259"/>
      <c r="L27" s="259"/>
      <c r="M27" s="259"/>
      <c r="N27" s="259"/>
      <c r="O27" s="260"/>
      <c r="P27" s="75"/>
      <c r="Q27" s="75"/>
      <c r="R27" s="299"/>
      <c r="S27" s="300"/>
      <c r="T27" s="300"/>
      <c r="U27" s="300"/>
      <c r="V27" s="300"/>
      <c r="W27" s="300"/>
      <c r="X27" s="300"/>
      <c r="Y27" s="300"/>
      <c r="Z27" s="300"/>
      <c r="AA27" s="300"/>
      <c r="AB27" s="300"/>
      <c r="AC27" s="300"/>
      <c r="AD27" s="300"/>
      <c r="AE27" s="300"/>
      <c r="AF27" s="300"/>
      <c r="AG27" s="300"/>
      <c r="AH27" s="300"/>
      <c r="AI27" s="300"/>
      <c r="AJ27" s="301"/>
      <c r="AK27" s="75"/>
      <c r="AL27" s="75"/>
      <c r="AM27" s="179" t="s">
        <v>53</v>
      </c>
      <c r="AN27" s="217" t="str">
        <f>IF(F11=1,AN26*O11/AN23,"")</f>
        <v/>
      </c>
      <c r="AO27" s="83"/>
      <c r="AP27" s="266"/>
      <c r="AQ27" s="294"/>
      <c r="AR27" s="166" t="s">
        <v>216</v>
      </c>
      <c r="AS27" s="222" t="str">
        <f>IF(F11=1,IF(AN22&gt;=0,"",IF(-AN22/O11&gt;=1,"○","")),"")</f>
        <v/>
      </c>
      <c r="AT27" s="159" t="s">
        <v>27</v>
      </c>
      <c r="AU27" s="160" t="s">
        <v>28</v>
      </c>
      <c r="AV27" s="162" t="s">
        <v>29</v>
      </c>
      <c r="AW27" s="161" t="s">
        <v>30</v>
      </c>
      <c r="AX27" s="160" t="s">
        <v>30</v>
      </c>
      <c r="AY27" s="160" t="s">
        <v>30</v>
      </c>
      <c r="AZ27" s="160" t="s">
        <v>30</v>
      </c>
      <c r="BA27" s="160" t="s">
        <v>30</v>
      </c>
      <c r="BB27" s="161" t="s">
        <v>30</v>
      </c>
      <c r="BC27" s="83"/>
      <c r="BD27" s="83"/>
      <c r="BE27" s="83"/>
      <c r="BF27" s="83"/>
      <c r="BG27" s="83"/>
      <c r="BH27" s="179" t="s">
        <v>61</v>
      </c>
      <c r="BI27" s="217" t="str">
        <f>IF(F11=2,IF(AND(BI22&gt;=0,BI17&lt;0,BI19&gt;0),IF(BI23/BI19&lt;=BI22/-BI17,"○","×"),""),"")</f>
        <v/>
      </c>
      <c r="BJ27" s="83"/>
      <c r="BK27" s="83"/>
      <c r="BL27" s="83"/>
      <c r="BM27" s="173" t="s">
        <v>33</v>
      </c>
      <c r="BN27" s="29" t="str">
        <f>IF(ISERROR(ROW(IF(BN16="○",BN16,""))),"",ROW(IF(BN16="○",BN16,"")))</f>
        <v/>
      </c>
      <c r="BO27" s="83"/>
      <c r="BP27" s="83"/>
      <c r="BQ27" s="83"/>
      <c r="BR27" s="83"/>
      <c r="BS27" s="83"/>
      <c r="BT27" s="83"/>
      <c r="BU27" s="83"/>
      <c r="BV27" s="83"/>
      <c r="BW27" s="83"/>
      <c r="BX27" s="83"/>
      <c r="BY27" s="83"/>
      <c r="BZ27" s="83"/>
      <c r="CA27" s="83"/>
      <c r="CB27" s="83"/>
      <c r="CC27" s="83"/>
      <c r="CD27" s="83"/>
      <c r="CE27" s="171"/>
      <c r="CF27" s="172"/>
      <c r="CG27" s="83"/>
      <c r="CH27" s="83"/>
      <c r="CI27" s="83"/>
      <c r="CJ27" s="83"/>
      <c r="CK27" s="83"/>
      <c r="CL27" s="83"/>
      <c r="CM27" s="83"/>
      <c r="CN27" s="83"/>
      <c r="CO27" s="83"/>
      <c r="CP27" s="83"/>
      <c r="CQ27" s="83"/>
      <c r="CR27" s="83"/>
      <c r="CS27" s="83"/>
      <c r="CT27" s="83"/>
      <c r="CU27" s="83"/>
      <c r="CV27"/>
    </row>
    <row r="28" spans="1:100" ht="38.25" customHeight="1" thickBot="1" x14ac:dyDescent="0.25">
      <c r="A28" s="75"/>
      <c r="B28" s="108" t="s">
        <v>209</v>
      </c>
      <c r="C28" s="75"/>
      <c r="D28" s="75"/>
      <c r="E28" s="75"/>
      <c r="F28" s="75"/>
      <c r="G28" s="75"/>
      <c r="H28" s="75"/>
      <c r="I28" s="75"/>
      <c r="J28" s="75"/>
      <c r="K28" s="76"/>
      <c r="L28" s="76"/>
      <c r="M28" s="75"/>
      <c r="N28" s="75"/>
      <c r="O28" s="75"/>
      <c r="P28" s="75"/>
      <c r="Q28" s="75"/>
      <c r="R28" s="299"/>
      <c r="S28" s="300"/>
      <c r="T28" s="300"/>
      <c r="U28" s="300"/>
      <c r="V28" s="300"/>
      <c r="W28" s="300"/>
      <c r="X28" s="300"/>
      <c r="Y28" s="300"/>
      <c r="Z28" s="300"/>
      <c r="AA28" s="300"/>
      <c r="AB28" s="300"/>
      <c r="AC28" s="300"/>
      <c r="AD28" s="300"/>
      <c r="AE28" s="300"/>
      <c r="AF28" s="300"/>
      <c r="AG28" s="300"/>
      <c r="AH28" s="300"/>
      <c r="AI28" s="300"/>
      <c r="AJ28" s="301"/>
      <c r="AK28" s="75"/>
      <c r="AL28" s="75"/>
      <c r="AM28" s="83"/>
      <c r="AN28" s="104"/>
      <c r="AO28" s="83"/>
      <c r="AP28" s="83"/>
      <c r="AQ28" s="83"/>
      <c r="AR28" s="173" t="s">
        <v>33</v>
      </c>
      <c r="AS28" s="29" t="str">
        <f>IF(ISERROR(ROW(IF(AS16="○",AS16,IF(AS17="○",AS17,"")))),"",ROW(IF(AS16="○",AS16,IF(AS17="○",AS17,""))))</f>
        <v/>
      </c>
      <c r="AT28" s="83"/>
      <c r="AU28" s="83"/>
      <c r="AV28" s="83"/>
      <c r="AW28" s="83"/>
      <c r="AX28" s="83"/>
      <c r="AY28" s="83"/>
      <c r="AZ28" s="83"/>
      <c r="BA28" s="83"/>
      <c r="BB28" s="83"/>
      <c r="BC28" s="83"/>
      <c r="BD28" s="83"/>
      <c r="BE28" s="83"/>
      <c r="BF28" s="83"/>
      <c r="BG28" s="83"/>
      <c r="BH28" s="83"/>
      <c r="BI28" s="83"/>
      <c r="BJ28" s="83"/>
      <c r="BK28" s="83"/>
      <c r="BL28" s="83"/>
      <c r="BM28" s="83"/>
      <c r="BN28" s="29" t="str">
        <f>IF(ISERROR(ROW(IF(BN17="○",BN17,IF(BN18="○",BN18,IF(BN19="○",BN19,IF(BN20="○",BN20,IF(BN21="○",BN21,""))))))),"",ROW(IF(BN17="○",BN17,IF(BN18="○",BN18,IF(BN19="○",BN19,IF(BN20="○",BN20,IF(BN21="○",BN21,"")))))))</f>
        <v/>
      </c>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row>
    <row r="29" spans="1:100" ht="38.25" customHeight="1" x14ac:dyDescent="0.2">
      <c r="A29" s="75"/>
      <c r="B29" s="252"/>
      <c r="C29" s="253"/>
      <c r="D29" s="253"/>
      <c r="E29" s="253"/>
      <c r="F29" s="253"/>
      <c r="G29" s="253"/>
      <c r="H29" s="253"/>
      <c r="I29" s="253"/>
      <c r="J29" s="253"/>
      <c r="K29" s="253"/>
      <c r="L29" s="253"/>
      <c r="M29" s="253"/>
      <c r="N29" s="253"/>
      <c r="O29" s="254"/>
      <c r="P29" s="75"/>
      <c r="Q29" s="75"/>
      <c r="R29" s="299"/>
      <c r="S29" s="300"/>
      <c r="T29" s="300"/>
      <c r="U29" s="300"/>
      <c r="V29" s="300"/>
      <c r="W29" s="300"/>
      <c r="X29" s="300"/>
      <c r="Y29" s="300"/>
      <c r="Z29" s="300"/>
      <c r="AA29" s="300"/>
      <c r="AB29" s="300"/>
      <c r="AC29" s="300"/>
      <c r="AD29" s="300"/>
      <c r="AE29" s="300"/>
      <c r="AF29" s="300"/>
      <c r="AG29" s="300"/>
      <c r="AH29" s="300"/>
      <c r="AI29" s="300"/>
      <c r="AJ29" s="301"/>
      <c r="AK29" s="75"/>
      <c r="AL29" s="75"/>
      <c r="AM29" s="180" t="s">
        <v>71</v>
      </c>
      <c r="AN29" s="181" t="s">
        <v>54</v>
      </c>
      <c r="AO29" s="83"/>
      <c r="AP29" s="182"/>
      <c r="AQ29" s="83"/>
      <c r="AR29" s="83"/>
      <c r="AS29" s="29" t="str">
        <f>IF(ISERROR(ROW(IF(AS18="○",AS18,IF(AS19="○",AS19,IF(AS20="○",AS20,IF(AS21="○",AS21,IF(AS22="○",AS22,""))))))),"",ROW(IF(AS18="○",AS18,IF(AS19="○",AS19,IF(AS20="○",AS20,IF(AS21="○",AS21,IF(AS22="○",AS22,"")))))))</f>
        <v/>
      </c>
      <c r="AT29" s="83"/>
      <c r="AU29" s="83"/>
      <c r="AV29" s="83"/>
      <c r="AW29" s="83"/>
      <c r="AX29" s="83"/>
      <c r="AY29" s="83"/>
      <c r="AZ29" s="183"/>
      <c r="BA29" s="183"/>
      <c r="BB29" s="184"/>
      <c r="BC29" s="83"/>
      <c r="BD29" s="83"/>
      <c r="BE29" s="83"/>
      <c r="BF29" s="83"/>
      <c r="BG29" s="83"/>
      <c r="BH29" s="180" t="s">
        <v>71</v>
      </c>
      <c r="BI29" s="181" t="s">
        <v>54</v>
      </c>
      <c r="BJ29" s="83"/>
      <c r="BK29" s="83"/>
      <c r="BL29" s="83"/>
      <c r="BM29" s="75"/>
      <c r="BN29" s="29" t="str">
        <f>IF(ISERROR(ROW(IF(BN22="○",BN22,IF(BN23="○",BN23,IF(BN24="○",BN24,IF(BN25="○",BN25,IF(BN26="○",BN26,""))))))),"",ROW(IF(BN22="○",BN22,IF(BN23="○",BN23,IF(BN24="○",BN24,IF(BN25="○",BN25,IF(BN26="○",BN26,"")))))))</f>
        <v/>
      </c>
      <c r="BO29" s="83"/>
      <c r="BP29" s="83"/>
      <c r="BQ29" s="83"/>
      <c r="BR29" s="83"/>
      <c r="BS29" s="83"/>
      <c r="BT29" s="83"/>
      <c r="BU29" s="83"/>
      <c r="BV29" s="83"/>
      <c r="BW29" s="83"/>
      <c r="BX29" s="83"/>
      <c r="BY29" s="83"/>
      <c r="BZ29" s="83"/>
      <c r="CA29" s="83"/>
      <c r="CB29" s="83"/>
      <c r="CC29" s="83"/>
      <c r="CD29" s="83"/>
      <c r="CE29" s="180" t="s">
        <v>71</v>
      </c>
      <c r="CF29" s="181" t="s">
        <v>54</v>
      </c>
      <c r="CG29" s="83"/>
      <c r="CH29" s="83"/>
      <c r="CI29" s="83"/>
      <c r="CJ29" s="83"/>
      <c r="CK29" s="83"/>
      <c r="CL29" s="83"/>
      <c r="CM29" s="83"/>
      <c r="CN29" s="83"/>
      <c r="CO29" s="83"/>
      <c r="CP29" s="83"/>
      <c r="CQ29" s="83"/>
      <c r="CR29" s="83"/>
      <c r="CS29" s="83"/>
      <c r="CT29" s="83"/>
      <c r="CU29" s="83"/>
      <c r="CV29"/>
    </row>
    <row r="30" spans="1:100" ht="38.25" customHeight="1" x14ac:dyDescent="0.2">
      <c r="A30" s="75"/>
      <c r="B30" s="261"/>
      <c r="C30" s="262"/>
      <c r="D30" s="262"/>
      <c r="E30" s="262"/>
      <c r="F30" s="262"/>
      <c r="G30" s="262"/>
      <c r="H30" s="262"/>
      <c r="I30" s="262"/>
      <c r="J30" s="262"/>
      <c r="K30" s="262"/>
      <c r="L30" s="262"/>
      <c r="M30" s="262"/>
      <c r="N30" s="262"/>
      <c r="O30" s="263"/>
      <c r="P30" s="75"/>
      <c r="Q30" s="75"/>
      <c r="R30" s="299"/>
      <c r="S30" s="300"/>
      <c r="T30" s="300"/>
      <c r="U30" s="300"/>
      <c r="V30" s="300"/>
      <c r="W30" s="300"/>
      <c r="X30" s="300"/>
      <c r="Y30" s="300"/>
      <c r="Z30" s="300"/>
      <c r="AA30" s="300"/>
      <c r="AB30" s="300"/>
      <c r="AC30" s="300"/>
      <c r="AD30" s="300"/>
      <c r="AE30" s="300"/>
      <c r="AF30" s="300"/>
      <c r="AG30" s="300"/>
      <c r="AH30" s="300"/>
      <c r="AI30" s="300"/>
      <c r="AJ30" s="301"/>
      <c r="AK30" s="75"/>
      <c r="AL30" s="185" t="str">
        <f ca="1">IF(AN30="A",1,IF(AN30="B",2,IF(AN30="C",3,IF(AN30="D",4,IF(AN30="E",5,"")))))</f>
        <v/>
      </c>
      <c r="AM30" s="186" t="s">
        <v>88</v>
      </c>
      <c r="AN30" s="218" t="str">
        <f ca="1">IF(F11=1,INDIRECT(ADDRESS(AS31,BE15)),"")</f>
        <v/>
      </c>
      <c r="AO30" s="83"/>
      <c r="AP30" s="83"/>
      <c r="AQ30" s="83"/>
      <c r="AR30" s="83"/>
      <c r="AS30" s="29" t="str">
        <f>IF(ISERROR(ROW(IF(AS23="○",AS23,IF(AS24="○",AS24,IF(AS25="○",AS25,IF(AS26="○",AS26,IF(AS27="○",AS27,""))))))),"",ROW(IF(AS23="○",AS23,IF(AS24="○",AS24,IF(AS25="○",AS25,IF(AS26="○",AS26,IF(AS27="○",AS27,"")))))))</f>
        <v/>
      </c>
      <c r="AT30" s="83"/>
      <c r="AU30" s="83"/>
      <c r="AV30" s="83"/>
      <c r="AW30" s="83"/>
      <c r="AX30" s="83"/>
      <c r="AY30" s="83"/>
      <c r="AZ30" s="187"/>
      <c r="BA30" s="187"/>
      <c r="BB30" s="183"/>
      <c r="BC30" s="83"/>
      <c r="BD30" s="83"/>
      <c r="BE30" s="83"/>
      <c r="BF30" s="83"/>
      <c r="BG30" s="185" t="str">
        <f ca="1">IF(BI30="A",1,IF(BI30="B",2,IF(BI30="C",3,IF(BI30="D",4,IF(BI30="E",5,"")))))</f>
        <v/>
      </c>
      <c r="BH30" s="186" t="s">
        <v>88</v>
      </c>
      <c r="BI30" s="218" t="str">
        <f ca="1">IF(F11=2,INDIRECT(ADDRESS(BN30,CB15)),"")</f>
        <v/>
      </c>
      <c r="BJ30" s="83"/>
      <c r="BK30" s="83"/>
      <c r="BL30" s="83"/>
      <c r="BM30" s="176" t="s">
        <v>59</v>
      </c>
      <c r="BN30" s="29" t="str">
        <f>IF(F11=2,SUM(BN27:BN29),"")</f>
        <v/>
      </c>
      <c r="BO30" s="83"/>
      <c r="BP30" s="83"/>
      <c r="BQ30" s="83"/>
      <c r="BR30" s="83"/>
      <c r="BS30" s="83"/>
      <c r="BT30" s="83"/>
      <c r="BU30" s="83"/>
      <c r="BV30" s="83"/>
      <c r="BW30" s="83"/>
      <c r="BX30" s="83"/>
      <c r="BY30" s="83"/>
      <c r="BZ30" s="83"/>
      <c r="CA30" s="83"/>
      <c r="CB30" s="83"/>
      <c r="CC30" s="83"/>
      <c r="CD30" s="185" t="str">
        <f ca="1">IF(CF30="A",1,IF(CF30="B",2,IF(CF30="C",3,IF(CF30="D",4,IF(CF30="E",5,"")))))</f>
        <v/>
      </c>
      <c r="CE30" s="186" t="s">
        <v>88</v>
      </c>
      <c r="CF30" s="218" t="str">
        <f ca="1">IF(F11=3,INDIRECT(ADDRESS(CK24,CT15)),"")</f>
        <v/>
      </c>
      <c r="CG30" s="83"/>
      <c r="CH30" s="83"/>
      <c r="CI30" s="83"/>
      <c r="CJ30" s="83"/>
      <c r="CK30" s="83"/>
      <c r="CL30" s="83"/>
      <c r="CM30" s="83"/>
      <c r="CN30" s="83"/>
      <c r="CO30" s="83"/>
      <c r="CP30" s="83"/>
      <c r="CQ30" s="83"/>
      <c r="CR30" s="83"/>
      <c r="CS30" s="83"/>
      <c r="CT30" s="83"/>
      <c r="CU30" s="83"/>
      <c r="CV30"/>
    </row>
    <row r="31" spans="1:100" ht="38.25" customHeight="1" x14ac:dyDescent="0.2">
      <c r="A31" s="75"/>
      <c r="B31" s="261"/>
      <c r="C31" s="262"/>
      <c r="D31" s="262"/>
      <c r="E31" s="262"/>
      <c r="F31" s="262"/>
      <c r="G31" s="262"/>
      <c r="H31" s="262"/>
      <c r="I31" s="262"/>
      <c r="J31" s="262"/>
      <c r="K31" s="262"/>
      <c r="L31" s="262"/>
      <c r="M31" s="262"/>
      <c r="N31" s="262"/>
      <c r="O31" s="263"/>
      <c r="P31" s="75"/>
      <c r="Q31" s="75"/>
      <c r="R31" s="299"/>
      <c r="S31" s="300"/>
      <c r="T31" s="300"/>
      <c r="U31" s="300"/>
      <c r="V31" s="300"/>
      <c r="W31" s="300"/>
      <c r="X31" s="300"/>
      <c r="Y31" s="300"/>
      <c r="Z31" s="300"/>
      <c r="AA31" s="300"/>
      <c r="AB31" s="300"/>
      <c r="AC31" s="300"/>
      <c r="AD31" s="300"/>
      <c r="AE31" s="300"/>
      <c r="AF31" s="300"/>
      <c r="AG31" s="300"/>
      <c r="AH31" s="300"/>
      <c r="AI31" s="300"/>
      <c r="AJ31" s="301"/>
      <c r="AK31" s="75"/>
      <c r="AL31" s="185" t="str">
        <f>IF(AN31="A",1,IF(AN31="B",2,IF(AN31="C",3,IF(AN31="D",4,IF(AN31="E",5,"")))))</f>
        <v/>
      </c>
      <c r="AM31" s="186" t="s">
        <v>89</v>
      </c>
      <c r="AN31" s="218" t="str">
        <f>IF(AT37=1,"A",IF(AT37=2,"B",IF(AT37=3,"C",IF(AT37=4,"D",IF(AT37=5,"E","")))))</f>
        <v/>
      </c>
      <c r="AO31" s="83"/>
      <c r="AP31" s="83"/>
      <c r="AQ31" s="83"/>
      <c r="AR31" s="188" t="s">
        <v>59</v>
      </c>
      <c r="AS31" s="29" t="str">
        <f>IF(F11=1,SUM(AS28:AS30),"")</f>
        <v/>
      </c>
      <c r="AT31" s="83"/>
      <c r="AU31" s="83"/>
      <c r="AV31" s="83"/>
      <c r="AW31" s="83"/>
      <c r="AX31" s="83"/>
      <c r="AY31" s="83"/>
      <c r="AZ31" s="189"/>
      <c r="BA31" s="189"/>
      <c r="BB31" s="183"/>
      <c r="BC31" s="83"/>
      <c r="BD31" s="83"/>
      <c r="BE31" s="83"/>
      <c r="BF31" s="83"/>
      <c r="BG31" s="185" t="str">
        <f>IF(BI31="A",1,IF(BI31="B",2,IF(BI31="C",3,IF(BI31="D",4,IF(BI31="E",5,"")))))</f>
        <v/>
      </c>
      <c r="BH31" s="186" t="s">
        <v>89</v>
      </c>
      <c r="BI31" s="218" t="str">
        <f>IF(BO37=1,"A",IF(BO37=2,"B",IF(BO37=3,"C",IF(BO37=4,"D",IF(BO37=5,"E","")))))</f>
        <v/>
      </c>
      <c r="BJ31" s="83"/>
      <c r="BK31" s="83"/>
      <c r="BL31" s="83"/>
      <c r="BM31" s="83"/>
      <c r="BN31" s="83"/>
      <c r="BO31" s="83"/>
      <c r="BP31" s="83"/>
      <c r="BQ31" s="83"/>
      <c r="BR31" s="83"/>
      <c r="BS31" s="83"/>
      <c r="BT31" s="83"/>
      <c r="BU31" s="83"/>
      <c r="BV31" s="83"/>
      <c r="BW31" s="83"/>
      <c r="BX31" s="83"/>
      <c r="BY31" s="83"/>
      <c r="BZ31" s="83"/>
      <c r="CA31" s="83"/>
      <c r="CB31" s="83"/>
      <c r="CC31" s="83"/>
      <c r="CD31" s="185" t="str">
        <f>IF(CF31="A",1,IF(CF31="B",2,IF(CF31="C",3,IF(CF31="D",4,IF(CF31="E",5,"")))))</f>
        <v/>
      </c>
      <c r="CE31" s="186" t="s">
        <v>89</v>
      </c>
      <c r="CF31" s="218" t="str">
        <f>IF(CL37=1,"A",IF(CL37=2,"B",IF(CL37=3,"C",IF(CL37=4,"D",IF(CL37=5,"E","")))))</f>
        <v/>
      </c>
      <c r="CG31" s="83"/>
      <c r="CH31" s="83"/>
      <c r="CI31" s="83"/>
      <c r="CJ31" s="83"/>
      <c r="CK31" s="83"/>
      <c r="CL31" s="83"/>
      <c r="CM31" s="83"/>
      <c r="CN31" s="83"/>
      <c r="CO31" s="83"/>
      <c r="CP31" s="83"/>
      <c r="CQ31" s="83"/>
      <c r="CR31" s="83"/>
      <c r="CS31" s="83"/>
      <c r="CT31" s="83"/>
      <c r="CU31" s="83"/>
      <c r="CV31"/>
    </row>
    <row r="32" spans="1:100" ht="38.25" customHeight="1" thickBot="1" x14ac:dyDescent="0.25">
      <c r="A32" s="75"/>
      <c r="B32" s="261"/>
      <c r="C32" s="262"/>
      <c r="D32" s="262"/>
      <c r="E32" s="262"/>
      <c r="F32" s="262"/>
      <c r="G32" s="262"/>
      <c r="H32" s="262"/>
      <c r="I32" s="262"/>
      <c r="J32" s="262"/>
      <c r="K32" s="262"/>
      <c r="L32" s="262"/>
      <c r="M32" s="262"/>
      <c r="N32" s="262"/>
      <c r="O32" s="263"/>
      <c r="P32" s="75"/>
      <c r="Q32" s="75"/>
      <c r="R32" s="299"/>
      <c r="S32" s="300"/>
      <c r="T32" s="300"/>
      <c r="U32" s="300"/>
      <c r="V32" s="300"/>
      <c r="W32" s="300"/>
      <c r="X32" s="300"/>
      <c r="Y32" s="300"/>
      <c r="Z32" s="300"/>
      <c r="AA32" s="300"/>
      <c r="AB32" s="300"/>
      <c r="AC32" s="300"/>
      <c r="AD32" s="300"/>
      <c r="AE32" s="300"/>
      <c r="AF32" s="300"/>
      <c r="AG32" s="300"/>
      <c r="AH32" s="300"/>
      <c r="AI32" s="300"/>
      <c r="AJ32" s="301"/>
      <c r="AK32" s="75"/>
      <c r="AL32" s="75"/>
      <c r="AM32" s="190" t="s">
        <v>90</v>
      </c>
      <c r="AN32" s="191"/>
      <c r="AO32" s="83"/>
      <c r="AP32" s="83" t="s">
        <v>268</v>
      </c>
      <c r="AQ32" s="83"/>
      <c r="AR32" s="192"/>
      <c r="AS32" s="83"/>
      <c r="AT32" s="83"/>
      <c r="AU32" s="83"/>
      <c r="AV32" s="193"/>
      <c r="AW32" s="83"/>
      <c r="AX32" s="83"/>
      <c r="AY32" s="83"/>
      <c r="AZ32" s="122"/>
      <c r="BA32" s="122"/>
      <c r="BB32" s="183"/>
      <c r="BC32" s="83"/>
      <c r="BD32" s="83"/>
      <c r="BE32" s="83"/>
      <c r="BF32" s="83"/>
      <c r="BG32" s="83"/>
      <c r="BH32" s="190" t="s">
        <v>90</v>
      </c>
      <c r="BI32" s="191"/>
      <c r="BJ32" s="83"/>
      <c r="BK32" s="83" t="s">
        <v>268</v>
      </c>
      <c r="BL32" s="83"/>
      <c r="BM32" s="83"/>
      <c r="BN32" s="83"/>
      <c r="BO32" s="83"/>
      <c r="BP32" s="83"/>
      <c r="BQ32" s="83"/>
      <c r="BR32" s="83"/>
      <c r="BS32" s="83"/>
      <c r="BT32" s="83"/>
      <c r="BU32" s="83"/>
      <c r="BV32" s="83"/>
      <c r="BW32" s="83"/>
      <c r="BX32" s="83"/>
      <c r="BY32" s="83"/>
      <c r="BZ32" s="83"/>
      <c r="CA32" s="83"/>
      <c r="CB32" s="83"/>
      <c r="CC32" s="83"/>
      <c r="CD32" s="83"/>
      <c r="CE32" s="190" t="s">
        <v>90</v>
      </c>
      <c r="CF32" s="191"/>
      <c r="CG32" s="83"/>
      <c r="CH32" s="83" t="s">
        <v>268</v>
      </c>
      <c r="CI32" s="83"/>
      <c r="CJ32" s="83"/>
      <c r="CK32" s="83"/>
      <c r="CL32" s="83"/>
      <c r="CM32" s="83"/>
      <c r="CN32" s="83"/>
      <c r="CO32" s="83"/>
      <c r="CP32" s="83"/>
      <c r="CQ32" s="83"/>
      <c r="CR32" s="83"/>
      <c r="CS32" s="83"/>
      <c r="CT32" s="83"/>
      <c r="CU32" s="83"/>
      <c r="CV32"/>
    </row>
    <row r="33" spans="1:100" ht="38.25" customHeight="1" thickTop="1" thickBot="1" x14ac:dyDescent="0.25">
      <c r="A33" s="75"/>
      <c r="B33" s="261"/>
      <c r="C33" s="262"/>
      <c r="D33" s="262"/>
      <c r="E33" s="262"/>
      <c r="F33" s="262"/>
      <c r="G33" s="262"/>
      <c r="H33" s="262"/>
      <c r="I33" s="262"/>
      <c r="J33" s="262"/>
      <c r="K33" s="262"/>
      <c r="L33" s="262"/>
      <c r="M33" s="262"/>
      <c r="N33" s="262"/>
      <c r="O33" s="263"/>
      <c r="P33" s="75"/>
      <c r="Q33" s="75"/>
      <c r="R33" s="299"/>
      <c r="S33" s="300"/>
      <c r="T33" s="300"/>
      <c r="U33" s="300"/>
      <c r="V33" s="300"/>
      <c r="W33" s="300"/>
      <c r="X33" s="300"/>
      <c r="Y33" s="300"/>
      <c r="Z33" s="300"/>
      <c r="AA33" s="300"/>
      <c r="AB33" s="300"/>
      <c r="AC33" s="300"/>
      <c r="AD33" s="300"/>
      <c r="AE33" s="300"/>
      <c r="AF33" s="300"/>
      <c r="AG33" s="300"/>
      <c r="AH33" s="300"/>
      <c r="AI33" s="300"/>
      <c r="AJ33" s="301"/>
      <c r="AK33" s="75"/>
      <c r="AL33" s="185" t="str">
        <f>IF(F11=1,IF(AN32="",MAX(AL30,AL31),""),"")</f>
        <v/>
      </c>
      <c r="AM33" s="194" t="s">
        <v>66</v>
      </c>
      <c r="AN33" s="219" t="str">
        <f>IF(AL33=1,"A",IF(AL33=2,"B",IF(AL33=3,"C",IF(AL33=4,"D",IF(AL33=5,"E","")))))</f>
        <v/>
      </c>
      <c r="AO33" s="323" t="str">
        <f>IF(AN32="","","←関数を消去の上、最終評価を手入力して下さい")</f>
        <v/>
      </c>
      <c r="AP33" s="324"/>
      <c r="AQ33" s="324"/>
      <c r="AR33" s="195" t="s">
        <v>62</v>
      </c>
      <c r="AS33" s="110"/>
      <c r="AT33" s="110"/>
      <c r="AU33" s="83"/>
      <c r="AV33" s="192"/>
      <c r="AW33" s="83"/>
      <c r="AX33" s="83"/>
      <c r="AY33" s="83"/>
      <c r="AZ33" s="129"/>
      <c r="BA33" s="129"/>
      <c r="BB33" s="183"/>
      <c r="BC33" s="83"/>
      <c r="BD33" s="83"/>
      <c r="BE33" s="83"/>
      <c r="BF33" s="83"/>
      <c r="BG33" s="185" t="str">
        <f>IF(F11=2,IF(BI32="",MAX(BG30,BG31),""),"")</f>
        <v/>
      </c>
      <c r="BH33" s="196" t="s">
        <v>66</v>
      </c>
      <c r="BI33" s="219" t="str">
        <f>IF(BG33=1,"A",IF(BG33=2,"B",IF(BG33=3,"C",IF(BG33=4,"D",IF(BG33=5,"E","")))))</f>
        <v/>
      </c>
      <c r="BJ33" s="323" t="str">
        <f>IF(BI32="","","←関数を消去の上、最終評価を手入力して下さい")</f>
        <v/>
      </c>
      <c r="BK33" s="324"/>
      <c r="BL33" s="324"/>
      <c r="BM33" s="195" t="s">
        <v>62</v>
      </c>
      <c r="BN33" s="110"/>
      <c r="BO33" s="110"/>
      <c r="BP33" s="83"/>
      <c r="BQ33" s="83"/>
      <c r="BR33" s="83"/>
      <c r="BS33" s="83"/>
      <c r="BT33" s="83"/>
      <c r="BU33" s="83"/>
      <c r="BV33" s="83"/>
      <c r="BW33" s="83"/>
      <c r="BX33" s="83"/>
      <c r="BY33" s="83"/>
      <c r="BZ33" s="83"/>
      <c r="CA33" s="83"/>
      <c r="CB33" s="83"/>
      <c r="CC33" s="83"/>
      <c r="CD33" s="185" t="str">
        <f>IF(F11=3,IF(CF32="",MAX(CD30,CD31),""),"")</f>
        <v/>
      </c>
      <c r="CE33" s="196" t="s">
        <v>66</v>
      </c>
      <c r="CF33" s="219" t="str">
        <f>IF(CD33=1,"A",IF(CD33=2,"B",IF(CD33=3,"C",IF(CD33=4,"D",IF(CD33=5,"E","")))))</f>
        <v/>
      </c>
      <c r="CG33" s="323" t="str">
        <f>IF(CF32="","","←関数を消去の上、最終評価を手入力して下さい")</f>
        <v/>
      </c>
      <c r="CH33" s="324"/>
      <c r="CI33" s="324"/>
      <c r="CJ33" s="195" t="s">
        <v>62</v>
      </c>
      <c r="CK33" s="110"/>
      <c r="CL33" s="110"/>
      <c r="CM33" s="83"/>
      <c r="CN33" s="83"/>
      <c r="CO33" s="83"/>
      <c r="CP33" s="83"/>
      <c r="CQ33" s="83"/>
      <c r="CR33" s="83"/>
      <c r="CS33" s="83"/>
      <c r="CT33" s="83"/>
      <c r="CU33" s="83"/>
      <c r="CV33"/>
    </row>
    <row r="34" spans="1:100" ht="38.25" customHeight="1" thickTop="1" thickBot="1" x14ac:dyDescent="0.25">
      <c r="A34" s="75"/>
      <c r="B34" s="255"/>
      <c r="C34" s="256"/>
      <c r="D34" s="256"/>
      <c r="E34" s="256"/>
      <c r="F34" s="256"/>
      <c r="G34" s="256"/>
      <c r="H34" s="256"/>
      <c r="I34" s="256"/>
      <c r="J34" s="256"/>
      <c r="K34" s="256"/>
      <c r="L34" s="256"/>
      <c r="M34" s="256"/>
      <c r="N34" s="256"/>
      <c r="O34" s="257"/>
      <c r="P34" s="75"/>
      <c r="Q34" s="75"/>
      <c r="R34" s="302"/>
      <c r="S34" s="303"/>
      <c r="T34" s="303"/>
      <c r="U34" s="303"/>
      <c r="V34" s="303"/>
      <c r="W34" s="303"/>
      <c r="X34" s="303"/>
      <c r="Y34" s="303"/>
      <c r="Z34" s="303"/>
      <c r="AA34" s="303"/>
      <c r="AB34" s="303"/>
      <c r="AC34" s="303"/>
      <c r="AD34" s="303"/>
      <c r="AE34" s="303"/>
      <c r="AF34" s="303"/>
      <c r="AG34" s="303"/>
      <c r="AH34" s="303"/>
      <c r="AI34" s="303"/>
      <c r="AJ34" s="304"/>
      <c r="AK34" s="75"/>
      <c r="AL34" s="75"/>
      <c r="AM34" s="197" t="s">
        <v>55</v>
      </c>
      <c r="AN34" s="198"/>
      <c r="AO34" s="83"/>
      <c r="AP34" s="83"/>
      <c r="AQ34" s="83"/>
      <c r="AR34" s="199" t="s">
        <v>63</v>
      </c>
      <c r="AS34" s="200" t="str">
        <f>IF(F11=1,IF(OR(AB11=1,AB11=2,AB11=3),"E",""),"")</f>
        <v/>
      </c>
      <c r="AT34" s="201" t="str">
        <f>IF(AS34="E",5,"")</f>
        <v/>
      </c>
      <c r="AU34" s="83"/>
      <c r="AV34" s="192"/>
      <c r="AW34" s="83"/>
      <c r="AX34" s="83"/>
      <c r="AY34" s="83"/>
      <c r="AZ34" s="140"/>
      <c r="BA34" s="140"/>
      <c r="BB34" s="183"/>
      <c r="BC34" s="83"/>
      <c r="BD34" s="83"/>
      <c r="BE34" s="83"/>
      <c r="BF34" s="83"/>
      <c r="BG34" s="83"/>
      <c r="BH34" s="202" t="s">
        <v>55</v>
      </c>
      <c r="BI34" s="198"/>
      <c r="BJ34" s="83"/>
      <c r="BK34" s="83"/>
      <c r="BL34" s="83"/>
      <c r="BM34" s="199" t="s">
        <v>63</v>
      </c>
      <c r="BN34" s="200" t="str">
        <f>IF(F11=2,IF(OR(AB11=1,AB11=2,AB11=3),"E",""),"")</f>
        <v/>
      </c>
      <c r="BO34" s="201" t="str">
        <f>IF(BN34="E",5,"")</f>
        <v/>
      </c>
      <c r="BP34" s="83"/>
      <c r="BQ34" s="83"/>
      <c r="BR34" s="83"/>
      <c r="BS34" s="83"/>
      <c r="BT34" s="83"/>
      <c r="BU34" s="83"/>
      <c r="BV34" s="83"/>
      <c r="BW34" s="83"/>
      <c r="BX34" s="83"/>
      <c r="BY34" s="83"/>
      <c r="BZ34" s="83"/>
      <c r="CA34" s="83"/>
      <c r="CB34" s="83"/>
      <c r="CC34" s="83"/>
      <c r="CD34" s="83"/>
      <c r="CE34" s="202" t="s">
        <v>55</v>
      </c>
      <c r="CF34" s="198"/>
      <c r="CG34" s="83"/>
      <c r="CH34" s="83"/>
      <c r="CI34" s="83"/>
      <c r="CJ34" s="199" t="s">
        <v>63</v>
      </c>
      <c r="CK34" s="200" t="str">
        <f>IF(F11=3,IF(OR(AB11=1,AB11=2,AB11=3),"E",""),"")</f>
        <v/>
      </c>
      <c r="CL34" s="201" t="str">
        <f>IF(CK34="E",5,"")</f>
        <v/>
      </c>
      <c r="CM34" s="83"/>
      <c r="CN34" s="83"/>
      <c r="CO34" s="83"/>
      <c r="CP34" s="83"/>
      <c r="CQ34" s="83"/>
      <c r="CR34" s="83"/>
      <c r="CS34" s="83"/>
      <c r="CT34" s="83"/>
      <c r="CU34" s="83"/>
      <c r="CV34"/>
    </row>
    <row r="35" spans="1:100" ht="24.75" customHeight="1" x14ac:dyDescent="0.2">
      <c r="A35" s="75"/>
      <c r="B35" s="75"/>
      <c r="C35" s="75"/>
      <c r="D35" s="75"/>
      <c r="E35" s="75"/>
      <c r="F35" s="75"/>
      <c r="G35" s="75"/>
      <c r="H35" s="75"/>
      <c r="I35" s="75"/>
      <c r="J35" s="75"/>
      <c r="K35" s="76"/>
      <c r="L35" s="76"/>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83"/>
      <c r="AN35" s="203"/>
      <c r="AO35" s="83"/>
      <c r="AP35" s="204"/>
      <c r="AQ35" s="83"/>
      <c r="AR35" s="205" t="s">
        <v>64</v>
      </c>
      <c r="AS35" s="200" t="str">
        <f>IF(F11=1,IF(AC11=1,"A",IF(AC11=2,"B",IF(AC11=3,"C",IF(AC11=4,"D",IF(AC11=5,"E",""))))),"")</f>
        <v/>
      </c>
      <c r="AT35" s="206" t="str">
        <f>IF(AS35="A",1,IF(AS35="B",2,IF(AS35="C",3,IF(AS35="D",4,IF(AS35="E",5,"")))))</f>
        <v/>
      </c>
      <c r="AU35" s="83"/>
      <c r="AV35" s="83"/>
      <c r="AW35" s="83"/>
      <c r="AX35" s="83"/>
      <c r="AY35" s="83"/>
      <c r="AZ35" s="146"/>
      <c r="BA35" s="146"/>
      <c r="BB35" s="183"/>
      <c r="BC35" s="83"/>
      <c r="BD35" s="83"/>
      <c r="BE35" s="83"/>
      <c r="BF35" s="83"/>
      <c r="BG35" s="83"/>
      <c r="BH35" s="83"/>
      <c r="BI35" s="83"/>
      <c r="BJ35" s="83"/>
      <c r="BK35" s="83"/>
      <c r="BL35" s="83"/>
      <c r="BM35" s="205" t="s">
        <v>64</v>
      </c>
      <c r="BN35" s="200" t="str">
        <f>IF(F11=2,IF(AC11=1,"A",IF(AC11=2,"B",IF(AC11=3,"C",IF(AC11=4,"D",IF(AC11=5,"E",""))))),"")</f>
        <v/>
      </c>
      <c r="BO35" s="206" t="str">
        <f>IF(BN35="A",1,IF(BN35="B",2,IF(BN35="C",3,IF(BN35="D",4,IF(BN35="E",5,"")))))</f>
        <v/>
      </c>
      <c r="BP35" s="83"/>
      <c r="BQ35" s="83"/>
      <c r="BR35" s="83"/>
      <c r="BS35" s="83"/>
      <c r="BT35" s="83"/>
      <c r="BU35" s="83"/>
      <c r="BV35" s="83"/>
      <c r="BW35" s="83"/>
      <c r="BX35" s="83"/>
      <c r="BY35" s="83"/>
      <c r="BZ35" s="83"/>
      <c r="CA35" s="83"/>
      <c r="CB35" s="83"/>
      <c r="CC35" s="83"/>
      <c r="CD35" s="83"/>
      <c r="CE35" s="83"/>
      <c r="CF35" s="83"/>
      <c r="CG35" s="83"/>
      <c r="CH35" s="83"/>
      <c r="CI35" s="83"/>
      <c r="CJ35" s="205" t="s">
        <v>64</v>
      </c>
      <c r="CK35" s="200" t="str">
        <f>IF(F11=3,IF(AC11=1,"A",IF(AC11=2,"B",IF(AC11=3,"C",IF(AC11=4,"D",IF(AC11=5,"E",""))))),"")</f>
        <v/>
      </c>
      <c r="CL35" s="206" t="str">
        <f>IF(CK35="A",1,IF(CK35="B",2,IF(CK35="C",3,IF(CK35="D",4,IF(CK35="E",5,"")))))</f>
        <v/>
      </c>
      <c r="CM35" s="83"/>
      <c r="CN35" s="83"/>
      <c r="CO35" s="83"/>
      <c r="CP35" s="83"/>
      <c r="CQ35" s="83"/>
      <c r="CR35" s="83"/>
      <c r="CS35" s="83"/>
      <c r="CT35" s="83"/>
      <c r="CU35" s="83"/>
      <c r="CV35"/>
    </row>
    <row r="36" spans="1:100" ht="21" x14ac:dyDescent="0.2">
      <c r="A36" s="75"/>
      <c r="B36" s="75"/>
      <c r="C36" s="75"/>
      <c r="D36" s="75"/>
      <c r="E36" s="75"/>
      <c r="F36" s="75"/>
      <c r="G36" s="75"/>
      <c r="H36" s="75"/>
      <c r="I36" s="75"/>
      <c r="J36" s="75"/>
      <c r="K36" s="76"/>
      <c r="L36" s="76"/>
      <c r="M36" s="75"/>
      <c r="N36" s="75"/>
      <c r="O36" s="75"/>
      <c r="P36" s="75"/>
      <c r="Q36" s="75"/>
      <c r="R36" s="75"/>
      <c r="S36" s="75"/>
      <c r="T36" s="75"/>
      <c r="U36" s="75"/>
      <c r="V36" s="75"/>
      <c r="W36" s="75"/>
      <c r="X36" s="75"/>
      <c r="Y36" s="75"/>
      <c r="Z36" s="75"/>
      <c r="AA36" s="75"/>
      <c r="AB36" s="75"/>
      <c r="AC36" s="75"/>
      <c r="AD36" s="75"/>
      <c r="AE36" s="75"/>
      <c r="AF36" s="75"/>
      <c r="AG36" s="75"/>
      <c r="AH36" s="75"/>
      <c r="AI36" s="75"/>
      <c r="AJ36" s="75"/>
      <c r="AK36" s="75"/>
      <c r="AL36" s="75"/>
      <c r="AM36" s="83"/>
      <c r="AN36" s="207" t="str">
        <f>IF(AN33="A","10％以上で手入力して下さい",IF(AN33="B","30％以上で手入力して下さい",IF(AN33="C","50％以上で手入力して下さい",IF(AN33="D","70％以上で手入力して下さい",IF(AN33="E","90％以上で手入力して下さい","")))))</f>
        <v/>
      </c>
      <c r="AO36" s="83"/>
      <c r="AP36" s="208"/>
      <c r="AQ36" s="83"/>
      <c r="AR36" s="199" t="s">
        <v>65</v>
      </c>
      <c r="AS36" s="200" t="str">
        <f>IF(F11=1,IF(AD11=1,"A",IF(AD11=2,"B",IF(AD11=3,"C",IF(AD11=4,"D",IF(AD11=5,"E",""))))),"")</f>
        <v/>
      </c>
      <c r="AT36" s="209" t="str">
        <f>IF(AS36="A",1,IF(AS36="B",2,IF(AS36="C",3,IF(AS36="D",4,IF(AS36="E",5,"")))))</f>
        <v/>
      </c>
      <c r="AU36" s="83"/>
      <c r="AV36" s="208"/>
      <c r="AW36" s="83"/>
      <c r="AX36" s="83"/>
      <c r="AY36" s="83"/>
      <c r="AZ36" s="140"/>
      <c r="BA36" s="140"/>
      <c r="BB36" s="183"/>
      <c r="BC36" s="83"/>
      <c r="BD36" s="83"/>
      <c r="BE36" s="83"/>
      <c r="BF36" s="83"/>
      <c r="BG36" s="83"/>
      <c r="BH36" s="83"/>
      <c r="BI36" s="207" t="str">
        <f>IF(BI33="A","10％以上で手入力して下さい",IF(BI33="B","30％以上で手入力して下さい",IF(BI33="C","50％以上で手入力して下さい",IF(BI33="D","70％以上で手入力して下さい",IF(BI33="E","90％以上で手入力して下さい","")))))</f>
        <v/>
      </c>
      <c r="BJ36" s="83"/>
      <c r="BK36" s="83"/>
      <c r="BL36" s="83"/>
      <c r="BM36" s="199" t="s">
        <v>65</v>
      </c>
      <c r="BN36" s="200" t="str">
        <f>IF(F11=2,IF(AD11=1,"A",IF(AD11=2,"B",IF(AD11=3,"C",IF(AD11=4,"D",IF(AD11=5,"E",""))))),"")</f>
        <v/>
      </c>
      <c r="BO36" s="209" t="str">
        <f>IF(BN36="A",1,IF(BN36="B",2,IF(BN36="C",3,IF(BN36="D",4,IF(BN36="E",5,"")))))</f>
        <v/>
      </c>
      <c r="BP36" s="83"/>
      <c r="BQ36" s="83"/>
      <c r="BR36" s="83"/>
      <c r="BS36" s="83"/>
      <c r="BT36" s="83"/>
      <c r="BU36" s="83"/>
      <c r="BV36" s="83"/>
      <c r="BW36" s="83"/>
      <c r="BX36" s="83"/>
      <c r="BY36" s="83"/>
      <c r="BZ36" s="83"/>
      <c r="CA36" s="83"/>
      <c r="CB36" s="83"/>
      <c r="CC36" s="83"/>
      <c r="CD36" s="83"/>
      <c r="CE36" s="83"/>
      <c r="CF36" s="207" t="str">
        <f>IF(CF33="A","10％以上で手入力して下さい",IF(CF33="B","30％以上で手入力して下さい",IF(CF33="C","50％以上で手入力して下さい",IF(CF33="D","70％以上で手入力して下さい",IF(CF33="E","90％以上で手入力して下さい","")))))</f>
        <v/>
      </c>
      <c r="CG36" s="83"/>
      <c r="CH36" s="83"/>
      <c r="CI36" s="83"/>
      <c r="CJ36" s="199" t="s">
        <v>65</v>
      </c>
      <c r="CK36" s="200" t="str">
        <f>IF(F11=3,IF(AD11=1,"A",IF(AD11=2,"B",IF(AD11=3,"C",IF(AD11=4,"D",IF(AD11=5,"E",""))))),"")</f>
        <v/>
      </c>
      <c r="CL36" s="209" t="str">
        <f>IF(CK36="A",1,IF(CK36="B",2,IF(CK36="C",3,IF(CK36="D",4,IF(CK36="E",5,"")))))</f>
        <v/>
      </c>
      <c r="CM36" s="83"/>
      <c r="CN36" s="83"/>
      <c r="CO36" s="83"/>
      <c r="CP36" s="83"/>
      <c r="CQ36" s="83"/>
      <c r="CR36" s="83"/>
      <c r="CS36" s="83"/>
      <c r="CT36" s="83"/>
      <c r="CU36" s="83"/>
      <c r="CV36"/>
    </row>
    <row r="37" spans="1:100" x14ac:dyDescent="0.2">
      <c r="A37" s="75"/>
      <c r="B37" s="75"/>
      <c r="C37" s="75"/>
      <c r="D37" s="75"/>
      <c r="E37" s="75"/>
      <c r="F37" s="75"/>
      <c r="G37" s="75"/>
      <c r="H37" s="75"/>
      <c r="I37" s="75"/>
      <c r="J37" s="75"/>
      <c r="K37" s="76"/>
      <c r="L37" s="76"/>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83"/>
      <c r="AN37" s="203"/>
      <c r="AO37" s="83"/>
      <c r="AP37" s="208"/>
      <c r="AQ37" s="83"/>
      <c r="AR37" s="110"/>
      <c r="AS37" s="110"/>
      <c r="AT37" s="210" t="str">
        <f>IF(AND(AT34="",AT35=""),AT36,IF(AT34="",AT35,AT34))</f>
        <v/>
      </c>
      <c r="AU37" s="83"/>
      <c r="AV37" s="208"/>
      <c r="AW37" s="83"/>
      <c r="AX37" s="83"/>
      <c r="AY37" s="83"/>
      <c r="AZ37" s="140"/>
      <c r="BA37" s="140"/>
      <c r="BB37" s="183"/>
      <c r="BC37" s="83"/>
      <c r="BD37" s="83"/>
      <c r="BE37" s="83"/>
      <c r="BF37" s="83"/>
      <c r="BG37" s="83"/>
      <c r="BH37" s="83"/>
      <c r="BI37" s="83"/>
      <c r="BJ37" s="83"/>
      <c r="BK37" s="83"/>
      <c r="BL37" s="83"/>
      <c r="BM37" s="110"/>
      <c r="BN37" s="110"/>
      <c r="BO37" s="210" t="str">
        <f>IF(AND(BO34="",BO35=""),BO36,IF(BO34="",BO35,BO34))</f>
        <v/>
      </c>
      <c r="BP37" s="83"/>
      <c r="BQ37" s="83"/>
      <c r="BR37" s="83"/>
      <c r="BS37" s="83"/>
      <c r="BT37" s="83"/>
      <c r="BU37" s="83"/>
      <c r="BV37" s="83"/>
      <c r="BW37" s="83"/>
      <c r="BX37" s="83"/>
      <c r="BY37" s="83"/>
      <c r="BZ37" s="83"/>
      <c r="CA37" s="83"/>
      <c r="CB37" s="83"/>
      <c r="CC37" s="83"/>
      <c r="CD37" s="83"/>
      <c r="CE37" s="83"/>
      <c r="CF37" s="83"/>
      <c r="CG37" s="83"/>
      <c r="CH37" s="83"/>
      <c r="CI37" s="83"/>
      <c r="CJ37" s="110"/>
      <c r="CK37" s="110"/>
      <c r="CL37" s="210" t="str">
        <f>IF(AND(CL34="",CL35=""),CL36,IF(CL34="",CL35,CL34))</f>
        <v/>
      </c>
      <c r="CM37" s="83"/>
      <c r="CN37" s="83"/>
      <c r="CO37" s="83"/>
      <c r="CP37" s="83"/>
      <c r="CQ37" s="83"/>
      <c r="CR37" s="83"/>
      <c r="CS37" s="83"/>
      <c r="CT37" s="83"/>
      <c r="CU37" s="83"/>
      <c r="CV37"/>
    </row>
    <row r="39" spans="1:100" x14ac:dyDescent="0.2">
      <c r="J39" s="2"/>
      <c r="L39" s="1"/>
    </row>
  </sheetData>
  <sheetProtection password="D032" sheet="1"/>
  <mergeCells count="90">
    <mergeCell ref="AO33:AQ33"/>
    <mergeCell ref="BJ33:BL33"/>
    <mergeCell ref="R17:T17"/>
    <mergeCell ref="CG33:CI33"/>
    <mergeCell ref="BK22:BK26"/>
    <mergeCell ref="BL22:BL26"/>
    <mergeCell ref="R23:T23"/>
    <mergeCell ref="AP23:AP27"/>
    <mergeCell ref="AQ23:AQ27"/>
    <mergeCell ref="R25:U25"/>
    <mergeCell ref="R26:AJ34"/>
    <mergeCell ref="BL17:BL21"/>
    <mergeCell ref="AQ18:AQ22"/>
    <mergeCell ref="AP16:AP22"/>
    <mergeCell ref="B27:O27"/>
    <mergeCell ref="B24:O25"/>
    <mergeCell ref="B29:O34"/>
    <mergeCell ref="S6:AA6"/>
    <mergeCell ref="W19:AJ19"/>
    <mergeCell ref="W20:AJ20"/>
    <mergeCell ref="B21:O22"/>
    <mergeCell ref="R22:T22"/>
    <mergeCell ref="B17:O17"/>
    <mergeCell ref="R24:T24"/>
    <mergeCell ref="W17:AJ17"/>
    <mergeCell ref="W18:AJ18"/>
    <mergeCell ref="B15:O15"/>
    <mergeCell ref="R15:T15"/>
    <mergeCell ref="R16:T16"/>
    <mergeCell ref="W16:AJ16"/>
    <mergeCell ref="BO12:BR12"/>
    <mergeCell ref="BS12:BX12"/>
    <mergeCell ref="B19:O19"/>
    <mergeCell ref="CH16:CJ16"/>
    <mergeCell ref="CH17:CH21"/>
    <mergeCell ref="BK16:BK21"/>
    <mergeCell ref="CE12:CE13"/>
    <mergeCell ref="CI17:CI21"/>
    <mergeCell ref="P9:P10"/>
    <mergeCell ref="Q9:Q10"/>
    <mergeCell ref="S9:W9"/>
    <mergeCell ref="X9:AA9"/>
    <mergeCell ref="AE9:AE10"/>
    <mergeCell ref="R8:R10"/>
    <mergeCell ref="S8:AA8"/>
    <mergeCell ref="AB8:AB10"/>
    <mergeCell ref="AC8:AC10"/>
    <mergeCell ref="AD8:AD10"/>
    <mergeCell ref="AE8:AJ8"/>
    <mergeCell ref="AG9:AH9"/>
    <mergeCell ref="AI9:AJ9"/>
    <mergeCell ref="CM13:CQ13"/>
    <mergeCell ref="AT12:AW12"/>
    <mergeCell ref="AX12:BB12"/>
    <mergeCell ref="BH12:BH13"/>
    <mergeCell ref="AF9:AF10"/>
    <mergeCell ref="AT13:AW13"/>
    <mergeCell ref="AX13:BB13"/>
    <mergeCell ref="AM12:AM13"/>
    <mergeCell ref="CM12:CQ12"/>
    <mergeCell ref="BO13:BR13"/>
    <mergeCell ref="BS13:BS14"/>
    <mergeCell ref="BT13:BX13"/>
    <mergeCell ref="CL12:CL14"/>
    <mergeCell ref="AE6:AF6"/>
    <mergeCell ref="AG6:AJ6"/>
    <mergeCell ref="B8:B10"/>
    <mergeCell ref="C8:C10"/>
    <mergeCell ref="D8:D10"/>
    <mergeCell ref="E8:E10"/>
    <mergeCell ref="F8:F10"/>
    <mergeCell ref="G8:G10"/>
    <mergeCell ref="H8:H10"/>
    <mergeCell ref="I8:I10"/>
    <mergeCell ref="J8:J10"/>
    <mergeCell ref="K8:K10"/>
    <mergeCell ref="L8:L10"/>
    <mergeCell ref="M8:M10"/>
    <mergeCell ref="N8:N10"/>
    <mergeCell ref="O8:O10"/>
    <mergeCell ref="S4:AA5"/>
    <mergeCell ref="AE4:AF4"/>
    <mergeCell ref="AG4:AJ4"/>
    <mergeCell ref="AE5:AF5"/>
    <mergeCell ref="AG5:AJ5"/>
    <mergeCell ref="AE2:AF2"/>
    <mergeCell ref="AG2:AJ2"/>
    <mergeCell ref="S3:AA3"/>
    <mergeCell ref="AE3:AF3"/>
    <mergeCell ref="AG3:AJ3"/>
  </mergeCells>
  <phoneticPr fontId="22"/>
  <conditionalFormatting sqref="AT16:BB27">
    <cfRule type="expression" dxfId="44" priority="3" stopIfTrue="1">
      <formula>AND($AS16="○",AT$15="○")</formula>
    </cfRule>
  </conditionalFormatting>
  <conditionalFormatting sqref="BO16:CB26">
    <cfRule type="expression" dxfId="43" priority="2" stopIfTrue="1">
      <formula>AND($BN16="○",BO$15="○")</formula>
    </cfRule>
  </conditionalFormatting>
  <conditionalFormatting sqref="CL16:CQ21">
    <cfRule type="expression" dxfId="42" priority="1" stopIfTrue="1">
      <formula>AND($CK16="○",CL$15="○")</formula>
    </cfRule>
  </conditionalFormatting>
  <dataValidations count="9">
    <dataValidation type="list" imeMode="off" allowBlank="1" showInputMessage="1" showErrorMessage="1" sqref="AN32 BI32 CF32" xr:uid="{00000000-0002-0000-0800-000000000000}">
      <formula1>"A,B,C,D,E"</formula1>
    </dataValidation>
    <dataValidation type="list" allowBlank="1" showInputMessage="1" showErrorMessage="1" sqref="E11" xr:uid="{00000000-0002-0000-0800-000001000000}">
      <formula1>"1,2,3,4,5,6,7,8,9,10,11,12,13,14,15,16"</formula1>
    </dataValidation>
    <dataValidation type="list" allowBlank="1" showInputMessage="1" showErrorMessage="1" sqref="F11" xr:uid="{00000000-0002-0000-0800-000002000000}">
      <formula1>"1,2,3"</formula1>
    </dataValidation>
    <dataValidation type="list" allowBlank="1" showInputMessage="1" showErrorMessage="1" sqref="G11 K11 AC11" xr:uid="{00000000-0002-0000-0800-000003000000}">
      <formula1>"1,2,3,4,5,6"</formula1>
    </dataValidation>
    <dataValidation type="list" allowBlank="1" showInputMessage="1" showErrorMessage="1" sqref="H11" xr:uid="{00000000-0002-0000-0800-000004000000}">
      <formula1>"1,2,3,4,5,6,7"</formula1>
    </dataValidation>
    <dataValidation type="list" allowBlank="1" showInputMessage="1" showErrorMessage="1" sqref="I11:J11 AG11 AD11" xr:uid="{00000000-0002-0000-0800-000005000000}">
      <formula1>"1,2,3,4,5"</formula1>
    </dataValidation>
    <dataValidation type="list" allowBlank="1" showInputMessage="1" showErrorMessage="1" sqref="L11" xr:uid="{00000000-0002-0000-0800-000006000000}">
      <formula1>"1,2,3,4,5,6,7,8,9,10,11,12,13"</formula1>
    </dataValidation>
    <dataValidation type="list" allowBlank="1" showInputMessage="1" showErrorMessage="1" sqref="M11 AE11:AF11" xr:uid="{00000000-0002-0000-0800-000007000000}">
      <formula1>"1,2"</formula1>
    </dataValidation>
    <dataValidation type="list" allowBlank="1" showInputMessage="1" showErrorMessage="1" sqref="N11 AI11 AB11" xr:uid="{00000000-0002-0000-0800-00000800000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1"/>
  <headerFooter>
    <oddFooter>&amp;R&amp;20&amp;A</oddFooter>
  </headerFooter>
  <colBreaks count="3" manualBreakCount="3">
    <brk id="37" max="40" man="1"/>
    <brk id="58" max="40" man="1"/>
    <brk id="81" max="40"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4" ma:contentTypeDescription="新しいドキュメントを作成します。" ma:contentTypeScope="" ma:versionID="0c8e0403d9816f123129fd6ee4be8f7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c3e4dccf24a209fce4fa4f587d24716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a4e28f63-7028-4a93-8047-9653a98e0e88">
      <Terms xmlns="http://schemas.microsoft.com/office/infopath/2007/PartnerControls"/>
    </lcf76f155ced4ddcb4097134ff3c332f>
    <_Flow_SignoffStatus xmlns="a4e28f63-7028-4a93-8047-9653a98e0e88" xsi:nil="true"/>
  </documentManagement>
</p:properties>
</file>

<file path=customXml/itemProps1.xml><?xml version="1.0" encoding="utf-8"?>
<ds:datastoreItem xmlns:ds="http://schemas.openxmlformats.org/officeDocument/2006/customXml" ds:itemID="{3FF2160E-D314-4343-8E77-C2D15510E942}">
  <ds:schemaRefs>
    <ds:schemaRef ds:uri="http://schemas.microsoft.com/sharepoint/v3/contenttype/forms"/>
  </ds:schemaRefs>
</ds:datastoreItem>
</file>

<file path=customXml/itemProps2.xml><?xml version="1.0" encoding="utf-8"?>
<ds:datastoreItem xmlns:ds="http://schemas.openxmlformats.org/officeDocument/2006/customXml" ds:itemID="{424D30FB-9229-4571-BEF0-219646BF6A62}"/>
</file>

<file path=customXml/itemProps3.xml><?xml version="1.0" encoding="utf-8"?>
<ds:datastoreItem xmlns:ds="http://schemas.openxmlformats.org/officeDocument/2006/customXml" ds:itemID="{9C43F285-915B-4F4D-ACC6-9FE2F25ECC8E}">
  <ds:schemaRefs>
    <ds:schemaRef ds:uri="http://schemas.microsoft.com/office/2006/metadata/properties"/>
    <ds:schemaRef ds:uri="http://schemas.microsoft.com/office/infopath/2007/PartnerControls"/>
    <ds:schemaRef ds:uri="fd32c9f7-8932-4d07-b49b-91c8a1e26893"/>
    <ds:schemaRef ds:uri="a4e28f63-7028-4a93-8047-9653a98e0e88"/>
    <ds:schemaRef ds:uri="http://www.w3.org/XML/1998/namespace"/>
    <ds:schemaRef ds:uri="http://schemas.microsoft.com/office/2006/documentManagement/types"/>
    <ds:schemaRef ds:uri="http://purl.org/dc/elements/1.1/"/>
    <ds:schemaRef ds:uri="http://purl.org/dc/term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23</vt:i4>
      </vt:variant>
    </vt:vector>
  </HeadingPairs>
  <TitlesOfParts>
    <vt:vector size="46" baseType="lpstr">
      <vt:lpstr>記入要領</vt:lpstr>
      <vt:lpstr>選択コード</vt:lpstr>
      <vt:lpstr>【総括表】○○県</vt:lpstr>
      <vt:lpstr>【標準（財務諸表）】1</vt:lpstr>
      <vt:lpstr>【標準（財務諸表）】2</vt:lpstr>
      <vt:lpstr>【標準（財務諸表）】3</vt:lpstr>
      <vt:lpstr>【標準（財務諸表）】4</vt:lpstr>
      <vt:lpstr>【標準（財務諸表）】5</vt:lpstr>
      <vt:lpstr>【標準（財務諸表）】6</vt:lpstr>
      <vt:lpstr>【標準（財務諸表）】7</vt:lpstr>
      <vt:lpstr>【標準（財務諸表）】8</vt:lpstr>
      <vt:lpstr>【標準（財務諸表）】9</vt:lpstr>
      <vt:lpstr>【標準（財務諸表）】10</vt:lpstr>
      <vt:lpstr>【標準（財務諸表）】11</vt:lpstr>
      <vt:lpstr>【標準（財務諸表）】12</vt:lpstr>
      <vt:lpstr>【標準（財務諸表）】13</vt:lpstr>
      <vt:lpstr>【標準（財務諸表）】14</vt:lpstr>
      <vt:lpstr>【標準（財務諸表）】15</vt:lpstr>
      <vt:lpstr>【標準（財務諸表）】16</vt:lpstr>
      <vt:lpstr>【標準（財務諸表）】17</vt:lpstr>
      <vt:lpstr>【標準（財務諸表）】18</vt:lpstr>
      <vt:lpstr>【標準（財務諸表）】19</vt:lpstr>
      <vt:lpstr>【標準（財務諸表）】20</vt:lpstr>
      <vt:lpstr>【総括表】○○県!Print_Area</vt:lpstr>
      <vt:lpstr>'【標準（財務諸表）】1'!Print_Area</vt:lpstr>
      <vt:lpstr>'【標準（財務諸表）】10'!Print_Area</vt:lpstr>
      <vt:lpstr>'【標準（財務諸表）】11'!Print_Area</vt:lpstr>
      <vt:lpstr>'【標準（財務諸表）】12'!Print_Area</vt:lpstr>
      <vt:lpstr>'【標準（財務諸表）】13'!Print_Area</vt:lpstr>
      <vt:lpstr>'【標準（財務諸表）】14'!Print_Area</vt:lpstr>
      <vt:lpstr>'【標準（財務諸表）】15'!Print_Area</vt:lpstr>
      <vt:lpstr>'【標準（財務諸表）】16'!Print_Area</vt:lpstr>
      <vt:lpstr>'【標準（財務諸表）】17'!Print_Area</vt:lpstr>
      <vt:lpstr>'【標準（財務諸表）】18'!Print_Area</vt:lpstr>
      <vt:lpstr>'【標準（財務諸表）】19'!Print_Area</vt:lpstr>
      <vt:lpstr>'【標準（財務諸表）】2'!Print_Area</vt:lpstr>
      <vt:lpstr>'【標準（財務諸表）】20'!Print_Area</vt:lpstr>
      <vt:lpstr>'【標準（財務諸表）】3'!Print_Area</vt:lpstr>
      <vt:lpstr>'【標準（財務諸表）】4'!Print_Area</vt:lpstr>
      <vt:lpstr>'【標準（財務諸表）】5'!Print_Area</vt:lpstr>
      <vt:lpstr>'【標準（財務諸表）】6'!Print_Area</vt:lpstr>
      <vt:lpstr>'【標準（財務諸表）】7'!Print_Area</vt:lpstr>
      <vt:lpstr>'【標準（財務諸表）】8'!Print_Area</vt:lpstr>
      <vt:lpstr>'【標準（財務諸表）】9'!Print_Area</vt:lpstr>
      <vt:lpstr>記入要領!Print_Area</vt:lpstr>
      <vt:lpstr>選択コード!Print_Area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902382</dc:creator>
  <cp:lastModifiedBy>竹内 景一郎(TAKEUCHI Keiichiro)</cp:lastModifiedBy>
  <cp:lastPrinted>2024-02-26T04:47:28Z</cp:lastPrinted>
  <dcterms:created xsi:type="dcterms:W3CDTF">2008-04-03T00:43:54Z</dcterms:created>
  <dcterms:modified xsi:type="dcterms:W3CDTF">2025-04-04T08:52:43Z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0x01010030BA604CFE067A42A23961E8A5FBDB76</vt:lpwstr>
  </property>
  <property fmtid="{D5CDD505-2E9C-101B-9397-08002B2CF9AE}" pid="3" name="MediaServiceImageTags">
    <vt:lpwstr/>
  </property>
</Properties>
</file>