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drawings/drawing8.xml" ContentType="application/vnd.openxmlformats-officedocument.drawing+xml"/>
  <Override PartName="/xl/comments8.xml" ContentType="application/vnd.openxmlformats-officedocument.spreadsheetml.comments+xml"/>
  <Override PartName="/xl/drawings/drawing9.xml" ContentType="application/vnd.openxmlformats-officedocument.drawing+xml"/>
  <Override PartName="/xl/comments9.xml" ContentType="application/vnd.openxmlformats-officedocument.spreadsheetml.comments+xml"/>
  <Override PartName="/xl/drawings/drawing10.xml" ContentType="application/vnd.openxmlformats-officedocument.drawing+xml"/>
  <Override PartName="/xl/comments10.xml" ContentType="application/vnd.openxmlformats-officedocument.spreadsheetml.comments+xml"/>
  <Override PartName="/xl/drawings/drawing11.xml" ContentType="application/vnd.openxmlformats-officedocument.drawing+xml"/>
  <Override PartName="/xl/comments11.xml" ContentType="application/vnd.openxmlformats-officedocument.spreadsheetml.comments+xml"/>
  <Override PartName="/xl/drawings/drawing12.xml" ContentType="application/vnd.openxmlformats-officedocument.drawing+xml"/>
  <Override PartName="/xl/comments12.xml" ContentType="application/vnd.openxmlformats-officedocument.spreadsheetml.comments+xml"/>
  <Override PartName="/xl/drawings/drawing13.xml" ContentType="application/vnd.openxmlformats-officedocument.drawing+xml"/>
  <Override PartName="/xl/comments13.xml" ContentType="application/vnd.openxmlformats-officedocument.spreadsheetml.comments+xml"/>
  <Override PartName="/xl/drawings/drawing14.xml" ContentType="application/vnd.openxmlformats-officedocument.drawing+xml"/>
  <Override PartName="/xl/comments14.xml" ContentType="application/vnd.openxmlformats-officedocument.spreadsheetml.comments+xml"/>
  <Override PartName="/xl/drawings/drawing15.xml" ContentType="application/vnd.openxmlformats-officedocument.drawing+xml"/>
  <Override PartName="/xl/comments15.xml" ContentType="application/vnd.openxmlformats-officedocument.spreadsheetml.comments+xml"/>
  <Override PartName="/xl/drawings/drawing16.xml" ContentType="application/vnd.openxmlformats-officedocument.drawing+xml"/>
  <Override PartName="/xl/comments16.xml" ContentType="application/vnd.openxmlformats-officedocument.spreadsheetml.comments+xml"/>
  <Override PartName="/xl/drawings/drawing17.xml" ContentType="application/vnd.openxmlformats-officedocument.drawing+xml"/>
  <Override PartName="/xl/comments17.xml" ContentType="application/vnd.openxmlformats-officedocument.spreadsheetml.comments+xml"/>
  <Override PartName="/xl/drawings/drawing18.xml" ContentType="application/vnd.openxmlformats-officedocument.drawing+xml"/>
  <Override PartName="/xl/comments18.xml" ContentType="application/vnd.openxmlformats-officedocument.spreadsheetml.comments+xml"/>
  <Override PartName="/xl/drawings/drawing19.xml" ContentType="application/vnd.openxmlformats-officedocument.drawing+xml"/>
  <Override PartName="/xl/comments19.xml" ContentType="application/vnd.openxmlformats-officedocument.spreadsheetml.comments+xml"/>
  <Override PartName="/xl/drawings/drawing20.xml" ContentType="application/vnd.openxmlformats-officedocument.drawing+xml"/>
  <Override PartName="/xl/comments20.xml" ContentType="application/vnd.openxmlformats-officedocument.spreadsheetml.comments+xml"/>
  <Override PartName="/xl/drawings/drawing21.xml" ContentType="application/vnd.openxmlformats-officedocument.drawing+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defaultThemeVersion="124226"/>
  <mc:AlternateContent xmlns:mc="http://schemas.openxmlformats.org/markup-compatibility/2006">
    <mc:Choice Requires="x15">
      <x15ac:absPath xmlns:x15ac="http://schemas.microsoft.com/office/spreadsheetml/2010/11/ac" url="https://digitalgojp.sharepoint.com/sites/MIC_FS00004/Lib0007/05_財政健全化係/【検討中】フォルダ/11【大分類】財政健全化/05【中分類】健全化判断比率の報告/18【小分類：05廃】令和６年度決算健全化判断比率等の報告（R07算定）/00 様式更新/250407更新様式/"/>
    </mc:Choice>
  </mc:AlternateContent>
  <xr:revisionPtr revIDLastSave="0" documentId="10_ncr:80_{561E6E3E-D0AD-4F97-9933-47073E019F34}" xr6:coauthVersionLast="47" xr6:coauthVersionMax="47" xr10:uidLastSave="{00000000-0000-0000-0000-000000000000}"/>
  <bookViews>
    <workbookView xWindow="-120" yWindow="-16320" windowWidth="29040" windowHeight="15720" tabRatio="891" xr2:uid="{7C2DE636-AC5D-4F9B-A2E5-164CB13D6819}"/>
  </bookViews>
  <sheets>
    <sheet name="記入要領" sheetId="1" r:id="rId1"/>
    <sheet name="選択コード" sheetId="2" r:id="rId2"/>
    <sheet name="【総括表】○○県" sheetId="3" r:id="rId3"/>
    <sheet name="【標準（財務諸表）】1" sheetId="4" r:id="rId4"/>
    <sheet name="【標準（財務諸表）】2" sheetId="5" r:id="rId5"/>
    <sheet name="【標準（財務諸表）】3" sheetId="6" r:id="rId6"/>
    <sheet name="【標準（財務諸表）】4" sheetId="7" r:id="rId7"/>
    <sheet name="【標準（財務諸表）】5" sheetId="8" r:id="rId8"/>
    <sheet name="【標準（財務諸表）】6" sheetId="9" r:id="rId9"/>
    <sheet name="【標準（財務諸表）】7" sheetId="10" r:id="rId10"/>
    <sheet name="【標準（財務諸表）】8" sheetId="11" r:id="rId11"/>
    <sheet name="【標準（財務諸表）】9" sheetId="12" r:id="rId12"/>
    <sheet name="【標準（財務諸表）】10" sheetId="13" r:id="rId13"/>
    <sheet name="【標準（財務諸表）】11" sheetId="14" r:id="rId14"/>
    <sheet name="【標準（財務諸表）】12" sheetId="15" r:id="rId15"/>
    <sheet name="【標準（財務諸表）】13" sheetId="16" r:id="rId16"/>
    <sheet name="【標準（財務諸表）】14" sheetId="17" r:id="rId17"/>
    <sheet name="【標準（財務諸表）】15" sheetId="18" r:id="rId18"/>
    <sheet name="【標準（財務諸表）】16" sheetId="19" r:id="rId19"/>
    <sheet name="【標準（財務諸表）】17" sheetId="20" r:id="rId20"/>
    <sheet name="【標準（財務諸表）】18" sheetId="21" r:id="rId21"/>
    <sheet name="【標準（財務諸表）】19" sheetId="22" r:id="rId22"/>
    <sheet name="【標準（財務諸表）】20" sheetId="23" r:id="rId23"/>
  </sheets>
  <definedNames>
    <definedName name="_xlnm.Print_Area" localSheetId="2">【総括表】○○県!$A$1:$J$196</definedName>
    <definedName name="_xlnm.Print_Area" localSheetId="3">'【標準（財務諸表）】1'!$A$1:$CU$37</definedName>
    <definedName name="_xlnm.Print_Area" localSheetId="12">'【標準（財務諸表）】10'!$A$1:$CU$37</definedName>
    <definedName name="_xlnm.Print_Area" localSheetId="13">'【標準（財務諸表）】11'!$A$1:$CU$37</definedName>
    <definedName name="_xlnm.Print_Area" localSheetId="14">'【標準（財務諸表）】12'!$A$1:$CU$37</definedName>
    <definedName name="_xlnm.Print_Area" localSheetId="15">'【標準（財務諸表）】13'!$A$1:$CU$37</definedName>
    <definedName name="_xlnm.Print_Area" localSheetId="16">'【標準（財務諸表）】14'!$A$1:$CU$37</definedName>
    <definedName name="_xlnm.Print_Area" localSheetId="17">'【標準（財務諸表）】15'!$A$1:$CU$37</definedName>
    <definedName name="_xlnm.Print_Area" localSheetId="18">'【標準（財務諸表）】16'!$A$1:$CU$37</definedName>
    <definedName name="_xlnm.Print_Area" localSheetId="19">'【標準（財務諸表）】17'!$A$1:$CU$37</definedName>
    <definedName name="_xlnm.Print_Area" localSheetId="20">'【標準（財務諸表）】18'!$A$1:$CU$37</definedName>
    <definedName name="_xlnm.Print_Area" localSheetId="21">'【標準（財務諸表）】19'!$A$1:$CU$37</definedName>
    <definedName name="_xlnm.Print_Area" localSheetId="4">'【標準（財務諸表）】2'!$A$1:$CU$37</definedName>
    <definedName name="_xlnm.Print_Area" localSheetId="22">'【標準（財務諸表）】20'!$A$1:$CU$37</definedName>
    <definedName name="_xlnm.Print_Area" localSheetId="5">'【標準（財務諸表）】3'!$A$1:$CU$37</definedName>
    <definedName name="_xlnm.Print_Area" localSheetId="6">'【標準（財務諸表）】4'!$A$1:$CU$37</definedName>
    <definedName name="_xlnm.Print_Area" localSheetId="7">'【標準（財務諸表）】5'!$A$1:$CU$37</definedName>
    <definedName name="_xlnm.Print_Area" localSheetId="8">'【標準（財務諸表）】6'!$A$1:$CU$37</definedName>
    <definedName name="_xlnm.Print_Area" localSheetId="9">'【標準（財務諸表）】7'!$A$1:$CU$37</definedName>
    <definedName name="_xlnm.Print_Area" localSheetId="10">'【標準（財務諸表）】8'!$A$1:$CU$37</definedName>
    <definedName name="_xlnm.Print_Area" localSheetId="11">'【標準（財務諸表）】9'!$A$1:$CU$37</definedName>
    <definedName name="_xlnm.Print_Area" localSheetId="0">記入要領!$A$1:$AO$164</definedName>
    <definedName name="_xlnm.Print_Area" localSheetId="1">選択コード!$A$1:$F$96</definedName>
    <definedName name="Z_3B4EF31E_F0D4_4813_AE81_EBCAB7D95FB5_.wvu.PrintArea" localSheetId="2" hidden="1">【総括表】○○県!$A$1:$J$196</definedName>
    <definedName name="Z_3B4EF31E_F0D4_4813_AE81_EBCAB7D95FB5_.wvu.PrintArea" localSheetId="3" hidden="1">'【標準（財務諸表）】1'!$A$1:$CU$37</definedName>
    <definedName name="Z_3B4EF31E_F0D4_4813_AE81_EBCAB7D95FB5_.wvu.PrintArea" localSheetId="12" hidden="1">'【標準（財務諸表）】10'!$A$1:$CU$37</definedName>
    <definedName name="Z_3B4EF31E_F0D4_4813_AE81_EBCAB7D95FB5_.wvu.PrintArea" localSheetId="13" hidden="1">'【標準（財務諸表）】11'!$A$1:$CU$37</definedName>
    <definedName name="Z_3B4EF31E_F0D4_4813_AE81_EBCAB7D95FB5_.wvu.PrintArea" localSheetId="14" hidden="1">'【標準（財務諸表）】12'!$A$1:$CU$37</definedName>
    <definedName name="Z_3B4EF31E_F0D4_4813_AE81_EBCAB7D95FB5_.wvu.PrintArea" localSheetId="15" hidden="1">'【標準（財務諸表）】13'!$A$1:$CU$37</definedName>
    <definedName name="Z_3B4EF31E_F0D4_4813_AE81_EBCAB7D95FB5_.wvu.PrintArea" localSheetId="16" hidden="1">'【標準（財務諸表）】14'!$A$1:$CU$37</definedName>
    <definedName name="Z_3B4EF31E_F0D4_4813_AE81_EBCAB7D95FB5_.wvu.PrintArea" localSheetId="17" hidden="1">'【標準（財務諸表）】15'!$A$1:$CU$37</definedName>
    <definedName name="Z_3B4EF31E_F0D4_4813_AE81_EBCAB7D95FB5_.wvu.PrintArea" localSheetId="18" hidden="1">'【標準（財務諸表）】16'!$A$1:$CU$37</definedName>
    <definedName name="Z_3B4EF31E_F0D4_4813_AE81_EBCAB7D95FB5_.wvu.PrintArea" localSheetId="19" hidden="1">'【標準（財務諸表）】17'!$A$1:$CU$37</definedName>
    <definedName name="Z_3B4EF31E_F0D4_4813_AE81_EBCAB7D95FB5_.wvu.PrintArea" localSheetId="20" hidden="1">'【標準（財務諸表）】18'!$A$1:$CU$37</definedName>
    <definedName name="Z_3B4EF31E_F0D4_4813_AE81_EBCAB7D95FB5_.wvu.PrintArea" localSheetId="21" hidden="1">'【標準（財務諸表）】19'!$A$1:$CU$37</definedName>
    <definedName name="Z_3B4EF31E_F0D4_4813_AE81_EBCAB7D95FB5_.wvu.PrintArea" localSheetId="4" hidden="1">'【標準（財務諸表）】2'!$A$1:$CU$37</definedName>
    <definedName name="Z_3B4EF31E_F0D4_4813_AE81_EBCAB7D95FB5_.wvu.PrintArea" localSheetId="22" hidden="1">'【標準（財務諸表）】20'!$A$1:$CU$37</definedName>
    <definedName name="Z_3B4EF31E_F0D4_4813_AE81_EBCAB7D95FB5_.wvu.PrintArea" localSheetId="5" hidden="1">'【標準（財務諸表）】3'!$A$1:$CU$37</definedName>
    <definedName name="Z_3B4EF31E_F0D4_4813_AE81_EBCAB7D95FB5_.wvu.PrintArea" localSheetId="6" hidden="1">'【標準（財務諸表）】4'!$A$1:$CU$37</definedName>
    <definedName name="Z_3B4EF31E_F0D4_4813_AE81_EBCAB7D95FB5_.wvu.PrintArea" localSheetId="7" hidden="1">'【標準（財務諸表）】5'!$A$1:$CU$37</definedName>
    <definedName name="Z_3B4EF31E_F0D4_4813_AE81_EBCAB7D95FB5_.wvu.PrintArea" localSheetId="8" hidden="1">'【標準（財務諸表）】6'!$A$1:$CU$37</definedName>
    <definedName name="Z_3B4EF31E_F0D4_4813_AE81_EBCAB7D95FB5_.wvu.PrintArea" localSheetId="9" hidden="1">'【標準（財務諸表）】7'!$A$1:$CU$37</definedName>
    <definedName name="Z_3B4EF31E_F0D4_4813_AE81_EBCAB7D95FB5_.wvu.PrintArea" localSheetId="10" hidden="1">'【標準（財務諸表）】8'!$A$1:$CU$37</definedName>
    <definedName name="Z_3B4EF31E_F0D4_4813_AE81_EBCAB7D95FB5_.wvu.PrintArea" localSheetId="11" hidden="1">'【標準（財務諸表）】9'!$A$1:$CU$37</definedName>
    <definedName name="Z_3B4EF31E_F0D4_4813_AE81_EBCAB7D95FB5_.wvu.PrintArea" localSheetId="0" hidden="1">記入要領!$A$1:$AO$164</definedName>
    <definedName name="Z_3B4EF31E_F0D4_4813_AE81_EBCAB7D95FB5_.wvu.PrintArea" localSheetId="1" hidden="1">選択コード!$A$1:$F$96</definedName>
    <definedName name="Z_F9C1EC9B_246E_4073_B9FB_9C752483F779_.wvu.PrintArea" localSheetId="2" hidden="1">【総括表】○○県!$A$1:$J$196</definedName>
    <definedName name="Z_F9C1EC9B_246E_4073_B9FB_9C752483F779_.wvu.PrintArea" localSheetId="3" hidden="1">'【標準（財務諸表）】1'!$A$1:$CU$37</definedName>
    <definedName name="Z_F9C1EC9B_246E_4073_B9FB_9C752483F779_.wvu.PrintArea" localSheetId="12" hidden="1">'【標準（財務諸表）】10'!$A$1:$CU$37</definedName>
    <definedName name="Z_F9C1EC9B_246E_4073_B9FB_9C752483F779_.wvu.PrintArea" localSheetId="13" hidden="1">'【標準（財務諸表）】11'!$A$1:$CU$37</definedName>
    <definedName name="Z_F9C1EC9B_246E_4073_B9FB_9C752483F779_.wvu.PrintArea" localSheetId="14" hidden="1">'【標準（財務諸表）】12'!$A$1:$CU$37</definedName>
    <definedName name="Z_F9C1EC9B_246E_4073_B9FB_9C752483F779_.wvu.PrintArea" localSheetId="15" hidden="1">'【標準（財務諸表）】13'!$A$1:$CU$37</definedName>
    <definedName name="Z_F9C1EC9B_246E_4073_B9FB_9C752483F779_.wvu.PrintArea" localSheetId="16" hidden="1">'【標準（財務諸表）】14'!$A$1:$CU$37</definedName>
    <definedName name="Z_F9C1EC9B_246E_4073_B9FB_9C752483F779_.wvu.PrintArea" localSheetId="17" hidden="1">'【標準（財務諸表）】15'!$A$1:$CU$37</definedName>
    <definedName name="Z_F9C1EC9B_246E_4073_B9FB_9C752483F779_.wvu.PrintArea" localSheetId="18" hidden="1">'【標準（財務諸表）】16'!$A$1:$CU$37</definedName>
    <definedName name="Z_F9C1EC9B_246E_4073_B9FB_9C752483F779_.wvu.PrintArea" localSheetId="19" hidden="1">'【標準（財務諸表）】17'!$A$1:$CU$37</definedName>
    <definedName name="Z_F9C1EC9B_246E_4073_B9FB_9C752483F779_.wvu.PrintArea" localSheetId="20" hidden="1">'【標準（財務諸表）】18'!$A$1:$CU$37</definedName>
    <definedName name="Z_F9C1EC9B_246E_4073_B9FB_9C752483F779_.wvu.PrintArea" localSheetId="21" hidden="1">'【標準（財務諸表）】19'!$A$1:$CU$37</definedName>
    <definedName name="Z_F9C1EC9B_246E_4073_B9FB_9C752483F779_.wvu.PrintArea" localSheetId="4" hidden="1">'【標準（財務諸表）】2'!$A$1:$CU$37</definedName>
    <definedName name="Z_F9C1EC9B_246E_4073_B9FB_9C752483F779_.wvu.PrintArea" localSheetId="22" hidden="1">'【標準（財務諸表）】20'!$A$1:$CU$37</definedName>
    <definedName name="Z_F9C1EC9B_246E_4073_B9FB_9C752483F779_.wvu.PrintArea" localSheetId="5" hidden="1">'【標準（財務諸表）】3'!$A$1:$CU$37</definedName>
    <definedName name="Z_F9C1EC9B_246E_4073_B9FB_9C752483F779_.wvu.PrintArea" localSheetId="6" hidden="1">'【標準（財務諸表）】4'!$A$1:$CU$37</definedName>
    <definedName name="Z_F9C1EC9B_246E_4073_B9FB_9C752483F779_.wvu.PrintArea" localSheetId="7" hidden="1">'【標準（財務諸表）】5'!$A$1:$CU$37</definedName>
    <definedName name="Z_F9C1EC9B_246E_4073_B9FB_9C752483F779_.wvu.PrintArea" localSheetId="8" hidden="1">'【標準（財務諸表）】6'!$A$1:$CU$37</definedName>
    <definedName name="Z_F9C1EC9B_246E_4073_B9FB_9C752483F779_.wvu.PrintArea" localSheetId="9" hidden="1">'【標準（財務諸表）】7'!$A$1:$CU$37</definedName>
    <definedName name="Z_F9C1EC9B_246E_4073_B9FB_9C752483F779_.wvu.PrintArea" localSheetId="10" hidden="1">'【標準（財務諸表）】8'!$A$1:$CU$37</definedName>
    <definedName name="Z_F9C1EC9B_246E_4073_B9FB_9C752483F779_.wvu.PrintArea" localSheetId="11" hidden="1">'【標準（財務諸表）】9'!$A$1:$CU$37</definedName>
    <definedName name="Z_F9C1EC9B_246E_4073_B9FB_9C752483F779_.wvu.PrintArea" localSheetId="0" hidden="1">記入要領!$A$1:$AO$164</definedName>
    <definedName name="Z_F9C1EC9B_246E_4073_B9FB_9C752483F779_.wvu.PrintArea" localSheetId="1" hidden="1">選択コード!$A$1:$F$96</definedName>
  </definedNames>
  <calcPr calcId="191029"/>
  <customWorkbookViews>
    <customWorkbookView name="細川 泰弘(HOSOKAWA Taiko) - 個人用ビュー" guid="{F9C1EC9B-246E-4073-B9FB-9C752483F779}" mergeInterval="0" personalView="1" maximized="1" xWindow="-8" yWindow="-8" windowWidth="1936" windowHeight="1048" tabRatio="891" activeSheetId="1"/>
    <customWorkbookView name="竹内 景一郎(TAKEUCHI Keiichiro) - 個人用ビュー" guid="{3B4EF31E-F0D4-4813-AE81-EBCAB7D95FB5}" mergeInterval="0" personalView="1" maximized="1" xWindow="-8" yWindow="-1088" windowWidth="1936" windowHeight="1048" tabRatio="891"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11" i="23" l="1"/>
  <c r="U11" i="23" s="1"/>
  <c r="W11" i="23" s="1"/>
  <c r="X11" i="23"/>
  <c r="Z11" i="23"/>
  <c r="AN15" i="23"/>
  <c r="AT15" i="23"/>
  <c r="AU15" i="23"/>
  <c r="AV15" i="23"/>
  <c r="BC15" i="23" s="1"/>
  <c r="AW15" i="23"/>
  <c r="AX15" i="23"/>
  <c r="AY15" i="23"/>
  <c r="AZ15" i="23"/>
  <c r="BA15" i="23"/>
  <c r="BB15" i="23"/>
  <c r="BE15" i="23"/>
  <c r="BI15" i="23"/>
  <c r="BO15" i="23"/>
  <c r="BY15" i="23" s="1"/>
  <c r="BP15" i="23"/>
  <c r="BQ15" i="23"/>
  <c r="BR15" i="23"/>
  <c r="BS15" i="23"/>
  <c r="BZ15" i="23" s="1"/>
  <c r="BW15" i="23"/>
  <c r="BX15" i="23"/>
  <c r="CB15" i="23"/>
  <c r="CF15" i="23"/>
  <c r="CL15" i="23"/>
  <c r="CM15" i="23"/>
  <c r="CS15" i="23" s="1"/>
  <c r="CN15" i="23"/>
  <c r="CO15" i="23"/>
  <c r="CP15" i="23"/>
  <c r="CQ15" i="23"/>
  <c r="CR15" i="23"/>
  <c r="CT15" i="23"/>
  <c r="AN16" i="23"/>
  <c r="AS16" i="23"/>
  <c r="AS28" i="23" s="1"/>
  <c r="BI16" i="23"/>
  <c r="BN16" i="23"/>
  <c r="CF16" i="23"/>
  <c r="CK16" i="23"/>
  <c r="U17" i="23"/>
  <c r="AN17" i="23"/>
  <c r="AS17" i="23"/>
  <c r="BI17" i="23"/>
  <c r="BN17" i="23"/>
  <c r="CF17" i="23"/>
  <c r="CK17" i="23"/>
  <c r="AN18" i="23"/>
  <c r="AS18" i="23"/>
  <c r="BI18" i="23"/>
  <c r="BN18" i="23"/>
  <c r="CF18" i="23"/>
  <c r="CK18" i="23"/>
  <c r="AN19" i="23"/>
  <c r="AS19" i="23"/>
  <c r="BI19" i="23"/>
  <c r="BN19" i="23"/>
  <c r="CF19" i="23"/>
  <c r="CK19" i="23"/>
  <c r="AN20" i="23"/>
  <c r="AS20" i="23"/>
  <c r="BI20" i="23"/>
  <c r="BN20" i="23"/>
  <c r="CF20" i="23"/>
  <c r="CK20" i="23"/>
  <c r="AN21" i="23"/>
  <c r="AS21" i="23"/>
  <c r="BI21" i="23"/>
  <c r="BN21" i="23"/>
  <c r="CK21" i="23"/>
  <c r="AN22" i="23"/>
  <c r="AS22" i="23"/>
  <c r="BI22" i="23"/>
  <c r="BN22" i="23"/>
  <c r="CK22" i="23"/>
  <c r="AN23" i="23"/>
  <c r="AS23" i="23"/>
  <c r="BI23" i="23"/>
  <c r="BN23" i="23"/>
  <c r="CK23" i="23"/>
  <c r="U24" i="23"/>
  <c r="AN24" i="23"/>
  <c r="AS24" i="23"/>
  <c r="BI24" i="23"/>
  <c r="BN24" i="23"/>
  <c r="CK24" i="23"/>
  <c r="AN25" i="23"/>
  <c r="AS25" i="23"/>
  <c r="BI25" i="23"/>
  <c r="BN25" i="23"/>
  <c r="AN26" i="23"/>
  <c r="AS26" i="23"/>
  <c r="BI26" i="23"/>
  <c r="BN26" i="23"/>
  <c r="AN27" i="23"/>
  <c r="AS27" i="23"/>
  <c r="AS30" i="23" s="1"/>
  <c r="BI27" i="23"/>
  <c r="BN27" i="23"/>
  <c r="AN30" i="23"/>
  <c r="AL30" i="23" s="1"/>
  <c r="BI30" i="23"/>
  <c r="BG30" i="23" s="1"/>
  <c r="BN30" i="23"/>
  <c r="CF30" i="23"/>
  <c r="CD30" i="23" s="1"/>
  <c r="AS31" i="23"/>
  <c r="AL33" i="23"/>
  <c r="AN33" i="23"/>
  <c r="AN36" i="23" s="1"/>
  <c r="AO33" i="23"/>
  <c r="BG33" i="23"/>
  <c r="BI33" i="23"/>
  <c r="BI36" i="23" s="1"/>
  <c r="BJ33" i="23"/>
  <c r="CD33" i="23"/>
  <c r="CF33" i="23" s="1"/>
  <c r="CF36" i="23" s="1"/>
  <c r="CG33" i="23"/>
  <c r="AS34" i="23"/>
  <c r="AT34" i="23" s="1"/>
  <c r="BN34" i="23"/>
  <c r="BO34" i="23" s="1"/>
  <c r="BO37" i="23" s="1"/>
  <c r="BI31" i="23" s="1"/>
  <c r="BG31" i="23" s="1"/>
  <c r="CK34" i="23"/>
  <c r="CL34" i="23"/>
  <c r="AS35" i="23"/>
  <c r="AT35" i="23"/>
  <c r="AT37" i="23" s="1"/>
  <c r="AN31" i="23" s="1"/>
  <c r="AL31" i="23" s="1"/>
  <c r="BN35" i="23"/>
  <c r="BO35" i="23"/>
  <c r="CK35" i="23"/>
  <c r="CL35" i="23" s="1"/>
  <c r="AS36" i="23"/>
  <c r="AT36" i="23"/>
  <c r="BN36" i="23"/>
  <c r="BO36" i="23" s="1"/>
  <c r="CK36" i="23"/>
  <c r="CL36" i="23" s="1"/>
  <c r="T11" i="22"/>
  <c r="U11" i="22" s="1"/>
  <c r="W11" i="22"/>
  <c r="AN15" i="22"/>
  <c r="AT15" i="22"/>
  <c r="BC15" i="22" s="1"/>
  <c r="AU15" i="22"/>
  <c r="AV15" i="22"/>
  <c r="AW15" i="22"/>
  <c r="AX15" i="22"/>
  <c r="BD15" i="22" s="1"/>
  <c r="AY15" i="22"/>
  <c r="AZ15" i="22"/>
  <c r="BA15" i="22"/>
  <c r="BB15" i="22"/>
  <c r="BE15" i="22"/>
  <c r="BI15" i="22"/>
  <c r="BO15" i="22"/>
  <c r="BP15" i="22"/>
  <c r="BQ15" i="22"/>
  <c r="BY15" i="22" s="1"/>
  <c r="BR15" i="22"/>
  <c r="BS15" i="22"/>
  <c r="BV15" i="22"/>
  <c r="BW15" i="22"/>
  <c r="BX15" i="22"/>
  <c r="BZ15" i="22"/>
  <c r="CB15" i="22"/>
  <c r="CF15" i="22"/>
  <c r="CL15" i="22"/>
  <c r="CM15" i="22"/>
  <c r="CN15" i="22"/>
  <c r="CO15" i="22"/>
  <c r="CP15" i="22"/>
  <c r="CS15" i="22" s="1"/>
  <c r="CQ15" i="22"/>
  <c r="CR15" i="22"/>
  <c r="CT15" i="22"/>
  <c r="AN16" i="22"/>
  <c r="AS16" i="22"/>
  <c r="BI16" i="22"/>
  <c r="BN16" i="22"/>
  <c r="CF16" i="22"/>
  <c r="CK16" i="22"/>
  <c r="U17" i="22"/>
  <c r="AN17" i="22"/>
  <c r="AS17" i="22"/>
  <c r="BI17" i="22"/>
  <c r="BN17" i="22"/>
  <c r="CF17" i="22"/>
  <c r="CK17" i="22"/>
  <c r="AN18" i="22"/>
  <c r="AS18" i="22"/>
  <c r="BI18" i="22"/>
  <c r="BN18" i="22"/>
  <c r="CF18" i="22"/>
  <c r="CK18" i="22"/>
  <c r="AN19" i="22"/>
  <c r="AS19" i="22"/>
  <c r="BI19" i="22"/>
  <c r="BN19" i="22"/>
  <c r="CF19" i="22"/>
  <c r="CK19" i="22"/>
  <c r="AN20" i="22"/>
  <c r="AS20" i="22"/>
  <c r="BI20" i="22"/>
  <c r="BN20" i="22"/>
  <c r="CF20" i="22"/>
  <c r="CK20" i="22"/>
  <c r="AN21" i="22"/>
  <c r="AS21" i="22"/>
  <c r="BI21" i="22"/>
  <c r="BN21" i="22"/>
  <c r="CK21" i="22"/>
  <c r="AN22" i="22"/>
  <c r="AS22" i="22"/>
  <c r="BI22" i="22"/>
  <c r="BN22" i="22"/>
  <c r="CK22" i="22"/>
  <c r="AN23" i="22"/>
  <c r="AS23" i="22"/>
  <c r="BI23" i="22"/>
  <c r="BN23" i="22"/>
  <c r="BN29" i="22" s="1"/>
  <c r="CK23" i="22"/>
  <c r="U24" i="22"/>
  <c r="X11" i="22" s="1"/>
  <c r="Z11" i="22" s="1"/>
  <c r="AN24" i="22"/>
  <c r="AS24" i="22"/>
  <c r="BI24" i="22"/>
  <c r="BN24" i="22"/>
  <c r="CK24" i="22"/>
  <c r="AN25" i="22"/>
  <c r="AS25" i="22"/>
  <c r="BI25" i="22"/>
  <c r="BN25" i="22"/>
  <c r="AN26" i="22"/>
  <c r="AS26" i="22"/>
  <c r="BI26" i="22"/>
  <c r="BN26" i="22"/>
  <c r="AN27" i="22"/>
  <c r="AS27" i="22"/>
  <c r="BI27" i="22"/>
  <c r="BN27" i="22"/>
  <c r="AN30" i="22"/>
  <c r="AL30" i="22" s="1"/>
  <c r="AS30" i="22"/>
  <c r="BI30" i="22"/>
  <c r="BG30" i="22" s="1"/>
  <c r="BN30" i="22"/>
  <c r="CF30" i="22"/>
  <c r="CD30" i="22" s="1"/>
  <c r="AS31" i="22"/>
  <c r="AL33" i="22"/>
  <c r="AN33" i="22" s="1"/>
  <c r="AN36" i="22" s="1"/>
  <c r="AO33" i="22"/>
  <c r="BG33" i="22"/>
  <c r="BI33" i="22" s="1"/>
  <c r="BI36" i="22" s="1"/>
  <c r="BJ33" i="22"/>
  <c r="CD33" i="22"/>
  <c r="CF33" i="22" s="1"/>
  <c r="CG33" i="22"/>
  <c r="AS34" i="22"/>
  <c r="AT34" i="22"/>
  <c r="BN34" i="22"/>
  <c r="BO34" i="22" s="1"/>
  <c r="CK34" i="22"/>
  <c r="CL34" i="22" s="1"/>
  <c r="AS35" i="22"/>
  <c r="AT35" i="22" s="1"/>
  <c r="BN35" i="22"/>
  <c r="BO35" i="22" s="1"/>
  <c r="CK35" i="22"/>
  <c r="CL35" i="22" s="1"/>
  <c r="AS36" i="22"/>
  <c r="AT36" i="22"/>
  <c r="BN36" i="22"/>
  <c r="BO36" i="22" s="1"/>
  <c r="CF36" i="22"/>
  <c r="CK36" i="22"/>
  <c r="CL36" i="22"/>
  <c r="AN15" i="21"/>
  <c r="AT15" i="21"/>
  <c r="BC15" i="21" s="1"/>
  <c r="AU15" i="21"/>
  <c r="AV15" i="21"/>
  <c r="AW15" i="21"/>
  <c r="AX15" i="21"/>
  <c r="AY15" i="21"/>
  <c r="AZ15" i="21"/>
  <c r="BA15" i="21"/>
  <c r="BB15" i="21"/>
  <c r="BE15" i="21"/>
  <c r="BI15" i="21"/>
  <c r="BO15" i="21"/>
  <c r="BP15" i="21"/>
  <c r="BQ15" i="21"/>
  <c r="BY15" i="21" s="1"/>
  <c r="BR15" i="21"/>
  <c r="BS15" i="21"/>
  <c r="BU15" i="21"/>
  <c r="CA15" i="21" s="1"/>
  <c r="BV15" i="21"/>
  <c r="BW15" i="21"/>
  <c r="BX15" i="21"/>
  <c r="BZ15" i="21"/>
  <c r="CB15" i="21"/>
  <c r="CF15" i="21"/>
  <c r="CL15" i="21"/>
  <c r="CM15" i="21"/>
  <c r="CN15" i="21"/>
  <c r="CO15" i="21"/>
  <c r="CP15" i="21"/>
  <c r="CQ15" i="21"/>
  <c r="CR15" i="21"/>
  <c r="CT15" i="21"/>
  <c r="AN16" i="21"/>
  <c r="AS16" i="21"/>
  <c r="BI16" i="21"/>
  <c r="BN16" i="21"/>
  <c r="CF16" i="21"/>
  <c r="CK16" i="21"/>
  <c r="U17" i="21"/>
  <c r="T11" i="21" s="1"/>
  <c r="U11" i="21" s="1"/>
  <c r="W11" i="21" s="1"/>
  <c r="AN17" i="21"/>
  <c r="AS17" i="21"/>
  <c r="BI17" i="21"/>
  <c r="BI24" i="21" s="1"/>
  <c r="BN17" i="21"/>
  <c r="CF17" i="21"/>
  <c r="CK17" i="21"/>
  <c r="AN18" i="21"/>
  <c r="AS18" i="21"/>
  <c r="BI18" i="21"/>
  <c r="BN18" i="21"/>
  <c r="CF18" i="21"/>
  <c r="CK18" i="21"/>
  <c r="AN19" i="21"/>
  <c r="AS19" i="21"/>
  <c r="AS29" i="21" s="1"/>
  <c r="BI19" i="21"/>
  <c r="BN19" i="21"/>
  <c r="CF19" i="21"/>
  <c r="CK19" i="21"/>
  <c r="AN20" i="21"/>
  <c r="AS20" i="21"/>
  <c r="BI20" i="21"/>
  <c r="BN20" i="21"/>
  <c r="CF20" i="21"/>
  <c r="CK20" i="21"/>
  <c r="AN21" i="21"/>
  <c r="AS21" i="21"/>
  <c r="BI21" i="21"/>
  <c r="BN21" i="21"/>
  <c r="CK21" i="21"/>
  <c r="AN22" i="21"/>
  <c r="AS22" i="21"/>
  <c r="BI22" i="21"/>
  <c r="BN22" i="21"/>
  <c r="CK22" i="21"/>
  <c r="AN23" i="21"/>
  <c r="AS23" i="21"/>
  <c r="AS30" i="21" s="1"/>
  <c r="BI23" i="21"/>
  <c r="BN23" i="21"/>
  <c r="BN29" i="21" s="1"/>
  <c r="U24" i="21"/>
  <c r="X11" i="21" s="1"/>
  <c r="Z11" i="21" s="1"/>
  <c r="AN24" i="21"/>
  <c r="AS24" i="21"/>
  <c r="BN24" i="21"/>
  <c r="CK24" i="21"/>
  <c r="AN25" i="21"/>
  <c r="AS25" i="21"/>
  <c r="BI25" i="21"/>
  <c r="BN25" i="21"/>
  <c r="AN26" i="21"/>
  <c r="AS26" i="21"/>
  <c r="BI26" i="21"/>
  <c r="BN26" i="21"/>
  <c r="AN27" i="21"/>
  <c r="AS27" i="21"/>
  <c r="BI27" i="21"/>
  <c r="BT15" i="21" s="1"/>
  <c r="BN27" i="21"/>
  <c r="AN30" i="21"/>
  <c r="AL30" i="21" s="1"/>
  <c r="BI30" i="21"/>
  <c r="BG30" i="21" s="1"/>
  <c r="BN30" i="21"/>
  <c r="CF30" i="21"/>
  <c r="CD30" i="21" s="1"/>
  <c r="AS31" i="21"/>
  <c r="AL33" i="21"/>
  <c r="AN33" i="21"/>
  <c r="AN36" i="21" s="1"/>
  <c r="AO33" i="21"/>
  <c r="BG33" i="21"/>
  <c r="BI33" i="21" s="1"/>
  <c r="BI36" i="21" s="1"/>
  <c r="BJ33" i="21"/>
  <c r="CD33" i="21"/>
  <c r="CF33" i="21"/>
  <c r="CG33" i="21"/>
  <c r="AS34" i="21"/>
  <c r="AT34" i="21"/>
  <c r="BN34" i="21"/>
  <c r="BO34" i="21"/>
  <c r="BO37" i="21" s="1"/>
  <c r="BI31" i="21" s="1"/>
  <c r="BG31" i="21" s="1"/>
  <c r="CK34" i="21"/>
  <c r="CL34" i="21"/>
  <c r="AS35" i="21"/>
  <c r="AT35" i="21" s="1"/>
  <c r="BN35" i="21"/>
  <c r="BO35" i="21" s="1"/>
  <c r="CK35" i="21"/>
  <c r="CL35" i="21" s="1"/>
  <c r="AS36" i="21"/>
  <c r="AT36" i="21"/>
  <c r="BN36" i="21"/>
  <c r="BO36" i="21"/>
  <c r="CF36" i="21"/>
  <c r="CK36" i="21"/>
  <c r="CL36" i="21" s="1"/>
  <c r="X11" i="20"/>
  <c r="Z11" i="20" s="1"/>
  <c r="AN15" i="20"/>
  <c r="AT15" i="20"/>
  <c r="AU15" i="20"/>
  <c r="AV15" i="20"/>
  <c r="AW15" i="20"/>
  <c r="AX15" i="20"/>
  <c r="AY15" i="20"/>
  <c r="AZ15" i="20"/>
  <c r="BD15" i="20" s="1"/>
  <c r="BA15" i="20"/>
  <c r="BB15" i="20"/>
  <c r="BC15" i="20"/>
  <c r="BE15" i="20"/>
  <c r="BI15" i="20"/>
  <c r="BO15" i="20"/>
  <c r="BY15" i="20" s="1"/>
  <c r="BP15" i="20"/>
  <c r="BQ15" i="20"/>
  <c r="BR15" i="20"/>
  <c r="BS15" i="20"/>
  <c r="BT15" i="20"/>
  <c r="BU15" i="20"/>
  <c r="BV15" i="20"/>
  <c r="CA15" i="20" s="1"/>
  <c r="BW15" i="20"/>
  <c r="BX15" i="20"/>
  <c r="BZ15" i="20"/>
  <c r="CB15" i="20"/>
  <c r="CF15" i="20"/>
  <c r="CL15" i="20"/>
  <c r="CM15" i="20"/>
  <c r="CN15" i="20"/>
  <c r="CO15" i="20"/>
  <c r="CP15" i="20"/>
  <c r="CQ15" i="20"/>
  <c r="CR15" i="20"/>
  <c r="CT15" i="20"/>
  <c r="AN16" i="20"/>
  <c r="AS16" i="20"/>
  <c r="BI16" i="20"/>
  <c r="BN16" i="20"/>
  <c r="CF16" i="20"/>
  <c r="CK16" i="20"/>
  <c r="CK22" i="20" s="1"/>
  <c r="U17" i="20"/>
  <c r="T11" i="20" s="1"/>
  <c r="U11" i="20" s="1"/>
  <c r="W11" i="20" s="1"/>
  <c r="AN17" i="20"/>
  <c r="AS17" i="20"/>
  <c r="BI17" i="20"/>
  <c r="BN17" i="20"/>
  <c r="CF17" i="20"/>
  <c r="CK17" i="20"/>
  <c r="AN18" i="20"/>
  <c r="AS18" i="20"/>
  <c r="BI18" i="20"/>
  <c r="BN18" i="20"/>
  <c r="CF18" i="20"/>
  <c r="CK18" i="20"/>
  <c r="AN19" i="20"/>
  <c r="AS19" i="20"/>
  <c r="AS29" i="20" s="1"/>
  <c r="BI19" i="20"/>
  <c r="BN19" i="20"/>
  <c r="CF19" i="20"/>
  <c r="CK19" i="20"/>
  <c r="AN20" i="20"/>
  <c r="AS20" i="20"/>
  <c r="BI20" i="20"/>
  <c r="BN20" i="20"/>
  <c r="CF20" i="20"/>
  <c r="CK20" i="20"/>
  <c r="AN21" i="20"/>
  <c r="AS21" i="20"/>
  <c r="BI21" i="20"/>
  <c r="BN21" i="20"/>
  <c r="CK21" i="20"/>
  <c r="AN22" i="20"/>
  <c r="AS22" i="20"/>
  <c r="BI22" i="20"/>
  <c r="BN22" i="20"/>
  <c r="AN23" i="20"/>
  <c r="AS23" i="20"/>
  <c r="BI23" i="20"/>
  <c r="BN23" i="20"/>
  <c r="BN29" i="20" s="1"/>
  <c r="CK23" i="20"/>
  <c r="U24" i="20"/>
  <c r="AN24" i="20"/>
  <c r="AS24" i="20"/>
  <c r="BI24" i="20"/>
  <c r="BN24" i="20"/>
  <c r="CK24" i="20"/>
  <c r="AN25" i="20"/>
  <c r="AS25" i="20"/>
  <c r="BI25" i="20"/>
  <c r="BN25" i="20"/>
  <c r="AN26" i="20"/>
  <c r="AS26" i="20"/>
  <c r="AS30" i="20" s="1"/>
  <c r="BI26" i="20"/>
  <c r="BN26" i="20"/>
  <c r="AN27" i="20"/>
  <c r="AS27" i="20"/>
  <c r="BI27" i="20"/>
  <c r="BN27" i="20"/>
  <c r="BN28" i="20"/>
  <c r="AN30" i="20"/>
  <c r="AL30" i="20" s="1"/>
  <c r="BI30" i="20"/>
  <c r="BG30" i="20" s="1"/>
  <c r="BN30" i="20"/>
  <c r="CF30" i="20"/>
  <c r="CD30" i="20" s="1"/>
  <c r="AS31" i="20"/>
  <c r="AL33" i="20"/>
  <c r="AN33" i="20" s="1"/>
  <c r="AN36" i="20" s="1"/>
  <c r="AO33" i="20"/>
  <c r="BG33" i="20"/>
  <c r="BI33" i="20"/>
  <c r="BJ33" i="20"/>
  <c r="CD33" i="20"/>
  <c r="CF33" i="20"/>
  <c r="CG33" i="20"/>
  <c r="AS34" i="20"/>
  <c r="AT34" i="20" s="1"/>
  <c r="AT37" i="20" s="1"/>
  <c r="AN31" i="20" s="1"/>
  <c r="AL31" i="20" s="1"/>
  <c r="BN34" i="20"/>
  <c r="BO34" i="20" s="1"/>
  <c r="CK34" i="20"/>
  <c r="CL34" i="20"/>
  <c r="AS35" i="20"/>
  <c r="AT35" i="20"/>
  <c r="BN35" i="20"/>
  <c r="BO35" i="20" s="1"/>
  <c r="CK35" i="20"/>
  <c r="CL35" i="20" s="1"/>
  <c r="AS36" i="20"/>
  <c r="AT36" i="20"/>
  <c r="BI36" i="20"/>
  <c r="BN36" i="20"/>
  <c r="BO36" i="20" s="1"/>
  <c r="CF36" i="20"/>
  <c r="CK36" i="20"/>
  <c r="CL36" i="20"/>
  <c r="T11" i="19"/>
  <c r="U11" i="19" s="1"/>
  <c r="W11" i="19" s="1"/>
  <c r="AN15" i="19"/>
  <c r="AT15" i="19"/>
  <c r="AU15" i="19"/>
  <c r="AV15" i="19"/>
  <c r="AW15" i="19"/>
  <c r="AX15" i="19"/>
  <c r="AY15" i="19"/>
  <c r="AZ15" i="19"/>
  <c r="BD15" i="19" s="1"/>
  <c r="BA15" i="19"/>
  <c r="BB15" i="19"/>
  <c r="BE15" i="19"/>
  <c r="BI15" i="19"/>
  <c r="BO15" i="19"/>
  <c r="BY15" i="19" s="1"/>
  <c r="BP15" i="19"/>
  <c r="BQ15" i="19"/>
  <c r="BR15" i="19"/>
  <c r="BS15" i="19"/>
  <c r="BT15" i="19"/>
  <c r="CA15" i="19" s="1"/>
  <c r="BU15" i="19"/>
  <c r="BV15" i="19"/>
  <c r="BW15" i="19"/>
  <c r="BX15" i="19"/>
  <c r="BZ15" i="19"/>
  <c r="CB15" i="19"/>
  <c r="CF15" i="19"/>
  <c r="CL15" i="19"/>
  <c r="CM15" i="19"/>
  <c r="CN15" i="19"/>
  <c r="CS15" i="19" s="1"/>
  <c r="CO15" i="19"/>
  <c r="CP15" i="19"/>
  <c r="CQ15" i="19"/>
  <c r="CR15" i="19"/>
  <c r="CT15" i="19"/>
  <c r="AN16" i="19"/>
  <c r="AS16" i="19"/>
  <c r="AS28" i="19" s="1"/>
  <c r="BI16" i="19"/>
  <c r="BN16" i="19"/>
  <c r="CF16" i="19"/>
  <c r="CK16" i="19"/>
  <c r="CK22" i="19" s="1"/>
  <c r="U17" i="19"/>
  <c r="AN17" i="19"/>
  <c r="AS17" i="19"/>
  <c r="BI17" i="19"/>
  <c r="BN17" i="19"/>
  <c r="CF17" i="19"/>
  <c r="CK17" i="19"/>
  <c r="AN18" i="19"/>
  <c r="AS18" i="19"/>
  <c r="BI18" i="19"/>
  <c r="BN18" i="19"/>
  <c r="CF18" i="19"/>
  <c r="CK18" i="19"/>
  <c r="AN19" i="19"/>
  <c r="AS19" i="19"/>
  <c r="BI19" i="19"/>
  <c r="BN19" i="19"/>
  <c r="CF19" i="19"/>
  <c r="CK19" i="19"/>
  <c r="AN20" i="19"/>
  <c r="AS20" i="19"/>
  <c r="BI20" i="19"/>
  <c r="BN20" i="19"/>
  <c r="CF20" i="19"/>
  <c r="CK20" i="19"/>
  <c r="AN21" i="19"/>
  <c r="AS21" i="19"/>
  <c r="BI21" i="19"/>
  <c r="BN21" i="19"/>
  <c r="CK21" i="19"/>
  <c r="AN22" i="19"/>
  <c r="AS22" i="19"/>
  <c r="BI22" i="19"/>
  <c r="BN22" i="19"/>
  <c r="AN23" i="19"/>
  <c r="AS23" i="19"/>
  <c r="AS30" i="19" s="1"/>
  <c r="BI23" i="19"/>
  <c r="BN23" i="19"/>
  <c r="U24" i="19"/>
  <c r="X11" i="19" s="1"/>
  <c r="Z11" i="19" s="1"/>
  <c r="AN24" i="19"/>
  <c r="AS24" i="19"/>
  <c r="BI24" i="19"/>
  <c r="BN24" i="19"/>
  <c r="CK24" i="19"/>
  <c r="AN25" i="19"/>
  <c r="AS25" i="19"/>
  <c r="BI25" i="19"/>
  <c r="BN25" i="19"/>
  <c r="AN26" i="19"/>
  <c r="AS26" i="19"/>
  <c r="BI26" i="19"/>
  <c r="BN26" i="19"/>
  <c r="AN27" i="19"/>
  <c r="AS27" i="19"/>
  <c r="BI27" i="19"/>
  <c r="BN27" i="19"/>
  <c r="AS29" i="19"/>
  <c r="BN29" i="19"/>
  <c r="AN30" i="19"/>
  <c r="AL30" i="19" s="1"/>
  <c r="BI30" i="19"/>
  <c r="BG30" i="19" s="1"/>
  <c r="BN30" i="19"/>
  <c r="CF30" i="19"/>
  <c r="CD30" i="19" s="1"/>
  <c r="AS31" i="19"/>
  <c r="AL33" i="19"/>
  <c r="AN33" i="19" s="1"/>
  <c r="AO33" i="19"/>
  <c r="BG33" i="19"/>
  <c r="BI33" i="19" s="1"/>
  <c r="BI36" i="19" s="1"/>
  <c r="BJ33" i="19"/>
  <c r="CD33" i="19"/>
  <c r="CF33" i="19" s="1"/>
  <c r="CF36" i="19" s="1"/>
  <c r="CG33" i="19"/>
  <c r="AS34" i="19"/>
  <c r="AT34" i="19" s="1"/>
  <c r="AT37" i="19" s="1"/>
  <c r="AN31" i="19" s="1"/>
  <c r="AL31" i="19" s="1"/>
  <c r="BN34" i="19"/>
  <c r="BO34" i="19"/>
  <c r="CK34" i="19"/>
  <c r="CL34" i="19" s="1"/>
  <c r="AS35" i="19"/>
  <c r="AT35" i="19"/>
  <c r="BN35" i="19"/>
  <c r="BO35" i="19"/>
  <c r="CK35" i="19"/>
  <c r="CL35" i="19"/>
  <c r="AN36" i="19"/>
  <c r="AS36" i="19"/>
  <c r="AT36" i="19"/>
  <c r="BN36" i="19"/>
  <c r="BO36" i="19" s="1"/>
  <c r="CK36" i="19"/>
  <c r="CL36" i="19" s="1"/>
  <c r="X11" i="18"/>
  <c r="Z11" i="18" s="1"/>
  <c r="AN15" i="18"/>
  <c r="AT15" i="18"/>
  <c r="BC15" i="18" s="1"/>
  <c r="AU15" i="18"/>
  <c r="AV15" i="18"/>
  <c r="AW15" i="18"/>
  <c r="AX15" i="18"/>
  <c r="AY15" i="18"/>
  <c r="AZ15" i="18"/>
  <c r="BA15" i="18"/>
  <c r="BB15" i="18"/>
  <c r="BE15" i="18"/>
  <c r="BI15" i="18"/>
  <c r="BO15" i="18"/>
  <c r="BY15" i="18" s="1"/>
  <c r="BP15" i="18"/>
  <c r="BQ15" i="18"/>
  <c r="BR15" i="18"/>
  <c r="BS15" i="18"/>
  <c r="BT15" i="18"/>
  <c r="BU15" i="18"/>
  <c r="BV15" i="18"/>
  <c r="BW15" i="18"/>
  <c r="BX15" i="18"/>
  <c r="BZ15" i="18"/>
  <c r="CA15" i="18"/>
  <c r="CB15" i="18"/>
  <c r="CF15" i="18"/>
  <c r="CL15" i="18"/>
  <c r="CM15" i="18"/>
  <c r="CS15" i="18" s="1"/>
  <c r="CN15" i="18"/>
  <c r="CO15" i="18"/>
  <c r="CP15" i="18"/>
  <c r="CQ15" i="18"/>
  <c r="CR15" i="18"/>
  <c r="CT15" i="18"/>
  <c r="AN16" i="18"/>
  <c r="AS16" i="18"/>
  <c r="BI16" i="18"/>
  <c r="BN16" i="18"/>
  <c r="CF16" i="18"/>
  <c r="CK16" i="18"/>
  <c r="CK22" i="18" s="1"/>
  <c r="U17" i="18"/>
  <c r="T11" i="18" s="1"/>
  <c r="U11" i="18" s="1"/>
  <c r="W11" i="18" s="1"/>
  <c r="AN17" i="18"/>
  <c r="AS17" i="18"/>
  <c r="AS28" i="18" s="1"/>
  <c r="BI17" i="18"/>
  <c r="BI24" i="18" s="1"/>
  <c r="BN17" i="18"/>
  <c r="CF17" i="18"/>
  <c r="CK17" i="18"/>
  <c r="AN18" i="18"/>
  <c r="AS18" i="18"/>
  <c r="BI18" i="18"/>
  <c r="BN18" i="18"/>
  <c r="CF18" i="18"/>
  <c r="CK18" i="18"/>
  <c r="AN19" i="18"/>
  <c r="AS19" i="18"/>
  <c r="BI19" i="18"/>
  <c r="BN19" i="18"/>
  <c r="CF19" i="18"/>
  <c r="CK19" i="18"/>
  <c r="AN20" i="18"/>
  <c r="AS20" i="18"/>
  <c r="BI20" i="18"/>
  <c r="BN20" i="18"/>
  <c r="CF20" i="18"/>
  <c r="CK20" i="18"/>
  <c r="AN21" i="18"/>
  <c r="AS21" i="18"/>
  <c r="BI21" i="18"/>
  <c r="BN21" i="18"/>
  <c r="CK21" i="18"/>
  <c r="AN22" i="18"/>
  <c r="AS22" i="18"/>
  <c r="BI22" i="18"/>
  <c r="BN22" i="18"/>
  <c r="AN23" i="18"/>
  <c r="AS23" i="18"/>
  <c r="BI23" i="18"/>
  <c r="BN23" i="18"/>
  <c r="U24" i="18"/>
  <c r="AN24" i="18"/>
  <c r="AS24" i="18"/>
  <c r="BN24" i="18"/>
  <c r="CK24" i="18"/>
  <c r="AN25" i="18"/>
  <c r="AS25" i="18"/>
  <c r="BI25" i="18"/>
  <c r="BN25" i="18"/>
  <c r="BN29" i="18" s="1"/>
  <c r="AN26" i="18"/>
  <c r="AS26" i="18"/>
  <c r="BI26" i="18"/>
  <c r="BN26" i="18"/>
  <c r="AN27" i="18"/>
  <c r="AS27" i="18"/>
  <c r="BI27" i="18"/>
  <c r="BN27" i="18"/>
  <c r="BN28" i="18"/>
  <c r="AS29" i="18"/>
  <c r="AN30" i="18"/>
  <c r="AL30" i="18" s="1"/>
  <c r="AS30" i="18"/>
  <c r="BI30" i="18"/>
  <c r="BG30" i="18" s="1"/>
  <c r="BN30" i="18"/>
  <c r="CF30" i="18"/>
  <c r="CD30" i="18" s="1"/>
  <c r="AS31" i="18"/>
  <c r="AL33" i="18"/>
  <c r="AN33" i="18"/>
  <c r="AN36" i="18" s="1"/>
  <c r="AO33" i="18"/>
  <c r="BG33" i="18"/>
  <c r="BI33" i="18" s="1"/>
  <c r="BJ33" i="18"/>
  <c r="CD33" i="18"/>
  <c r="CF33" i="18"/>
  <c r="CF36" i="18" s="1"/>
  <c r="CG33" i="18"/>
  <c r="AS34" i="18"/>
  <c r="AT34" i="18"/>
  <c r="BN34" i="18"/>
  <c r="BO34" i="18"/>
  <c r="CK34" i="18"/>
  <c r="CL34" i="18"/>
  <c r="AS35" i="18"/>
  <c r="AT35" i="18" s="1"/>
  <c r="BN35" i="18"/>
  <c r="BO35" i="18" s="1"/>
  <c r="CK35" i="18"/>
  <c r="CL35" i="18"/>
  <c r="AS36" i="18"/>
  <c r="AT36" i="18" s="1"/>
  <c r="BI36" i="18"/>
  <c r="BN36" i="18"/>
  <c r="BO36" i="18"/>
  <c r="CK36" i="18"/>
  <c r="CL36" i="18"/>
  <c r="T11" i="17"/>
  <c r="U11" i="17"/>
  <c r="W11" i="17" s="1"/>
  <c r="AN15" i="17"/>
  <c r="AT15" i="17"/>
  <c r="BC15" i="17" s="1"/>
  <c r="AU15" i="17"/>
  <c r="AV15" i="17"/>
  <c r="AW15" i="17"/>
  <c r="AX15" i="17"/>
  <c r="AY15" i="17"/>
  <c r="AZ15" i="17"/>
  <c r="BA15" i="17"/>
  <c r="BB15" i="17"/>
  <c r="BE15" i="17"/>
  <c r="BI15" i="17"/>
  <c r="BO15" i="17"/>
  <c r="BP15" i="17"/>
  <c r="BQ15" i="17"/>
  <c r="BR15" i="17"/>
  <c r="BS15" i="17"/>
  <c r="BT15" i="17"/>
  <c r="CA15" i="17" s="1"/>
  <c r="BU15" i="17"/>
  <c r="BV15" i="17"/>
  <c r="BW15" i="17"/>
  <c r="BX15" i="17"/>
  <c r="BY15" i="17"/>
  <c r="BZ15" i="17"/>
  <c r="CB15" i="17"/>
  <c r="CF15" i="17"/>
  <c r="CL15" i="17"/>
  <c r="CR15" i="17" s="1"/>
  <c r="CM15" i="17"/>
  <c r="CN15" i="17"/>
  <c r="CO15" i="17"/>
  <c r="CS15" i="17" s="1"/>
  <c r="CP15" i="17"/>
  <c r="CQ15" i="17"/>
  <c r="CT15" i="17"/>
  <c r="AN16" i="17"/>
  <c r="AS16" i="17"/>
  <c r="BI16" i="17"/>
  <c r="BN16" i="17"/>
  <c r="BN27" i="17" s="1"/>
  <c r="CF16" i="17"/>
  <c r="CK16" i="17"/>
  <c r="CK22" i="17" s="1"/>
  <c r="U17" i="17"/>
  <c r="AN17" i="17"/>
  <c r="AS17" i="17"/>
  <c r="BI17" i="17"/>
  <c r="BI24" i="17" s="1"/>
  <c r="BN17" i="17"/>
  <c r="BN28" i="17" s="1"/>
  <c r="CF17" i="17"/>
  <c r="CK17" i="17"/>
  <c r="AN18" i="17"/>
  <c r="AS18" i="17"/>
  <c r="BI18" i="17"/>
  <c r="BN18" i="17"/>
  <c r="CF18" i="17"/>
  <c r="CK18" i="17"/>
  <c r="AN19" i="17"/>
  <c r="AS19" i="17"/>
  <c r="BI19" i="17"/>
  <c r="BN19" i="17"/>
  <c r="CF19" i="17"/>
  <c r="CK19" i="17"/>
  <c r="AN20" i="17"/>
  <c r="AS20" i="17"/>
  <c r="BI20" i="17"/>
  <c r="BN20" i="17"/>
  <c r="CF20" i="17"/>
  <c r="CK20" i="17"/>
  <c r="AN21" i="17"/>
  <c r="AS21" i="17"/>
  <c r="BI21" i="17"/>
  <c r="BN21" i="17"/>
  <c r="CK21" i="17"/>
  <c r="AN22" i="17"/>
  <c r="AS22" i="17"/>
  <c r="BI22" i="17"/>
  <c r="BN22" i="17"/>
  <c r="BN29" i="17" s="1"/>
  <c r="AN23" i="17"/>
  <c r="AS23" i="17"/>
  <c r="AS30" i="17" s="1"/>
  <c r="BI23" i="17"/>
  <c r="BN23" i="17"/>
  <c r="U24" i="17"/>
  <c r="X11" i="17" s="1"/>
  <c r="Z11" i="17" s="1"/>
  <c r="AN24" i="17"/>
  <c r="AS24" i="17"/>
  <c r="BN24" i="17"/>
  <c r="CK24" i="17"/>
  <c r="AN25" i="17"/>
  <c r="AS25" i="17"/>
  <c r="BI25" i="17"/>
  <c r="BN25" i="17"/>
  <c r="AN26" i="17"/>
  <c r="AS26" i="17"/>
  <c r="BI26" i="17"/>
  <c r="BN26" i="17"/>
  <c r="AN27" i="17"/>
  <c r="AS27" i="17"/>
  <c r="BI27" i="17"/>
  <c r="AS28" i="17"/>
  <c r="AS29" i="17"/>
  <c r="AN30" i="17"/>
  <c r="AL30" i="17" s="1"/>
  <c r="BI30" i="17"/>
  <c r="BG30" i="17" s="1"/>
  <c r="BN30" i="17"/>
  <c r="CF30" i="17"/>
  <c r="CD30" i="17" s="1"/>
  <c r="AS31" i="17"/>
  <c r="AL33" i="17"/>
  <c r="AN33" i="17" s="1"/>
  <c r="AN36" i="17" s="1"/>
  <c r="AO33" i="17"/>
  <c r="BG33" i="17"/>
  <c r="BI33" i="17"/>
  <c r="BJ33" i="17"/>
  <c r="CD33" i="17"/>
  <c r="CF33" i="17" s="1"/>
  <c r="CF36" i="17" s="1"/>
  <c r="CG33" i="17"/>
  <c r="AS34" i="17"/>
  <c r="AT34" i="17"/>
  <c r="BN34" i="17"/>
  <c r="BO34" i="17"/>
  <c r="CK34" i="17"/>
  <c r="CL34" i="17" s="1"/>
  <c r="AS35" i="17"/>
  <c r="AT35" i="17"/>
  <c r="BN35" i="17"/>
  <c r="BO35" i="17"/>
  <c r="CK35" i="17"/>
  <c r="CL35" i="17" s="1"/>
  <c r="CL37" i="17" s="1"/>
  <c r="CF31" i="17" s="1"/>
  <c r="CD31" i="17" s="1"/>
  <c r="AS36" i="17"/>
  <c r="AT36" i="17"/>
  <c r="AT37" i="17" s="1"/>
  <c r="AN31" i="17" s="1"/>
  <c r="AL31" i="17" s="1"/>
  <c r="BI36" i="17"/>
  <c r="BN36" i="17"/>
  <c r="BO36" i="17" s="1"/>
  <c r="CK36" i="17"/>
  <c r="CL36" i="17" s="1"/>
  <c r="BO37" i="17"/>
  <c r="BI31" i="17" s="1"/>
  <c r="BG31" i="17" s="1"/>
  <c r="T11" i="16"/>
  <c r="U11" i="16"/>
  <c r="W11" i="16" s="1"/>
  <c r="Z11" i="16"/>
  <c r="AN15" i="16"/>
  <c r="AT15" i="16"/>
  <c r="AU15" i="16"/>
  <c r="AV15" i="16"/>
  <c r="AW15" i="16"/>
  <c r="BC15" i="16" s="1"/>
  <c r="AX15" i="16"/>
  <c r="AY15" i="16"/>
  <c r="AZ15" i="16"/>
  <c r="BA15" i="16"/>
  <c r="BB15" i="16"/>
  <c r="BD15" i="16"/>
  <c r="BE15" i="16"/>
  <c r="BI15" i="16"/>
  <c r="BO15" i="16"/>
  <c r="BP15" i="16"/>
  <c r="BQ15" i="16"/>
  <c r="BR15" i="16"/>
  <c r="BS15" i="16"/>
  <c r="BZ15" i="16" s="1"/>
  <c r="BT15" i="16"/>
  <c r="BU15" i="16"/>
  <c r="BV15" i="16"/>
  <c r="BW15" i="16"/>
  <c r="BX15" i="16"/>
  <c r="BY15" i="16"/>
  <c r="CB15" i="16"/>
  <c r="CF15" i="16"/>
  <c r="CL15" i="16"/>
  <c r="CR15" i="16" s="1"/>
  <c r="CM15" i="16"/>
  <c r="CN15" i="16"/>
  <c r="CO15" i="16"/>
  <c r="CP15" i="16"/>
  <c r="CQ15" i="16"/>
  <c r="CT15" i="16"/>
  <c r="AN16" i="16"/>
  <c r="AS16" i="16"/>
  <c r="BI16" i="16"/>
  <c r="BN16" i="16"/>
  <c r="BN27" i="16" s="1"/>
  <c r="CF16" i="16"/>
  <c r="CK16" i="16"/>
  <c r="CK22" i="16" s="1"/>
  <c r="U17" i="16"/>
  <c r="AN17" i="16"/>
  <c r="AS17" i="16"/>
  <c r="AS28" i="16" s="1"/>
  <c r="BI17" i="16"/>
  <c r="BI24" i="16" s="1"/>
  <c r="BN17" i="16"/>
  <c r="CF17" i="16"/>
  <c r="CK17" i="16"/>
  <c r="AN18" i="16"/>
  <c r="AS18" i="16"/>
  <c r="BI18" i="16"/>
  <c r="BN18" i="16"/>
  <c r="CF18" i="16"/>
  <c r="CK18" i="16"/>
  <c r="AN19" i="16"/>
  <c r="AS19" i="16"/>
  <c r="BI19" i="16"/>
  <c r="BN19" i="16"/>
  <c r="CF19" i="16"/>
  <c r="CK19" i="16"/>
  <c r="AN20" i="16"/>
  <c r="AS20" i="16"/>
  <c r="BI20" i="16"/>
  <c r="BN20" i="16"/>
  <c r="CF20" i="16"/>
  <c r="CK20" i="16"/>
  <c r="AN21" i="16"/>
  <c r="AS21" i="16"/>
  <c r="BI21" i="16"/>
  <c r="BN21" i="16"/>
  <c r="CK21" i="16"/>
  <c r="AN22" i="16"/>
  <c r="AS22" i="16"/>
  <c r="BI22" i="16"/>
  <c r="BN22" i="16"/>
  <c r="AN23" i="16"/>
  <c r="AS23" i="16"/>
  <c r="AS30" i="16" s="1"/>
  <c r="BI23" i="16"/>
  <c r="BN23" i="16"/>
  <c r="U24" i="16"/>
  <c r="X11" i="16" s="1"/>
  <c r="AN24" i="16"/>
  <c r="AS24" i="16"/>
  <c r="BN24" i="16"/>
  <c r="CK24" i="16"/>
  <c r="AN25" i="16"/>
  <c r="AS25" i="16"/>
  <c r="BI25" i="16"/>
  <c r="BN25" i="16"/>
  <c r="AN26" i="16"/>
  <c r="AS26" i="16"/>
  <c r="BI26" i="16"/>
  <c r="BN26" i="16"/>
  <c r="AN27" i="16"/>
  <c r="AS27" i="16"/>
  <c r="BI27" i="16"/>
  <c r="BN28" i="16"/>
  <c r="AS29" i="16"/>
  <c r="BN29" i="16"/>
  <c r="AN30" i="16"/>
  <c r="AL30" i="16" s="1"/>
  <c r="BI30" i="16"/>
  <c r="BG30" i="16" s="1"/>
  <c r="BN30" i="16"/>
  <c r="CF30" i="16"/>
  <c r="CD30" i="16" s="1"/>
  <c r="AS31" i="16"/>
  <c r="AL33" i="16"/>
  <c r="AN33" i="16"/>
  <c r="AN36" i="16" s="1"/>
  <c r="AO33" i="16"/>
  <c r="BG33" i="16"/>
  <c r="BI33" i="16"/>
  <c r="BJ33" i="16"/>
  <c r="CD33" i="16"/>
  <c r="CF33" i="16" s="1"/>
  <c r="CF36" i="16" s="1"/>
  <c r="CG33" i="16"/>
  <c r="AS34" i="16"/>
  <c r="AT34" i="16" s="1"/>
  <c r="BN34" i="16"/>
  <c r="BO34" i="16"/>
  <c r="CK34" i="16"/>
  <c r="CL34" i="16"/>
  <c r="AS35" i="16"/>
  <c r="AT35" i="16"/>
  <c r="BN35" i="16"/>
  <c r="BO35" i="16"/>
  <c r="CK35" i="16"/>
  <c r="CL35" i="16" s="1"/>
  <c r="AS36" i="16"/>
  <c r="AT36" i="16"/>
  <c r="BI36" i="16"/>
  <c r="BN36" i="16"/>
  <c r="BO36" i="16"/>
  <c r="CK36" i="16"/>
  <c r="CL36" i="16" s="1"/>
  <c r="BO37" i="16"/>
  <c r="BI31" i="16" s="1"/>
  <c r="BG31" i="16" s="1"/>
  <c r="CL37" i="16"/>
  <c r="CF31" i="16" s="1"/>
  <c r="CD31" i="16" s="1"/>
  <c r="Z11" i="15"/>
  <c r="AN15" i="15"/>
  <c r="AT15" i="15"/>
  <c r="AU15" i="15"/>
  <c r="AV15" i="15"/>
  <c r="AW15" i="15"/>
  <c r="AX15" i="15"/>
  <c r="AY15" i="15"/>
  <c r="AZ15" i="15"/>
  <c r="BA15" i="15"/>
  <c r="BB15" i="15"/>
  <c r="BC15" i="15"/>
  <c r="BD15" i="15"/>
  <c r="BE15" i="15"/>
  <c r="BI15" i="15"/>
  <c r="BO15" i="15"/>
  <c r="BP15" i="15"/>
  <c r="BQ15" i="15"/>
  <c r="BR15" i="15"/>
  <c r="BS15" i="15"/>
  <c r="BZ15" i="15" s="1"/>
  <c r="BX15" i="15"/>
  <c r="BY15" i="15"/>
  <c r="CB15" i="15"/>
  <c r="CF15" i="15"/>
  <c r="CL15" i="15"/>
  <c r="CM15" i="15"/>
  <c r="CN15" i="15"/>
  <c r="CS15" i="15" s="1"/>
  <c r="CO15" i="15"/>
  <c r="CP15" i="15"/>
  <c r="CQ15" i="15"/>
  <c r="CR15" i="15"/>
  <c r="CT15" i="15"/>
  <c r="AN16" i="15"/>
  <c r="AS16" i="15"/>
  <c r="BI16" i="15"/>
  <c r="BN16" i="15"/>
  <c r="CF16" i="15"/>
  <c r="CK16" i="15"/>
  <c r="CK22" i="15" s="1"/>
  <c r="U17" i="15"/>
  <c r="T11" i="15" s="1"/>
  <c r="U11" i="15" s="1"/>
  <c r="W11" i="15" s="1"/>
  <c r="AN17" i="15"/>
  <c r="AS17" i="15"/>
  <c r="BI17" i="15"/>
  <c r="BN17" i="15"/>
  <c r="BN28" i="15" s="1"/>
  <c r="CF17" i="15"/>
  <c r="CK17" i="15"/>
  <c r="AN18" i="15"/>
  <c r="AS18" i="15"/>
  <c r="BI18" i="15"/>
  <c r="BN18" i="15"/>
  <c r="CF18" i="15"/>
  <c r="CK18" i="15"/>
  <c r="AN19" i="15"/>
  <c r="AS19" i="15"/>
  <c r="BI19" i="15"/>
  <c r="BN19" i="15"/>
  <c r="CF19" i="15"/>
  <c r="CK19" i="15"/>
  <c r="AN20" i="15"/>
  <c r="AS20" i="15"/>
  <c r="AS29" i="15" s="1"/>
  <c r="BI20" i="15"/>
  <c r="BN20" i="15"/>
  <c r="CF20" i="15"/>
  <c r="CK20" i="15"/>
  <c r="AN21" i="15"/>
  <c r="AS21" i="15"/>
  <c r="BI21" i="15"/>
  <c r="BN21" i="15"/>
  <c r="CK21" i="15"/>
  <c r="AN22" i="15"/>
  <c r="AS22" i="15"/>
  <c r="BI22" i="15"/>
  <c r="BN22" i="15"/>
  <c r="AN23" i="15"/>
  <c r="AS23" i="15"/>
  <c r="AS30" i="15" s="1"/>
  <c r="BI23" i="15"/>
  <c r="BN23" i="15"/>
  <c r="U24" i="15"/>
  <c r="X11" i="15" s="1"/>
  <c r="AN24" i="15"/>
  <c r="AS24" i="15"/>
  <c r="BN24" i="15"/>
  <c r="CK24" i="15"/>
  <c r="AN25" i="15"/>
  <c r="AS25" i="15"/>
  <c r="BI25" i="15"/>
  <c r="BN25" i="15"/>
  <c r="BN29" i="15" s="1"/>
  <c r="AN26" i="15"/>
  <c r="AS26" i="15"/>
  <c r="BI26" i="15"/>
  <c r="BN26" i="15"/>
  <c r="AN27" i="15"/>
  <c r="AS27" i="15"/>
  <c r="BI27" i="15"/>
  <c r="BN27" i="15"/>
  <c r="AS28" i="15"/>
  <c r="AN30" i="15"/>
  <c r="AL30" i="15" s="1"/>
  <c r="BI30" i="15"/>
  <c r="BG30" i="15" s="1"/>
  <c r="BN30" i="15"/>
  <c r="CF30" i="15"/>
  <c r="CD30" i="15" s="1"/>
  <c r="AS31" i="15"/>
  <c r="AL33" i="15"/>
  <c r="AN33" i="15"/>
  <c r="AO33" i="15"/>
  <c r="BG33" i="15"/>
  <c r="BI33" i="15" s="1"/>
  <c r="BI36" i="15" s="1"/>
  <c r="BJ33" i="15"/>
  <c r="CD33" i="15"/>
  <c r="CF33" i="15"/>
  <c r="CF36" i="15" s="1"/>
  <c r="CG33" i="15"/>
  <c r="AS34" i="15"/>
  <c r="AT34" i="15"/>
  <c r="AT37" i="15" s="1"/>
  <c r="AN31" i="15" s="1"/>
  <c r="AL31" i="15" s="1"/>
  <c r="BN34" i="15"/>
  <c r="BO34" i="15" s="1"/>
  <c r="CK34" i="15"/>
  <c r="CL34" i="15" s="1"/>
  <c r="AS35" i="15"/>
  <c r="AT35" i="15" s="1"/>
  <c r="BN35" i="15"/>
  <c r="BO35" i="15"/>
  <c r="CK35" i="15"/>
  <c r="CL35" i="15" s="1"/>
  <c r="CL37" i="15" s="1"/>
  <c r="CF31" i="15" s="1"/>
  <c r="CD31" i="15" s="1"/>
  <c r="AN36" i="15"/>
  <c r="AS36" i="15"/>
  <c r="AT36" i="15"/>
  <c r="BN36" i="15"/>
  <c r="BO36" i="15" s="1"/>
  <c r="CK36" i="15"/>
  <c r="CL36" i="15"/>
  <c r="T11" i="14"/>
  <c r="U11" i="14"/>
  <c r="W11" i="14" s="1"/>
  <c r="X11" i="14"/>
  <c r="Z11" i="14"/>
  <c r="AN15" i="14"/>
  <c r="AT15" i="14"/>
  <c r="AU15" i="14"/>
  <c r="AV15" i="14"/>
  <c r="AW15" i="14"/>
  <c r="BC15" i="14" s="1"/>
  <c r="AX15" i="14"/>
  <c r="AY15" i="14"/>
  <c r="AZ15" i="14"/>
  <c r="BA15" i="14"/>
  <c r="BB15" i="14"/>
  <c r="BE15" i="14"/>
  <c r="BI15" i="14"/>
  <c r="BO15" i="14"/>
  <c r="BP15" i="14"/>
  <c r="BQ15" i="14"/>
  <c r="BR15" i="14"/>
  <c r="BS15" i="14"/>
  <c r="BZ15" i="14" s="1"/>
  <c r="BV15" i="14"/>
  <c r="CB15" i="14"/>
  <c r="CF15" i="14"/>
  <c r="CL15" i="14"/>
  <c r="CM15" i="14"/>
  <c r="CN15" i="14"/>
  <c r="CO15" i="14"/>
  <c r="CP15" i="14"/>
  <c r="CQ15" i="14"/>
  <c r="CR15" i="14"/>
  <c r="CT15" i="14"/>
  <c r="AN16" i="14"/>
  <c r="AS16" i="14"/>
  <c r="AS28" i="14" s="1"/>
  <c r="BI16" i="14"/>
  <c r="BN16" i="14"/>
  <c r="CF16" i="14"/>
  <c r="CK16" i="14"/>
  <c r="U17" i="14"/>
  <c r="AN17" i="14"/>
  <c r="AS17" i="14"/>
  <c r="BI17" i="14"/>
  <c r="BN17" i="14"/>
  <c r="CF17" i="14"/>
  <c r="CK17" i="14"/>
  <c r="AN18" i="14"/>
  <c r="AS18" i="14"/>
  <c r="AS29" i="14" s="1"/>
  <c r="BI18" i="14"/>
  <c r="BN18" i="14"/>
  <c r="CF18" i="14"/>
  <c r="CK18" i="14"/>
  <c r="AN19" i="14"/>
  <c r="AS19" i="14"/>
  <c r="BI19" i="14"/>
  <c r="BN19" i="14"/>
  <c r="CF19" i="14"/>
  <c r="CK19" i="14"/>
  <c r="AN20" i="14"/>
  <c r="AS20" i="14"/>
  <c r="BI20" i="14"/>
  <c r="BN20" i="14"/>
  <c r="CF20" i="14"/>
  <c r="CK20" i="14"/>
  <c r="AN21" i="14"/>
  <c r="AS21" i="14"/>
  <c r="BI21" i="14"/>
  <c r="BN21" i="14"/>
  <c r="CK21" i="14"/>
  <c r="AN22" i="14"/>
  <c r="AS22" i="14"/>
  <c r="BI22" i="14"/>
  <c r="BN22" i="14"/>
  <c r="CK22" i="14"/>
  <c r="AN23" i="14"/>
  <c r="AS23" i="14"/>
  <c r="BI23" i="14"/>
  <c r="BN23" i="14"/>
  <c r="CK23" i="14"/>
  <c r="U24" i="14"/>
  <c r="AN24" i="14"/>
  <c r="AS24" i="14"/>
  <c r="BN24" i="14"/>
  <c r="CK24" i="14"/>
  <c r="AN25" i="14"/>
  <c r="AS25" i="14"/>
  <c r="BI25" i="14"/>
  <c r="BN25" i="14"/>
  <c r="AN26" i="14"/>
  <c r="AS26" i="14"/>
  <c r="AS30" i="14" s="1"/>
  <c r="BI26" i="14"/>
  <c r="BN26" i="14"/>
  <c r="AN27" i="14"/>
  <c r="AS27" i="14"/>
  <c r="BI27" i="14"/>
  <c r="BU15" i="14" s="1"/>
  <c r="BN27" i="14"/>
  <c r="BN28" i="14"/>
  <c r="AN30" i="14"/>
  <c r="AL30" i="14" s="1"/>
  <c r="BI30" i="14"/>
  <c r="BG30" i="14" s="1"/>
  <c r="BN30" i="14"/>
  <c r="CF30" i="14"/>
  <c r="CD30" i="14" s="1"/>
  <c r="AS31" i="14"/>
  <c r="AL33" i="14"/>
  <c r="AN33" i="14" s="1"/>
  <c r="AN36" i="14" s="1"/>
  <c r="AO33" i="14"/>
  <c r="BG33" i="14"/>
  <c r="BI33" i="14"/>
  <c r="BI36" i="14" s="1"/>
  <c r="BJ33" i="14"/>
  <c r="CD33" i="14"/>
  <c r="CF33" i="14"/>
  <c r="CF36" i="14" s="1"/>
  <c r="CG33" i="14"/>
  <c r="AS34" i="14"/>
  <c r="AT34" i="14" s="1"/>
  <c r="BN34" i="14"/>
  <c r="BO34" i="14" s="1"/>
  <c r="BO37" i="14" s="1"/>
  <c r="BI31" i="14" s="1"/>
  <c r="BG31" i="14" s="1"/>
  <c r="CK34" i="14"/>
  <c r="CL34" i="14"/>
  <c r="AS35" i="14"/>
  <c r="AT35" i="14"/>
  <c r="BN35" i="14"/>
  <c r="BO35" i="14"/>
  <c r="CK35" i="14"/>
  <c r="CL35" i="14" s="1"/>
  <c r="CL37" i="14" s="1"/>
  <c r="CF31" i="14" s="1"/>
  <c r="CD31" i="14" s="1"/>
  <c r="AS36" i="14"/>
  <c r="AT36" i="14"/>
  <c r="BN36" i="14"/>
  <c r="BO36" i="14"/>
  <c r="CK36" i="14"/>
  <c r="CL36" i="14"/>
  <c r="X11" i="13"/>
  <c r="Z11" i="13" s="1"/>
  <c r="AN15" i="13"/>
  <c r="AT15" i="13"/>
  <c r="AU15" i="13"/>
  <c r="AV15" i="13"/>
  <c r="AW15" i="13"/>
  <c r="AX15" i="13"/>
  <c r="AY15" i="13"/>
  <c r="AZ15" i="13"/>
  <c r="BA15" i="13"/>
  <c r="BB15" i="13"/>
  <c r="BE15" i="13"/>
  <c r="BI15" i="13"/>
  <c r="BO15" i="13"/>
  <c r="BY15" i="13" s="1"/>
  <c r="BP15" i="13"/>
  <c r="BQ15" i="13"/>
  <c r="BR15" i="13"/>
  <c r="BS15" i="13"/>
  <c r="BZ15" i="13" s="1"/>
  <c r="BT15" i="13"/>
  <c r="BU15" i="13"/>
  <c r="BV15" i="13"/>
  <c r="CB15" i="13"/>
  <c r="CF15" i="13"/>
  <c r="CL15" i="13"/>
  <c r="CR15" i="13" s="1"/>
  <c r="CM15" i="13"/>
  <c r="CN15" i="13"/>
  <c r="CO15" i="13"/>
  <c r="CP15" i="13"/>
  <c r="CQ15" i="13"/>
  <c r="CT15" i="13"/>
  <c r="AN16" i="13"/>
  <c r="AS16" i="13"/>
  <c r="BI16" i="13"/>
  <c r="BN16" i="13"/>
  <c r="BN27" i="13" s="1"/>
  <c r="CF16" i="13"/>
  <c r="CK16" i="13"/>
  <c r="CK22" i="13" s="1"/>
  <c r="U17" i="13"/>
  <c r="T11" i="13" s="1"/>
  <c r="U11" i="13" s="1"/>
  <c r="W11" i="13" s="1"/>
  <c r="AN17" i="13"/>
  <c r="AS17" i="13"/>
  <c r="AS28" i="13" s="1"/>
  <c r="BI17" i="13"/>
  <c r="BN17" i="13"/>
  <c r="CF17" i="13"/>
  <c r="CK17" i="13"/>
  <c r="AN18" i="13"/>
  <c r="AS18" i="13"/>
  <c r="BI18" i="13"/>
  <c r="BN18" i="13"/>
  <c r="CF18" i="13"/>
  <c r="CK18" i="13"/>
  <c r="AN19" i="13"/>
  <c r="AS19" i="13"/>
  <c r="AS29" i="13" s="1"/>
  <c r="BI19" i="13"/>
  <c r="BN19" i="13"/>
  <c r="CF19" i="13"/>
  <c r="CK19" i="13"/>
  <c r="AN20" i="13"/>
  <c r="AS20" i="13"/>
  <c r="BI20" i="13"/>
  <c r="BN20" i="13"/>
  <c r="CF20" i="13"/>
  <c r="CK20" i="13"/>
  <c r="AN21" i="13"/>
  <c r="AS21" i="13"/>
  <c r="BI21" i="13"/>
  <c r="BN21" i="13"/>
  <c r="CK21" i="13"/>
  <c r="AN22" i="13"/>
  <c r="AS22" i="13"/>
  <c r="BI22" i="13"/>
  <c r="BN22" i="13"/>
  <c r="AN23" i="13"/>
  <c r="AS23" i="13"/>
  <c r="AS30" i="13" s="1"/>
  <c r="BI23" i="13"/>
  <c r="BN23" i="13"/>
  <c r="BN29" i="13" s="1"/>
  <c r="U24" i="13"/>
  <c r="AN24" i="13"/>
  <c r="AS24" i="13"/>
  <c r="BI24" i="13"/>
  <c r="BN24" i="13"/>
  <c r="CK24" i="13"/>
  <c r="AN25" i="13"/>
  <c r="AS25" i="13"/>
  <c r="BI25" i="13"/>
  <c r="BN25" i="13"/>
  <c r="AN26" i="13"/>
  <c r="AS26" i="13"/>
  <c r="BI26" i="13"/>
  <c r="BN26" i="13"/>
  <c r="AN27" i="13"/>
  <c r="AS27" i="13"/>
  <c r="BI27" i="13"/>
  <c r="BX15" i="13" s="1"/>
  <c r="BN28" i="13"/>
  <c r="AN30" i="13"/>
  <c r="AL30" i="13" s="1"/>
  <c r="BI30" i="13"/>
  <c r="BG30" i="13" s="1"/>
  <c r="BN30" i="13"/>
  <c r="CF30" i="13"/>
  <c r="CD30" i="13" s="1"/>
  <c r="AS31" i="13"/>
  <c r="AL33" i="13"/>
  <c r="AN33" i="13"/>
  <c r="AO33" i="13"/>
  <c r="BG33" i="13"/>
  <c r="BI33" i="13"/>
  <c r="BI36" i="13" s="1"/>
  <c r="BJ33" i="13"/>
  <c r="CD33" i="13"/>
  <c r="CF33" i="13" s="1"/>
  <c r="CF36" i="13" s="1"/>
  <c r="CG33" i="13"/>
  <c r="AS34" i="13"/>
  <c r="AT34" i="13"/>
  <c r="BN34" i="13"/>
  <c r="BO34" i="13" s="1"/>
  <c r="CK34" i="13"/>
  <c r="CL34" i="13" s="1"/>
  <c r="AS35" i="13"/>
  <c r="AT35" i="13" s="1"/>
  <c r="BN35" i="13"/>
  <c r="BO35" i="13"/>
  <c r="CK35" i="13"/>
  <c r="CL35" i="13" s="1"/>
  <c r="AN36" i="13"/>
  <c r="AS36" i="13"/>
  <c r="AT36" i="13" s="1"/>
  <c r="BN36" i="13"/>
  <c r="BO36" i="13" s="1"/>
  <c r="CK36" i="13"/>
  <c r="CL36" i="13" s="1"/>
  <c r="X11" i="12"/>
  <c r="Z11" i="12"/>
  <c r="AN15" i="12"/>
  <c r="AT15" i="12"/>
  <c r="AU15" i="12"/>
  <c r="AV15" i="12"/>
  <c r="AW15" i="12"/>
  <c r="AX15" i="12"/>
  <c r="AY15" i="12"/>
  <c r="AZ15" i="12"/>
  <c r="BA15" i="12"/>
  <c r="BB15" i="12"/>
  <c r="BE15" i="12"/>
  <c r="BI15" i="12"/>
  <c r="BO15" i="12"/>
  <c r="BP15" i="12"/>
  <c r="BQ15" i="12"/>
  <c r="BR15" i="12"/>
  <c r="BS15" i="12"/>
  <c r="BZ15" i="12" s="1"/>
  <c r="BT15" i="12"/>
  <c r="BU15" i="12"/>
  <c r="BV15" i="12"/>
  <c r="CB15" i="12"/>
  <c r="CF15" i="12"/>
  <c r="CL15" i="12"/>
  <c r="CR15" i="12" s="1"/>
  <c r="CM15" i="12"/>
  <c r="CN15" i="12"/>
  <c r="CO15" i="12"/>
  <c r="CP15" i="12"/>
  <c r="CQ15" i="12"/>
  <c r="CT15" i="12"/>
  <c r="AN16" i="12"/>
  <c r="AS16" i="12"/>
  <c r="BI16" i="12"/>
  <c r="BN16" i="12"/>
  <c r="BN27" i="12" s="1"/>
  <c r="CF16" i="12"/>
  <c r="CK16" i="12"/>
  <c r="CK22" i="12" s="1"/>
  <c r="U17" i="12"/>
  <c r="T11" i="12" s="1"/>
  <c r="U11" i="12" s="1"/>
  <c r="W11" i="12" s="1"/>
  <c r="AN17" i="12"/>
  <c r="AS17" i="12"/>
  <c r="BI17" i="12"/>
  <c r="BN17" i="12"/>
  <c r="CF17" i="12"/>
  <c r="CK17" i="12"/>
  <c r="AN18" i="12"/>
  <c r="AS18" i="12"/>
  <c r="BI18" i="12"/>
  <c r="BN18" i="12"/>
  <c r="CF18" i="12"/>
  <c r="CK18" i="12"/>
  <c r="AN19" i="12"/>
  <c r="AS19" i="12"/>
  <c r="BI19" i="12"/>
  <c r="BN19" i="12"/>
  <c r="CF19" i="12"/>
  <c r="CK19" i="12"/>
  <c r="AN20" i="12"/>
  <c r="AS20" i="12"/>
  <c r="BI20" i="12"/>
  <c r="BN20" i="12"/>
  <c r="CF20" i="12"/>
  <c r="CK20" i="12"/>
  <c r="AN21" i="12"/>
  <c r="AS21" i="12"/>
  <c r="BI21" i="12"/>
  <c r="BN21" i="12"/>
  <c r="CK21" i="12"/>
  <c r="AN22" i="12"/>
  <c r="AS22" i="12"/>
  <c r="BI22" i="12"/>
  <c r="BN22" i="12"/>
  <c r="AN23" i="12"/>
  <c r="AS23" i="12"/>
  <c r="AS30" i="12" s="1"/>
  <c r="BI23" i="12"/>
  <c r="BN23" i="12"/>
  <c r="U24" i="12"/>
  <c r="AN24" i="12"/>
  <c r="AS24" i="12"/>
  <c r="BI24" i="12"/>
  <c r="BN24" i="12"/>
  <c r="CK24" i="12"/>
  <c r="AN25" i="12"/>
  <c r="AS25" i="12"/>
  <c r="BI25" i="12"/>
  <c r="BN25" i="12"/>
  <c r="BN29" i="12" s="1"/>
  <c r="AN26" i="12"/>
  <c r="AS26" i="12"/>
  <c r="BI26" i="12"/>
  <c r="BN26" i="12"/>
  <c r="AN27" i="12"/>
  <c r="AS27" i="12"/>
  <c r="BI27" i="12"/>
  <c r="AS28" i="12"/>
  <c r="BN28" i="12"/>
  <c r="AS29" i="12"/>
  <c r="AN30" i="12"/>
  <c r="AL30" i="12" s="1"/>
  <c r="BI30" i="12"/>
  <c r="BG30" i="12" s="1"/>
  <c r="BN30" i="12"/>
  <c r="CF30" i="12"/>
  <c r="CD30" i="12" s="1"/>
  <c r="AS31" i="12"/>
  <c r="AL33" i="12"/>
  <c r="AN33" i="12"/>
  <c r="AN36" i="12" s="1"/>
  <c r="AO33" i="12"/>
  <c r="BG33" i="12"/>
  <c r="BI33" i="12"/>
  <c r="BI36" i="12" s="1"/>
  <c r="BJ33" i="12"/>
  <c r="CD33" i="12"/>
  <c r="CF33" i="12" s="1"/>
  <c r="CF36" i="12" s="1"/>
  <c r="CG33" i="12"/>
  <c r="AS34" i="12"/>
  <c r="AT34" i="12"/>
  <c r="AT37" i="12" s="1"/>
  <c r="AN31" i="12" s="1"/>
  <c r="AL31" i="12" s="1"/>
  <c r="BN34" i="12"/>
  <c r="BO34" i="12" s="1"/>
  <c r="CK34" i="12"/>
  <c r="CL34" i="12" s="1"/>
  <c r="AS35" i="12"/>
  <c r="AT35" i="12" s="1"/>
  <c r="BN35" i="12"/>
  <c r="BO35" i="12"/>
  <c r="CK35" i="12"/>
  <c r="CL35" i="12" s="1"/>
  <c r="AS36" i="12"/>
  <c r="AT36" i="12" s="1"/>
  <c r="BN36" i="12"/>
  <c r="BO36" i="12" s="1"/>
  <c r="CK36" i="12"/>
  <c r="CL36" i="12"/>
  <c r="CL37" i="12"/>
  <c r="CF31" i="12" s="1"/>
  <c r="CD31" i="12" s="1"/>
  <c r="T11" i="11"/>
  <c r="U11" i="11" s="1"/>
  <c r="W11" i="11" s="1"/>
  <c r="X11" i="11"/>
  <c r="Z11" i="11"/>
  <c r="AN15" i="11"/>
  <c r="AT15" i="11"/>
  <c r="AU15" i="11"/>
  <c r="AV15" i="11"/>
  <c r="AW15" i="11"/>
  <c r="AX15" i="11"/>
  <c r="AY15" i="11"/>
  <c r="AZ15" i="11"/>
  <c r="BA15" i="11"/>
  <c r="BB15" i="11"/>
  <c r="BE15" i="11"/>
  <c r="BI15" i="11"/>
  <c r="BO15" i="11"/>
  <c r="BY15" i="11" s="1"/>
  <c r="BP15" i="11"/>
  <c r="BQ15" i="11"/>
  <c r="BR15" i="11"/>
  <c r="BS15" i="11"/>
  <c r="BZ15" i="11"/>
  <c r="CB15" i="11"/>
  <c r="CF15" i="11"/>
  <c r="CL15" i="11"/>
  <c r="CR15" i="11" s="1"/>
  <c r="CM15" i="11"/>
  <c r="CN15" i="11"/>
  <c r="CO15" i="11"/>
  <c r="CP15" i="11"/>
  <c r="CQ15" i="11"/>
  <c r="CT15" i="11"/>
  <c r="AN16" i="11"/>
  <c r="AS16" i="11"/>
  <c r="BI16" i="11"/>
  <c r="BN16" i="11"/>
  <c r="BN27" i="11" s="1"/>
  <c r="CF16" i="11"/>
  <c r="CK16" i="11"/>
  <c r="U17" i="11"/>
  <c r="AN17" i="11"/>
  <c r="AS17" i="11"/>
  <c r="BI17" i="11"/>
  <c r="BN17" i="11"/>
  <c r="CF17" i="11"/>
  <c r="CK17" i="11"/>
  <c r="AN18" i="11"/>
  <c r="AS18" i="11"/>
  <c r="BI18" i="11"/>
  <c r="BN18" i="11"/>
  <c r="CF18" i="11"/>
  <c r="CK18" i="11"/>
  <c r="AN19" i="11"/>
  <c r="AS19" i="11"/>
  <c r="BI19" i="11"/>
  <c r="BN19" i="11"/>
  <c r="CF19" i="11"/>
  <c r="CK19" i="11"/>
  <c r="AN20" i="11"/>
  <c r="AS20" i="11"/>
  <c r="BI20" i="11"/>
  <c r="BN20" i="11"/>
  <c r="CF20" i="11"/>
  <c r="CK20" i="11"/>
  <c r="AN21" i="11"/>
  <c r="AS21" i="11"/>
  <c r="BI21" i="11"/>
  <c r="BN21" i="11"/>
  <c r="CK21" i="11"/>
  <c r="AN22" i="11"/>
  <c r="AS22" i="11"/>
  <c r="BI22" i="11"/>
  <c r="BN22" i="11"/>
  <c r="BN29" i="11" s="1"/>
  <c r="CK22" i="11"/>
  <c r="AN23" i="11"/>
  <c r="AS23" i="11"/>
  <c r="BI23" i="11"/>
  <c r="BN23" i="11"/>
  <c r="CK23" i="11"/>
  <c r="U24" i="11"/>
  <c r="AN24" i="11"/>
  <c r="AS24" i="11"/>
  <c r="BN24" i="11"/>
  <c r="CK24" i="11"/>
  <c r="AN25" i="11"/>
  <c r="AS25" i="11"/>
  <c r="AS30" i="11" s="1"/>
  <c r="BI25" i="11"/>
  <c r="BN25" i="11"/>
  <c r="AN26" i="11"/>
  <c r="AS26" i="11"/>
  <c r="BI26" i="11"/>
  <c r="BN26" i="11"/>
  <c r="AN27" i="11"/>
  <c r="AS27" i="11"/>
  <c r="BI27" i="11"/>
  <c r="AS28" i="11"/>
  <c r="BN28" i="11"/>
  <c r="AN30" i="11"/>
  <c r="AL30" i="11" s="1"/>
  <c r="BI30" i="11"/>
  <c r="BG30" i="11" s="1"/>
  <c r="BN30" i="11"/>
  <c r="CF30" i="11"/>
  <c r="CD30" i="11" s="1"/>
  <c r="AS31" i="11"/>
  <c r="AL33" i="11"/>
  <c r="AN33" i="11" s="1"/>
  <c r="AN36" i="11" s="1"/>
  <c r="AO33" i="11"/>
  <c r="BG33" i="11"/>
  <c r="BI33" i="11"/>
  <c r="BJ33" i="11"/>
  <c r="CD33" i="11"/>
  <c r="CF33" i="11"/>
  <c r="CG33" i="11"/>
  <c r="AS34" i="11"/>
  <c r="AT34" i="11"/>
  <c r="AT37" i="11" s="1"/>
  <c r="AN31" i="11" s="1"/>
  <c r="AL31" i="11" s="1"/>
  <c r="BN34" i="11"/>
  <c r="BO34" i="11"/>
  <c r="CK34" i="11"/>
  <c r="CL34" i="11"/>
  <c r="CL37" i="11" s="1"/>
  <c r="CF31" i="11" s="1"/>
  <c r="CD31" i="11" s="1"/>
  <c r="AS35" i="11"/>
  <c r="AT35" i="11"/>
  <c r="BN35" i="11"/>
  <c r="BO35" i="11" s="1"/>
  <c r="CK35" i="11"/>
  <c r="CL35" i="11"/>
  <c r="AS36" i="11"/>
  <c r="AT36" i="11" s="1"/>
  <c r="BI36" i="11"/>
  <c r="BN36" i="11"/>
  <c r="BO36" i="11"/>
  <c r="CF36" i="11"/>
  <c r="CK36" i="11"/>
  <c r="CL36" i="11"/>
  <c r="T11" i="10"/>
  <c r="U11" i="10" s="1"/>
  <c r="W11" i="10" s="1"/>
  <c r="X11" i="10"/>
  <c r="Z11" i="10" s="1"/>
  <c r="AN15" i="10"/>
  <c r="AT15" i="10"/>
  <c r="AU15" i="10"/>
  <c r="BC15" i="10" s="1"/>
  <c r="AV15" i="10"/>
  <c r="AW15" i="10"/>
  <c r="AX15" i="10"/>
  <c r="AY15" i="10"/>
  <c r="AZ15" i="10"/>
  <c r="BA15" i="10"/>
  <c r="BB15" i="10"/>
  <c r="BE15" i="10"/>
  <c r="BI15" i="10"/>
  <c r="BO15" i="10"/>
  <c r="BP15" i="10"/>
  <c r="BY15" i="10" s="1"/>
  <c r="BQ15" i="10"/>
  <c r="BR15" i="10"/>
  <c r="BS15" i="10"/>
  <c r="BW15" i="10"/>
  <c r="BZ15" i="10"/>
  <c r="CB15" i="10"/>
  <c r="CF15" i="10"/>
  <c r="CL15" i="10"/>
  <c r="CR15" i="10" s="1"/>
  <c r="CM15" i="10"/>
  <c r="CS15" i="10" s="1"/>
  <c r="CN15" i="10"/>
  <c r="CO15" i="10"/>
  <c r="CP15" i="10"/>
  <c r="CQ15" i="10"/>
  <c r="CT15" i="10"/>
  <c r="AN16" i="10"/>
  <c r="AS16" i="10"/>
  <c r="AS28" i="10" s="1"/>
  <c r="BI16" i="10"/>
  <c r="BN16" i="10"/>
  <c r="BN27" i="10" s="1"/>
  <c r="CF16" i="10"/>
  <c r="CK16" i="10"/>
  <c r="CK22" i="10" s="1"/>
  <c r="U17" i="10"/>
  <c r="AN17" i="10"/>
  <c r="AS17" i="10"/>
  <c r="BI17" i="10"/>
  <c r="BN17" i="10"/>
  <c r="BN28" i="10" s="1"/>
  <c r="CF17" i="10"/>
  <c r="CK17" i="10"/>
  <c r="AN18" i="10"/>
  <c r="AS18" i="10"/>
  <c r="BI18" i="10"/>
  <c r="BN18" i="10"/>
  <c r="CF18" i="10"/>
  <c r="CK18" i="10"/>
  <c r="AN19" i="10"/>
  <c r="AS19" i="10"/>
  <c r="BI19" i="10"/>
  <c r="BN19" i="10"/>
  <c r="CF19" i="10"/>
  <c r="CK19" i="10"/>
  <c r="AN20" i="10"/>
  <c r="AS20" i="10"/>
  <c r="BI20" i="10"/>
  <c r="BN20" i="10"/>
  <c r="CF20" i="10"/>
  <c r="CK20" i="10"/>
  <c r="AN21" i="10"/>
  <c r="AS21" i="10"/>
  <c r="BI21" i="10"/>
  <c r="BN21" i="10"/>
  <c r="CK21" i="10"/>
  <c r="AN22" i="10"/>
  <c r="AS22" i="10"/>
  <c r="AS29" i="10" s="1"/>
  <c r="BI22" i="10"/>
  <c r="BN22" i="10"/>
  <c r="AN23" i="10"/>
  <c r="AS23" i="10"/>
  <c r="BI23" i="10"/>
  <c r="BN23" i="10"/>
  <c r="U24" i="10"/>
  <c r="AN24" i="10"/>
  <c r="AS24" i="10"/>
  <c r="BI24" i="10"/>
  <c r="BN24" i="10"/>
  <c r="CK24" i="10"/>
  <c r="AN25" i="10"/>
  <c r="AS25" i="10"/>
  <c r="BI25" i="10"/>
  <c r="BN25" i="10"/>
  <c r="AN26" i="10"/>
  <c r="AS26" i="10"/>
  <c r="BI26" i="10"/>
  <c r="BN26" i="10"/>
  <c r="AN27" i="10"/>
  <c r="AS27" i="10"/>
  <c r="BI27" i="10"/>
  <c r="AN30" i="10"/>
  <c r="AL30" i="10" s="1"/>
  <c r="BI30" i="10"/>
  <c r="BG30" i="10" s="1"/>
  <c r="BN30" i="10"/>
  <c r="CF30" i="10"/>
  <c r="CD30" i="10" s="1"/>
  <c r="AN31" i="10"/>
  <c r="AL31" i="10" s="1"/>
  <c r="AS31" i="10"/>
  <c r="AL33" i="10"/>
  <c r="AN33" i="10"/>
  <c r="AO33" i="10"/>
  <c r="BG33" i="10"/>
  <c r="BI33" i="10" s="1"/>
  <c r="BI36" i="10" s="1"/>
  <c r="BJ33" i="10"/>
  <c r="CD33" i="10"/>
  <c r="CF33" i="10"/>
  <c r="CG33" i="10"/>
  <c r="AS34" i="10"/>
  <c r="AT34" i="10" s="1"/>
  <c r="BN34" i="10"/>
  <c r="BO34" i="10" s="1"/>
  <c r="CK34" i="10"/>
  <c r="CL34" i="10" s="1"/>
  <c r="CL37" i="10" s="1"/>
  <c r="CF31" i="10" s="1"/>
  <c r="CD31" i="10" s="1"/>
  <c r="AS35" i="10"/>
  <c r="AT35" i="10" s="1"/>
  <c r="AT37" i="10" s="1"/>
  <c r="BN35" i="10"/>
  <c r="BO35" i="10" s="1"/>
  <c r="CK35" i="10"/>
  <c r="CL35" i="10"/>
  <c r="AN36" i="10"/>
  <c r="AS36" i="10"/>
  <c r="AT36" i="10"/>
  <c r="BN36" i="10"/>
  <c r="BO36" i="10"/>
  <c r="CF36" i="10"/>
  <c r="CK36" i="10"/>
  <c r="CL36" i="10" s="1"/>
  <c r="T11" i="9"/>
  <c r="U11" i="9" s="1"/>
  <c r="W11" i="9"/>
  <c r="AN15" i="9"/>
  <c r="AT15" i="9"/>
  <c r="AU15" i="9"/>
  <c r="AV15" i="9"/>
  <c r="AW15" i="9"/>
  <c r="AX15" i="9"/>
  <c r="AY15" i="9"/>
  <c r="AZ15" i="9"/>
  <c r="BA15" i="9"/>
  <c r="BB15" i="9"/>
  <c r="BD15" i="9"/>
  <c r="BE15" i="9"/>
  <c r="BI15" i="9"/>
  <c r="BO15" i="9"/>
  <c r="BP15" i="9"/>
  <c r="BY15" i="9" s="1"/>
  <c r="BQ15" i="9"/>
  <c r="BR15" i="9"/>
  <c r="BS15" i="9"/>
  <c r="BV15" i="9"/>
  <c r="BX15" i="9"/>
  <c r="BZ15" i="9"/>
  <c r="CB15" i="9"/>
  <c r="CF15" i="9"/>
  <c r="CL15" i="9"/>
  <c r="CM15" i="9"/>
  <c r="CN15" i="9"/>
  <c r="CO15" i="9"/>
  <c r="CP15" i="9"/>
  <c r="CQ15" i="9"/>
  <c r="CR15" i="9"/>
  <c r="CS15" i="9"/>
  <c r="CT15" i="9"/>
  <c r="AN16" i="9"/>
  <c r="AS16" i="9"/>
  <c r="AS28" i="9" s="1"/>
  <c r="BI16" i="9"/>
  <c r="BN16" i="9"/>
  <c r="BN27" i="9" s="1"/>
  <c r="CF16" i="9"/>
  <c r="CK16" i="9"/>
  <c r="U17" i="9"/>
  <c r="AN17" i="9"/>
  <c r="AS17" i="9"/>
  <c r="BI17" i="9"/>
  <c r="BI24" i="9" s="1"/>
  <c r="BN17" i="9"/>
  <c r="CF17" i="9"/>
  <c r="CK17" i="9"/>
  <c r="AN18" i="9"/>
  <c r="AS18" i="9"/>
  <c r="BI18" i="9"/>
  <c r="BN18" i="9"/>
  <c r="CF18" i="9"/>
  <c r="CK18" i="9"/>
  <c r="AN19" i="9"/>
  <c r="AS19" i="9"/>
  <c r="BI19" i="9"/>
  <c r="BN19" i="9"/>
  <c r="CF19" i="9"/>
  <c r="CK19" i="9"/>
  <c r="AN20" i="9"/>
  <c r="AS20" i="9"/>
  <c r="BI20" i="9"/>
  <c r="BN20" i="9"/>
  <c r="CF20" i="9"/>
  <c r="CK20" i="9"/>
  <c r="AN21" i="9"/>
  <c r="AS21" i="9"/>
  <c r="BI21" i="9"/>
  <c r="BN21" i="9"/>
  <c r="CK21" i="9"/>
  <c r="AN22" i="9"/>
  <c r="AS22" i="9"/>
  <c r="BI22" i="9"/>
  <c r="BN22" i="9"/>
  <c r="CK22" i="9"/>
  <c r="AN23" i="9"/>
  <c r="AS23" i="9"/>
  <c r="AS30" i="9" s="1"/>
  <c r="BI23" i="9"/>
  <c r="BN23" i="9"/>
  <c r="CK23" i="9"/>
  <c r="U24" i="9"/>
  <c r="X11" i="9" s="1"/>
  <c r="Z11" i="9" s="1"/>
  <c r="AN24" i="9"/>
  <c r="AS24" i="9"/>
  <c r="BN24" i="9"/>
  <c r="CK24" i="9"/>
  <c r="AN25" i="9"/>
  <c r="AS25" i="9"/>
  <c r="BI25" i="9"/>
  <c r="BN25" i="9"/>
  <c r="AN26" i="9"/>
  <c r="AS26" i="9"/>
  <c r="BI26" i="9"/>
  <c r="BN26" i="9"/>
  <c r="AN27" i="9"/>
  <c r="AS27" i="9"/>
  <c r="BI27" i="9"/>
  <c r="AS29" i="9"/>
  <c r="AN30" i="9"/>
  <c r="AL30" i="9" s="1"/>
  <c r="BI30" i="9"/>
  <c r="BG30" i="9" s="1"/>
  <c r="BN30" i="9"/>
  <c r="CF30" i="9"/>
  <c r="CD30" i="9" s="1"/>
  <c r="AS31" i="9"/>
  <c r="AL33" i="9"/>
  <c r="AN33" i="9"/>
  <c r="AN36" i="9" s="1"/>
  <c r="AO33" i="9"/>
  <c r="BG33" i="9"/>
  <c r="BI33" i="9" s="1"/>
  <c r="BI36" i="9" s="1"/>
  <c r="BJ33" i="9"/>
  <c r="CD33" i="9"/>
  <c r="CF33" i="9"/>
  <c r="CF36" i="9" s="1"/>
  <c r="CG33" i="9"/>
  <c r="AS34" i="9"/>
  <c r="AT34" i="9" s="1"/>
  <c r="AT37" i="9" s="1"/>
  <c r="AN31" i="9" s="1"/>
  <c r="AL31" i="9" s="1"/>
  <c r="BN34" i="9"/>
  <c r="BO34" i="9"/>
  <c r="CK34" i="9"/>
  <c r="CL34" i="9"/>
  <c r="AS35" i="9"/>
  <c r="AT35" i="9"/>
  <c r="BN35" i="9"/>
  <c r="BO35" i="9"/>
  <c r="CK35" i="9"/>
  <c r="CL35" i="9"/>
  <c r="AS36" i="9"/>
  <c r="AT36" i="9" s="1"/>
  <c r="BN36" i="9"/>
  <c r="BO36" i="9"/>
  <c r="CK36" i="9"/>
  <c r="CL36" i="9" s="1"/>
  <c r="Z11" i="8"/>
  <c r="AN15" i="8"/>
  <c r="AT15" i="8"/>
  <c r="AU15" i="8"/>
  <c r="AV15" i="8"/>
  <c r="AW15" i="8"/>
  <c r="AX15" i="8"/>
  <c r="AY15" i="8"/>
  <c r="AZ15" i="8"/>
  <c r="BD15" i="8" s="1"/>
  <c r="BA15" i="8"/>
  <c r="BB15" i="8"/>
  <c r="BE15" i="8"/>
  <c r="BI15" i="8"/>
  <c r="BO15" i="8"/>
  <c r="BY15" i="8" s="1"/>
  <c r="BP15" i="8"/>
  <c r="BQ15" i="8"/>
  <c r="BR15" i="8"/>
  <c r="BS15" i="8"/>
  <c r="BU15" i="8"/>
  <c r="BZ15" i="8"/>
  <c r="CB15" i="8"/>
  <c r="CF15" i="8"/>
  <c r="CL15" i="8"/>
  <c r="CR15" i="8" s="1"/>
  <c r="CM15" i="8"/>
  <c r="CN15" i="8"/>
  <c r="CO15" i="8"/>
  <c r="CS15" i="8" s="1"/>
  <c r="CP15" i="8"/>
  <c r="CQ15" i="8"/>
  <c r="CT15" i="8"/>
  <c r="AN16" i="8"/>
  <c r="AS16" i="8"/>
  <c r="AS28" i="8" s="1"/>
  <c r="BI16" i="8"/>
  <c r="BN16" i="8"/>
  <c r="BN27" i="8" s="1"/>
  <c r="CF16" i="8"/>
  <c r="CK16" i="8"/>
  <c r="CK22" i="8" s="1"/>
  <c r="U17" i="8"/>
  <c r="T11" i="8" s="1"/>
  <c r="U11" i="8" s="1"/>
  <c r="W11" i="8" s="1"/>
  <c r="AN17" i="8"/>
  <c r="AS17" i="8"/>
  <c r="BI17" i="8"/>
  <c r="BN17" i="8"/>
  <c r="CF17" i="8"/>
  <c r="CK17" i="8"/>
  <c r="AN18" i="8"/>
  <c r="AS18" i="8"/>
  <c r="BI18" i="8"/>
  <c r="BN18" i="8"/>
  <c r="CF18" i="8"/>
  <c r="CK18" i="8"/>
  <c r="AN19" i="8"/>
  <c r="AS19" i="8"/>
  <c r="BI19" i="8"/>
  <c r="BN19" i="8"/>
  <c r="CF19" i="8"/>
  <c r="CK19" i="8"/>
  <c r="AN20" i="8"/>
  <c r="AS20" i="8"/>
  <c r="BI20" i="8"/>
  <c r="BN20" i="8"/>
  <c r="CF20" i="8"/>
  <c r="CK20" i="8"/>
  <c r="AN21" i="8"/>
  <c r="AS21" i="8"/>
  <c r="BI21" i="8"/>
  <c r="BN21" i="8"/>
  <c r="CK21" i="8"/>
  <c r="AN22" i="8"/>
  <c r="AS22" i="8"/>
  <c r="BI22" i="8"/>
  <c r="BI24" i="8" s="1"/>
  <c r="BN22" i="8"/>
  <c r="BN29" i="8" s="1"/>
  <c r="AN23" i="8"/>
  <c r="AS23" i="8"/>
  <c r="AS30" i="8" s="1"/>
  <c r="BI23" i="8"/>
  <c r="BN23" i="8"/>
  <c r="U24" i="8"/>
  <c r="X11" i="8" s="1"/>
  <c r="AN24" i="8"/>
  <c r="AS24" i="8"/>
  <c r="BN24" i="8"/>
  <c r="CK24" i="8"/>
  <c r="AN25" i="8"/>
  <c r="AS25" i="8"/>
  <c r="BI25" i="8"/>
  <c r="BN25" i="8"/>
  <c r="AN26" i="8"/>
  <c r="AS26" i="8"/>
  <c r="BI26" i="8"/>
  <c r="BN26" i="8"/>
  <c r="AN27" i="8"/>
  <c r="AS27" i="8"/>
  <c r="BI27" i="8"/>
  <c r="AS29" i="8"/>
  <c r="AN30" i="8"/>
  <c r="AL30" i="8" s="1"/>
  <c r="BI30" i="8"/>
  <c r="BG30" i="8" s="1"/>
  <c r="BN30" i="8"/>
  <c r="CF30" i="8"/>
  <c r="CD30" i="8" s="1"/>
  <c r="AS31" i="8"/>
  <c r="AL33" i="8"/>
  <c r="AN33" i="8"/>
  <c r="AO33" i="8"/>
  <c r="BG33" i="8"/>
  <c r="BI33" i="8"/>
  <c r="BI36" i="8" s="1"/>
  <c r="BJ33" i="8"/>
  <c r="CD33" i="8"/>
  <c r="CF33" i="8"/>
  <c r="CF36" i="8" s="1"/>
  <c r="CG33" i="8"/>
  <c r="AS34" i="8"/>
  <c r="AT34" i="8" s="1"/>
  <c r="AT37" i="8" s="1"/>
  <c r="AN31" i="8" s="1"/>
  <c r="AL31" i="8" s="1"/>
  <c r="BN34" i="8"/>
  <c r="BO34" i="8"/>
  <c r="BO37" i="8" s="1"/>
  <c r="BI31" i="8" s="1"/>
  <c r="BG31" i="8" s="1"/>
  <c r="CK34" i="8"/>
  <c r="CL34" i="8" s="1"/>
  <c r="AS35" i="8"/>
  <c r="AT35" i="8"/>
  <c r="BN35" i="8"/>
  <c r="BO35" i="8"/>
  <c r="CK35" i="8"/>
  <c r="CL35" i="8"/>
  <c r="CL37" i="8" s="1"/>
  <c r="CF31" i="8" s="1"/>
  <c r="CD31" i="8" s="1"/>
  <c r="AN36" i="8"/>
  <c r="AS36" i="8"/>
  <c r="AT36" i="8" s="1"/>
  <c r="BN36" i="8"/>
  <c r="BO36" i="8" s="1"/>
  <c r="CK36" i="8"/>
  <c r="CL36" i="8"/>
  <c r="AN15" i="7"/>
  <c r="AT15" i="7"/>
  <c r="BC15" i="7" s="1"/>
  <c r="AU15" i="7"/>
  <c r="AV15" i="7"/>
  <c r="AW15" i="7"/>
  <c r="AX15" i="7"/>
  <c r="AY15" i="7"/>
  <c r="AZ15" i="7"/>
  <c r="BA15" i="7"/>
  <c r="BB15" i="7"/>
  <c r="BE15" i="7"/>
  <c r="BI15" i="7"/>
  <c r="BO15" i="7"/>
  <c r="BP15" i="7"/>
  <c r="BQ15" i="7"/>
  <c r="BY15" i="7" s="1"/>
  <c r="BR15" i="7"/>
  <c r="BS15" i="7"/>
  <c r="BZ15" i="7" s="1"/>
  <c r="BT15" i="7"/>
  <c r="BU15" i="7"/>
  <c r="BW15" i="7"/>
  <c r="BX15" i="7"/>
  <c r="CA15" i="7"/>
  <c r="CB15" i="7"/>
  <c r="CF15" i="7"/>
  <c r="CL15" i="7"/>
  <c r="CR15" i="7" s="1"/>
  <c r="CM15" i="7"/>
  <c r="CS15" i="7" s="1"/>
  <c r="CN15" i="7"/>
  <c r="CO15" i="7"/>
  <c r="CP15" i="7"/>
  <c r="CQ15" i="7"/>
  <c r="CT15" i="7"/>
  <c r="AN16" i="7"/>
  <c r="AS16" i="7"/>
  <c r="BI16" i="7"/>
  <c r="BN16" i="7"/>
  <c r="BN27" i="7" s="1"/>
  <c r="CF16" i="7"/>
  <c r="CK16" i="7"/>
  <c r="CK22" i="7" s="1"/>
  <c r="U17" i="7"/>
  <c r="T11" i="7" s="1"/>
  <c r="U11" i="7" s="1"/>
  <c r="W11" i="7" s="1"/>
  <c r="AN17" i="7"/>
  <c r="AS17" i="7"/>
  <c r="AS28" i="7" s="1"/>
  <c r="BI17" i="7"/>
  <c r="BI24" i="7" s="1"/>
  <c r="BN17" i="7"/>
  <c r="CF17" i="7"/>
  <c r="CK17" i="7"/>
  <c r="AN18" i="7"/>
  <c r="AS18" i="7"/>
  <c r="BI18" i="7"/>
  <c r="BN18" i="7"/>
  <c r="CF18" i="7"/>
  <c r="CK18" i="7"/>
  <c r="AN19" i="7"/>
  <c r="AS19" i="7"/>
  <c r="BI19" i="7"/>
  <c r="BN19" i="7"/>
  <c r="CF19" i="7"/>
  <c r="CK19" i="7"/>
  <c r="AN20" i="7"/>
  <c r="AS20" i="7"/>
  <c r="BI20" i="7"/>
  <c r="BN20" i="7"/>
  <c r="CF20" i="7"/>
  <c r="CK20" i="7"/>
  <c r="AN21" i="7"/>
  <c r="AS21" i="7"/>
  <c r="BI21" i="7"/>
  <c r="BN21" i="7"/>
  <c r="CK21" i="7"/>
  <c r="AN22" i="7"/>
  <c r="AS22" i="7"/>
  <c r="BI22" i="7"/>
  <c r="BN22" i="7"/>
  <c r="BN29" i="7" s="1"/>
  <c r="AN23" i="7"/>
  <c r="AS23" i="7"/>
  <c r="AS30" i="7" s="1"/>
  <c r="BI23" i="7"/>
  <c r="BN23" i="7"/>
  <c r="U24" i="7"/>
  <c r="X11" i="7" s="1"/>
  <c r="Z11" i="7" s="1"/>
  <c r="AN24" i="7"/>
  <c r="AS24" i="7"/>
  <c r="BN24" i="7"/>
  <c r="CK24" i="7"/>
  <c r="AN25" i="7"/>
  <c r="AS25" i="7"/>
  <c r="BI25" i="7"/>
  <c r="BN25" i="7"/>
  <c r="AN26" i="7"/>
  <c r="AS26" i="7"/>
  <c r="BI26" i="7"/>
  <c r="BN26" i="7"/>
  <c r="AN27" i="7"/>
  <c r="AS27" i="7"/>
  <c r="BI27" i="7"/>
  <c r="BV15" i="7" s="1"/>
  <c r="BN28" i="7"/>
  <c r="AS29" i="7"/>
  <c r="AN30" i="7"/>
  <c r="AL30" i="7" s="1"/>
  <c r="BI30" i="7"/>
  <c r="BG30" i="7" s="1"/>
  <c r="BN30" i="7"/>
  <c r="CF30" i="7"/>
  <c r="CD30" i="7" s="1"/>
  <c r="AS31" i="7"/>
  <c r="AL33" i="7"/>
  <c r="AN33" i="7" s="1"/>
  <c r="AN36" i="7" s="1"/>
  <c r="AO33" i="7"/>
  <c r="BG33" i="7"/>
  <c r="BI33" i="7"/>
  <c r="BI36" i="7" s="1"/>
  <c r="BJ33" i="7"/>
  <c r="CD33" i="7"/>
  <c r="CF33" i="7" s="1"/>
  <c r="CF36" i="7" s="1"/>
  <c r="CG33" i="7"/>
  <c r="AS34" i="7"/>
  <c r="AT34" i="7" s="1"/>
  <c r="BN34" i="7"/>
  <c r="BO34" i="7"/>
  <c r="CK34" i="7"/>
  <c r="CL34" i="7"/>
  <c r="AS35" i="7"/>
  <c r="AT35" i="7"/>
  <c r="BN35" i="7"/>
  <c r="BO35" i="7"/>
  <c r="CK35" i="7"/>
  <c r="CL35" i="7" s="1"/>
  <c r="AS36" i="7"/>
  <c r="AT36" i="7"/>
  <c r="BN36" i="7"/>
  <c r="BO36" i="7" s="1"/>
  <c r="CK36" i="7"/>
  <c r="CL36" i="7"/>
  <c r="AT37" i="7"/>
  <c r="AN31" i="7" s="1"/>
  <c r="AL31" i="7" s="1"/>
  <c r="T11" i="6"/>
  <c r="CF16" i="6" s="1"/>
  <c r="AN15" i="6"/>
  <c r="AT15" i="6"/>
  <c r="AU15" i="6"/>
  <c r="AV15" i="6"/>
  <c r="AW15" i="6"/>
  <c r="AX15" i="6"/>
  <c r="AY15" i="6"/>
  <c r="AZ15" i="6"/>
  <c r="BA15" i="6"/>
  <c r="BB15" i="6"/>
  <c r="BE15" i="6"/>
  <c r="BI15" i="6"/>
  <c r="BO15" i="6"/>
  <c r="BP15" i="6"/>
  <c r="BQ15" i="6"/>
  <c r="BR15" i="6"/>
  <c r="BS15" i="6"/>
  <c r="BU15" i="6"/>
  <c r="BV15" i="6"/>
  <c r="BZ15" i="6"/>
  <c r="CB15" i="6"/>
  <c r="CF15" i="6"/>
  <c r="CL15" i="6"/>
  <c r="CR15" i="6" s="1"/>
  <c r="CM15" i="6"/>
  <c r="CS15" i="6" s="1"/>
  <c r="CP15" i="6"/>
  <c r="CQ15" i="6"/>
  <c r="AN16" i="6"/>
  <c r="AS16" i="6"/>
  <c r="BI16" i="6"/>
  <c r="BN16" i="6"/>
  <c r="U17" i="6"/>
  <c r="AN17" i="6"/>
  <c r="AS17" i="6"/>
  <c r="BI17" i="6"/>
  <c r="BN17" i="6"/>
  <c r="CF17" i="6"/>
  <c r="CN15" i="6" s="1"/>
  <c r="CK17" i="6"/>
  <c r="AN18" i="6"/>
  <c r="AS18" i="6"/>
  <c r="BI18" i="6"/>
  <c r="BN18" i="6"/>
  <c r="AN19" i="6"/>
  <c r="AS19" i="6"/>
  <c r="BI19" i="6"/>
  <c r="BN19" i="6"/>
  <c r="CF19" i="6"/>
  <c r="CK19" i="6"/>
  <c r="AN20" i="6"/>
  <c r="AS20" i="6"/>
  <c r="AS29" i="6" s="1"/>
  <c r="BI20" i="6"/>
  <c r="BN20" i="6"/>
  <c r="CF20" i="6"/>
  <c r="CK16" i="6" s="1"/>
  <c r="CK22" i="6" s="1"/>
  <c r="AN21" i="6"/>
  <c r="AS21" i="6"/>
  <c r="BI21" i="6"/>
  <c r="BN21" i="6"/>
  <c r="AN22" i="6"/>
  <c r="AS22" i="6"/>
  <c r="BI22" i="6"/>
  <c r="BI24" i="6" s="1"/>
  <c r="BN22" i="6"/>
  <c r="BN29" i="6" s="1"/>
  <c r="AN23" i="6"/>
  <c r="AS23" i="6"/>
  <c r="BI23" i="6"/>
  <c r="BN23" i="6"/>
  <c r="U24" i="6"/>
  <c r="X11" i="6" s="1"/>
  <c r="CF18" i="6" s="1"/>
  <c r="AN24" i="6"/>
  <c r="AS24" i="6"/>
  <c r="BN24" i="6"/>
  <c r="AN25" i="6"/>
  <c r="AS25" i="6"/>
  <c r="BI25" i="6"/>
  <c r="BN25" i="6"/>
  <c r="AN26" i="6"/>
  <c r="AS26" i="6"/>
  <c r="BI26" i="6"/>
  <c r="BN26" i="6"/>
  <c r="AN27" i="6"/>
  <c r="AS27" i="6"/>
  <c r="BI27" i="6"/>
  <c r="BX15" i="6" s="1"/>
  <c r="BN27" i="6"/>
  <c r="AS28" i="6"/>
  <c r="BN28" i="6"/>
  <c r="AN30" i="6"/>
  <c r="AL30" i="6" s="1"/>
  <c r="BI30" i="6"/>
  <c r="BG30" i="6" s="1"/>
  <c r="BN30" i="6"/>
  <c r="AS31" i="6"/>
  <c r="AL33" i="6"/>
  <c r="AN33" i="6" s="1"/>
  <c r="AN36" i="6" s="1"/>
  <c r="AO33" i="6"/>
  <c r="BG33" i="6"/>
  <c r="BI33" i="6" s="1"/>
  <c r="BI36" i="6" s="1"/>
  <c r="BJ33" i="6"/>
  <c r="CG33" i="6"/>
  <c r="AS34" i="6"/>
  <c r="AT34" i="6" s="1"/>
  <c r="BN34" i="6"/>
  <c r="BO34" i="6"/>
  <c r="CK34" i="6"/>
  <c r="CL34" i="6"/>
  <c r="CL37" i="6" s="1"/>
  <c r="CF31" i="6" s="1"/>
  <c r="CD31" i="6" s="1"/>
  <c r="AS35" i="6"/>
  <c r="AT35" i="6" s="1"/>
  <c r="BN35" i="6"/>
  <c r="BO35" i="6"/>
  <c r="CK35" i="6"/>
  <c r="CL35" i="6" s="1"/>
  <c r="AS36" i="6"/>
  <c r="AT36" i="6" s="1"/>
  <c r="BN36" i="6"/>
  <c r="BO36" i="6"/>
  <c r="CK36" i="6"/>
  <c r="CL36" i="6" s="1"/>
  <c r="T11" i="5"/>
  <c r="BI16" i="5" s="1"/>
  <c r="AN15" i="5"/>
  <c r="AT15" i="5"/>
  <c r="BC15" i="5" s="1"/>
  <c r="AU15" i="5"/>
  <c r="AV15" i="5"/>
  <c r="AW15" i="5"/>
  <c r="AX15" i="5"/>
  <c r="BD15" i="5" s="1"/>
  <c r="AY15" i="5"/>
  <c r="AZ15" i="5"/>
  <c r="BA15" i="5"/>
  <c r="BB15" i="5"/>
  <c r="BE15" i="5"/>
  <c r="BI15" i="5"/>
  <c r="BR15" i="5"/>
  <c r="CF15" i="5"/>
  <c r="CL15" i="5"/>
  <c r="CM15" i="5"/>
  <c r="CN15" i="5"/>
  <c r="CO15" i="5"/>
  <c r="CP15" i="5"/>
  <c r="CQ15" i="5"/>
  <c r="CR15" i="5"/>
  <c r="CT15" i="5"/>
  <c r="AN16" i="5"/>
  <c r="AS16" i="5"/>
  <c r="CF16" i="5"/>
  <c r="CK16" i="5"/>
  <c r="CK22" i="5" s="1"/>
  <c r="U17" i="5"/>
  <c r="AN17" i="5"/>
  <c r="AS17" i="5"/>
  <c r="BI17" i="5"/>
  <c r="CF17" i="5"/>
  <c r="CK17" i="5"/>
  <c r="CK23" i="5" s="1"/>
  <c r="AN18" i="5"/>
  <c r="AS18" i="5"/>
  <c r="BI18" i="5"/>
  <c r="CF18" i="5"/>
  <c r="CK18" i="5"/>
  <c r="AN19" i="5"/>
  <c r="AS19" i="5"/>
  <c r="BI19" i="5"/>
  <c r="CF19" i="5"/>
  <c r="CK19" i="5"/>
  <c r="AN20" i="5"/>
  <c r="AS20" i="5"/>
  <c r="BI20" i="5"/>
  <c r="CF20" i="5"/>
  <c r="CK20" i="5"/>
  <c r="AN21" i="5"/>
  <c r="AS21" i="5"/>
  <c r="BI21" i="5"/>
  <c r="CK21" i="5"/>
  <c r="AN22" i="5"/>
  <c r="AS22" i="5"/>
  <c r="BI22" i="5"/>
  <c r="AN23" i="5"/>
  <c r="AS23" i="5"/>
  <c r="BI23" i="5"/>
  <c r="U24" i="5"/>
  <c r="X11" i="5" s="1"/>
  <c r="AN24" i="5"/>
  <c r="AS24" i="5"/>
  <c r="CK24" i="5"/>
  <c r="AN25" i="5"/>
  <c r="AS25" i="5"/>
  <c r="BI25" i="5"/>
  <c r="BI26" i="5" s="1"/>
  <c r="AN26" i="5"/>
  <c r="AS26" i="5"/>
  <c r="AN27" i="5"/>
  <c r="AS27" i="5"/>
  <c r="AS29" i="5"/>
  <c r="AN30" i="5"/>
  <c r="AL30" i="5" s="1"/>
  <c r="AS30" i="5"/>
  <c r="CF30" i="5"/>
  <c r="CD30" i="5" s="1"/>
  <c r="AS31" i="5"/>
  <c r="AL33" i="5"/>
  <c r="AN33" i="5"/>
  <c r="AN36" i="5" s="1"/>
  <c r="AO33" i="5"/>
  <c r="BJ33" i="5"/>
  <c r="CD33" i="5"/>
  <c r="CF33" i="5" s="1"/>
  <c r="CF36" i="5" s="1"/>
  <c r="CG33" i="5"/>
  <c r="AS34" i="5"/>
  <c r="AT34" i="5"/>
  <c r="BN34" i="5"/>
  <c r="BO34" i="5"/>
  <c r="BO37" i="5" s="1"/>
  <c r="BI31" i="5" s="1"/>
  <c r="BG31" i="5" s="1"/>
  <c r="CK34" i="5"/>
  <c r="CL34" i="5"/>
  <c r="AS35" i="5"/>
  <c r="AT35" i="5" s="1"/>
  <c r="BN35" i="5"/>
  <c r="BO35" i="5"/>
  <c r="CK35" i="5"/>
  <c r="CL35" i="5" s="1"/>
  <c r="CL37" i="5" s="1"/>
  <c r="CF31" i="5" s="1"/>
  <c r="CD31" i="5" s="1"/>
  <c r="AS36" i="5"/>
  <c r="AT36" i="5" s="1"/>
  <c r="BN36" i="5"/>
  <c r="BO36" i="5"/>
  <c r="CK36" i="5"/>
  <c r="CL36" i="5" s="1"/>
  <c r="X11" i="4"/>
  <c r="AN20" i="4" s="1"/>
  <c r="AN15" i="4"/>
  <c r="AT15" i="4"/>
  <c r="AU15" i="4"/>
  <c r="AV15" i="4"/>
  <c r="BI15" i="4"/>
  <c r="BO15" i="4"/>
  <c r="BY15" i="4" s="1"/>
  <c r="BP15" i="4"/>
  <c r="BQ15" i="4"/>
  <c r="BR15" i="4"/>
  <c r="BS15" i="4"/>
  <c r="BZ15" i="4"/>
  <c r="CB15" i="4"/>
  <c r="CF15" i="4"/>
  <c r="CL15" i="4"/>
  <c r="CR15" i="4" s="1"/>
  <c r="CM15" i="4"/>
  <c r="CN15" i="4"/>
  <c r="CO15" i="4"/>
  <c r="CS15" i="4" s="1"/>
  <c r="CP15" i="4"/>
  <c r="CQ15" i="4"/>
  <c r="CT15" i="4"/>
  <c r="AS16" i="4"/>
  <c r="BI16" i="4"/>
  <c r="BN16" i="4"/>
  <c r="BN27" i="4" s="1"/>
  <c r="CF16" i="4"/>
  <c r="CK16" i="4"/>
  <c r="CK22" i="4" s="1"/>
  <c r="U17" i="4"/>
  <c r="T11" i="4" s="1"/>
  <c r="AN16" i="4" s="1"/>
  <c r="AN17" i="4"/>
  <c r="AX15" i="4" s="1"/>
  <c r="BI17" i="4"/>
  <c r="BN17" i="4"/>
  <c r="CF17" i="4"/>
  <c r="CK17" i="4"/>
  <c r="AN18" i="4"/>
  <c r="AS18" i="4"/>
  <c r="BI18" i="4"/>
  <c r="BN18" i="4"/>
  <c r="CF18" i="4"/>
  <c r="CK18" i="4"/>
  <c r="CK23" i="4" s="1"/>
  <c r="AN19" i="4"/>
  <c r="BI19" i="4"/>
  <c r="BN19" i="4"/>
  <c r="CF19" i="4"/>
  <c r="CK19" i="4"/>
  <c r="BI20" i="4"/>
  <c r="BN20" i="4"/>
  <c r="CF20" i="4"/>
  <c r="CK20" i="4"/>
  <c r="AN21" i="4"/>
  <c r="BI21" i="4"/>
  <c r="BN21" i="4"/>
  <c r="CK21" i="4"/>
  <c r="AN22" i="4"/>
  <c r="AS22" i="4" s="1"/>
  <c r="BI22" i="4"/>
  <c r="BN22" i="4"/>
  <c r="BN29" i="4" s="1"/>
  <c r="AN23" i="4"/>
  <c r="AS23" i="4"/>
  <c r="BI23" i="4"/>
  <c r="BN23" i="4"/>
  <c r="U24" i="4"/>
  <c r="AN24" i="4"/>
  <c r="BI24" i="4"/>
  <c r="BN24" i="4"/>
  <c r="CK24" i="4"/>
  <c r="BI25" i="4"/>
  <c r="BN25" i="4"/>
  <c r="AS26" i="4"/>
  <c r="BI26" i="4"/>
  <c r="BN26" i="4"/>
  <c r="AS27" i="4"/>
  <c r="BI27" i="4"/>
  <c r="BV15" i="4" s="1"/>
  <c r="BI30" i="4"/>
  <c r="BG30" i="4" s="1"/>
  <c r="BN30" i="4"/>
  <c r="CF30" i="4"/>
  <c r="CD30" i="4" s="1"/>
  <c r="AO33" i="4"/>
  <c r="BG33" i="4"/>
  <c r="BI33" i="4" s="1"/>
  <c r="BI36" i="4" s="1"/>
  <c r="BJ33" i="4"/>
  <c r="CD33" i="4"/>
  <c r="CF33" i="4"/>
  <c r="CF36" i="4" s="1"/>
  <c r="CG33" i="4"/>
  <c r="AS34" i="4"/>
  <c r="AT34" i="4" s="1"/>
  <c r="AT37" i="4" s="1"/>
  <c r="AN31" i="4" s="1"/>
  <c r="AL31" i="4" s="1"/>
  <c r="BN34" i="4"/>
  <c r="BO34" i="4"/>
  <c r="CK34" i="4"/>
  <c r="CL34" i="4" s="1"/>
  <c r="AS35" i="4"/>
  <c r="AT35" i="4" s="1"/>
  <c r="BN35" i="4"/>
  <c r="BO35" i="4" s="1"/>
  <c r="CK35" i="4"/>
  <c r="CL35" i="4" s="1"/>
  <c r="AS36" i="4"/>
  <c r="AT36" i="4" s="1"/>
  <c r="BN36" i="4"/>
  <c r="BO36" i="4"/>
  <c r="CK36" i="4"/>
  <c r="CL36" i="4"/>
  <c r="B2" i="3"/>
  <c r="B10" i="3"/>
  <c r="C10" i="3"/>
  <c r="D10" i="3"/>
  <c r="E10" i="3"/>
  <c r="F10" i="3"/>
  <c r="H10" i="3"/>
  <c r="I10" i="3"/>
  <c r="B11" i="3"/>
  <c r="C11" i="3"/>
  <c r="E11" i="3" s="1"/>
  <c r="G11" i="3" s="1"/>
  <c r="D11" i="3"/>
  <c r="F11" i="3"/>
  <c r="H11" i="3"/>
  <c r="I11" i="3"/>
  <c r="B12" i="3"/>
  <c r="C12" i="3"/>
  <c r="D12" i="3"/>
  <c r="E12" i="3"/>
  <c r="F12" i="3"/>
  <c r="G12" i="3"/>
  <c r="H12" i="3"/>
  <c r="I12" i="3"/>
  <c r="B13" i="3"/>
  <c r="C13" i="3"/>
  <c r="D13" i="3"/>
  <c r="E13" i="3"/>
  <c r="G13" i="3" s="1"/>
  <c r="F13" i="3"/>
  <c r="H13" i="3"/>
  <c r="I13" i="3"/>
  <c r="B14" i="3"/>
  <c r="C14" i="3"/>
  <c r="E14" i="3" s="1"/>
  <c r="G14" i="3" s="1"/>
  <c r="D14" i="3"/>
  <c r="F14" i="3"/>
  <c r="H14" i="3"/>
  <c r="I14" i="3"/>
  <c r="B15" i="3"/>
  <c r="C15" i="3"/>
  <c r="D15" i="3"/>
  <c r="E15" i="3"/>
  <c r="F15" i="3"/>
  <c r="G15" i="3"/>
  <c r="H15" i="3"/>
  <c r="I15" i="3"/>
  <c r="B16" i="3"/>
  <c r="C16" i="3"/>
  <c r="D16" i="3"/>
  <c r="E16" i="3"/>
  <c r="G16" i="3" s="1"/>
  <c r="F16" i="3"/>
  <c r="H16" i="3"/>
  <c r="I16" i="3"/>
  <c r="B17" i="3"/>
  <c r="C17" i="3"/>
  <c r="D17" i="3"/>
  <c r="E17" i="3"/>
  <c r="F17" i="3"/>
  <c r="H17" i="3"/>
  <c r="I17" i="3"/>
  <c r="B18" i="3"/>
  <c r="C18" i="3"/>
  <c r="D18" i="3"/>
  <c r="E18" i="3"/>
  <c r="F18" i="3"/>
  <c r="G18" i="3"/>
  <c r="H18" i="3"/>
  <c r="I18" i="3"/>
  <c r="B19" i="3"/>
  <c r="C19" i="3"/>
  <c r="D19" i="3"/>
  <c r="E19" i="3"/>
  <c r="G19" i="3" s="1"/>
  <c r="F19" i="3"/>
  <c r="H19" i="3"/>
  <c r="I19" i="3"/>
  <c r="B20" i="3"/>
  <c r="C20" i="3"/>
  <c r="D20" i="3"/>
  <c r="E20" i="3"/>
  <c r="F20" i="3"/>
  <c r="H20" i="3"/>
  <c r="I20" i="3"/>
  <c r="B21" i="3"/>
  <c r="C21" i="3"/>
  <c r="D21" i="3"/>
  <c r="E21" i="3"/>
  <c r="G21" i="3" s="1"/>
  <c r="F21" i="3"/>
  <c r="H21" i="3"/>
  <c r="I21" i="3"/>
  <c r="B22" i="3"/>
  <c r="C22" i="3"/>
  <c r="D22" i="3"/>
  <c r="E22" i="3"/>
  <c r="G22" i="3" s="1"/>
  <c r="F22" i="3"/>
  <c r="H22" i="3"/>
  <c r="I22" i="3"/>
  <c r="B23" i="3"/>
  <c r="C23" i="3"/>
  <c r="D23" i="3"/>
  <c r="E23" i="3" s="1"/>
  <c r="G23" i="3" s="1"/>
  <c r="F23" i="3"/>
  <c r="H23" i="3"/>
  <c r="I23" i="3"/>
  <c r="B24" i="3"/>
  <c r="C24" i="3"/>
  <c r="D24" i="3"/>
  <c r="E24" i="3" s="1"/>
  <c r="G24" i="3" s="1"/>
  <c r="F24" i="3"/>
  <c r="H24" i="3"/>
  <c r="I24" i="3"/>
  <c r="B25" i="3"/>
  <c r="C25" i="3"/>
  <c r="D25" i="3"/>
  <c r="E25" i="3"/>
  <c r="F25" i="3"/>
  <c r="H25" i="3"/>
  <c r="I25" i="3"/>
  <c r="B26" i="3"/>
  <c r="C26" i="3"/>
  <c r="D26" i="3"/>
  <c r="E26" i="3" s="1"/>
  <c r="G26" i="3" s="1"/>
  <c r="F26" i="3"/>
  <c r="H26" i="3"/>
  <c r="I26" i="3"/>
  <c r="B27" i="3"/>
  <c r="C27" i="3"/>
  <c r="D27" i="3"/>
  <c r="E27" i="3"/>
  <c r="G27" i="3" s="1"/>
  <c r="F27" i="3"/>
  <c r="H27" i="3"/>
  <c r="I27" i="3"/>
  <c r="B28" i="3"/>
  <c r="C28" i="3"/>
  <c r="D28" i="3"/>
  <c r="E28" i="3"/>
  <c r="F28" i="3"/>
  <c r="H28" i="3"/>
  <c r="I28" i="3"/>
  <c r="B29" i="3"/>
  <c r="C29" i="3"/>
  <c r="E29" i="3" s="1"/>
  <c r="G29" i="3" s="1"/>
  <c r="D29" i="3"/>
  <c r="F29" i="3"/>
  <c r="H29" i="3"/>
  <c r="I29" i="3"/>
  <c r="C56" i="3"/>
  <c r="C84" i="3"/>
  <c r="C110" i="3"/>
  <c r="F118" i="3"/>
  <c r="F138" i="3" s="1"/>
  <c r="F119" i="3"/>
  <c r="F120" i="3"/>
  <c r="F121" i="3"/>
  <c r="F122" i="3"/>
  <c r="F123" i="3"/>
  <c r="F124" i="3"/>
  <c r="F125" i="3"/>
  <c r="F126" i="3"/>
  <c r="F127" i="3"/>
  <c r="F128" i="3"/>
  <c r="F129" i="3"/>
  <c r="F130" i="3"/>
  <c r="F131" i="3"/>
  <c r="F132" i="3"/>
  <c r="F133" i="3"/>
  <c r="F134" i="3"/>
  <c r="F135" i="3"/>
  <c r="F136" i="3"/>
  <c r="F137" i="3"/>
  <c r="F144" i="3"/>
  <c r="F145" i="3"/>
  <c r="F146" i="3"/>
  <c r="F147" i="3"/>
  <c r="F148" i="3"/>
  <c r="F149" i="3"/>
  <c r="F150" i="3"/>
  <c r="F151" i="3"/>
  <c r="F152" i="3"/>
  <c r="F153" i="3"/>
  <c r="F154" i="3"/>
  <c r="F155" i="3"/>
  <c r="F156" i="3"/>
  <c r="F157" i="3"/>
  <c r="F158" i="3"/>
  <c r="F159" i="3"/>
  <c r="F160" i="3"/>
  <c r="F161" i="3"/>
  <c r="F162" i="3"/>
  <c r="F163" i="3"/>
  <c r="C190" i="3"/>
  <c r="AT37" i="22" l="1"/>
  <c r="AN31" i="22" s="1"/>
  <c r="AL31" i="22" s="1"/>
  <c r="CL37" i="13"/>
  <c r="CF31" i="13" s="1"/>
  <c r="CD31" i="13" s="1"/>
  <c r="CL37" i="4"/>
  <c r="CF31" i="4" s="1"/>
  <c r="CD31" i="4" s="1"/>
  <c r="BO37" i="4"/>
  <c r="BI31" i="4" s="1"/>
  <c r="BG31" i="4" s="1"/>
  <c r="BO37" i="20"/>
  <c r="BI31" i="20" s="1"/>
  <c r="BG31" i="20" s="1"/>
  <c r="CL37" i="9"/>
  <c r="CF31" i="9" s="1"/>
  <c r="CD31" i="9" s="1"/>
  <c r="BW15" i="11"/>
  <c r="BV15" i="11"/>
  <c r="BX15" i="11"/>
  <c r="BT15" i="14"/>
  <c r="CS15" i="21"/>
  <c r="G28" i="3"/>
  <c r="AN26" i="4"/>
  <c r="AN27" i="4" s="1"/>
  <c r="CT15" i="6"/>
  <c r="CA15" i="16"/>
  <c r="CL37" i="18"/>
  <c r="CF31" i="18" s="1"/>
  <c r="CD31" i="18" s="1"/>
  <c r="CK23" i="18"/>
  <c r="BC15" i="19"/>
  <c r="CS15" i="20"/>
  <c r="AS20" i="4"/>
  <c r="CS15" i="5"/>
  <c r="CS15" i="12"/>
  <c r="BI24" i="14"/>
  <c r="BT15" i="15"/>
  <c r="BU15" i="15"/>
  <c r="BV15" i="15"/>
  <c r="BW15" i="15"/>
  <c r="CK23" i="19"/>
  <c r="BN17" i="5"/>
  <c r="BN24" i="5"/>
  <c r="BI27" i="5"/>
  <c r="G17" i="3"/>
  <c r="BC15" i="8"/>
  <c r="BD15" i="14"/>
  <c r="BN21" i="5"/>
  <c r="BO37" i="6"/>
  <c r="BI31" i="6" s="1"/>
  <c r="BG31" i="6" s="1"/>
  <c r="CL37" i="7"/>
  <c r="CF31" i="7" s="1"/>
  <c r="CD31" i="7" s="1"/>
  <c r="CK23" i="7"/>
  <c r="BV15" i="8"/>
  <c r="BW15" i="8"/>
  <c r="BX15" i="8"/>
  <c r="CK23" i="8"/>
  <c r="BN29" i="9"/>
  <c r="BI24" i="11"/>
  <c r="AT37" i="16"/>
  <c r="AN31" i="16" s="1"/>
  <c r="AL31" i="16" s="1"/>
  <c r="BD15" i="17"/>
  <c r="BO37" i="18"/>
  <c r="BI31" i="18" s="1"/>
  <c r="BG31" i="18" s="1"/>
  <c r="AS29" i="11"/>
  <c r="CS15" i="13"/>
  <c r="G25" i="3"/>
  <c r="G10" i="3"/>
  <c r="G30" i="3" s="1"/>
  <c r="B195" i="3" s="1"/>
  <c r="BY15" i="12"/>
  <c r="BO37" i="15"/>
  <c r="BI31" i="15" s="1"/>
  <c r="BG31" i="15" s="1"/>
  <c r="BB15" i="4"/>
  <c r="BN23" i="5"/>
  <c r="BC15" i="11"/>
  <c r="CK23" i="13"/>
  <c r="CA15" i="13"/>
  <c r="AT37" i="14"/>
  <c r="AN31" i="14" s="1"/>
  <c r="AL31" i="14" s="1"/>
  <c r="CK23" i="16"/>
  <c r="CS15" i="16"/>
  <c r="BN28" i="19"/>
  <c r="AS28" i="22"/>
  <c r="BS15" i="5"/>
  <c r="BZ15" i="5" s="1"/>
  <c r="BI24" i="5"/>
  <c r="BN16" i="5" s="1"/>
  <c r="BN27" i="5" s="1"/>
  <c r="BO15" i="5"/>
  <c r="BD15" i="11"/>
  <c r="BN19" i="5"/>
  <c r="BT15" i="11"/>
  <c r="BC15" i="12"/>
  <c r="AS25" i="4"/>
  <c r="AS19" i="4"/>
  <c r="AS29" i="4" s="1"/>
  <c r="AS21" i="4"/>
  <c r="BN26" i="5"/>
  <c r="AT37" i="6"/>
  <c r="AN31" i="6" s="1"/>
  <c r="AL31" i="6" s="1"/>
  <c r="BO37" i="7"/>
  <c r="BI31" i="7" s="1"/>
  <c r="BG31" i="7" s="1"/>
  <c r="BO37" i="10"/>
  <c r="BI31" i="10" s="1"/>
  <c r="BG31" i="10" s="1"/>
  <c r="BV15" i="10"/>
  <c r="BX15" i="10"/>
  <c r="BT15" i="10"/>
  <c r="CA15" i="10" s="1"/>
  <c r="BU15" i="10"/>
  <c r="CL37" i="19"/>
  <c r="CF31" i="19" s="1"/>
  <c r="CD31" i="19" s="1"/>
  <c r="BC15" i="6"/>
  <c r="BY15" i="6"/>
  <c r="G20" i="3"/>
  <c r="BN28" i="4"/>
  <c r="BX15" i="4"/>
  <c r="BA15" i="4"/>
  <c r="AT37" i="5"/>
  <c r="AN31" i="5" s="1"/>
  <c r="AL31" i="5" s="1"/>
  <c r="CK18" i="6"/>
  <c r="CK23" i="6" s="1"/>
  <c r="CK24" i="6" s="1"/>
  <c r="CK20" i="6"/>
  <c r="CK21" i="6"/>
  <c r="BN28" i="8"/>
  <c r="BW15" i="9"/>
  <c r="BT15" i="9"/>
  <c r="BU15" i="9"/>
  <c r="BO37" i="11"/>
  <c r="BI31" i="11" s="1"/>
  <c r="BG31" i="11" s="1"/>
  <c r="BO37" i="13"/>
  <c r="BI31" i="13" s="1"/>
  <c r="BG31" i="13" s="1"/>
  <c r="AS24" i="4"/>
  <c r="AS30" i="4" s="1"/>
  <c r="BD15" i="7"/>
  <c r="BT15" i="8"/>
  <c r="CK23" i="10"/>
  <c r="CS15" i="11"/>
  <c r="AT37" i="13"/>
  <c r="AN31" i="13" s="1"/>
  <c r="AL31" i="13" s="1"/>
  <c r="BD15" i="18"/>
  <c r="BO37" i="19"/>
  <c r="BI31" i="19" s="1"/>
  <c r="BG31" i="19" s="1"/>
  <c r="AS28" i="20"/>
  <c r="BO37" i="22"/>
  <c r="BI31" i="22" s="1"/>
  <c r="BG31" i="22" s="1"/>
  <c r="BW15" i="14"/>
  <c r="BX15" i="14"/>
  <c r="BU15" i="11"/>
  <c r="F164" i="3"/>
  <c r="BD15" i="23"/>
  <c r="BT15" i="4"/>
  <c r="BW15" i="4"/>
  <c r="AY15" i="4"/>
  <c r="BD15" i="4" s="1"/>
  <c r="AN25" i="4"/>
  <c r="AS17" i="4" s="1"/>
  <c r="AS28" i="4" s="1"/>
  <c r="AZ15" i="4"/>
  <c r="BU15" i="4"/>
  <c r="AW15" i="4"/>
  <c r="BC15" i="4" s="1"/>
  <c r="BE15" i="4" s="1"/>
  <c r="AS28" i="5"/>
  <c r="BO37" i="9"/>
  <c r="BI31" i="9" s="1"/>
  <c r="BG31" i="9" s="1"/>
  <c r="BC15" i="13"/>
  <c r="CK23" i="15"/>
  <c r="CK23" i="17"/>
  <c r="CL37" i="21"/>
  <c r="CF31" i="21" s="1"/>
  <c r="CD31" i="21" s="1"/>
  <c r="CK23" i="21"/>
  <c r="BQ15" i="5"/>
  <c r="BP15" i="5"/>
  <c r="BN25" i="5"/>
  <c r="BN22" i="5"/>
  <c r="BN28" i="9"/>
  <c r="BO37" i="12"/>
  <c r="BI31" i="12" s="1"/>
  <c r="BG31" i="12" s="1"/>
  <c r="CK23" i="12"/>
  <c r="BN29" i="14"/>
  <c r="BD15" i="21"/>
  <c r="CL37" i="22"/>
  <c r="CF31" i="22" s="1"/>
  <c r="CD31" i="22" s="1"/>
  <c r="BI24" i="15"/>
  <c r="AT37" i="18"/>
  <c r="AN31" i="18" s="1"/>
  <c r="AL31" i="18" s="1"/>
  <c r="AT37" i="21"/>
  <c r="AN31" i="21" s="1"/>
  <c r="AL31" i="21" s="1"/>
  <c r="CL37" i="23"/>
  <c r="CF31" i="23" s="1"/>
  <c r="CD31" i="23" s="1"/>
  <c r="BD15" i="10"/>
  <c r="CS15" i="14"/>
  <c r="BY15" i="14"/>
  <c r="BN29" i="23"/>
  <c r="BW15" i="6"/>
  <c r="AS30" i="10"/>
  <c r="BW15" i="12"/>
  <c r="CA15" i="12" s="1"/>
  <c r="BX15" i="12"/>
  <c r="BW15" i="13"/>
  <c r="AS28" i="21"/>
  <c r="BT15" i="22"/>
  <c r="CA15" i="22" s="1"/>
  <c r="BU15" i="22"/>
  <c r="AS29" i="22"/>
  <c r="BT15" i="23"/>
  <c r="BU15" i="23"/>
  <c r="BV15" i="23"/>
  <c r="AS29" i="23"/>
  <c r="CO15" i="6"/>
  <c r="BT15" i="6"/>
  <c r="CA15" i="6" s="1"/>
  <c r="BC15" i="9"/>
  <c r="BN29" i="10"/>
  <c r="BD15" i="12"/>
  <c r="CL37" i="20"/>
  <c r="CF31" i="20" s="1"/>
  <c r="CD31" i="20" s="1"/>
  <c r="BN28" i="21"/>
  <c r="AS30" i="6"/>
  <c r="BD15" i="6"/>
  <c r="BD15" i="13"/>
  <c r="BN28" i="22"/>
  <c r="BN28" i="23"/>
  <c r="CF30" i="6"/>
  <c r="CD30" i="6" l="1"/>
  <c r="CD33" i="6" s="1"/>
  <c r="CF33" i="6" s="1"/>
  <c r="CF36" i="6" s="1"/>
  <c r="AS31" i="4"/>
  <c r="CA15" i="23"/>
  <c r="BN29" i="5"/>
  <c r="BN20" i="5"/>
  <c r="CA15" i="9"/>
  <c r="BN18" i="5"/>
  <c r="BN28" i="5" s="1"/>
  <c r="BN30" i="5" s="1"/>
  <c r="BU15" i="5"/>
  <c r="BV15" i="5"/>
  <c r="BW15" i="5"/>
  <c r="BX15" i="5"/>
  <c r="BT15" i="5"/>
  <c r="CA15" i="5" s="1"/>
  <c r="CA15" i="11"/>
  <c r="CA15" i="4"/>
  <c r="CA15" i="15"/>
  <c r="CA15" i="8"/>
  <c r="BY15" i="5"/>
  <c r="CA15" i="14"/>
  <c r="AN30" i="4"/>
  <c r="AL30" i="4" l="1"/>
  <c r="AL33" i="4" s="1"/>
  <c r="AN33" i="4" s="1"/>
  <c r="AN36" i="4" s="1"/>
  <c r="CB15" i="5"/>
  <c r="BI30" i="5"/>
  <c r="BG30" i="5" l="1"/>
  <c r="BG33" i="5" s="1"/>
  <c r="BI33" i="5" s="1"/>
  <c r="BI36"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902382</author>
  </authors>
  <commentList>
    <comment ref="H4" authorId="0" shapeId="0" xr:uid="{6D0488D0-A9B7-42E9-BF46-789B6A5FADC1}">
      <text>
        <r>
          <rPr>
            <b/>
            <sz val="9"/>
            <color indexed="81"/>
            <rFont val="MS P ゴシック"/>
            <family val="3"/>
            <charset val="128"/>
          </rPr>
          <t>半角６桁表示とすること</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15B8E32F-4D1C-4278-8B66-033FA9AEE572}">
      <text>
        <r>
          <rPr>
            <sz val="9"/>
            <color indexed="81"/>
            <rFont val="MS P ゴシック"/>
            <family val="3"/>
            <charset val="128"/>
          </rPr>
          <t>基準：第二、二、３(1)イロハ関係</t>
        </r>
      </text>
    </comment>
    <comment ref="G8" authorId="0" shapeId="0" xr:uid="{2C7096F1-038F-4D7A-ADAF-14216E059EBF}">
      <text>
        <r>
          <rPr>
            <sz val="9"/>
            <color indexed="81"/>
            <rFont val="MS P ゴシック"/>
            <family val="3"/>
            <charset val="128"/>
          </rPr>
          <t>基準：第二、二、３(８)関係</t>
        </r>
      </text>
    </comment>
    <comment ref="H8" authorId="0" shapeId="0" xr:uid="{5F80156B-BAB3-4DC4-8860-D3E71F621C96}">
      <text>
        <r>
          <rPr>
            <sz val="9"/>
            <color indexed="81"/>
            <rFont val="MS P ゴシック"/>
            <family val="3"/>
            <charset val="128"/>
          </rPr>
          <t>基準：第二、二、３(８)イ関係</t>
        </r>
      </text>
    </comment>
    <comment ref="K8" authorId="0" shapeId="0" xr:uid="{4C182EC9-A4D1-46F8-84B3-91ECC0D29021}">
      <text>
        <r>
          <rPr>
            <sz val="9"/>
            <color indexed="81"/>
            <rFont val="MS P ゴシック"/>
            <family val="3"/>
            <charset val="128"/>
          </rPr>
          <t>基準：第二、二、３(８)ニ関係</t>
        </r>
      </text>
    </comment>
    <comment ref="L8" authorId="0" shapeId="0" xr:uid="{0F653911-59EE-46D6-A2CE-BDCB07259949}">
      <text>
        <r>
          <rPr>
            <sz val="9"/>
            <color indexed="81"/>
            <rFont val="MS P ゴシック"/>
            <family val="3"/>
            <charset val="128"/>
          </rPr>
          <t>基準：第二、二、３(10)及び(11)関係</t>
        </r>
      </text>
    </comment>
    <comment ref="M8" authorId="0" shapeId="0" xr:uid="{1DA2B541-1239-4419-9E66-755BB4A0ED11}">
      <text>
        <r>
          <rPr>
            <sz val="9"/>
            <color indexed="81"/>
            <rFont val="MS P ゴシック"/>
            <family val="3"/>
            <charset val="128"/>
          </rPr>
          <t>基準：第二、二、３(10)及び(11)関係</t>
        </r>
      </text>
    </comment>
    <comment ref="N8" authorId="0" shapeId="0" xr:uid="{562C0BF3-F962-486E-850B-E085808489A8}">
      <text>
        <r>
          <rPr>
            <sz val="9"/>
            <color indexed="81"/>
            <rFont val="MS P ゴシック"/>
            <family val="3"/>
            <charset val="128"/>
          </rPr>
          <t>基準：第二、二、４関係</t>
        </r>
      </text>
    </comment>
    <comment ref="O8" authorId="0" shapeId="0" xr:uid="{1F3E3C7C-83D7-409A-864D-F394750DB805}">
      <text>
        <r>
          <rPr>
            <sz val="9"/>
            <color indexed="81"/>
            <rFont val="MS P ゴシック"/>
            <family val="3"/>
            <charset val="128"/>
          </rPr>
          <t>基準：第二、二、３(1)イロハ、(2)、(3)、(4)及び別紙１－１～１－３関係</t>
        </r>
      </text>
    </comment>
    <comment ref="R8" authorId="0" shapeId="0" xr:uid="{E8DC0B0F-3DB6-4DF5-9194-FADE3466CA12}">
      <text>
        <r>
          <rPr>
            <sz val="9"/>
            <color indexed="81"/>
            <rFont val="MS P ゴシック"/>
            <family val="3"/>
            <charset val="128"/>
          </rPr>
          <t>基準：第二、二、３(７)関係</t>
        </r>
      </text>
    </comment>
    <comment ref="AC8" authorId="0" shapeId="0" xr:uid="{7E7CCE2B-1F65-47CB-A44F-5562D16625BA}">
      <text>
        <r>
          <rPr>
            <sz val="9"/>
            <color indexed="81"/>
            <rFont val="MS P ゴシック"/>
            <family val="3"/>
            <charset val="128"/>
          </rPr>
          <t>基準：第二、二、５関係</t>
        </r>
      </text>
    </comment>
    <comment ref="S9" authorId="0" shapeId="0" xr:uid="{35D6B555-42EE-43CD-995C-D16E54B53579}">
      <text>
        <r>
          <rPr>
            <sz val="9"/>
            <color indexed="81"/>
            <rFont val="MS P ゴシック"/>
            <family val="3"/>
            <charset val="128"/>
          </rPr>
          <t>基準：第二、二、３(８)ロ（イ）（ロ）（ハ）、ハ及びへ関係</t>
        </r>
      </text>
    </comment>
    <comment ref="X9" authorId="0" shapeId="0" xr:uid="{D270825D-6659-4485-9246-EDCE71F6AED2}">
      <text>
        <r>
          <rPr>
            <sz val="9"/>
            <color indexed="81"/>
            <rFont val="MS P ゴシック"/>
            <family val="3"/>
            <charset val="128"/>
          </rPr>
          <t>基準：第二、二、３(８)ニ及び（９）関係</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DABCC32-4701-45B5-B4ED-41660BFEBC62}">
      <text>
        <r>
          <rPr>
            <sz val="9"/>
            <color indexed="81"/>
            <rFont val="MS P ゴシック"/>
            <family val="3"/>
            <charset val="128"/>
          </rPr>
          <t>基準：第二、二、３(1)イロハ関係</t>
        </r>
      </text>
    </comment>
    <comment ref="G8" authorId="0" shapeId="0" xr:uid="{93E60E3C-9016-422D-86E8-77872B18363B}">
      <text>
        <r>
          <rPr>
            <sz val="9"/>
            <color indexed="81"/>
            <rFont val="MS P ゴシック"/>
            <family val="3"/>
            <charset val="128"/>
          </rPr>
          <t>基準：第二、二、３(８)関係</t>
        </r>
      </text>
    </comment>
    <comment ref="H8" authorId="0" shapeId="0" xr:uid="{E9BBA92D-F10B-498F-B1E2-39549EDF8090}">
      <text>
        <r>
          <rPr>
            <sz val="9"/>
            <color indexed="81"/>
            <rFont val="MS P ゴシック"/>
            <family val="3"/>
            <charset val="128"/>
          </rPr>
          <t>基準：第二、二、３(８)イ関係</t>
        </r>
      </text>
    </comment>
    <comment ref="K8" authorId="0" shapeId="0" xr:uid="{F88E8D1A-B8C5-416B-9380-8414C0D37936}">
      <text>
        <r>
          <rPr>
            <sz val="9"/>
            <color indexed="81"/>
            <rFont val="MS P ゴシック"/>
            <family val="3"/>
            <charset val="128"/>
          </rPr>
          <t>基準：第二、二、３(８)ニ関係</t>
        </r>
      </text>
    </comment>
    <comment ref="L8" authorId="0" shapeId="0" xr:uid="{4D2E61FB-AF92-42D4-9EF0-611AB47F51CD}">
      <text>
        <r>
          <rPr>
            <sz val="9"/>
            <color indexed="81"/>
            <rFont val="MS P ゴシック"/>
            <family val="3"/>
            <charset val="128"/>
          </rPr>
          <t>基準：第二、二、３(10)及び(11)関係</t>
        </r>
      </text>
    </comment>
    <comment ref="M8" authorId="0" shapeId="0" xr:uid="{3C4892A0-E0B8-44F3-B193-11C5BFED401F}">
      <text>
        <r>
          <rPr>
            <sz val="9"/>
            <color indexed="81"/>
            <rFont val="MS P ゴシック"/>
            <family val="3"/>
            <charset val="128"/>
          </rPr>
          <t>基準：第二、二、３(10)及び(11)関係</t>
        </r>
      </text>
    </comment>
    <comment ref="N8" authorId="0" shapeId="0" xr:uid="{94311DB3-A588-4350-8D57-F1CF6B002EE6}">
      <text>
        <r>
          <rPr>
            <sz val="9"/>
            <color indexed="81"/>
            <rFont val="MS P ゴシック"/>
            <family val="3"/>
            <charset val="128"/>
          </rPr>
          <t>基準：第二、二、４関係</t>
        </r>
      </text>
    </comment>
    <comment ref="O8" authorId="0" shapeId="0" xr:uid="{B14DAF3B-E94D-4554-8FC9-7B4BB0E507AB}">
      <text>
        <r>
          <rPr>
            <sz val="9"/>
            <color indexed="81"/>
            <rFont val="MS P ゴシック"/>
            <family val="3"/>
            <charset val="128"/>
          </rPr>
          <t>基準：第二、二、３(1)イロハ、(2)、(3)、(4)及び別紙１－１～１－３関係</t>
        </r>
      </text>
    </comment>
    <comment ref="R8" authorId="0" shapeId="0" xr:uid="{C5C2D6FC-24DA-47F3-8923-A2642C0D50B8}">
      <text>
        <r>
          <rPr>
            <sz val="9"/>
            <color indexed="81"/>
            <rFont val="MS P ゴシック"/>
            <family val="3"/>
            <charset val="128"/>
          </rPr>
          <t>基準：第二、二、３(７)関係</t>
        </r>
      </text>
    </comment>
    <comment ref="AC8" authorId="0" shapeId="0" xr:uid="{77BB1A37-EF14-4AEC-8D2E-3AB7DFCB9E88}">
      <text>
        <r>
          <rPr>
            <sz val="9"/>
            <color indexed="81"/>
            <rFont val="MS P ゴシック"/>
            <family val="3"/>
            <charset val="128"/>
          </rPr>
          <t>基準：第二、二、５関係</t>
        </r>
      </text>
    </comment>
    <comment ref="S9" authorId="0" shapeId="0" xr:uid="{9527E4FA-7E93-4A45-B2B3-6E14A6F76EB1}">
      <text>
        <r>
          <rPr>
            <sz val="9"/>
            <color indexed="81"/>
            <rFont val="MS P ゴシック"/>
            <family val="3"/>
            <charset val="128"/>
          </rPr>
          <t>基準：第二、二、３(８)ロ（イ）（ロ）（ハ）、ハ及びへ関係</t>
        </r>
      </text>
    </comment>
    <comment ref="X9" authorId="0" shapeId="0" xr:uid="{5927DBFC-C6F2-4196-9790-EA9D8CF116A1}">
      <text>
        <r>
          <rPr>
            <sz val="9"/>
            <color indexed="81"/>
            <rFont val="MS P ゴシック"/>
            <family val="3"/>
            <charset val="128"/>
          </rPr>
          <t>基準：第二、二、３(８)ニ及び（９）関係</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5B8941FF-4458-48B7-9BDA-E7255BEA7E10}">
      <text>
        <r>
          <rPr>
            <sz val="9"/>
            <color indexed="81"/>
            <rFont val="MS P ゴシック"/>
            <family val="3"/>
            <charset val="128"/>
          </rPr>
          <t>基準：第二、二、３(1)イロハ関係</t>
        </r>
      </text>
    </comment>
    <comment ref="G8" authorId="0" shapeId="0" xr:uid="{38B1A166-6CF8-4CEA-9429-99517D2A4F2C}">
      <text>
        <r>
          <rPr>
            <sz val="9"/>
            <color indexed="81"/>
            <rFont val="MS P ゴシック"/>
            <family val="3"/>
            <charset val="128"/>
          </rPr>
          <t>基準：第二、二、３(８)関係</t>
        </r>
      </text>
    </comment>
    <comment ref="H8" authorId="0" shapeId="0" xr:uid="{A6B9EA8E-C025-4FA3-BD87-6C83C89BE9A9}">
      <text>
        <r>
          <rPr>
            <sz val="9"/>
            <color indexed="81"/>
            <rFont val="MS P ゴシック"/>
            <family val="3"/>
            <charset val="128"/>
          </rPr>
          <t>基準：第二、二、３(８)イ関係</t>
        </r>
      </text>
    </comment>
    <comment ref="K8" authorId="0" shapeId="0" xr:uid="{54F471D2-5190-41E8-8429-E405AC000D35}">
      <text>
        <r>
          <rPr>
            <sz val="9"/>
            <color indexed="81"/>
            <rFont val="MS P ゴシック"/>
            <family val="3"/>
            <charset val="128"/>
          </rPr>
          <t>基準：第二、二、３(８)ニ関係</t>
        </r>
      </text>
    </comment>
    <comment ref="L8" authorId="0" shapeId="0" xr:uid="{5D66A082-A3AD-48D6-8631-803D461301CD}">
      <text>
        <r>
          <rPr>
            <sz val="9"/>
            <color indexed="81"/>
            <rFont val="MS P ゴシック"/>
            <family val="3"/>
            <charset val="128"/>
          </rPr>
          <t>基準：第二、二、３(10)及び(11)関係</t>
        </r>
      </text>
    </comment>
    <comment ref="M8" authorId="0" shapeId="0" xr:uid="{94CB3544-EB33-4B31-938D-610883AF0A49}">
      <text>
        <r>
          <rPr>
            <sz val="9"/>
            <color indexed="81"/>
            <rFont val="MS P ゴシック"/>
            <family val="3"/>
            <charset val="128"/>
          </rPr>
          <t>基準：第二、二、３(10)及び(11)関係</t>
        </r>
      </text>
    </comment>
    <comment ref="N8" authorId="0" shapeId="0" xr:uid="{E295C1AC-8450-4A19-BFF6-0F7C3D9F873D}">
      <text>
        <r>
          <rPr>
            <sz val="9"/>
            <color indexed="81"/>
            <rFont val="MS P ゴシック"/>
            <family val="3"/>
            <charset val="128"/>
          </rPr>
          <t>基準：第二、二、４関係</t>
        </r>
      </text>
    </comment>
    <comment ref="O8" authorId="0" shapeId="0" xr:uid="{5AC1CFBE-2888-470E-9127-57C1564BFD8E}">
      <text>
        <r>
          <rPr>
            <sz val="9"/>
            <color indexed="81"/>
            <rFont val="MS P ゴシック"/>
            <family val="3"/>
            <charset val="128"/>
          </rPr>
          <t>基準：第二、二、３(1)イロハ、(2)、(3)、(4)及び別紙１－１～１－３関係</t>
        </r>
      </text>
    </comment>
    <comment ref="R8" authorId="0" shapeId="0" xr:uid="{3D56C3A6-52F9-4E52-B5B7-3DFF2BD3AE06}">
      <text>
        <r>
          <rPr>
            <sz val="9"/>
            <color indexed="81"/>
            <rFont val="MS P ゴシック"/>
            <family val="3"/>
            <charset val="128"/>
          </rPr>
          <t>基準：第二、二、３(７)関係</t>
        </r>
      </text>
    </comment>
    <comment ref="AC8" authorId="0" shapeId="0" xr:uid="{441594B3-F530-492B-94B5-06DB6CF100D6}">
      <text>
        <r>
          <rPr>
            <sz val="9"/>
            <color indexed="81"/>
            <rFont val="MS P ゴシック"/>
            <family val="3"/>
            <charset val="128"/>
          </rPr>
          <t>基準：第二、二、５関係</t>
        </r>
      </text>
    </comment>
    <comment ref="S9" authorId="0" shapeId="0" xr:uid="{C92BBCA2-00E2-4709-99FF-19F302D1645E}">
      <text>
        <r>
          <rPr>
            <sz val="9"/>
            <color indexed="81"/>
            <rFont val="MS P ゴシック"/>
            <family val="3"/>
            <charset val="128"/>
          </rPr>
          <t>基準：第二、二、３(８)ロ（イ）（ロ）（ハ）、ハ及びへ関係</t>
        </r>
      </text>
    </comment>
    <comment ref="X9" authorId="0" shapeId="0" xr:uid="{D86DC161-DFB8-488F-B570-DF55AA35174B}">
      <text>
        <r>
          <rPr>
            <sz val="9"/>
            <color indexed="81"/>
            <rFont val="MS P ゴシック"/>
            <family val="3"/>
            <charset val="128"/>
          </rPr>
          <t>基準：第二、二、３(８)ニ及び（９）関係</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876EFDED-C913-454F-9DF4-DF430C550201}">
      <text>
        <r>
          <rPr>
            <sz val="9"/>
            <color indexed="81"/>
            <rFont val="MS P ゴシック"/>
            <family val="3"/>
            <charset val="128"/>
          </rPr>
          <t>基準：第二、二、３(1)イロハ関係</t>
        </r>
      </text>
    </comment>
    <comment ref="G8" authorId="0" shapeId="0" xr:uid="{F7A4AD92-6023-4F09-BC3E-F6185C86374A}">
      <text>
        <r>
          <rPr>
            <sz val="9"/>
            <color indexed="81"/>
            <rFont val="MS P ゴシック"/>
            <family val="3"/>
            <charset val="128"/>
          </rPr>
          <t>基準：第二、二、３(８)関係</t>
        </r>
      </text>
    </comment>
    <comment ref="H8" authorId="0" shapeId="0" xr:uid="{2FEB7D6F-7FA6-4FCB-9FCC-09390A83A5AF}">
      <text>
        <r>
          <rPr>
            <sz val="9"/>
            <color indexed="81"/>
            <rFont val="MS P ゴシック"/>
            <family val="3"/>
            <charset val="128"/>
          </rPr>
          <t>基準：第二、二、３(８)イ関係</t>
        </r>
      </text>
    </comment>
    <comment ref="K8" authorId="0" shapeId="0" xr:uid="{6DF87A9B-3911-42E6-A1CE-EA26AD429730}">
      <text>
        <r>
          <rPr>
            <sz val="9"/>
            <color indexed="81"/>
            <rFont val="MS P ゴシック"/>
            <family val="3"/>
            <charset val="128"/>
          </rPr>
          <t>基準：第二、二、３(８)ニ関係</t>
        </r>
      </text>
    </comment>
    <comment ref="L8" authorId="0" shapeId="0" xr:uid="{E41FAC14-347A-4F7C-A0EC-21BFB94FB978}">
      <text>
        <r>
          <rPr>
            <sz val="9"/>
            <color indexed="81"/>
            <rFont val="MS P ゴシック"/>
            <family val="3"/>
            <charset val="128"/>
          </rPr>
          <t>基準：第二、二、３(10)及び(11)関係</t>
        </r>
      </text>
    </comment>
    <comment ref="M8" authorId="0" shapeId="0" xr:uid="{0EADEFEC-A39B-4938-B09A-10F5A6C1DFA4}">
      <text>
        <r>
          <rPr>
            <sz val="9"/>
            <color indexed="81"/>
            <rFont val="MS P ゴシック"/>
            <family val="3"/>
            <charset val="128"/>
          </rPr>
          <t>基準：第二、二、３(10)及び(11)関係</t>
        </r>
      </text>
    </comment>
    <comment ref="N8" authorId="0" shapeId="0" xr:uid="{DA2AEA24-902F-4850-AE4B-C62FAAAC3952}">
      <text>
        <r>
          <rPr>
            <sz val="9"/>
            <color indexed="81"/>
            <rFont val="MS P ゴシック"/>
            <family val="3"/>
            <charset val="128"/>
          </rPr>
          <t>基準：第二、二、４関係</t>
        </r>
      </text>
    </comment>
    <comment ref="O8" authorId="0" shapeId="0" xr:uid="{5521FDB8-61D3-4BD9-BBDF-9673961F471B}">
      <text>
        <r>
          <rPr>
            <sz val="9"/>
            <color indexed="81"/>
            <rFont val="MS P ゴシック"/>
            <family val="3"/>
            <charset val="128"/>
          </rPr>
          <t>基準：第二、二、３(1)イロハ、(2)、(3)、(4)及び別紙１－１～１－３関係</t>
        </r>
      </text>
    </comment>
    <comment ref="R8" authorId="0" shapeId="0" xr:uid="{ACDEFAFA-04C1-4E80-B33D-E5561E4F0457}">
      <text>
        <r>
          <rPr>
            <sz val="9"/>
            <color indexed="81"/>
            <rFont val="MS P ゴシック"/>
            <family val="3"/>
            <charset val="128"/>
          </rPr>
          <t>基準：第二、二、３(７)関係</t>
        </r>
      </text>
    </comment>
    <comment ref="AC8" authorId="0" shapeId="0" xr:uid="{D7F64120-C315-4D5A-ACDF-0F94D1B07823}">
      <text>
        <r>
          <rPr>
            <sz val="9"/>
            <color indexed="81"/>
            <rFont val="MS P ゴシック"/>
            <family val="3"/>
            <charset val="128"/>
          </rPr>
          <t>基準：第二、二、５関係</t>
        </r>
      </text>
    </comment>
    <comment ref="S9" authorId="0" shapeId="0" xr:uid="{0A4432F6-7C55-40D4-8F5A-C4629DDCBB44}">
      <text>
        <r>
          <rPr>
            <sz val="9"/>
            <color indexed="81"/>
            <rFont val="MS P ゴシック"/>
            <family val="3"/>
            <charset val="128"/>
          </rPr>
          <t>基準：第二、二、３(８)ロ（イ）（ロ）（ハ）、ハ及びへ関係</t>
        </r>
      </text>
    </comment>
    <comment ref="X9" authorId="0" shapeId="0" xr:uid="{E873CF18-0083-4865-AE31-FDA84686DF92}">
      <text>
        <r>
          <rPr>
            <sz val="9"/>
            <color indexed="81"/>
            <rFont val="MS P ゴシック"/>
            <family val="3"/>
            <charset val="128"/>
          </rPr>
          <t>基準：第二、二、３(８)ニ及び（９）関係</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E39CFBF-FD10-4056-92B7-3A104EE8EF37}">
      <text>
        <r>
          <rPr>
            <sz val="9"/>
            <color indexed="81"/>
            <rFont val="MS P ゴシック"/>
            <family val="3"/>
            <charset val="128"/>
          </rPr>
          <t>基準：第二、二、３(1)イロハ関係</t>
        </r>
      </text>
    </comment>
    <comment ref="G8" authorId="0" shapeId="0" xr:uid="{383371AC-7637-4192-A364-D1BC917661D4}">
      <text>
        <r>
          <rPr>
            <sz val="9"/>
            <color indexed="81"/>
            <rFont val="MS P ゴシック"/>
            <family val="3"/>
            <charset val="128"/>
          </rPr>
          <t>基準：第二、二、３(８)関係</t>
        </r>
      </text>
    </comment>
    <comment ref="H8" authorId="0" shapeId="0" xr:uid="{73F5F04A-EDFD-4DA0-9722-D59CA940CFBA}">
      <text>
        <r>
          <rPr>
            <sz val="9"/>
            <color indexed="81"/>
            <rFont val="MS P ゴシック"/>
            <family val="3"/>
            <charset val="128"/>
          </rPr>
          <t>基準：第二、二、３(８)イ関係</t>
        </r>
      </text>
    </comment>
    <comment ref="K8" authorId="0" shapeId="0" xr:uid="{05479649-3C60-4276-AB7E-58F42691B921}">
      <text>
        <r>
          <rPr>
            <sz val="9"/>
            <color indexed="81"/>
            <rFont val="MS P ゴシック"/>
            <family val="3"/>
            <charset val="128"/>
          </rPr>
          <t>基準：第二、二、３(８)ニ関係</t>
        </r>
      </text>
    </comment>
    <comment ref="L8" authorId="0" shapeId="0" xr:uid="{E5103BC0-D0D8-449C-8385-7F088D3C3B1A}">
      <text>
        <r>
          <rPr>
            <sz val="9"/>
            <color indexed="81"/>
            <rFont val="MS P ゴシック"/>
            <family val="3"/>
            <charset val="128"/>
          </rPr>
          <t>基準：第二、二、３(10)及び(11)関係</t>
        </r>
      </text>
    </comment>
    <comment ref="M8" authorId="0" shapeId="0" xr:uid="{F4A0E631-B2F9-4DCB-98BD-35E0BDDDE24E}">
      <text>
        <r>
          <rPr>
            <sz val="9"/>
            <color indexed="81"/>
            <rFont val="MS P ゴシック"/>
            <family val="3"/>
            <charset val="128"/>
          </rPr>
          <t>基準：第二、二、３(10)及び(11)関係</t>
        </r>
      </text>
    </comment>
    <comment ref="N8" authorId="0" shapeId="0" xr:uid="{AF2F7BFF-2292-42D9-816A-18B5EACE9C1F}">
      <text>
        <r>
          <rPr>
            <sz val="9"/>
            <color indexed="81"/>
            <rFont val="MS P ゴシック"/>
            <family val="3"/>
            <charset val="128"/>
          </rPr>
          <t>基準：第二、二、４関係</t>
        </r>
      </text>
    </comment>
    <comment ref="O8" authorId="0" shapeId="0" xr:uid="{BC5D85C9-450B-4CC8-A359-C5A1063E2350}">
      <text>
        <r>
          <rPr>
            <sz val="9"/>
            <color indexed="81"/>
            <rFont val="MS P ゴシック"/>
            <family val="3"/>
            <charset val="128"/>
          </rPr>
          <t>基準：第二、二、３(1)イロハ、(2)、(3)、(4)及び別紙１－１～１－３関係</t>
        </r>
      </text>
    </comment>
    <comment ref="R8" authorId="0" shapeId="0" xr:uid="{3E278ACB-6995-4534-A001-40A1D40452D0}">
      <text>
        <r>
          <rPr>
            <sz val="9"/>
            <color indexed="81"/>
            <rFont val="MS P ゴシック"/>
            <family val="3"/>
            <charset val="128"/>
          </rPr>
          <t>基準：第二、二、３(７)関係</t>
        </r>
      </text>
    </comment>
    <comment ref="AC8" authorId="0" shapeId="0" xr:uid="{FC152F01-C0F1-4142-93D1-9C1937A35261}">
      <text>
        <r>
          <rPr>
            <sz val="9"/>
            <color indexed="81"/>
            <rFont val="MS P ゴシック"/>
            <family val="3"/>
            <charset val="128"/>
          </rPr>
          <t>基準：第二、二、５関係</t>
        </r>
      </text>
    </comment>
    <comment ref="S9" authorId="0" shapeId="0" xr:uid="{8F445684-38E4-4209-99CE-5FE2E6691F22}">
      <text>
        <r>
          <rPr>
            <sz val="9"/>
            <color indexed="81"/>
            <rFont val="MS P ゴシック"/>
            <family val="3"/>
            <charset val="128"/>
          </rPr>
          <t>基準：第二、二、３(８)ロ（イ）（ロ）（ハ）、ハ及びへ関係</t>
        </r>
      </text>
    </comment>
    <comment ref="X9" authorId="0" shapeId="0" xr:uid="{38AD184D-F4E1-4795-9760-2939BDA02DCA}">
      <text>
        <r>
          <rPr>
            <sz val="9"/>
            <color indexed="81"/>
            <rFont val="MS P ゴシック"/>
            <family val="3"/>
            <charset val="128"/>
          </rPr>
          <t>基準：第二、二、３(８)ニ及び（９）関係</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B01C92CB-114B-4B8B-8EA5-2630BEC14BB2}">
      <text>
        <r>
          <rPr>
            <sz val="9"/>
            <color indexed="81"/>
            <rFont val="MS P ゴシック"/>
            <family val="3"/>
            <charset val="128"/>
          </rPr>
          <t>基準：第二、二、３(1)イロハ関係</t>
        </r>
      </text>
    </comment>
    <comment ref="G8" authorId="0" shapeId="0" xr:uid="{8688B1EF-9900-4ED0-87D3-956B21C8F3B9}">
      <text>
        <r>
          <rPr>
            <sz val="9"/>
            <color indexed="81"/>
            <rFont val="MS P ゴシック"/>
            <family val="3"/>
            <charset val="128"/>
          </rPr>
          <t>基準：第二、二、３(８)関係</t>
        </r>
      </text>
    </comment>
    <comment ref="H8" authorId="0" shapeId="0" xr:uid="{5619E1DA-584B-4371-BD6F-B7CD7B8A17A4}">
      <text>
        <r>
          <rPr>
            <sz val="9"/>
            <color indexed="81"/>
            <rFont val="MS P ゴシック"/>
            <family val="3"/>
            <charset val="128"/>
          </rPr>
          <t>基準：第二、二、３(８)イ関係</t>
        </r>
      </text>
    </comment>
    <comment ref="K8" authorId="0" shapeId="0" xr:uid="{11E8032A-5BD7-429D-BE1F-BBA10F3BA403}">
      <text>
        <r>
          <rPr>
            <sz val="9"/>
            <color indexed="81"/>
            <rFont val="MS P ゴシック"/>
            <family val="3"/>
            <charset val="128"/>
          </rPr>
          <t>基準：第二、二、３(８)ニ関係</t>
        </r>
      </text>
    </comment>
    <comment ref="L8" authorId="0" shapeId="0" xr:uid="{BBDE9DB6-5BF3-415E-8192-C9A1212BF54B}">
      <text>
        <r>
          <rPr>
            <sz val="9"/>
            <color indexed="81"/>
            <rFont val="MS P ゴシック"/>
            <family val="3"/>
            <charset val="128"/>
          </rPr>
          <t>基準：第二、二、３(10)及び(11)関係</t>
        </r>
      </text>
    </comment>
    <comment ref="M8" authorId="0" shapeId="0" xr:uid="{D59A71D1-296C-4206-9792-59840304C82B}">
      <text>
        <r>
          <rPr>
            <sz val="9"/>
            <color indexed="81"/>
            <rFont val="MS P ゴシック"/>
            <family val="3"/>
            <charset val="128"/>
          </rPr>
          <t>基準：第二、二、３(10)及び(11)関係</t>
        </r>
      </text>
    </comment>
    <comment ref="N8" authorId="0" shapeId="0" xr:uid="{EB047F83-41FE-4DF0-B6C9-432EF89B7F24}">
      <text>
        <r>
          <rPr>
            <sz val="9"/>
            <color indexed="81"/>
            <rFont val="MS P ゴシック"/>
            <family val="3"/>
            <charset val="128"/>
          </rPr>
          <t>基準：第二、二、４関係</t>
        </r>
      </text>
    </comment>
    <comment ref="O8" authorId="0" shapeId="0" xr:uid="{2AC008F4-EAE3-440A-A1E0-B0863DFFA518}">
      <text>
        <r>
          <rPr>
            <sz val="9"/>
            <color indexed="81"/>
            <rFont val="MS P ゴシック"/>
            <family val="3"/>
            <charset val="128"/>
          </rPr>
          <t>基準：第二、二、３(1)イロハ、(2)、(3)、(4)及び別紙１－１～１－３関係</t>
        </r>
      </text>
    </comment>
    <comment ref="R8" authorId="0" shapeId="0" xr:uid="{5595A533-AEB6-4559-9BD5-2EC51D14ED6C}">
      <text>
        <r>
          <rPr>
            <sz val="9"/>
            <color indexed="81"/>
            <rFont val="MS P ゴシック"/>
            <family val="3"/>
            <charset val="128"/>
          </rPr>
          <t>基準：第二、二、３(７)関係</t>
        </r>
      </text>
    </comment>
    <comment ref="AC8" authorId="0" shapeId="0" xr:uid="{1AAF18BF-12D9-458C-AB76-CD28979358AC}">
      <text>
        <r>
          <rPr>
            <sz val="9"/>
            <color indexed="81"/>
            <rFont val="MS P ゴシック"/>
            <family val="3"/>
            <charset val="128"/>
          </rPr>
          <t>基準：第二、二、５関係</t>
        </r>
      </text>
    </comment>
    <comment ref="S9" authorId="0" shapeId="0" xr:uid="{F5CCE6E4-E31F-4934-B0F5-04484BBAF658}">
      <text>
        <r>
          <rPr>
            <sz val="9"/>
            <color indexed="81"/>
            <rFont val="MS P ゴシック"/>
            <family val="3"/>
            <charset val="128"/>
          </rPr>
          <t>基準：第二、二、３(８)ロ（イ）（ロ）（ハ）、ハ及びへ関係</t>
        </r>
      </text>
    </comment>
    <comment ref="X9" authorId="0" shapeId="0" xr:uid="{76A2CD4E-019E-4ACA-B0CE-AF6EFB3499E8}">
      <text>
        <r>
          <rPr>
            <sz val="9"/>
            <color indexed="81"/>
            <rFont val="MS P ゴシック"/>
            <family val="3"/>
            <charset val="128"/>
          </rPr>
          <t>基準：第二、二、３(８)ニ及び（９）関係</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30718667-A471-4DB9-BF50-0E6058D03561}">
      <text>
        <r>
          <rPr>
            <sz val="9"/>
            <color indexed="81"/>
            <rFont val="MS P ゴシック"/>
            <family val="3"/>
            <charset val="128"/>
          </rPr>
          <t>基準：第二、二、３(1)イロハ関係</t>
        </r>
      </text>
    </comment>
    <comment ref="G8" authorId="0" shapeId="0" xr:uid="{A4E86950-2C79-422A-B419-3740044D7316}">
      <text>
        <r>
          <rPr>
            <sz val="9"/>
            <color indexed="81"/>
            <rFont val="MS P ゴシック"/>
            <family val="3"/>
            <charset val="128"/>
          </rPr>
          <t>基準：第二、二、３(８)関係</t>
        </r>
      </text>
    </comment>
    <comment ref="H8" authorId="0" shapeId="0" xr:uid="{82480358-7991-4EBC-ACDC-926C8777DA8C}">
      <text>
        <r>
          <rPr>
            <sz val="9"/>
            <color indexed="81"/>
            <rFont val="MS P ゴシック"/>
            <family val="3"/>
            <charset val="128"/>
          </rPr>
          <t>基準：第二、二、３(８)イ関係</t>
        </r>
      </text>
    </comment>
    <comment ref="K8" authorId="0" shapeId="0" xr:uid="{443EB8C1-FB20-40EC-A11D-C62009DCFC23}">
      <text>
        <r>
          <rPr>
            <sz val="9"/>
            <color indexed="81"/>
            <rFont val="MS P ゴシック"/>
            <family val="3"/>
            <charset val="128"/>
          </rPr>
          <t>基準：第二、二、３(８)ニ関係</t>
        </r>
      </text>
    </comment>
    <comment ref="L8" authorId="0" shapeId="0" xr:uid="{E40E30DB-F9F1-491D-B3F5-688BAB720727}">
      <text>
        <r>
          <rPr>
            <sz val="9"/>
            <color indexed="81"/>
            <rFont val="MS P ゴシック"/>
            <family val="3"/>
            <charset val="128"/>
          </rPr>
          <t>基準：第二、二、３(10)及び(11)関係</t>
        </r>
      </text>
    </comment>
    <comment ref="M8" authorId="0" shapeId="0" xr:uid="{3B291280-D08E-4CC6-8F1A-6AD78883BC78}">
      <text>
        <r>
          <rPr>
            <sz val="9"/>
            <color indexed="81"/>
            <rFont val="MS P ゴシック"/>
            <family val="3"/>
            <charset val="128"/>
          </rPr>
          <t>基準：第二、二、３(10)及び(11)関係</t>
        </r>
      </text>
    </comment>
    <comment ref="N8" authorId="0" shapeId="0" xr:uid="{36A9C6AA-DE44-4EE9-88E8-8C27FF0C5DCE}">
      <text>
        <r>
          <rPr>
            <sz val="9"/>
            <color indexed="81"/>
            <rFont val="MS P ゴシック"/>
            <family val="3"/>
            <charset val="128"/>
          </rPr>
          <t>基準：第二、二、４関係</t>
        </r>
      </text>
    </comment>
    <comment ref="O8" authorId="0" shapeId="0" xr:uid="{7B1130D4-6CD8-495D-8201-D54FB85EADDD}">
      <text>
        <r>
          <rPr>
            <sz val="9"/>
            <color indexed="81"/>
            <rFont val="MS P ゴシック"/>
            <family val="3"/>
            <charset val="128"/>
          </rPr>
          <t>基準：第二、二、３(1)イロハ、(2)、(3)、(4)及び別紙１－１～１－３関係</t>
        </r>
      </text>
    </comment>
    <comment ref="R8" authorId="0" shapeId="0" xr:uid="{10DCA5D1-5506-4202-9ECA-D1A6A54BBD0B}">
      <text>
        <r>
          <rPr>
            <sz val="9"/>
            <color indexed="81"/>
            <rFont val="MS P ゴシック"/>
            <family val="3"/>
            <charset val="128"/>
          </rPr>
          <t>基準：第二、二、３(７)関係</t>
        </r>
      </text>
    </comment>
    <comment ref="AC8" authorId="0" shapeId="0" xr:uid="{05B88791-F4C5-40EE-A1A2-171EE075866F}">
      <text>
        <r>
          <rPr>
            <sz val="9"/>
            <color indexed="81"/>
            <rFont val="MS P ゴシック"/>
            <family val="3"/>
            <charset val="128"/>
          </rPr>
          <t>基準：第二、二、５関係</t>
        </r>
      </text>
    </comment>
    <comment ref="S9" authorId="0" shapeId="0" xr:uid="{C8B8B422-811C-4BE5-B4CA-0A50E530953A}">
      <text>
        <r>
          <rPr>
            <sz val="9"/>
            <color indexed="81"/>
            <rFont val="MS P ゴシック"/>
            <family val="3"/>
            <charset val="128"/>
          </rPr>
          <t>基準：第二、二、３(８)ロ（イ）（ロ）（ハ）、ハ及びへ関係</t>
        </r>
      </text>
    </comment>
    <comment ref="X9" authorId="0" shapeId="0" xr:uid="{2A2DF292-EACC-408B-A3C9-983CD93FC5D7}">
      <text>
        <r>
          <rPr>
            <sz val="9"/>
            <color indexed="81"/>
            <rFont val="MS P ゴシック"/>
            <family val="3"/>
            <charset val="128"/>
          </rPr>
          <t>基準：第二、二、３(８)ニ及び（９）関係</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60B0C8E3-276A-4C87-9048-7BCCBD364783}">
      <text>
        <r>
          <rPr>
            <sz val="9"/>
            <color indexed="81"/>
            <rFont val="MS P ゴシック"/>
            <family val="3"/>
            <charset val="128"/>
          </rPr>
          <t>基準：第二、二、３(1)イロハ関係</t>
        </r>
      </text>
    </comment>
    <comment ref="G8" authorId="0" shapeId="0" xr:uid="{EA1C7190-83D2-4B19-ADFB-D0369C0CCF26}">
      <text>
        <r>
          <rPr>
            <sz val="9"/>
            <color indexed="81"/>
            <rFont val="MS P ゴシック"/>
            <family val="3"/>
            <charset val="128"/>
          </rPr>
          <t>基準：第二、二、３(８)関係</t>
        </r>
      </text>
    </comment>
    <comment ref="H8" authorId="0" shapeId="0" xr:uid="{28A63440-8CC8-4708-B950-B08127049268}">
      <text>
        <r>
          <rPr>
            <sz val="9"/>
            <color indexed="81"/>
            <rFont val="MS P ゴシック"/>
            <family val="3"/>
            <charset val="128"/>
          </rPr>
          <t>基準：第二、二、３(８)イ関係</t>
        </r>
      </text>
    </comment>
    <comment ref="K8" authorId="0" shapeId="0" xr:uid="{5244E52F-1CBE-4AC3-9A9B-5C74D19EFD2C}">
      <text>
        <r>
          <rPr>
            <sz val="9"/>
            <color indexed="81"/>
            <rFont val="MS P ゴシック"/>
            <family val="3"/>
            <charset val="128"/>
          </rPr>
          <t>基準：第二、二、３(８)ニ関係</t>
        </r>
      </text>
    </comment>
    <comment ref="L8" authorId="0" shapeId="0" xr:uid="{05DBF656-DB79-44BF-B300-E2807F08EACC}">
      <text>
        <r>
          <rPr>
            <sz val="9"/>
            <color indexed="81"/>
            <rFont val="MS P ゴシック"/>
            <family val="3"/>
            <charset val="128"/>
          </rPr>
          <t>基準：第二、二、３(10)及び(11)関係</t>
        </r>
      </text>
    </comment>
    <comment ref="M8" authorId="0" shapeId="0" xr:uid="{2FEF6B93-D1CF-4CAF-BF4B-A0212F0E1F50}">
      <text>
        <r>
          <rPr>
            <sz val="9"/>
            <color indexed="81"/>
            <rFont val="MS P ゴシック"/>
            <family val="3"/>
            <charset val="128"/>
          </rPr>
          <t>基準：第二、二、３(10)及び(11)関係</t>
        </r>
      </text>
    </comment>
    <comment ref="N8" authorId="0" shapeId="0" xr:uid="{F7E26C20-1498-42B5-9024-8F8004605594}">
      <text>
        <r>
          <rPr>
            <sz val="9"/>
            <color indexed="81"/>
            <rFont val="MS P ゴシック"/>
            <family val="3"/>
            <charset val="128"/>
          </rPr>
          <t>基準：第二、二、４関係</t>
        </r>
      </text>
    </comment>
    <comment ref="O8" authorId="0" shapeId="0" xr:uid="{42FA37C4-3C24-453D-8D49-1FF3A1DB4D82}">
      <text>
        <r>
          <rPr>
            <sz val="9"/>
            <color indexed="81"/>
            <rFont val="MS P ゴシック"/>
            <family val="3"/>
            <charset val="128"/>
          </rPr>
          <t>基準：第二、二、３(1)イロハ、(2)、(3)、(4)及び別紙１－１～１－３関係</t>
        </r>
      </text>
    </comment>
    <comment ref="R8" authorId="0" shapeId="0" xr:uid="{AD601232-1E02-4C83-B794-9069210BAAEA}">
      <text>
        <r>
          <rPr>
            <sz val="9"/>
            <color indexed="81"/>
            <rFont val="MS P ゴシック"/>
            <family val="3"/>
            <charset val="128"/>
          </rPr>
          <t>基準：第二、二、３(７)関係</t>
        </r>
      </text>
    </comment>
    <comment ref="AC8" authorId="0" shapeId="0" xr:uid="{DF56126B-B588-4B7C-BEA4-2FB1141167FC}">
      <text>
        <r>
          <rPr>
            <sz val="9"/>
            <color indexed="81"/>
            <rFont val="MS P ゴシック"/>
            <family val="3"/>
            <charset val="128"/>
          </rPr>
          <t>基準：第二、二、５関係</t>
        </r>
      </text>
    </comment>
    <comment ref="S9" authorId="0" shapeId="0" xr:uid="{5D8F0C8F-F3AD-4747-A119-F112C5FCB33D}">
      <text>
        <r>
          <rPr>
            <sz val="9"/>
            <color indexed="81"/>
            <rFont val="MS P ゴシック"/>
            <family val="3"/>
            <charset val="128"/>
          </rPr>
          <t>基準：第二、二、３(８)ロ（イ）（ロ）（ハ）、ハ及びへ関係</t>
        </r>
      </text>
    </comment>
    <comment ref="X9" authorId="0" shapeId="0" xr:uid="{8BCA20B1-D9A0-4DFB-90D1-46FE171303A3}">
      <text>
        <r>
          <rPr>
            <sz val="9"/>
            <color indexed="81"/>
            <rFont val="MS P ゴシック"/>
            <family val="3"/>
            <charset val="128"/>
          </rPr>
          <t>基準：第二、二、３(８)ニ及び（９）関係</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A4941AEE-8490-4F0C-B1B9-EC536B626F24}">
      <text>
        <r>
          <rPr>
            <sz val="9"/>
            <color indexed="81"/>
            <rFont val="MS P ゴシック"/>
            <family val="3"/>
            <charset val="128"/>
          </rPr>
          <t>基準：第二、二、３(1)イロハ関係</t>
        </r>
      </text>
    </comment>
    <comment ref="G8" authorId="0" shapeId="0" xr:uid="{8C40D88B-3F46-4AF0-951F-28AF934CCCA4}">
      <text>
        <r>
          <rPr>
            <sz val="9"/>
            <color indexed="81"/>
            <rFont val="MS P ゴシック"/>
            <family val="3"/>
            <charset val="128"/>
          </rPr>
          <t>基準：第二、二、３(８)関係</t>
        </r>
      </text>
    </comment>
    <comment ref="H8" authorId="0" shapeId="0" xr:uid="{58A839C2-1DAD-4811-B4C2-3C29EB94B110}">
      <text>
        <r>
          <rPr>
            <sz val="9"/>
            <color indexed="81"/>
            <rFont val="MS P ゴシック"/>
            <family val="3"/>
            <charset val="128"/>
          </rPr>
          <t>基準：第二、二、３(８)イ関係</t>
        </r>
      </text>
    </comment>
    <comment ref="K8" authorId="0" shapeId="0" xr:uid="{FFB35213-EE53-4C9E-994C-75D8FDDC0934}">
      <text>
        <r>
          <rPr>
            <sz val="9"/>
            <color indexed="81"/>
            <rFont val="MS P ゴシック"/>
            <family val="3"/>
            <charset val="128"/>
          </rPr>
          <t>基準：第二、二、３(８)ニ関係</t>
        </r>
      </text>
    </comment>
    <comment ref="L8" authorId="0" shapeId="0" xr:uid="{08A56077-0FD9-4EC0-A4F5-6E85D3FD2493}">
      <text>
        <r>
          <rPr>
            <sz val="9"/>
            <color indexed="81"/>
            <rFont val="MS P ゴシック"/>
            <family val="3"/>
            <charset val="128"/>
          </rPr>
          <t>基準：第二、二、３(10)及び(11)関係</t>
        </r>
      </text>
    </comment>
    <comment ref="M8" authorId="0" shapeId="0" xr:uid="{CA367D39-9EB1-46A4-8D06-3AF098F668EE}">
      <text>
        <r>
          <rPr>
            <sz val="9"/>
            <color indexed="81"/>
            <rFont val="MS P ゴシック"/>
            <family val="3"/>
            <charset val="128"/>
          </rPr>
          <t>基準：第二、二、３(10)及び(11)関係</t>
        </r>
      </text>
    </comment>
    <comment ref="N8" authorId="0" shapeId="0" xr:uid="{1FA227F0-C712-4198-8B03-4B6A6C139552}">
      <text>
        <r>
          <rPr>
            <sz val="9"/>
            <color indexed="81"/>
            <rFont val="MS P ゴシック"/>
            <family val="3"/>
            <charset val="128"/>
          </rPr>
          <t>基準：第二、二、４関係</t>
        </r>
      </text>
    </comment>
    <comment ref="O8" authorId="0" shapeId="0" xr:uid="{94B1F377-20F6-40C8-A6BC-7B7228F6324F}">
      <text>
        <r>
          <rPr>
            <sz val="9"/>
            <color indexed="81"/>
            <rFont val="MS P ゴシック"/>
            <family val="3"/>
            <charset val="128"/>
          </rPr>
          <t>基準：第二、二、３(1)イロハ、(2)、(3)、(4)及び別紙１－１～１－３関係</t>
        </r>
      </text>
    </comment>
    <comment ref="R8" authorId="0" shapeId="0" xr:uid="{926B4628-3F47-4DFE-A20F-9E33F3A079B2}">
      <text>
        <r>
          <rPr>
            <sz val="9"/>
            <color indexed="81"/>
            <rFont val="MS P ゴシック"/>
            <family val="3"/>
            <charset val="128"/>
          </rPr>
          <t>基準：第二、二、３(７)関係</t>
        </r>
      </text>
    </comment>
    <comment ref="AC8" authorId="0" shapeId="0" xr:uid="{EBE96860-3569-4F10-94A4-B666D43EF67E}">
      <text>
        <r>
          <rPr>
            <sz val="9"/>
            <color indexed="81"/>
            <rFont val="MS P ゴシック"/>
            <family val="3"/>
            <charset val="128"/>
          </rPr>
          <t>基準：第二、二、５関係</t>
        </r>
      </text>
    </comment>
    <comment ref="S9" authorId="0" shapeId="0" xr:uid="{9656BC3D-07A6-4D1E-8BEA-2E0A2BA9A770}">
      <text>
        <r>
          <rPr>
            <sz val="9"/>
            <color indexed="81"/>
            <rFont val="MS P ゴシック"/>
            <family val="3"/>
            <charset val="128"/>
          </rPr>
          <t>基準：第二、二、３(８)ロ（イ）（ロ）（ハ）、ハ及びへ関係</t>
        </r>
      </text>
    </comment>
    <comment ref="X9" authorId="0" shapeId="0" xr:uid="{911F8AE6-2D2B-468B-82E3-953BDCCD41E1}">
      <text>
        <r>
          <rPr>
            <sz val="9"/>
            <color indexed="81"/>
            <rFont val="MS P ゴシック"/>
            <family val="3"/>
            <charset val="128"/>
          </rPr>
          <t>基準：第二、二、３(８)ニ及び（９）関係</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DF671CC6-3F96-4460-9847-3E13209E53F6}">
      <text>
        <r>
          <rPr>
            <sz val="9"/>
            <color indexed="81"/>
            <rFont val="MS P ゴシック"/>
            <family val="3"/>
            <charset val="128"/>
          </rPr>
          <t>基準：第二、二、３(1)イロハ関係</t>
        </r>
      </text>
    </comment>
    <comment ref="G8" authorId="0" shapeId="0" xr:uid="{8AFB5484-617A-4CB7-B0F1-686C765EBF0F}">
      <text>
        <r>
          <rPr>
            <sz val="9"/>
            <color indexed="81"/>
            <rFont val="MS P ゴシック"/>
            <family val="3"/>
            <charset val="128"/>
          </rPr>
          <t>基準：第二、二、３(８)関係</t>
        </r>
      </text>
    </comment>
    <comment ref="H8" authorId="0" shapeId="0" xr:uid="{707DDE6B-36B7-4825-BF0B-29242992BE66}">
      <text>
        <r>
          <rPr>
            <sz val="9"/>
            <color indexed="81"/>
            <rFont val="MS P ゴシック"/>
            <family val="3"/>
            <charset val="128"/>
          </rPr>
          <t>基準：第二、二、３(８)イ関係</t>
        </r>
      </text>
    </comment>
    <comment ref="K8" authorId="0" shapeId="0" xr:uid="{E3C7DABD-31E7-49F9-B409-1C75A6457903}">
      <text>
        <r>
          <rPr>
            <sz val="9"/>
            <color indexed="81"/>
            <rFont val="MS P ゴシック"/>
            <family val="3"/>
            <charset val="128"/>
          </rPr>
          <t>基準：第二、二、３(８)ニ関係</t>
        </r>
      </text>
    </comment>
    <comment ref="L8" authorId="0" shapeId="0" xr:uid="{F9DF07E6-91EB-4FF4-9225-70748321C98A}">
      <text>
        <r>
          <rPr>
            <sz val="9"/>
            <color indexed="81"/>
            <rFont val="MS P ゴシック"/>
            <family val="3"/>
            <charset val="128"/>
          </rPr>
          <t>基準：第二、二、３(10)及び(11)関係</t>
        </r>
      </text>
    </comment>
    <comment ref="M8" authorId="0" shapeId="0" xr:uid="{53D4BF9E-7983-41A8-AD64-38DC6B846CF7}">
      <text>
        <r>
          <rPr>
            <sz val="9"/>
            <color indexed="81"/>
            <rFont val="MS P ゴシック"/>
            <family val="3"/>
            <charset val="128"/>
          </rPr>
          <t>基準：第二、二、３(10)及び(11)関係</t>
        </r>
      </text>
    </comment>
    <comment ref="N8" authorId="0" shapeId="0" xr:uid="{3C5726D5-2B46-45D7-B837-3A7C05F50C58}">
      <text>
        <r>
          <rPr>
            <sz val="9"/>
            <color indexed="81"/>
            <rFont val="MS P ゴシック"/>
            <family val="3"/>
            <charset val="128"/>
          </rPr>
          <t>基準：第二、二、４関係</t>
        </r>
      </text>
    </comment>
    <comment ref="O8" authorId="0" shapeId="0" xr:uid="{C4CA7114-074A-4E77-B4C7-995FC203FF41}">
      <text>
        <r>
          <rPr>
            <sz val="9"/>
            <color indexed="81"/>
            <rFont val="MS P ゴシック"/>
            <family val="3"/>
            <charset val="128"/>
          </rPr>
          <t>基準：第二、二、３(1)イロハ、(2)、(3)、(4)及び別紙１－１～１－３関係</t>
        </r>
      </text>
    </comment>
    <comment ref="R8" authorId="0" shapeId="0" xr:uid="{6FD9577E-DDB8-4CC7-9A7C-086D8CEEAA6C}">
      <text>
        <r>
          <rPr>
            <sz val="9"/>
            <color indexed="81"/>
            <rFont val="MS P ゴシック"/>
            <family val="3"/>
            <charset val="128"/>
          </rPr>
          <t>基準：第二、二、３(７)関係</t>
        </r>
      </text>
    </comment>
    <comment ref="AC8" authorId="0" shapeId="0" xr:uid="{33F45F4D-8382-460C-8B2D-EB3A5F1934A8}">
      <text>
        <r>
          <rPr>
            <sz val="9"/>
            <color indexed="81"/>
            <rFont val="MS P ゴシック"/>
            <family val="3"/>
            <charset val="128"/>
          </rPr>
          <t>基準：第二、二、５関係</t>
        </r>
      </text>
    </comment>
    <comment ref="S9" authorId="0" shapeId="0" xr:uid="{52D65B3B-B68E-49D7-816F-22C3F86FE00D}">
      <text>
        <r>
          <rPr>
            <sz val="9"/>
            <color indexed="81"/>
            <rFont val="MS P ゴシック"/>
            <family val="3"/>
            <charset val="128"/>
          </rPr>
          <t>基準：第二、二、３(８)ロ（イ）（ロ）（ハ）、ハ及びへ関係</t>
        </r>
      </text>
    </comment>
    <comment ref="X9" authorId="0" shapeId="0" xr:uid="{3DDF8C21-EB87-43ED-AE0C-C8CFA229CBC9}">
      <text>
        <r>
          <rPr>
            <sz val="9"/>
            <color indexed="81"/>
            <rFont val="MS P ゴシック"/>
            <family val="3"/>
            <charset val="128"/>
          </rPr>
          <t>基準：第二、二、３(８)ニ及び（９）関係</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DF4DBD60-F8BD-412A-85D0-60F1279DACB1}">
      <text>
        <r>
          <rPr>
            <sz val="9"/>
            <color indexed="81"/>
            <rFont val="MS P ゴシック"/>
            <family val="3"/>
            <charset val="128"/>
          </rPr>
          <t>基準：第二、二、３(1)イロハ関係</t>
        </r>
      </text>
    </comment>
    <comment ref="G8" authorId="0" shapeId="0" xr:uid="{490AE9A2-27E3-49F6-A3EF-DB640275F14A}">
      <text>
        <r>
          <rPr>
            <sz val="9"/>
            <color indexed="81"/>
            <rFont val="MS P ゴシック"/>
            <family val="3"/>
            <charset val="128"/>
          </rPr>
          <t>基準：第二、二、３(８)関係</t>
        </r>
      </text>
    </comment>
    <comment ref="H8" authorId="0" shapeId="0" xr:uid="{EBEADA33-1CA7-48F0-9285-0C582677B8F8}">
      <text>
        <r>
          <rPr>
            <sz val="9"/>
            <color indexed="81"/>
            <rFont val="MS P ゴシック"/>
            <family val="3"/>
            <charset val="128"/>
          </rPr>
          <t>基準：第二、二、３(８)イ関係</t>
        </r>
      </text>
    </comment>
    <comment ref="K8" authorId="0" shapeId="0" xr:uid="{186EE058-7774-4661-B2E3-AF5BC73727CA}">
      <text>
        <r>
          <rPr>
            <sz val="9"/>
            <color indexed="81"/>
            <rFont val="MS P ゴシック"/>
            <family val="3"/>
            <charset val="128"/>
          </rPr>
          <t>基準：第二、二、３(８)ニ関係</t>
        </r>
      </text>
    </comment>
    <comment ref="L8" authorId="0" shapeId="0" xr:uid="{2D084CBD-9F4E-4686-BF92-5BB361D8D459}">
      <text>
        <r>
          <rPr>
            <sz val="9"/>
            <color indexed="81"/>
            <rFont val="MS P ゴシック"/>
            <family val="3"/>
            <charset val="128"/>
          </rPr>
          <t>基準：第二、二、３(10)及び(11)関係</t>
        </r>
      </text>
    </comment>
    <comment ref="M8" authorId="0" shapeId="0" xr:uid="{BF0E29B8-A853-43CC-8A33-916FDE549215}">
      <text>
        <r>
          <rPr>
            <sz val="9"/>
            <color indexed="81"/>
            <rFont val="MS P ゴシック"/>
            <family val="3"/>
            <charset val="128"/>
          </rPr>
          <t>基準：第二、二、３(10)及び(11)関係</t>
        </r>
      </text>
    </comment>
    <comment ref="N8" authorId="0" shapeId="0" xr:uid="{9E2473BA-C324-410C-8883-58A5DD8DA2DE}">
      <text>
        <r>
          <rPr>
            <sz val="9"/>
            <color indexed="81"/>
            <rFont val="MS P ゴシック"/>
            <family val="3"/>
            <charset val="128"/>
          </rPr>
          <t>基準：第二、二、４関係</t>
        </r>
      </text>
    </comment>
    <comment ref="O8" authorId="0" shapeId="0" xr:uid="{261290F2-FC02-4C91-96FB-E06B65DF576D}">
      <text>
        <r>
          <rPr>
            <sz val="9"/>
            <color indexed="81"/>
            <rFont val="MS P ゴシック"/>
            <family val="3"/>
            <charset val="128"/>
          </rPr>
          <t>基準：第二、二、３(1)イロハ、(2)、(3)、(4)及び別紙１－１～１－３関係</t>
        </r>
      </text>
    </comment>
    <comment ref="R8" authorId="0" shapeId="0" xr:uid="{324EFBE8-4B97-46FD-A8A7-7F99F8529DED}">
      <text>
        <r>
          <rPr>
            <sz val="9"/>
            <color indexed="81"/>
            <rFont val="MS P ゴシック"/>
            <family val="3"/>
            <charset val="128"/>
          </rPr>
          <t>基準：第二、二、３(７)関係</t>
        </r>
      </text>
    </comment>
    <comment ref="AC8" authorId="0" shapeId="0" xr:uid="{1E129C40-2A74-4964-9EC1-988DE503A1FB}">
      <text>
        <r>
          <rPr>
            <sz val="9"/>
            <color indexed="81"/>
            <rFont val="MS P ゴシック"/>
            <family val="3"/>
            <charset val="128"/>
          </rPr>
          <t>基準：第二、二、５関係</t>
        </r>
      </text>
    </comment>
    <comment ref="S9" authorId="0" shapeId="0" xr:uid="{7B9191A6-830D-4EC2-A555-34B193396F2A}">
      <text>
        <r>
          <rPr>
            <sz val="9"/>
            <color indexed="81"/>
            <rFont val="MS P ゴシック"/>
            <family val="3"/>
            <charset val="128"/>
          </rPr>
          <t>基準：第二、二、３(８)ロ（イ）（ロ）（ハ）、ハ及びへ関係</t>
        </r>
      </text>
    </comment>
    <comment ref="X9" authorId="0" shapeId="0" xr:uid="{D716CB51-5C34-4787-A894-4B3A05F4D02E}">
      <text>
        <r>
          <rPr>
            <sz val="9"/>
            <color indexed="81"/>
            <rFont val="MS P ゴシック"/>
            <family val="3"/>
            <charset val="128"/>
          </rPr>
          <t>基準：第二、二、３(８)ニ及び（９）関係</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0D4CF81-1EA1-4680-B670-7321844AC28B}">
      <text>
        <r>
          <rPr>
            <sz val="9"/>
            <color indexed="81"/>
            <rFont val="MS P ゴシック"/>
            <family val="3"/>
            <charset val="128"/>
          </rPr>
          <t>基準：第二、二、３(1)イロハ関係</t>
        </r>
      </text>
    </comment>
    <comment ref="G8" authorId="0" shapeId="0" xr:uid="{17D96F24-8E4A-4AE4-9F00-4589DC4818A8}">
      <text>
        <r>
          <rPr>
            <sz val="9"/>
            <color indexed="81"/>
            <rFont val="MS P ゴシック"/>
            <family val="3"/>
            <charset val="128"/>
          </rPr>
          <t>基準：第二、二、３(８)関係</t>
        </r>
      </text>
    </comment>
    <comment ref="H8" authorId="0" shapeId="0" xr:uid="{A65936F8-5E36-44E8-BE29-F4F1C4811A5E}">
      <text>
        <r>
          <rPr>
            <sz val="9"/>
            <color indexed="81"/>
            <rFont val="MS P ゴシック"/>
            <family val="3"/>
            <charset val="128"/>
          </rPr>
          <t>基準：第二、二、３(８)イ関係</t>
        </r>
      </text>
    </comment>
    <comment ref="K8" authorId="0" shapeId="0" xr:uid="{506784AD-4D86-4A05-A45A-84B2FA9E7E24}">
      <text>
        <r>
          <rPr>
            <sz val="9"/>
            <color indexed="81"/>
            <rFont val="MS P ゴシック"/>
            <family val="3"/>
            <charset val="128"/>
          </rPr>
          <t>基準：第二、二、３(８)ニ関係</t>
        </r>
      </text>
    </comment>
    <comment ref="L8" authorId="0" shapeId="0" xr:uid="{C7206CCC-AA2E-42DE-A7F9-DDFC7FA13D58}">
      <text>
        <r>
          <rPr>
            <sz val="9"/>
            <color indexed="81"/>
            <rFont val="MS P ゴシック"/>
            <family val="3"/>
            <charset val="128"/>
          </rPr>
          <t>基準：第二、二、３(10)及び(11)関係</t>
        </r>
      </text>
    </comment>
    <comment ref="M8" authorId="0" shapeId="0" xr:uid="{304B699A-645A-48E0-BA8A-9B4F4555B5F4}">
      <text>
        <r>
          <rPr>
            <sz val="9"/>
            <color indexed="81"/>
            <rFont val="MS P ゴシック"/>
            <family val="3"/>
            <charset val="128"/>
          </rPr>
          <t>基準：第二、二、３(10)及び(11)関係</t>
        </r>
      </text>
    </comment>
    <comment ref="N8" authorId="0" shapeId="0" xr:uid="{DD65CF63-B82D-441E-A182-E0DC15F340E0}">
      <text>
        <r>
          <rPr>
            <sz val="9"/>
            <color indexed="81"/>
            <rFont val="MS P ゴシック"/>
            <family val="3"/>
            <charset val="128"/>
          </rPr>
          <t>基準：第二、二、４関係</t>
        </r>
      </text>
    </comment>
    <comment ref="O8" authorId="0" shapeId="0" xr:uid="{D5456D17-7EF3-4B1C-B00E-4597172F7392}">
      <text>
        <r>
          <rPr>
            <sz val="9"/>
            <color indexed="81"/>
            <rFont val="MS P ゴシック"/>
            <family val="3"/>
            <charset val="128"/>
          </rPr>
          <t>基準：第二、二、３(1)イロハ、(2)、(3)、(4)及び別紙１－１～１－３関係</t>
        </r>
      </text>
    </comment>
    <comment ref="R8" authorId="0" shapeId="0" xr:uid="{9F536327-BE26-4089-AC06-9285FD356F70}">
      <text>
        <r>
          <rPr>
            <sz val="9"/>
            <color indexed="81"/>
            <rFont val="MS P ゴシック"/>
            <family val="3"/>
            <charset val="128"/>
          </rPr>
          <t>基準：第二、二、３(７)関係</t>
        </r>
      </text>
    </comment>
    <comment ref="AC8" authorId="0" shapeId="0" xr:uid="{83A6DCB6-5574-4214-B78D-36137F52AECD}">
      <text>
        <r>
          <rPr>
            <sz val="9"/>
            <color indexed="81"/>
            <rFont val="MS P ゴシック"/>
            <family val="3"/>
            <charset val="128"/>
          </rPr>
          <t>基準：第二、二、５関係</t>
        </r>
      </text>
    </comment>
    <comment ref="S9" authorId="0" shapeId="0" xr:uid="{017BDF86-ABC3-4128-BD95-1A40EB7D2818}">
      <text>
        <r>
          <rPr>
            <sz val="9"/>
            <color indexed="81"/>
            <rFont val="MS P ゴシック"/>
            <family val="3"/>
            <charset val="128"/>
          </rPr>
          <t>基準：第二、二、３(８)ロ（イ）（ロ）（ハ）、ハ及びへ関係</t>
        </r>
      </text>
    </comment>
    <comment ref="X9" authorId="0" shapeId="0" xr:uid="{02DB9235-F9BF-43E4-86E0-3B2DC7E836BF}">
      <text>
        <r>
          <rPr>
            <sz val="9"/>
            <color indexed="81"/>
            <rFont val="MS P ゴシック"/>
            <family val="3"/>
            <charset val="128"/>
          </rPr>
          <t>基準：第二、二、３(８)ニ及び（９）関係</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A7402D4-62E1-4664-B547-CED1369173BB}">
      <text>
        <r>
          <rPr>
            <sz val="9"/>
            <color indexed="81"/>
            <rFont val="MS P ゴシック"/>
            <family val="3"/>
            <charset val="128"/>
          </rPr>
          <t>基準：第二、二、３(1)イロハ関係</t>
        </r>
      </text>
    </comment>
    <comment ref="G8" authorId="0" shapeId="0" xr:uid="{8740137A-93E1-46CE-B51C-1120392DA20D}">
      <text>
        <r>
          <rPr>
            <sz val="9"/>
            <color indexed="81"/>
            <rFont val="MS P ゴシック"/>
            <family val="3"/>
            <charset val="128"/>
          </rPr>
          <t>基準：第二、二、３(８)関係</t>
        </r>
      </text>
    </comment>
    <comment ref="H8" authorId="0" shapeId="0" xr:uid="{E450FBF4-EB96-4D68-876F-3B6C2B344A7E}">
      <text>
        <r>
          <rPr>
            <sz val="9"/>
            <color indexed="81"/>
            <rFont val="MS P ゴシック"/>
            <family val="3"/>
            <charset val="128"/>
          </rPr>
          <t>基準：第二、二、３(８)イ関係</t>
        </r>
      </text>
    </comment>
    <comment ref="K8" authorId="0" shapeId="0" xr:uid="{44871526-C2D1-4E91-9941-47C995DBF9AB}">
      <text>
        <r>
          <rPr>
            <sz val="9"/>
            <color indexed="81"/>
            <rFont val="MS P ゴシック"/>
            <family val="3"/>
            <charset val="128"/>
          </rPr>
          <t>基準：第二、二、３(８)ニ関係</t>
        </r>
      </text>
    </comment>
    <comment ref="L8" authorId="0" shapeId="0" xr:uid="{03180FD8-5443-4EA5-B416-6FF51018C4D7}">
      <text>
        <r>
          <rPr>
            <sz val="9"/>
            <color indexed="81"/>
            <rFont val="MS P ゴシック"/>
            <family val="3"/>
            <charset val="128"/>
          </rPr>
          <t>基準：第二、二、３(10)及び(11)関係</t>
        </r>
      </text>
    </comment>
    <comment ref="M8" authorId="0" shapeId="0" xr:uid="{486BCD50-DEC7-464C-9075-3947279880E8}">
      <text>
        <r>
          <rPr>
            <sz val="9"/>
            <color indexed="81"/>
            <rFont val="MS P ゴシック"/>
            <family val="3"/>
            <charset val="128"/>
          </rPr>
          <t>基準：第二、二、３(10)及び(11)関係</t>
        </r>
      </text>
    </comment>
    <comment ref="N8" authorId="0" shapeId="0" xr:uid="{F2DFB26A-F1A0-45DF-B308-AD7ED0D92071}">
      <text>
        <r>
          <rPr>
            <sz val="9"/>
            <color indexed="81"/>
            <rFont val="MS P ゴシック"/>
            <family val="3"/>
            <charset val="128"/>
          </rPr>
          <t>基準：第二、二、４関係</t>
        </r>
      </text>
    </comment>
    <comment ref="O8" authorId="0" shapeId="0" xr:uid="{FB4586EF-9FA6-4845-91A2-BC5AF9AF8A64}">
      <text>
        <r>
          <rPr>
            <sz val="9"/>
            <color indexed="81"/>
            <rFont val="MS P ゴシック"/>
            <family val="3"/>
            <charset val="128"/>
          </rPr>
          <t>基準：第二、二、３(1)イロハ、(2)、(3)、(4)及び別紙１－１～１－３関係</t>
        </r>
      </text>
    </comment>
    <comment ref="R8" authorId="0" shapeId="0" xr:uid="{C3E39599-8C21-4026-A1E8-CFE5A63A5A98}">
      <text>
        <r>
          <rPr>
            <sz val="9"/>
            <color indexed="81"/>
            <rFont val="MS P ゴシック"/>
            <family val="3"/>
            <charset val="128"/>
          </rPr>
          <t>基準：第二、二、３(７)関係</t>
        </r>
      </text>
    </comment>
    <comment ref="AC8" authorId="0" shapeId="0" xr:uid="{6FDEB4A6-AE3B-4EBC-937D-1F62A81B1F39}">
      <text>
        <r>
          <rPr>
            <sz val="9"/>
            <color indexed="81"/>
            <rFont val="MS P ゴシック"/>
            <family val="3"/>
            <charset val="128"/>
          </rPr>
          <t>基準：第二、二、５関係</t>
        </r>
      </text>
    </comment>
    <comment ref="S9" authorId="0" shapeId="0" xr:uid="{52DA796F-E8E5-4C1B-8687-5E3377CDB9EB}">
      <text>
        <r>
          <rPr>
            <sz val="9"/>
            <color indexed="81"/>
            <rFont val="MS P ゴシック"/>
            <family val="3"/>
            <charset val="128"/>
          </rPr>
          <t>基準：第二、二、３(８)ロ（イ）（ロ）（ハ）、ハ及びへ関係</t>
        </r>
      </text>
    </comment>
    <comment ref="X9" authorId="0" shapeId="0" xr:uid="{3330FB98-B033-48DF-B9EB-3853DB5303EC}">
      <text>
        <r>
          <rPr>
            <sz val="9"/>
            <color indexed="81"/>
            <rFont val="MS P ゴシック"/>
            <family val="3"/>
            <charset val="128"/>
          </rPr>
          <t>基準：第二、二、３(８)ニ及び（９）関係</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357B49AB-9432-4A1F-8608-188E73F39835}">
      <text>
        <r>
          <rPr>
            <sz val="9"/>
            <color indexed="81"/>
            <rFont val="MS P ゴシック"/>
            <family val="3"/>
            <charset val="128"/>
          </rPr>
          <t>基準：第二、二、３(1)イロハ関係</t>
        </r>
      </text>
    </comment>
    <comment ref="G8" authorId="0" shapeId="0" xr:uid="{BAF85F1F-1AE2-432E-9DB2-2EF67641A9CA}">
      <text>
        <r>
          <rPr>
            <sz val="9"/>
            <color indexed="81"/>
            <rFont val="MS P ゴシック"/>
            <family val="3"/>
            <charset val="128"/>
          </rPr>
          <t>基準：第二、二、３(８)関係</t>
        </r>
      </text>
    </comment>
    <comment ref="H8" authorId="0" shapeId="0" xr:uid="{EEA66716-63B1-464D-B495-100C3D12A80B}">
      <text>
        <r>
          <rPr>
            <sz val="9"/>
            <color indexed="81"/>
            <rFont val="MS P ゴシック"/>
            <family val="3"/>
            <charset val="128"/>
          </rPr>
          <t>基準：第二、二、３(８)イ関係</t>
        </r>
      </text>
    </comment>
    <comment ref="K8" authorId="0" shapeId="0" xr:uid="{5573E54A-E2E1-4C2A-8315-1DFF9E6722C7}">
      <text>
        <r>
          <rPr>
            <sz val="9"/>
            <color indexed="81"/>
            <rFont val="MS P ゴシック"/>
            <family val="3"/>
            <charset val="128"/>
          </rPr>
          <t>基準：第二、二、３(８)ニ関係</t>
        </r>
      </text>
    </comment>
    <comment ref="L8" authorId="0" shapeId="0" xr:uid="{3552B347-D984-466D-8DA4-A99D91CBE9AE}">
      <text>
        <r>
          <rPr>
            <sz val="9"/>
            <color indexed="81"/>
            <rFont val="MS P ゴシック"/>
            <family val="3"/>
            <charset val="128"/>
          </rPr>
          <t>基準：第二、二、３(10)及び(11)関係</t>
        </r>
      </text>
    </comment>
    <comment ref="M8" authorId="0" shapeId="0" xr:uid="{AE42F4A0-666D-4621-B45F-F04BA2FD8231}">
      <text>
        <r>
          <rPr>
            <sz val="9"/>
            <color indexed="81"/>
            <rFont val="MS P ゴシック"/>
            <family val="3"/>
            <charset val="128"/>
          </rPr>
          <t>基準：第二、二、３(10)及び(11)関係</t>
        </r>
      </text>
    </comment>
    <comment ref="N8" authorId="0" shapeId="0" xr:uid="{A40CB749-696E-44A9-9A35-40CD15E4E863}">
      <text>
        <r>
          <rPr>
            <sz val="9"/>
            <color indexed="81"/>
            <rFont val="MS P ゴシック"/>
            <family val="3"/>
            <charset val="128"/>
          </rPr>
          <t>基準：第二、二、４関係</t>
        </r>
      </text>
    </comment>
    <comment ref="O8" authorId="0" shapeId="0" xr:uid="{1A690D12-9976-4BF4-8116-276DF2EDE53D}">
      <text>
        <r>
          <rPr>
            <sz val="9"/>
            <color indexed="81"/>
            <rFont val="MS P ゴシック"/>
            <family val="3"/>
            <charset val="128"/>
          </rPr>
          <t>基準：第二、二、３(1)イロハ、(2)、(3)、(4)及び別紙１－１～１－３関係</t>
        </r>
      </text>
    </comment>
    <comment ref="R8" authorId="0" shapeId="0" xr:uid="{598ADAD4-232A-4791-8F64-2FA897D37E52}">
      <text>
        <r>
          <rPr>
            <sz val="9"/>
            <color indexed="81"/>
            <rFont val="MS P ゴシック"/>
            <family val="3"/>
            <charset val="128"/>
          </rPr>
          <t>基準：第二、二、３(７)関係</t>
        </r>
      </text>
    </comment>
    <comment ref="AC8" authorId="0" shapeId="0" xr:uid="{51E500A5-EA36-498C-B082-D3FB9D31ACF5}">
      <text>
        <r>
          <rPr>
            <sz val="9"/>
            <color indexed="81"/>
            <rFont val="MS P ゴシック"/>
            <family val="3"/>
            <charset val="128"/>
          </rPr>
          <t>基準：第二、二、５関係</t>
        </r>
      </text>
    </comment>
    <comment ref="S9" authorId="0" shapeId="0" xr:uid="{F0704822-92E4-4654-A032-D1C824D77154}">
      <text>
        <r>
          <rPr>
            <sz val="9"/>
            <color indexed="81"/>
            <rFont val="MS P ゴシック"/>
            <family val="3"/>
            <charset val="128"/>
          </rPr>
          <t>基準：第二、二、３(８)ロ（イ）（ロ）（ハ）、ハ及びへ関係</t>
        </r>
      </text>
    </comment>
    <comment ref="X9" authorId="0" shapeId="0" xr:uid="{CE4DE5C9-63D9-4CB0-80F3-603DD00AD690}">
      <text>
        <r>
          <rPr>
            <sz val="9"/>
            <color indexed="81"/>
            <rFont val="MS P ゴシック"/>
            <family val="3"/>
            <charset val="128"/>
          </rPr>
          <t>基準：第二、二、３(８)ニ及び（９）関係</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E78E89FB-4A39-47A6-BAC7-0DFD97299A7D}">
      <text>
        <r>
          <rPr>
            <sz val="9"/>
            <color indexed="81"/>
            <rFont val="MS P ゴシック"/>
            <family val="3"/>
            <charset val="128"/>
          </rPr>
          <t>基準：第二、二、３(1)イロハ関係</t>
        </r>
      </text>
    </comment>
    <comment ref="G8" authorId="0" shapeId="0" xr:uid="{0742E139-5798-4C63-8DB6-1CDCE607F95E}">
      <text>
        <r>
          <rPr>
            <sz val="9"/>
            <color indexed="81"/>
            <rFont val="MS P ゴシック"/>
            <family val="3"/>
            <charset val="128"/>
          </rPr>
          <t>基準：第二、二、３(８)関係</t>
        </r>
      </text>
    </comment>
    <comment ref="H8" authorId="0" shapeId="0" xr:uid="{2233879D-B4EA-47BA-9B59-39C902FDE5DC}">
      <text>
        <r>
          <rPr>
            <sz val="9"/>
            <color indexed="81"/>
            <rFont val="MS P ゴシック"/>
            <family val="3"/>
            <charset val="128"/>
          </rPr>
          <t>基準：第二、二、３(８)イ関係</t>
        </r>
      </text>
    </comment>
    <comment ref="K8" authorId="0" shapeId="0" xr:uid="{8345A901-A3AD-47DA-B979-17BB49A41598}">
      <text>
        <r>
          <rPr>
            <sz val="9"/>
            <color indexed="81"/>
            <rFont val="MS P ゴシック"/>
            <family val="3"/>
            <charset val="128"/>
          </rPr>
          <t>基準：第二、二、３(８)ニ関係</t>
        </r>
      </text>
    </comment>
    <comment ref="L8" authorId="0" shapeId="0" xr:uid="{CE2598B0-46E5-4B8B-BBBD-926D42D8633B}">
      <text>
        <r>
          <rPr>
            <sz val="9"/>
            <color indexed="81"/>
            <rFont val="MS P ゴシック"/>
            <family val="3"/>
            <charset val="128"/>
          </rPr>
          <t>基準：第二、二、３(10)及び(11)関係</t>
        </r>
      </text>
    </comment>
    <comment ref="M8" authorId="0" shapeId="0" xr:uid="{830B34D1-BE97-4CF2-9611-6788E712AE47}">
      <text>
        <r>
          <rPr>
            <sz val="9"/>
            <color indexed="81"/>
            <rFont val="MS P ゴシック"/>
            <family val="3"/>
            <charset val="128"/>
          </rPr>
          <t>基準：第二、二、３(10)及び(11)関係</t>
        </r>
      </text>
    </comment>
    <comment ref="N8" authorId="0" shapeId="0" xr:uid="{56FC8B11-B360-49F6-89E2-277C262994C0}">
      <text>
        <r>
          <rPr>
            <sz val="9"/>
            <color indexed="81"/>
            <rFont val="MS P ゴシック"/>
            <family val="3"/>
            <charset val="128"/>
          </rPr>
          <t>基準：第二、二、４関係</t>
        </r>
      </text>
    </comment>
    <comment ref="O8" authorId="0" shapeId="0" xr:uid="{47DB33EE-1D31-457C-9ADB-04DB2290DFF3}">
      <text>
        <r>
          <rPr>
            <sz val="9"/>
            <color indexed="81"/>
            <rFont val="MS P ゴシック"/>
            <family val="3"/>
            <charset val="128"/>
          </rPr>
          <t>基準：第二、二、３(1)イロハ、(2)、(3)、(4)及び別紙１－１～１－３関係</t>
        </r>
      </text>
    </comment>
    <comment ref="R8" authorId="0" shapeId="0" xr:uid="{95B6EA59-C030-48DF-96C6-58CA980E62CC}">
      <text>
        <r>
          <rPr>
            <sz val="9"/>
            <color indexed="81"/>
            <rFont val="MS P ゴシック"/>
            <family val="3"/>
            <charset val="128"/>
          </rPr>
          <t>基準：第二、二、３(７)関係</t>
        </r>
      </text>
    </comment>
    <comment ref="AC8" authorId="0" shapeId="0" xr:uid="{19474A44-9DBA-486E-87B2-B6FF37D25575}">
      <text>
        <r>
          <rPr>
            <sz val="9"/>
            <color indexed="81"/>
            <rFont val="MS P ゴシック"/>
            <family val="3"/>
            <charset val="128"/>
          </rPr>
          <t>基準：第二、二、５関係</t>
        </r>
      </text>
    </comment>
    <comment ref="S9" authorId="0" shapeId="0" xr:uid="{7D2E04ED-76C4-48B7-91EB-A0F19F5EABA9}">
      <text>
        <r>
          <rPr>
            <sz val="9"/>
            <color indexed="81"/>
            <rFont val="MS P ゴシック"/>
            <family val="3"/>
            <charset val="128"/>
          </rPr>
          <t>基準：第二、二、３(８)ロ（イ）（ロ）（ハ）、ハ及びへ関係</t>
        </r>
      </text>
    </comment>
    <comment ref="X9" authorId="0" shapeId="0" xr:uid="{D5BE7A24-CEC3-4A0E-B921-8919C1722AB3}">
      <text>
        <r>
          <rPr>
            <sz val="9"/>
            <color indexed="81"/>
            <rFont val="MS P ゴシック"/>
            <family val="3"/>
            <charset val="128"/>
          </rPr>
          <t>基準：第二、二、３(８)ニ及び（９）関係</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11B17C78-F2DB-4032-810D-7BD3E77897CD}">
      <text>
        <r>
          <rPr>
            <sz val="9"/>
            <color indexed="81"/>
            <rFont val="MS P ゴシック"/>
            <family val="3"/>
            <charset val="128"/>
          </rPr>
          <t>基準：第二、二、３(1)イロハ関係</t>
        </r>
      </text>
    </comment>
    <comment ref="G8" authorId="0" shapeId="0" xr:uid="{64B3C35A-CEE2-4BED-8E65-0581C6531CDA}">
      <text>
        <r>
          <rPr>
            <sz val="9"/>
            <color indexed="81"/>
            <rFont val="MS P ゴシック"/>
            <family val="3"/>
            <charset val="128"/>
          </rPr>
          <t>基準：第二、二、３(８)関係</t>
        </r>
      </text>
    </comment>
    <comment ref="H8" authorId="0" shapeId="0" xr:uid="{92B69E60-5869-4F86-ADFF-350B5E093808}">
      <text>
        <r>
          <rPr>
            <sz val="9"/>
            <color indexed="81"/>
            <rFont val="MS P ゴシック"/>
            <family val="3"/>
            <charset val="128"/>
          </rPr>
          <t>基準：第二、二、３(８)イ関係</t>
        </r>
      </text>
    </comment>
    <comment ref="K8" authorId="0" shapeId="0" xr:uid="{EDDDBB0F-51D0-44D5-A98D-C96CEE884ED4}">
      <text>
        <r>
          <rPr>
            <sz val="9"/>
            <color indexed="81"/>
            <rFont val="MS P ゴシック"/>
            <family val="3"/>
            <charset val="128"/>
          </rPr>
          <t>基準：第二、二、３(８)ニ関係</t>
        </r>
      </text>
    </comment>
    <comment ref="L8" authorId="0" shapeId="0" xr:uid="{AAAD245F-563B-4FA1-82C4-A7BB0F7578D4}">
      <text>
        <r>
          <rPr>
            <sz val="9"/>
            <color indexed="81"/>
            <rFont val="MS P ゴシック"/>
            <family val="3"/>
            <charset val="128"/>
          </rPr>
          <t>基準：第二、二、３(10)及び(11)関係</t>
        </r>
      </text>
    </comment>
    <comment ref="M8" authorId="0" shapeId="0" xr:uid="{CC3EDB2D-1B65-46D8-B291-272A2A2678A8}">
      <text>
        <r>
          <rPr>
            <sz val="9"/>
            <color indexed="81"/>
            <rFont val="MS P ゴシック"/>
            <family val="3"/>
            <charset val="128"/>
          </rPr>
          <t>基準：第二、二、３(10)及び(11)関係</t>
        </r>
      </text>
    </comment>
    <comment ref="N8" authorId="0" shapeId="0" xr:uid="{8526B1D3-2471-4217-A842-ADA500CA9EAD}">
      <text>
        <r>
          <rPr>
            <sz val="9"/>
            <color indexed="81"/>
            <rFont val="MS P ゴシック"/>
            <family val="3"/>
            <charset val="128"/>
          </rPr>
          <t>基準：第二、二、４関係</t>
        </r>
      </text>
    </comment>
    <comment ref="O8" authorId="0" shapeId="0" xr:uid="{A2D8EECE-7683-4E24-AF67-81DE06678501}">
      <text>
        <r>
          <rPr>
            <sz val="9"/>
            <color indexed="81"/>
            <rFont val="MS P ゴシック"/>
            <family val="3"/>
            <charset val="128"/>
          </rPr>
          <t>基準：第二、二、３(1)イロハ、(2)、(3)、(4)及び別紙１－１～１－３関係</t>
        </r>
      </text>
    </comment>
    <comment ref="R8" authorId="0" shapeId="0" xr:uid="{AFDAC1BA-E34A-4059-B350-CB9036329999}">
      <text>
        <r>
          <rPr>
            <sz val="9"/>
            <color indexed="81"/>
            <rFont val="MS P ゴシック"/>
            <family val="3"/>
            <charset val="128"/>
          </rPr>
          <t>基準：第二、二、３(７)関係</t>
        </r>
      </text>
    </comment>
    <comment ref="AC8" authorId="0" shapeId="0" xr:uid="{1160DCEA-C99C-46DA-8DD4-8C927AC5850D}">
      <text>
        <r>
          <rPr>
            <sz val="9"/>
            <color indexed="81"/>
            <rFont val="MS P ゴシック"/>
            <family val="3"/>
            <charset val="128"/>
          </rPr>
          <t>基準：第二、二、５関係</t>
        </r>
      </text>
    </comment>
    <comment ref="S9" authorId="0" shapeId="0" xr:uid="{F2BF76DD-5DEC-42FF-BDAD-4FAC607F1C03}">
      <text>
        <r>
          <rPr>
            <sz val="9"/>
            <color indexed="81"/>
            <rFont val="MS P ゴシック"/>
            <family val="3"/>
            <charset val="128"/>
          </rPr>
          <t>基準：第二、二、３(８)ロ（イ）（ロ）（ハ）、ハ及びへ関係</t>
        </r>
      </text>
    </comment>
    <comment ref="X9" authorId="0" shapeId="0" xr:uid="{EDC7A234-A1B7-424F-B459-A70D75E06B87}">
      <text>
        <r>
          <rPr>
            <sz val="9"/>
            <color indexed="81"/>
            <rFont val="MS P ゴシック"/>
            <family val="3"/>
            <charset val="128"/>
          </rPr>
          <t>基準：第二、二、３(８)ニ及び（９）関係</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FA272317-D094-49B4-A4E5-98BA7B488D77}">
      <text>
        <r>
          <rPr>
            <sz val="9"/>
            <color indexed="81"/>
            <rFont val="MS P ゴシック"/>
            <family val="3"/>
            <charset val="128"/>
          </rPr>
          <t>基準：第二、二、３(1)イロハ関係</t>
        </r>
      </text>
    </comment>
    <comment ref="G8" authorId="0" shapeId="0" xr:uid="{68229760-3317-46E3-A755-3E5E0EE79177}">
      <text>
        <r>
          <rPr>
            <sz val="9"/>
            <color indexed="81"/>
            <rFont val="MS P ゴシック"/>
            <family val="3"/>
            <charset val="128"/>
          </rPr>
          <t>基準：第二、二、３(８)関係</t>
        </r>
      </text>
    </comment>
    <comment ref="H8" authorId="0" shapeId="0" xr:uid="{027D0A28-D308-4E49-9372-3953DE830CD2}">
      <text>
        <r>
          <rPr>
            <sz val="9"/>
            <color indexed="81"/>
            <rFont val="MS P ゴシック"/>
            <family val="3"/>
            <charset val="128"/>
          </rPr>
          <t>基準：第二、二、３(８)イ関係</t>
        </r>
      </text>
    </comment>
    <comment ref="K8" authorId="0" shapeId="0" xr:uid="{0F7A1EF1-E8BC-4A9D-86A4-2331C993E34D}">
      <text>
        <r>
          <rPr>
            <sz val="9"/>
            <color indexed="81"/>
            <rFont val="MS P ゴシック"/>
            <family val="3"/>
            <charset val="128"/>
          </rPr>
          <t>基準：第二、二、３(８)ニ関係</t>
        </r>
      </text>
    </comment>
    <comment ref="L8" authorId="0" shapeId="0" xr:uid="{3EB2002D-71CC-48B2-ABF9-DDBCF19EC3D6}">
      <text>
        <r>
          <rPr>
            <sz val="9"/>
            <color indexed="81"/>
            <rFont val="MS P ゴシック"/>
            <family val="3"/>
            <charset val="128"/>
          </rPr>
          <t>基準：第二、二、３(10)及び(11)関係</t>
        </r>
      </text>
    </comment>
    <comment ref="M8" authorId="0" shapeId="0" xr:uid="{CCCA29EA-E08E-48AD-BCE8-D2487F5EE6D6}">
      <text>
        <r>
          <rPr>
            <sz val="9"/>
            <color indexed="81"/>
            <rFont val="MS P ゴシック"/>
            <family val="3"/>
            <charset val="128"/>
          </rPr>
          <t>基準：第二、二、３(10)及び(11)関係</t>
        </r>
      </text>
    </comment>
    <comment ref="N8" authorId="0" shapeId="0" xr:uid="{BEE79A8D-793E-4DAD-AB8F-D2BE0AC78608}">
      <text>
        <r>
          <rPr>
            <sz val="9"/>
            <color indexed="81"/>
            <rFont val="MS P ゴシック"/>
            <family val="3"/>
            <charset val="128"/>
          </rPr>
          <t>基準：第二、二、４関係</t>
        </r>
      </text>
    </comment>
    <comment ref="O8" authorId="0" shapeId="0" xr:uid="{6441C774-B368-44E7-9161-EE745221E55D}">
      <text>
        <r>
          <rPr>
            <sz val="9"/>
            <color indexed="81"/>
            <rFont val="MS P ゴシック"/>
            <family val="3"/>
            <charset val="128"/>
          </rPr>
          <t>基準：第二、二、３(1)イロハ、(2)、(3)、(4)及び別紙１－１～１－３関係</t>
        </r>
      </text>
    </comment>
    <comment ref="R8" authorId="0" shapeId="0" xr:uid="{238F99C9-39E8-4613-9FC2-2CA6EE0FF35C}">
      <text>
        <r>
          <rPr>
            <sz val="9"/>
            <color indexed="81"/>
            <rFont val="MS P ゴシック"/>
            <family val="3"/>
            <charset val="128"/>
          </rPr>
          <t>基準：第二、二、３(７)関係</t>
        </r>
      </text>
    </comment>
    <comment ref="AC8" authorId="0" shapeId="0" xr:uid="{B93F9218-1FE3-4D04-B90D-FDFC93C31C8A}">
      <text>
        <r>
          <rPr>
            <sz val="9"/>
            <color indexed="81"/>
            <rFont val="MS P ゴシック"/>
            <family val="3"/>
            <charset val="128"/>
          </rPr>
          <t>基準：第二、二、５関係</t>
        </r>
      </text>
    </comment>
    <comment ref="S9" authorId="0" shapeId="0" xr:uid="{59DDB1ED-6C08-4C3D-96BC-A869997B1F88}">
      <text>
        <r>
          <rPr>
            <sz val="9"/>
            <color indexed="81"/>
            <rFont val="MS P ゴシック"/>
            <family val="3"/>
            <charset val="128"/>
          </rPr>
          <t>基準：第二、二、３(８)ロ（イ）（ロ）（ハ）、ハ及びへ関係</t>
        </r>
      </text>
    </comment>
    <comment ref="X9" authorId="0" shapeId="0" xr:uid="{E56E8D5E-CBE4-4716-AF33-E81286DB9A65}">
      <text>
        <r>
          <rPr>
            <sz val="9"/>
            <color indexed="81"/>
            <rFont val="MS P ゴシック"/>
            <family val="3"/>
            <charset val="128"/>
          </rPr>
          <t>基準：第二、二、３(８)ニ及び（９）関係</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5598DA69-8B12-43CC-BA7A-BD4AC0CBCCDC}">
      <text>
        <r>
          <rPr>
            <sz val="9"/>
            <color indexed="81"/>
            <rFont val="MS P ゴシック"/>
            <family val="3"/>
            <charset val="128"/>
          </rPr>
          <t>基準：第二、二、３(1)イロハ関係</t>
        </r>
      </text>
    </comment>
    <comment ref="G8" authorId="0" shapeId="0" xr:uid="{81D57D6E-49A9-474E-BADA-ED659BC8C07E}">
      <text>
        <r>
          <rPr>
            <sz val="9"/>
            <color indexed="81"/>
            <rFont val="MS P ゴシック"/>
            <family val="3"/>
            <charset val="128"/>
          </rPr>
          <t>基準：第二、二、３(８)関係</t>
        </r>
      </text>
    </comment>
    <comment ref="H8" authorId="0" shapeId="0" xr:uid="{0BF804B2-E966-4352-8215-DE78838B6E48}">
      <text>
        <r>
          <rPr>
            <sz val="9"/>
            <color indexed="81"/>
            <rFont val="MS P ゴシック"/>
            <family val="3"/>
            <charset val="128"/>
          </rPr>
          <t>基準：第二、二、３(８)イ関係</t>
        </r>
      </text>
    </comment>
    <comment ref="K8" authorId="0" shapeId="0" xr:uid="{CDE82ABD-F3C7-4C1D-AAFE-F57D46C1C253}">
      <text>
        <r>
          <rPr>
            <sz val="9"/>
            <color indexed="81"/>
            <rFont val="MS P ゴシック"/>
            <family val="3"/>
            <charset val="128"/>
          </rPr>
          <t>基準：第二、二、３(８)ニ関係</t>
        </r>
      </text>
    </comment>
    <comment ref="L8" authorId="0" shapeId="0" xr:uid="{5FC2458B-F5DC-4584-B2CA-5B6B3BDEAF2D}">
      <text>
        <r>
          <rPr>
            <sz val="9"/>
            <color indexed="81"/>
            <rFont val="MS P ゴシック"/>
            <family val="3"/>
            <charset val="128"/>
          </rPr>
          <t>基準：第二、二、３(10)及び(11)関係</t>
        </r>
      </text>
    </comment>
    <comment ref="M8" authorId="0" shapeId="0" xr:uid="{33AF3064-D0C8-4926-8777-83B7EDA921E3}">
      <text>
        <r>
          <rPr>
            <sz val="9"/>
            <color indexed="81"/>
            <rFont val="MS P ゴシック"/>
            <family val="3"/>
            <charset val="128"/>
          </rPr>
          <t>基準：第二、二、３(10)及び(11)関係</t>
        </r>
      </text>
    </comment>
    <comment ref="N8" authorId="0" shapeId="0" xr:uid="{F77321DB-BAE7-4F42-B867-10E019B60A8A}">
      <text>
        <r>
          <rPr>
            <sz val="9"/>
            <color indexed="81"/>
            <rFont val="MS P ゴシック"/>
            <family val="3"/>
            <charset val="128"/>
          </rPr>
          <t>基準：第二、二、４関係</t>
        </r>
      </text>
    </comment>
    <comment ref="O8" authorId="0" shapeId="0" xr:uid="{D16D6BD7-E7C1-4C4E-8625-2C71CDE09E20}">
      <text>
        <r>
          <rPr>
            <sz val="9"/>
            <color indexed="81"/>
            <rFont val="MS P ゴシック"/>
            <family val="3"/>
            <charset val="128"/>
          </rPr>
          <t>基準：第二、二、３(1)イロハ、(2)、(3)、(4)及び別紙１－１～１－３関係</t>
        </r>
      </text>
    </comment>
    <comment ref="R8" authorId="0" shapeId="0" xr:uid="{46C4A72E-C7BD-498D-A278-B850DFF654C1}">
      <text>
        <r>
          <rPr>
            <sz val="9"/>
            <color indexed="81"/>
            <rFont val="MS P ゴシック"/>
            <family val="3"/>
            <charset val="128"/>
          </rPr>
          <t>基準：第二、二、３(７)関係</t>
        </r>
      </text>
    </comment>
    <comment ref="AC8" authorId="0" shapeId="0" xr:uid="{7C0291B3-248A-4F30-8874-F401D675F3E8}">
      <text>
        <r>
          <rPr>
            <sz val="9"/>
            <color indexed="81"/>
            <rFont val="MS P ゴシック"/>
            <family val="3"/>
            <charset val="128"/>
          </rPr>
          <t>基準：第二、二、５関係</t>
        </r>
      </text>
    </comment>
    <comment ref="S9" authorId="0" shapeId="0" xr:uid="{6C8D40FE-1001-4BC8-88F5-78414EEE4067}">
      <text>
        <r>
          <rPr>
            <sz val="9"/>
            <color indexed="81"/>
            <rFont val="MS P ゴシック"/>
            <family val="3"/>
            <charset val="128"/>
          </rPr>
          <t>基準：第二、二、３(８)ロ（イ）（ロ）（ハ）、ハ及びへ関係</t>
        </r>
      </text>
    </comment>
    <comment ref="X9" authorId="0" shapeId="0" xr:uid="{294D543F-9EF2-4F58-BB84-BD6531455EFA}">
      <text>
        <r>
          <rPr>
            <sz val="9"/>
            <color indexed="81"/>
            <rFont val="MS P ゴシック"/>
            <family val="3"/>
            <charset val="128"/>
          </rPr>
          <t>基準：第二、二、３(８)ニ及び（９）関係</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C81AD62B-7FFF-4855-890B-CBF85121FCC9}">
      <text>
        <r>
          <rPr>
            <sz val="9"/>
            <color indexed="81"/>
            <rFont val="MS P ゴシック"/>
            <family val="3"/>
            <charset val="128"/>
          </rPr>
          <t>基準：第二、二、３(1)イロハ関係</t>
        </r>
      </text>
    </comment>
    <comment ref="G8" authorId="0" shapeId="0" xr:uid="{8462482F-602B-40C4-A996-5EE2D03FCBDA}">
      <text>
        <r>
          <rPr>
            <sz val="9"/>
            <color indexed="81"/>
            <rFont val="MS P ゴシック"/>
            <family val="3"/>
            <charset val="128"/>
          </rPr>
          <t>基準：第二、二、３(８)関係</t>
        </r>
      </text>
    </comment>
    <comment ref="H8" authorId="0" shapeId="0" xr:uid="{26C128FD-E3CA-4E31-8554-E188AC0BC56E}">
      <text>
        <r>
          <rPr>
            <sz val="9"/>
            <color indexed="81"/>
            <rFont val="MS P ゴシック"/>
            <family val="3"/>
            <charset val="128"/>
          </rPr>
          <t>基準：第二、二、３(８)イ関係</t>
        </r>
      </text>
    </comment>
    <comment ref="K8" authorId="0" shapeId="0" xr:uid="{17182A66-2FCA-408B-BD13-2F26EA9650B5}">
      <text>
        <r>
          <rPr>
            <sz val="9"/>
            <color indexed="81"/>
            <rFont val="MS P ゴシック"/>
            <family val="3"/>
            <charset val="128"/>
          </rPr>
          <t>基準：第二、二、３(８)ニ関係</t>
        </r>
      </text>
    </comment>
    <comment ref="L8" authorId="0" shapeId="0" xr:uid="{73CD9047-0F44-4373-8801-4ADE8376E915}">
      <text>
        <r>
          <rPr>
            <sz val="9"/>
            <color indexed="81"/>
            <rFont val="MS P ゴシック"/>
            <family val="3"/>
            <charset val="128"/>
          </rPr>
          <t>基準：第二、二、３(10)及び(11)関係</t>
        </r>
      </text>
    </comment>
    <comment ref="M8" authorId="0" shapeId="0" xr:uid="{D450C1FC-13D1-4F47-B0E7-54FF6B527695}">
      <text>
        <r>
          <rPr>
            <sz val="9"/>
            <color indexed="81"/>
            <rFont val="MS P ゴシック"/>
            <family val="3"/>
            <charset val="128"/>
          </rPr>
          <t>基準：第二、二、３(10)及び(11)関係</t>
        </r>
      </text>
    </comment>
    <comment ref="N8" authorId="0" shapeId="0" xr:uid="{58123910-07D4-417D-B8EE-C6B0C7E72DCE}">
      <text>
        <r>
          <rPr>
            <sz val="9"/>
            <color indexed="81"/>
            <rFont val="MS P ゴシック"/>
            <family val="3"/>
            <charset val="128"/>
          </rPr>
          <t>基準：第二、二、４関係</t>
        </r>
      </text>
    </comment>
    <comment ref="O8" authorId="0" shapeId="0" xr:uid="{F55BEAED-FF8D-4EBD-9B5E-4646C1A50BF7}">
      <text>
        <r>
          <rPr>
            <sz val="9"/>
            <color indexed="81"/>
            <rFont val="MS P ゴシック"/>
            <family val="3"/>
            <charset val="128"/>
          </rPr>
          <t>基準：第二、二、３(1)イロハ、(2)、(3)、(4)及び別紙１－１～１－３関係</t>
        </r>
      </text>
    </comment>
    <comment ref="R8" authorId="0" shapeId="0" xr:uid="{67B42A45-41BE-4236-996D-7FF55313E251}">
      <text>
        <r>
          <rPr>
            <sz val="9"/>
            <color indexed="81"/>
            <rFont val="MS P ゴシック"/>
            <family val="3"/>
            <charset val="128"/>
          </rPr>
          <t>基準：第二、二、３(７)関係</t>
        </r>
      </text>
    </comment>
    <comment ref="AC8" authorId="0" shapeId="0" xr:uid="{DC82F3DC-8A1E-4619-B343-6DD6057D383E}">
      <text>
        <r>
          <rPr>
            <sz val="9"/>
            <color indexed="81"/>
            <rFont val="MS P ゴシック"/>
            <family val="3"/>
            <charset val="128"/>
          </rPr>
          <t>基準：第二、二、５関係</t>
        </r>
      </text>
    </comment>
    <comment ref="S9" authorId="0" shapeId="0" xr:uid="{02A67E43-5DF1-4F95-8F33-36ACFD1917C1}">
      <text>
        <r>
          <rPr>
            <sz val="9"/>
            <color indexed="81"/>
            <rFont val="MS P ゴシック"/>
            <family val="3"/>
            <charset val="128"/>
          </rPr>
          <t>基準：第二、二、３(８)ロ（イ）（ロ）（ハ）、ハ及びへ関係</t>
        </r>
      </text>
    </comment>
    <comment ref="X9" authorId="0" shapeId="0" xr:uid="{4D833010-2F2D-4C66-BB66-392BDACB8D81}">
      <text>
        <r>
          <rPr>
            <sz val="9"/>
            <color indexed="81"/>
            <rFont val="MS P ゴシック"/>
            <family val="3"/>
            <charset val="128"/>
          </rPr>
          <t>基準：第二、二、３(８)ニ及び（９）関係</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007758</author>
  </authors>
  <commentList>
    <comment ref="F8" authorId="0" shapeId="0" xr:uid="{71ABE786-E220-4FE6-9CDA-80C0FAEB8ABD}">
      <text>
        <r>
          <rPr>
            <sz val="9"/>
            <color indexed="81"/>
            <rFont val="MS P ゴシック"/>
            <family val="3"/>
            <charset val="128"/>
          </rPr>
          <t>基準：第二、二、３(1)イロハ関係</t>
        </r>
      </text>
    </comment>
    <comment ref="G8" authorId="0" shapeId="0" xr:uid="{5E1ABD58-7270-45FE-ACEF-EE88484104BD}">
      <text>
        <r>
          <rPr>
            <sz val="9"/>
            <color indexed="81"/>
            <rFont val="MS P ゴシック"/>
            <family val="3"/>
            <charset val="128"/>
          </rPr>
          <t>基準：第二、二、３(８)関係</t>
        </r>
      </text>
    </comment>
    <comment ref="H8" authorId="0" shapeId="0" xr:uid="{EB3F0668-80FA-42EB-962E-7BD1714DDEF8}">
      <text>
        <r>
          <rPr>
            <sz val="9"/>
            <color indexed="81"/>
            <rFont val="MS P ゴシック"/>
            <family val="3"/>
            <charset val="128"/>
          </rPr>
          <t>基準：第二、二、３(８)イ関係</t>
        </r>
      </text>
    </comment>
    <comment ref="K8" authorId="0" shapeId="0" xr:uid="{9E3D13DE-C09B-42AF-85C3-905C0B9281E3}">
      <text>
        <r>
          <rPr>
            <sz val="9"/>
            <color indexed="81"/>
            <rFont val="MS P ゴシック"/>
            <family val="3"/>
            <charset val="128"/>
          </rPr>
          <t>基準：第二、二、３(８)ニ関係</t>
        </r>
      </text>
    </comment>
    <comment ref="L8" authorId="0" shapeId="0" xr:uid="{B313CF60-1A1B-4A52-8CAC-A9A9DD69835A}">
      <text>
        <r>
          <rPr>
            <sz val="9"/>
            <color indexed="81"/>
            <rFont val="MS P ゴシック"/>
            <family val="3"/>
            <charset val="128"/>
          </rPr>
          <t>基準：第二、二、３(10)及び(11)関係</t>
        </r>
      </text>
    </comment>
    <comment ref="M8" authorId="0" shapeId="0" xr:uid="{2D2CE684-BB83-4828-AB4E-5000F8876218}">
      <text>
        <r>
          <rPr>
            <sz val="9"/>
            <color indexed="81"/>
            <rFont val="MS P ゴシック"/>
            <family val="3"/>
            <charset val="128"/>
          </rPr>
          <t>基準：第二、二、３(10)及び(11)関係</t>
        </r>
      </text>
    </comment>
    <comment ref="N8" authorId="0" shapeId="0" xr:uid="{5B07344B-5551-48B7-9031-C3AE952C0AC6}">
      <text>
        <r>
          <rPr>
            <sz val="9"/>
            <color indexed="81"/>
            <rFont val="MS P ゴシック"/>
            <family val="3"/>
            <charset val="128"/>
          </rPr>
          <t>基準：第二、二、４関係</t>
        </r>
      </text>
    </comment>
    <comment ref="O8" authorId="0" shapeId="0" xr:uid="{5FC46A60-C9ED-4F6A-A16B-8D307FE07638}">
      <text>
        <r>
          <rPr>
            <sz val="9"/>
            <color indexed="81"/>
            <rFont val="MS P ゴシック"/>
            <family val="3"/>
            <charset val="128"/>
          </rPr>
          <t>基準：第二、二、３(1)イロハ、(2)、(3)、(4)及び別紙１－１～１－３関係</t>
        </r>
      </text>
    </comment>
    <comment ref="R8" authorId="0" shapeId="0" xr:uid="{163D06F6-B0A3-494F-9711-5F6A632D179C}">
      <text>
        <r>
          <rPr>
            <sz val="9"/>
            <color indexed="81"/>
            <rFont val="MS P ゴシック"/>
            <family val="3"/>
            <charset val="128"/>
          </rPr>
          <t>基準：第二、二、３(７)関係</t>
        </r>
      </text>
    </comment>
    <comment ref="AC8" authorId="0" shapeId="0" xr:uid="{9A31D754-6A70-4C46-AD8C-1D1641704C59}">
      <text>
        <r>
          <rPr>
            <sz val="9"/>
            <color indexed="81"/>
            <rFont val="MS P ゴシック"/>
            <family val="3"/>
            <charset val="128"/>
          </rPr>
          <t>基準：第二、二、５関係</t>
        </r>
      </text>
    </comment>
    <comment ref="S9" authorId="0" shapeId="0" xr:uid="{8BA618CE-6E92-4F1D-9F19-6AA3AA265CDB}">
      <text>
        <r>
          <rPr>
            <sz val="9"/>
            <color indexed="81"/>
            <rFont val="MS P ゴシック"/>
            <family val="3"/>
            <charset val="128"/>
          </rPr>
          <t>基準：第二、二、３(８)ロ（イ）（ロ）（ハ）、ハ及びへ関係</t>
        </r>
      </text>
    </comment>
    <comment ref="X9" authorId="0" shapeId="0" xr:uid="{9433329E-C00D-4ECC-A595-727FBC9BBAA6}">
      <text>
        <r>
          <rPr>
            <sz val="9"/>
            <color indexed="81"/>
            <rFont val="MS P ゴシック"/>
            <family val="3"/>
            <charset val="128"/>
          </rPr>
          <t>基準：第二、二、３(８)ニ及び（９）関係</t>
        </r>
      </text>
    </comment>
  </commentList>
</comments>
</file>

<file path=xl/sharedStrings.xml><?xml version="1.0" encoding="utf-8"?>
<sst xmlns="http://schemas.openxmlformats.org/spreadsheetml/2006/main" count="9996" uniqueCount="330">
  <si>
    <t>法人形態</t>
    <rPh sb="0" eb="2">
      <t>ホウジン</t>
    </rPh>
    <rPh sb="2" eb="4">
      <t>ケイタイ</t>
    </rPh>
    <phoneticPr fontId="1"/>
  </si>
  <si>
    <t>法人区分</t>
    <rPh sb="0" eb="2">
      <t>ホウジン</t>
    </rPh>
    <rPh sb="2" eb="4">
      <t>クブン</t>
    </rPh>
    <phoneticPr fontId="1"/>
  </si>
  <si>
    <t>財務諸表の確認状況</t>
    <rPh sb="0" eb="2">
      <t>ザイム</t>
    </rPh>
    <rPh sb="2" eb="4">
      <t>ショヒョウ</t>
    </rPh>
    <rPh sb="5" eb="7">
      <t>カクニン</t>
    </rPh>
    <rPh sb="7" eb="9">
      <t>ジョウキョウ</t>
    </rPh>
    <phoneticPr fontId="1"/>
  </si>
  <si>
    <t>法人の設立状況</t>
    <rPh sb="0" eb="2">
      <t>ホウジン</t>
    </rPh>
    <rPh sb="3" eb="5">
      <t>セツリツ</t>
    </rPh>
    <rPh sb="5" eb="7">
      <t>ジョウキョウ</t>
    </rPh>
    <phoneticPr fontId="1"/>
  </si>
  <si>
    <t>損失補償付債務の元利償還金に対する財政的支援</t>
    <rPh sb="0" eb="2">
      <t>ソンシツ</t>
    </rPh>
    <rPh sb="2" eb="4">
      <t>ホショウ</t>
    </rPh>
    <rPh sb="4" eb="5">
      <t>ツ</t>
    </rPh>
    <rPh sb="5" eb="7">
      <t>サイム</t>
    </rPh>
    <rPh sb="8" eb="10">
      <t>ガンリ</t>
    </rPh>
    <rPh sb="10" eb="12">
      <t>ショウカン</t>
    </rPh>
    <rPh sb="12" eb="13">
      <t>キン</t>
    </rPh>
    <rPh sb="14" eb="15">
      <t>タイ</t>
    </rPh>
    <rPh sb="17" eb="19">
      <t>ザイセイ</t>
    </rPh>
    <rPh sb="19" eb="20">
      <t>テキ</t>
    </rPh>
    <rPh sb="20" eb="22">
      <t>シエン</t>
    </rPh>
    <phoneticPr fontId="1"/>
  </si>
  <si>
    <t>格付の取得状況</t>
    <rPh sb="0" eb="2">
      <t>カクヅ</t>
    </rPh>
    <rPh sb="3" eb="5">
      <t>シュトク</t>
    </rPh>
    <rPh sb="5" eb="7">
      <t>ジョウキョウ</t>
    </rPh>
    <phoneticPr fontId="1"/>
  </si>
  <si>
    <t>財政的支援の状況</t>
    <rPh sb="0" eb="3">
      <t>ザイセイテキ</t>
    </rPh>
    <rPh sb="3" eb="5">
      <t>シエン</t>
    </rPh>
    <rPh sb="6" eb="8">
      <t>ジョウキョウ</t>
    </rPh>
    <phoneticPr fontId="1"/>
  </si>
  <si>
    <t>適用会計基準</t>
    <rPh sb="0" eb="2">
      <t>テキヨウ</t>
    </rPh>
    <rPh sb="2" eb="4">
      <t>カイケイ</t>
    </rPh>
    <rPh sb="4" eb="6">
      <t>キジュン</t>
    </rPh>
    <phoneticPr fontId="1"/>
  </si>
  <si>
    <t>貸借対照表等</t>
    <rPh sb="0" eb="2">
      <t>タイシャク</t>
    </rPh>
    <rPh sb="2" eb="4">
      <t>タイショウ</t>
    </rPh>
    <rPh sb="4" eb="5">
      <t>ヒョウ</t>
    </rPh>
    <rPh sb="5" eb="6">
      <t>トウ</t>
    </rPh>
    <phoneticPr fontId="1"/>
  </si>
  <si>
    <t>適格格付会社以外の依頼格付</t>
    <rPh sb="0" eb="2">
      <t>テキカク</t>
    </rPh>
    <rPh sb="2" eb="4">
      <t>カクヅ</t>
    </rPh>
    <rPh sb="4" eb="6">
      <t>カイシャ</t>
    </rPh>
    <rPh sb="6" eb="8">
      <t>イガイ</t>
    </rPh>
    <rPh sb="9" eb="11">
      <t>イライ</t>
    </rPh>
    <rPh sb="11" eb="13">
      <t>カクヅ</t>
    </rPh>
    <phoneticPr fontId="1"/>
  </si>
  <si>
    <t>会計年度（決算期）</t>
    <rPh sb="0" eb="2">
      <t>カイケイ</t>
    </rPh>
    <rPh sb="2" eb="4">
      <t>ネンド</t>
    </rPh>
    <rPh sb="5" eb="7">
      <t>ケッサン</t>
    </rPh>
    <rPh sb="7" eb="8">
      <t>キ</t>
    </rPh>
    <phoneticPr fontId="1"/>
  </si>
  <si>
    <t>元利金支払い状況</t>
    <rPh sb="0" eb="3">
      <t>ガンリキン</t>
    </rPh>
    <rPh sb="3" eb="5">
      <t>シハラ</t>
    </rPh>
    <rPh sb="6" eb="8">
      <t>ジョウキョウ</t>
    </rPh>
    <phoneticPr fontId="1"/>
  </si>
  <si>
    <t>格付会社</t>
    <rPh sb="0" eb="2">
      <t>カクヅ</t>
    </rPh>
    <rPh sb="2" eb="4">
      <t>カイシャ</t>
    </rPh>
    <phoneticPr fontId="1"/>
  </si>
  <si>
    <t>格付</t>
    <rPh sb="0" eb="2">
      <t>カクヅ</t>
    </rPh>
    <phoneticPr fontId="1"/>
  </si>
  <si>
    <t>財務諸表の作成状況</t>
    <rPh sb="0" eb="2">
      <t>ザイム</t>
    </rPh>
    <rPh sb="2" eb="4">
      <t>ショヒョウ</t>
    </rPh>
    <rPh sb="5" eb="7">
      <t>サクセイ</t>
    </rPh>
    <rPh sb="7" eb="9">
      <t>ジョウキョウ</t>
    </rPh>
    <phoneticPr fontId="1"/>
  </si>
  <si>
    <t>地方公共団体コード</t>
    <rPh sb="0" eb="2">
      <t>チホウ</t>
    </rPh>
    <rPh sb="2" eb="4">
      <t>コウキョウ</t>
    </rPh>
    <rPh sb="4" eb="6">
      <t>ダンタイ</t>
    </rPh>
    <phoneticPr fontId="1"/>
  </si>
  <si>
    <t>地方公共団体名</t>
    <rPh sb="0" eb="2">
      <t>チホウ</t>
    </rPh>
    <rPh sb="2" eb="4">
      <t>コウキョウ</t>
    </rPh>
    <rPh sb="4" eb="7">
      <t>ダンタイメイ</t>
    </rPh>
    <phoneticPr fontId="1"/>
  </si>
  <si>
    <t>担当課（室）名</t>
    <rPh sb="0" eb="2">
      <t>タントウ</t>
    </rPh>
    <rPh sb="2" eb="3">
      <t>カ</t>
    </rPh>
    <rPh sb="4" eb="5">
      <t>シツ</t>
    </rPh>
    <rPh sb="6" eb="7">
      <t>メイ</t>
    </rPh>
    <phoneticPr fontId="1"/>
  </si>
  <si>
    <t>担当者名</t>
    <rPh sb="0" eb="4">
      <t>タントウシャメイ</t>
    </rPh>
    <phoneticPr fontId="1"/>
  </si>
  <si>
    <t>電話（直通）</t>
    <rPh sb="0" eb="2">
      <t>デンワ</t>
    </rPh>
    <rPh sb="3" eb="5">
      <t>チョクツウ</t>
    </rPh>
    <phoneticPr fontId="1"/>
  </si>
  <si>
    <t>E-mail</t>
    <phoneticPr fontId="1"/>
  </si>
  <si>
    <t>○○県</t>
    <rPh sb="2" eb="3">
      <t>ケン</t>
    </rPh>
    <phoneticPr fontId="1"/>
  </si>
  <si>
    <t>経常損益が黒字</t>
    <rPh sb="0" eb="2">
      <t>ケイジョウ</t>
    </rPh>
    <rPh sb="2" eb="4">
      <t>ソンエキ</t>
    </rPh>
    <rPh sb="5" eb="7">
      <t>クロジ</t>
    </rPh>
    <phoneticPr fontId="4"/>
  </si>
  <si>
    <t>経常損益が赤字</t>
    <rPh sb="0" eb="2">
      <t>ケイジョウ</t>
    </rPh>
    <rPh sb="2" eb="4">
      <t>ソンエキ</t>
    </rPh>
    <rPh sb="5" eb="7">
      <t>アカジ</t>
    </rPh>
    <phoneticPr fontId="4"/>
  </si>
  <si>
    <t>経常黒字が</t>
    <rPh sb="0" eb="2">
      <t>ケイジョウ</t>
    </rPh>
    <rPh sb="2" eb="4">
      <t>クロジ</t>
    </rPh>
    <phoneticPr fontId="4"/>
  </si>
  <si>
    <t>経常赤字が</t>
    <rPh sb="0" eb="2">
      <t>ケイジョウ</t>
    </rPh>
    <rPh sb="2" eb="4">
      <t>アカジ</t>
    </rPh>
    <phoneticPr fontId="4"/>
  </si>
  <si>
    <t>資産超過</t>
    <rPh sb="0" eb="2">
      <t>シサン</t>
    </rPh>
    <rPh sb="2" eb="4">
      <t>チョウカ</t>
    </rPh>
    <phoneticPr fontId="4"/>
  </si>
  <si>
    <t>A</t>
    <phoneticPr fontId="4"/>
  </si>
  <si>
    <t>B</t>
    <phoneticPr fontId="4"/>
  </si>
  <si>
    <t>C</t>
    <phoneticPr fontId="4"/>
  </si>
  <si>
    <t>D</t>
    <phoneticPr fontId="4"/>
  </si>
  <si>
    <t>E</t>
    <phoneticPr fontId="4"/>
  </si>
  <si>
    <t>債務超過</t>
    <rPh sb="0" eb="2">
      <t>サイム</t>
    </rPh>
    <rPh sb="2" eb="4">
      <t>チョウカ</t>
    </rPh>
    <phoneticPr fontId="4"/>
  </si>
  <si>
    <t>債務超過額が</t>
    <rPh sb="0" eb="2">
      <t>サイム</t>
    </rPh>
    <rPh sb="2" eb="5">
      <t>チョウカガク</t>
    </rPh>
    <phoneticPr fontId="4"/>
  </si>
  <si>
    <t>○のある行</t>
    <rPh sb="4" eb="5">
      <t>ギョウ</t>
    </rPh>
    <phoneticPr fontId="4"/>
  </si>
  <si>
    <t>債務超過
前要償還
債務償還
可能法人</t>
    <phoneticPr fontId="4"/>
  </si>
  <si>
    <t>経常損益が
黒字</t>
    <rPh sb="0" eb="2">
      <t>ケイジョウ</t>
    </rPh>
    <rPh sb="2" eb="4">
      <t>ソンエキ</t>
    </rPh>
    <rPh sb="6" eb="8">
      <t>クロジ</t>
    </rPh>
    <phoneticPr fontId="4"/>
  </si>
  <si>
    <t>10年後資産超過</t>
    <rPh sb="2" eb="4">
      <t>ネンゴ</t>
    </rPh>
    <rPh sb="4" eb="6">
      <t>シサン</t>
    </rPh>
    <rPh sb="6" eb="8">
      <t>チョウカ</t>
    </rPh>
    <phoneticPr fontId="4"/>
  </si>
  <si>
    <t>5年後資産超過10年後債務超過</t>
    <rPh sb="1" eb="3">
      <t>ネンゴ</t>
    </rPh>
    <rPh sb="3" eb="5">
      <t>シサン</t>
    </rPh>
    <rPh sb="5" eb="7">
      <t>チョウカ</t>
    </rPh>
    <rPh sb="9" eb="11">
      <t>ネンゴ</t>
    </rPh>
    <rPh sb="11" eb="13">
      <t>サイム</t>
    </rPh>
    <rPh sb="13" eb="15">
      <t>チョウカ</t>
    </rPh>
    <phoneticPr fontId="4"/>
  </si>
  <si>
    <t>法人名</t>
    <rPh sb="0" eb="2">
      <t>ホウジン</t>
    </rPh>
    <rPh sb="2" eb="3">
      <t>メイ</t>
    </rPh>
    <phoneticPr fontId="1"/>
  </si>
  <si>
    <t>法的整理等の状況</t>
    <rPh sb="0" eb="2">
      <t>ホウテキ</t>
    </rPh>
    <rPh sb="2" eb="4">
      <t>セイリ</t>
    </rPh>
    <rPh sb="4" eb="5">
      <t>トウ</t>
    </rPh>
    <rPh sb="6" eb="8">
      <t>ジョウキョウ</t>
    </rPh>
    <phoneticPr fontId="3"/>
  </si>
  <si>
    <t>損失補償を付している地方公共団体からの借入金
Ｇ</t>
    <rPh sb="0" eb="2">
      <t>ソンシツ</t>
    </rPh>
    <rPh sb="2" eb="4">
      <t>ホショウ</t>
    </rPh>
    <rPh sb="5" eb="6">
      <t>フ</t>
    </rPh>
    <rPh sb="10" eb="12">
      <t>チホウ</t>
    </rPh>
    <rPh sb="12" eb="14">
      <t>コウキョウ</t>
    </rPh>
    <rPh sb="14" eb="16">
      <t>ダンタイ</t>
    </rPh>
    <rPh sb="19" eb="22">
      <t>カリイレキン</t>
    </rPh>
    <phoneticPr fontId="1"/>
  </si>
  <si>
    <t xml:space="preserve">
債務超過額が</t>
    <rPh sb="1" eb="3">
      <t>サイム</t>
    </rPh>
    <rPh sb="3" eb="6">
      <t>チョウカガク</t>
    </rPh>
    <phoneticPr fontId="4"/>
  </si>
  <si>
    <t>経常損益（Ａ）</t>
    <rPh sb="0" eb="2">
      <t>ケイジョウ</t>
    </rPh>
    <rPh sb="2" eb="4">
      <t>ソンエキ</t>
    </rPh>
    <phoneticPr fontId="4"/>
  </si>
  <si>
    <t>補助金等（Ｂ）</t>
    <rPh sb="0" eb="3">
      <t>ホジョキン</t>
    </rPh>
    <rPh sb="3" eb="4">
      <t>トウ</t>
    </rPh>
    <phoneticPr fontId="6"/>
  </si>
  <si>
    <t>減価償却費（Ｄ）</t>
    <rPh sb="0" eb="4">
      <t>ゲンカショウキャク</t>
    </rPh>
    <rPh sb="4" eb="5">
      <t>ヒ</t>
    </rPh>
    <phoneticPr fontId="6"/>
  </si>
  <si>
    <t>減価償却前修正後経常損益（Ｅ＝Ｃ＋Ｄ）</t>
    <rPh sb="0" eb="4">
      <t>ゲンカショウキャク</t>
    </rPh>
    <rPh sb="4" eb="5">
      <t>マエ</t>
    </rPh>
    <rPh sb="5" eb="8">
      <t>シュウセイゴ</t>
    </rPh>
    <rPh sb="8" eb="10">
      <t>ケイジョウ</t>
    </rPh>
    <rPh sb="10" eb="12">
      <t>ソンエキ</t>
    </rPh>
    <phoneticPr fontId="6"/>
  </si>
  <si>
    <t>純資産（Ｆ）</t>
    <rPh sb="0" eb="3">
      <t>ジュンシサン</t>
    </rPh>
    <phoneticPr fontId="6"/>
  </si>
  <si>
    <t>損失補償を付している地方公共団体からの借入金（Ｇ）</t>
    <rPh sb="0" eb="2">
      <t>ソンシツ</t>
    </rPh>
    <rPh sb="2" eb="4">
      <t>ホショウ</t>
    </rPh>
    <rPh sb="5" eb="6">
      <t>フ</t>
    </rPh>
    <rPh sb="10" eb="12">
      <t>チホウ</t>
    </rPh>
    <rPh sb="12" eb="14">
      <t>コウキョウ</t>
    </rPh>
    <rPh sb="14" eb="16">
      <t>ダンタイ</t>
    </rPh>
    <rPh sb="19" eb="21">
      <t>カリイレ</t>
    </rPh>
    <rPh sb="21" eb="22">
      <t>キン</t>
    </rPh>
    <phoneticPr fontId="6"/>
  </si>
  <si>
    <t>修正後純資産（Ｈ＝Ｆ＋Ｇ）</t>
    <rPh sb="0" eb="3">
      <t>シュウセイゴ</t>
    </rPh>
    <rPh sb="3" eb="6">
      <t>ジュンシサン</t>
    </rPh>
    <phoneticPr fontId="6"/>
  </si>
  <si>
    <t>要償還債務額（Ｉ）</t>
    <rPh sb="0" eb="1">
      <t>ヨウ</t>
    </rPh>
    <rPh sb="1" eb="3">
      <t>ショウカン</t>
    </rPh>
    <rPh sb="3" eb="6">
      <t>サイムガク</t>
    </rPh>
    <phoneticPr fontId="4"/>
  </si>
  <si>
    <t>10年後純資産（Ｊ）</t>
    <rPh sb="2" eb="4">
      <t>ネンゴ</t>
    </rPh>
    <rPh sb="4" eb="7">
      <t>ジュンシサン</t>
    </rPh>
    <phoneticPr fontId="6"/>
  </si>
  <si>
    <t>5年後純資産（Ｋ）</t>
    <rPh sb="1" eb="3">
      <t>ネンゴ</t>
    </rPh>
    <rPh sb="3" eb="6">
      <t>ジュンシサン</t>
    </rPh>
    <phoneticPr fontId="6"/>
  </si>
  <si>
    <t>5年後要償還債務残高見込額（Ｌ）</t>
    <rPh sb="1" eb="3">
      <t>ネンゴ</t>
    </rPh>
    <rPh sb="3" eb="4">
      <t>ヨウ</t>
    </rPh>
    <rPh sb="4" eb="6">
      <t>ショウカン</t>
    </rPh>
    <rPh sb="6" eb="8">
      <t>サイム</t>
    </rPh>
    <rPh sb="8" eb="10">
      <t>ザンダカ</t>
    </rPh>
    <rPh sb="10" eb="13">
      <t>ミコミガク</t>
    </rPh>
    <phoneticPr fontId="4"/>
  </si>
  <si>
    <t>5年後損失補償付債務残高見込額（Ｍ）</t>
    <rPh sb="1" eb="3">
      <t>ネンゴ</t>
    </rPh>
    <rPh sb="3" eb="5">
      <t>ソンシツ</t>
    </rPh>
    <rPh sb="5" eb="7">
      <t>ホショウ</t>
    </rPh>
    <rPh sb="7" eb="8">
      <t>ツ</t>
    </rPh>
    <rPh sb="8" eb="10">
      <t>サイム</t>
    </rPh>
    <rPh sb="10" eb="12">
      <t>ザンダカ</t>
    </rPh>
    <rPh sb="12" eb="15">
      <t>ミコミガク</t>
    </rPh>
    <phoneticPr fontId="4"/>
  </si>
  <si>
    <t>判定</t>
    <rPh sb="0" eb="2">
      <t>ハンテイ</t>
    </rPh>
    <phoneticPr fontId="6"/>
  </si>
  <si>
    <t>算入率</t>
    <rPh sb="0" eb="2">
      <t>サンニュウ</t>
    </rPh>
    <rPh sb="2" eb="3">
      <t>リツ</t>
    </rPh>
    <phoneticPr fontId="6"/>
  </si>
  <si>
    <t>一般法人型</t>
    <rPh sb="0" eb="2">
      <t>イッパン</t>
    </rPh>
    <rPh sb="2" eb="4">
      <t>ホウジン</t>
    </rPh>
    <rPh sb="4" eb="5">
      <t>カタ</t>
    </rPh>
    <phoneticPr fontId="6"/>
  </si>
  <si>
    <t>インフラ型法人</t>
    <rPh sb="4" eb="5">
      <t>ガタ</t>
    </rPh>
    <rPh sb="5" eb="7">
      <t>ホウジン</t>
    </rPh>
    <phoneticPr fontId="6"/>
  </si>
  <si>
    <t>不動産取引型法人</t>
    <rPh sb="0" eb="3">
      <t>フドウサン</t>
    </rPh>
    <rPh sb="3" eb="5">
      <t>トリヒキ</t>
    </rPh>
    <rPh sb="5" eb="6">
      <t>ガタ</t>
    </rPh>
    <rPh sb="6" eb="8">
      <t>ホウジン</t>
    </rPh>
    <phoneticPr fontId="6"/>
  </si>
  <si>
    <t>計</t>
    <rPh sb="0" eb="1">
      <t>ケイ</t>
    </rPh>
    <phoneticPr fontId="6"/>
  </si>
  <si>
    <t>○のある列</t>
    <rPh sb="4" eb="5">
      <t>レツ</t>
    </rPh>
    <phoneticPr fontId="6"/>
  </si>
  <si>
    <t>要償還債務償還可能性（Ｍ）</t>
    <rPh sb="0" eb="1">
      <t>ヨウ</t>
    </rPh>
    <rPh sb="1" eb="3">
      <t>ショウカン</t>
    </rPh>
    <rPh sb="3" eb="5">
      <t>サイム</t>
    </rPh>
    <rPh sb="5" eb="7">
      <t>ショウカン</t>
    </rPh>
    <rPh sb="7" eb="10">
      <t>カノウセイ</t>
    </rPh>
    <phoneticPr fontId="4"/>
  </si>
  <si>
    <t>外形事象評価</t>
    <rPh sb="0" eb="2">
      <t>ガイケイ</t>
    </rPh>
    <rPh sb="2" eb="4">
      <t>ジショウ</t>
    </rPh>
    <rPh sb="4" eb="6">
      <t>ヒョウカ</t>
    </rPh>
    <phoneticPr fontId="6"/>
  </si>
  <si>
    <t>法的整理</t>
    <rPh sb="0" eb="2">
      <t>ホウテキ</t>
    </rPh>
    <rPh sb="2" eb="4">
      <t>セイリ</t>
    </rPh>
    <phoneticPr fontId="6"/>
  </si>
  <si>
    <t>補助</t>
    <rPh sb="0" eb="2">
      <t>ホジョ</t>
    </rPh>
    <phoneticPr fontId="6"/>
  </si>
  <si>
    <t>元利金支払</t>
    <rPh sb="0" eb="3">
      <t>ガンリキン</t>
    </rPh>
    <rPh sb="3" eb="5">
      <t>シハラ</t>
    </rPh>
    <phoneticPr fontId="6"/>
  </si>
  <si>
    <t>最終評価</t>
    <rPh sb="0" eb="2">
      <t>サイシュウ</t>
    </rPh>
    <rPh sb="2" eb="4">
      <t>ヒョウカ</t>
    </rPh>
    <phoneticPr fontId="6"/>
  </si>
  <si>
    <t>損益計算書・正味財産増減計算書等</t>
    <rPh sb="0" eb="2">
      <t>ソンエキ</t>
    </rPh>
    <rPh sb="2" eb="5">
      <t>ケイサンショ</t>
    </rPh>
    <rPh sb="6" eb="8">
      <t>ショウミ</t>
    </rPh>
    <rPh sb="8" eb="10">
      <t>ザイサン</t>
    </rPh>
    <rPh sb="10" eb="12">
      <t>ゾウゲン</t>
    </rPh>
    <rPh sb="12" eb="15">
      <t>ケイサンショ</t>
    </rPh>
    <rPh sb="15" eb="16">
      <t>トウ</t>
    </rPh>
    <phoneticPr fontId="1"/>
  </si>
  <si>
    <t>小計①</t>
    <rPh sb="0" eb="2">
      <t>ショウケイ</t>
    </rPh>
    <phoneticPr fontId="1"/>
  </si>
  <si>
    <t>小計②</t>
    <rPh sb="0" eb="2">
      <t>ショウケイ</t>
    </rPh>
    <phoneticPr fontId="1"/>
  </si>
  <si>
    <t>小計③</t>
    <rPh sb="0" eb="2">
      <t>ショウケイ</t>
    </rPh>
    <phoneticPr fontId="1"/>
  </si>
  <si>
    <t>区分</t>
    <rPh sb="0" eb="2">
      <t>クブン</t>
    </rPh>
    <phoneticPr fontId="6"/>
  </si>
  <si>
    <t>（単位：千円）</t>
    <rPh sb="1" eb="3">
      <t>タンイ</t>
    </rPh>
    <rPh sb="4" eb="6">
      <t>センエン</t>
    </rPh>
    <phoneticPr fontId="1"/>
  </si>
  <si>
    <t>損失補償付債務
Ａ</t>
    <rPh sb="0" eb="2">
      <t>ソンシツ</t>
    </rPh>
    <rPh sb="2" eb="4">
      <t>ホショウ</t>
    </rPh>
    <rPh sb="4" eb="5">
      <t>ツキ</t>
    </rPh>
    <rPh sb="5" eb="7">
      <t>サイム</t>
    </rPh>
    <phoneticPr fontId="1"/>
  </si>
  <si>
    <t>１　標準評価方式</t>
    <rPh sb="2" eb="4">
      <t>ヒョウジュン</t>
    </rPh>
    <rPh sb="4" eb="6">
      <t>ヒョウカ</t>
    </rPh>
    <rPh sb="6" eb="8">
      <t>ホウシキ</t>
    </rPh>
    <phoneticPr fontId="1"/>
  </si>
  <si>
    <t>２　個別評価方式</t>
    <rPh sb="2" eb="4">
      <t>コベツ</t>
    </rPh>
    <rPh sb="4" eb="6">
      <t>ヒョウカ</t>
    </rPh>
    <rPh sb="6" eb="8">
      <t>ホウシキ</t>
    </rPh>
    <phoneticPr fontId="1"/>
  </si>
  <si>
    <t>（１）資産債務個別評価方式</t>
    <rPh sb="3" eb="5">
      <t>シサン</t>
    </rPh>
    <rPh sb="5" eb="7">
      <t>サイム</t>
    </rPh>
    <rPh sb="7" eb="9">
      <t>コベツ</t>
    </rPh>
    <rPh sb="9" eb="11">
      <t>ヒョウカ</t>
    </rPh>
    <rPh sb="11" eb="13">
      <t>ホウシキ</t>
    </rPh>
    <phoneticPr fontId="1"/>
  </si>
  <si>
    <t>信用補完
実行見込額
B</t>
    <rPh sb="0" eb="2">
      <t>シンヨウ</t>
    </rPh>
    <rPh sb="2" eb="4">
      <t>ホカン</t>
    </rPh>
    <rPh sb="5" eb="7">
      <t>ジッコウ</t>
    </rPh>
    <rPh sb="7" eb="9">
      <t>ミコ</t>
    </rPh>
    <rPh sb="9" eb="10">
      <t>ガク</t>
    </rPh>
    <phoneticPr fontId="1"/>
  </si>
  <si>
    <t>算入率
D</t>
    <rPh sb="0" eb="2">
      <t>サンニュウ</t>
    </rPh>
    <rPh sb="2" eb="3">
      <t>リツ</t>
    </rPh>
    <phoneticPr fontId="1"/>
  </si>
  <si>
    <t>減価償却前
修正後経常損益
Ｅ
（Ｃ＋Ｄ）</t>
    <rPh sb="0" eb="4">
      <t>ゲンカショウキャク</t>
    </rPh>
    <rPh sb="4" eb="5">
      <t>マエ</t>
    </rPh>
    <rPh sb="6" eb="9">
      <t>シュウセイゴ</t>
    </rPh>
    <rPh sb="9" eb="11">
      <t>ケイジョウ</t>
    </rPh>
    <rPh sb="11" eb="13">
      <t>ソンエキ</t>
    </rPh>
    <phoneticPr fontId="1"/>
  </si>
  <si>
    <t>経常損益
Ａ</t>
    <rPh sb="0" eb="2">
      <t>ケイジョウ</t>
    </rPh>
    <rPh sb="2" eb="4">
      <t>ソンエキ</t>
    </rPh>
    <phoneticPr fontId="1"/>
  </si>
  <si>
    <t>補助金等
Ｂ</t>
    <rPh sb="0" eb="3">
      <t>ホジョキン</t>
    </rPh>
    <rPh sb="3" eb="4">
      <t>トウ</t>
    </rPh>
    <phoneticPr fontId="1"/>
  </si>
  <si>
    <t>修正後経常損益
Ｃ
（Ａ－Ｂ）</t>
    <rPh sb="0" eb="2">
      <t>シュウセイ</t>
    </rPh>
    <rPh sb="2" eb="3">
      <t>ゴ</t>
    </rPh>
    <rPh sb="3" eb="5">
      <t>ケイジョウ</t>
    </rPh>
    <rPh sb="5" eb="7">
      <t>ソンエキ</t>
    </rPh>
    <phoneticPr fontId="1"/>
  </si>
  <si>
    <t>減価償却費
Ｄ</t>
    <rPh sb="0" eb="4">
      <t>ゲンカショウキャク</t>
    </rPh>
    <rPh sb="4" eb="5">
      <t>ヒ</t>
    </rPh>
    <phoneticPr fontId="1"/>
  </si>
  <si>
    <t>修正後純資産
Ｈ
（Ｆ＋Ｇ）</t>
    <rPh sb="0" eb="3">
      <t>シュウセイゴ</t>
    </rPh>
    <rPh sb="3" eb="6">
      <t>ジュンシサン</t>
    </rPh>
    <phoneticPr fontId="1"/>
  </si>
  <si>
    <t>要償還債務額
Ｉ</t>
    <rPh sb="0" eb="1">
      <t>ヨウ</t>
    </rPh>
    <rPh sb="1" eb="3">
      <t>ショウカン</t>
    </rPh>
    <rPh sb="3" eb="6">
      <t>サイムガク</t>
    </rPh>
    <phoneticPr fontId="1"/>
  </si>
  <si>
    <t>依頼格付の取得
有無</t>
    <rPh sb="0" eb="2">
      <t>イライ</t>
    </rPh>
    <rPh sb="2" eb="4">
      <t>カクヅ</t>
    </rPh>
    <rPh sb="5" eb="7">
      <t>シュトク</t>
    </rPh>
    <rPh sb="8" eb="10">
      <t>ウム</t>
    </rPh>
    <phoneticPr fontId="1"/>
  </si>
  <si>
    <t>適格格付会社
の依頼格付</t>
    <rPh sb="0" eb="2">
      <t>テキカク</t>
    </rPh>
    <rPh sb="2" eb="4">
      <t>カクヅ</t>
    </rPh>
    <rPh sb="4" eb="6">
      <t>カイシャ</t>
    </rPh>
    <rPh sb="8" eb="10">
      <t>イライ</t>
    </rPh>
    <rPh sb="10" eb="12">
      <t>カクヅ</t>
    </rPh>
    <phoneticPr fontId="1"/>
  </si>
  <si>
    <t>イ　　財務諸表評価方式</t>
    <rPh sb="3" eb="5">
      <t>ザイム</t>
    </rPh>
    <rPh sb="5" eb="7">
      <t>ショヒョウ</t>
    </rPh>
    <rPh sb="7" eb="9">
      <t>ヒョウカ</t>
    </rPh>
    <rPh sb="9" eb="11">
      <t>ホウシキ</t>
    </rPh>
    <phoneticPr fontId="6"/>
  </si>
  <si>
    <t>ロ　　外形事象評価方式</t>
    <rPh sb="3" eb="5">
      <t>ガイケイ</t>
    </rPh>
    <rPh sb="5" eb="7">
      <t>ジショウ</t>
    </rPh>
    <rPh sb="7" eb="9">
      <t>ヒョウカ</t>
    </rPh>
    <rPh sb="9" eb="11">
      <t>ホウシキ</t>
    </rPh>
    <phoneticPr fontId="6"/>
  </si>
  <si>
    <t>ハ　　格付方式　　　　　　　</t>
    <rPh sb="3" eb="5">
      <t>カクヅ</t>
    </rPh>
    <rPh sb="5" eb="7">
      <t>ホウシキ</t>
    </rPh>
    <phoneticPr fontId="6"/>
  </si>
  <si>
    <t>（注２）金額については、千円未満四捨五入</t>
    <rPh sb="1" eb="2">
      <t>チュウ</t>
    </rPh>
    <rPh sb="4" eb="6">
      <t>キンガク</t>
    </rPh>
    <rPh sb="12" eb="14">
      <t>センエン</t>
    </rPh>
    <rPh sb="14" eb="16">
      <t>ミマン</t>
    </rPh>
    <rPh sb="16" eb="20">
      <t>シシャゴニュウ</t>
    </rPh>
    <phoneticPr fontId="1"/>
  </si>
  <si>
    <t>（２）経営計画個別評価方式</t>
    <rPh sb="3" eb="5">
      <t>ケイエイ</t>
    </rPh>
    <rPh sb="5" eb="7">
      <t>ケイカク</t>
    </rPh>
    <rPh sb="7" eb="9">
      <t>コベツ</t>
    </rPh>
    <rPh sb="9" eb="11">
      <t>ヒョウカ</t>
    </rPh>
    <rPh sb="11" eb="13">
      <t>ホウシキ</t>
    </rPh>
    <phoneticPr fontId="1"/>
  </si>
  <si>
    <t>損失補償債務等
負担見込額</t>
    <rPh sb="0" eb="2">
      <t>ソンシツ</t>
    </rPh>
    <rPh sb="2" eb="4">
      <t>ホショウ</t>
    </rPh>
    <rPh sb="4" eb="6">
      <t>サイム</t>
    </rPh>
    <rPh sb="6" eb="7">
      <t>トウ</t>
    </rPh>
    <rPh sb="8" eb="10">
      <t>フタン</t>
    </rPh>
    <rPh sb="10" eb="13">
      <t>ミコミガク</t>
    </rPh>
    <phoneticPr fontId="1"/>
  </si>
  <si>
    <t>（３）損失補償付債務償還費補助評価方式</t>
    <rPh sb="3" eb="5">
      <t>ソンシツ</t>
    </rPh>
    <rPh sb="5" eb="7">
      <t>ホショウ</t>
    </rPh>
    <rPh sb="7" eb="8">
      <t>ヅケ</t>
    </rPh>
    <rPh sb="8" eb="10">
      <t>サイム</t>
    </rPh>
    <rPh sb="10" eb="12">
      <t>ショウカン</t>
    </rPh>
    <rPh sb="12" eb="13">
      <t>ヒ</t>
    </rPh>
    <rPh sb="13" eb="15">
      <t>ホジョ</t>
    </rPh>
    <rPh sb="15" eb="17">
      <t>ヒョウカ</t>
    </rPh>
    <rPh sb="17" eb="19">
      <t>ホウシキ</t>
    </rPh>
    <phoneticPr fontId="1"/>
  </si>
  <si>
    <t>４　その他の形態の損失補償・債務保証</t>
    <rPh sb="4" eb="5">
      <t>タ</t>
    </rPh>
    <rPh sb="6" eb="8">
      <t>ケイタイ</t>
    </rPh>
    <rPh sb="9" eb="11">
      <t>ソンシツ</t>
    </rPh>
    <rPh sb="11" eb="13">
      <t>ホショウ</t>
    </rPh>
    <rPh sb="14" eb="16">
      <t>サイム</t>
    </rPh>
    <rPh sb="16" eb="18">
      <t>ホショウ</t>
    </rPh>
    <phoneticPr fontId="1"/>
  </si>
  <si>
    <t>小計④</t>
    <rPh sb="0" eb="2">
      <t>ショウケイ</t>
    </rPh>
    <phoneticPr fontId="1"/>
  </si>
  <si>
    <t>小計⑤</t>
    <rPh sb="0" eb="2">
      <t>ショウケイ</t>
    </rPh>
    <phoneticPr fontId="1"/>
  </si>
  <si>
    <t>小計⑥</t>
    <rPh sb="0" eb="2">
      <t>ショウケイ</t>
    </rPh>
    <phoneticPr fontId="1"/>
  </si>
  <si>
    <t>平均残存年数
（年）
B</t>
    <rPh sb="0" eb="2">
      <t>ヘイキン</t>
    </rPh>
    <rPh sb="2" eb="4">
      <t>ザンゾン</t>
    </rPh>
    <rPh sb="4" eb="6">
      <t>ネンスウ</t>
    </rPh>
    <rPh sb="8" eb="9">
      <t>ネン</t>
    </rPh>
    <phoneticPr fontId="1"/>
  </si>
  <si>
    <t>損失補償実行率
C</t>
    <rPh sb="0" eb="2">
      <t>ソンシツ</t>
    </rPh>
    <rPh sb="2" eb="4">
      <t>ホショウ</t>
    </rPh>
    <rPh sb="4" eb="6">
      <t>ジッコウ</t>
    </rPh>
    <rPh sb="6" eb="7">
      <t>リツ</t>
    </rPh>
    <phoneticPr fontId="1"/>
  </si>
  <si>
    <t>損失補償債務等
負担見込額
D
（A×B×C）</t>
    <rPh sb="0" eb="2">
      <t>ソンシツ</t>
    </rPh>
    <rPh sb="2" eb="4">
      <t>ホショウ</t>
    </rPh>
    <rPh sb="4" eb="6">
      <t>サイム</t>
    </rPh>
    <rPh sb="6" eb="7">
      <t>トウ</t>
    </rPh>
    <rPh sb="8" eb="10">
      <t>フタン</t>
    </rPh>
    <rPh sb="10" eb="12">
      <t>ミコ</t>
    </rPh>
    <rPh sb="12" eb="13">
      <t>ガク</t>
    </rPh>
    <phoneticPr fontId="1"/>
  </si>
  <si>
    <t>Ｃ
（Ａ－Ｂ）</t>
    <phoneticPr fontId="1"/>
  </si>
  <si>
    <t>損失補償債務等
負担見込額
E
（C×D）</t>
    <phoneticPr fontId="1"/>
  </si>
  <si>
    <t>損失補償を
付している
法人名</t>
    <rPh sb="0" eb="2">
      <t>ソンシツ</t>
    </rPh>
    <rPh sb="2" eb="4">
      <t>ホショウ</t>
    </rPh>
    <rPh sb="6" eb="7">
      <t>フ</t>
    </rPh>
    <rPh sb="12" eb="14">
      <t>ホウジン</t>
    </rPh>
    <rPh sb="14" eb="15">
      <t>メイ</t>
    </rPh>
    <phoneticPr fontId="1"/>
  </si>
  <si>
    <t>枝番：</t>
    <rPh sb="0" eb="2">
      <t>エダバン</t>
    </rPh>
    <phoneticPr fontId="6"/>
  </si>
  <si>
    <t>販売用土地の評価</t>
    <rPh sb="0" eb="3">
      <t>ハンバイヨウ</t>
    </rPh>
    <rPh sb="3" eb="5">
      <t>トチ</t>
    </rPh>
    <rPh sb="6" eb="8">
      <t>ヒョウカ</t>
    </rPh>
    <phoneticPr fontId="1"/>
  </si>
  <si>
    <t>未売出土地の評価</t>
    <rPh sb="0" eb="1">
      <t>ミ</t>
    </rPh>
    <rPh sb="1" eb="2">
      <t>ウ</t>
    </rPh>
    <rPh sb="2" eb="3">
      <t>ダ</t>
    </rPh>
    <rPh sb="3" eb="5">
      <t>トチ</t>
    </rPh>
    <rPh sb="6" eb="8">
      <t>ヒョウカ</t>
    </rPh>
    <phoneticPr fontId="1"/>
  </si>
  <si>
    <t>財務状況
（千円）</t>
    <rPh sb="0" eb="2">
      <t>ザイム</t>
    </rPh>
    <rPh sb="2" eb="4">
      <t>ジョウキョウ</t>
    </rPh>
    <rPh sb="6" eb="8">
      <t>センエン</t>
    </rPh>
    <phoneticPr fontId="1"/>
  </si>
  <si>
    <t>信用補完
実行見込額
（千円）</t>
    <rPh sb="0" eb="2">
      <t>シンヨウ</t>
    </rPh>
    <rPh sb="2" eb="4">
      <t>ホカン</t>
    </rPh>
    <rPh sb="5" eb="7">
      <t>ジッコウ</t>
    </rPh>
    <rPh sb="7" eb="10">
      <t>ミコミガク</t>
    </rPh>
    <rPh sb="13" eb="15">
      <t>センエン</t>
    </rPh>
    <phoneticPr fontId="1"/>
  </si>
  <si>
    <t>10年後要償還債務残高見込額（K）</t>
    <rPh sb="2" eb="4">
      <t>ネンゴ</t>
    </rPh>
    <rPh sb="4" eb="5">
      <t>ヨウ</t>
    </rPh>
    <rPh sb="5" eb="7">
      <t>ショウカン</t>
    </rPh>
    <rPh sb="7" eb="9">
      <t>サイム</t>
    </rPh>
    <rPh sb="9" eb="11">
      <t>ザンダカ</t>
    </rPh>
    <rPh sb="11" eb="14">
      <t>ミコミガク</t>
    </rPh>
    <phoneticPr fontId="4"/>
  </si>
  <si>
    <t>10年後損失補償付債務残高見込額（L）</t>
    <phoneticPr fontId="6"/>
  </si>
  <si>
    <t>10年後債務超過額又は10年後損失補償付債務のどちらか低い額が</t>
    <rPh sb="2" eb="4">
      <t>ネンゴ</t>
    </rPh>
    <rPh sb="4" eb="6">
      <t>サイム</t>
    </rPh>
    <rPh sb="6" eb="9">
      <t>チョウカガク</t>
    </rPh>
    <rPh sb="9" eb="10">
      <t>マタ</t>
    </rPh>
    <rPh sb="13" eb="15">
      <t>ネンゴ</t>
    </rPh>
    <rPh sb="15" eb="17">
      <t>ソンシツ</t>
    </rPh>
    <rPh sb="17" eb="19">
      <t>ホショウ</t>
    </rPh>
    <rPh sb="19" eb="20">
      <t>ツ</t>
    </rPh>
    <rPh sb="20" eb="22">
      <t>サイム</t>
    </rPh>
    <rPh sb="27" eb="28">
      <t>ヒク</t>
    </rPh>
    <rPh sb="29" eb="30">
      <t>ガク</t>
    </rPh>
    <phoneticPr fontId="4"/>
  </si>
  <si>
    <t>A</t>
    <phoneticPr fontId="4"/>
  </si>
  <si>
    <t>B</t>
    <phoneticPr fontId="4"/>
  </si>
  <si>
    <t>C</t>
    <phoneticPr fontId="4"/>
  </si>
  <si>
    <t>D</t>
    <phoneticPr fontId="4"/>
  </si>
  <si>
    <t>E</t>
    <phoneticPr fontId="4"/>
  </si>
  <si>
    <t>株式会社（資本５億円以上または負債２００億円以上）</t>
    <rPh sb="0" eb="2">
      <t>カブシキ</t>
    </rPh>
    <rPh sb="2" eb="4">
      <t>カイシャ</t>
    </rPh>
    <rPh sb="5" eb="7">
      <t>シホン</t>
    </rPh>
    <rPh sb="8" eb="10">
      <t>オクエン</t>
    </rPh>
    <rPh sb="10" eb="12">
      <t>イジョウ</t>
    </rPh>
    <rPh sb="15" eb="17">
      <t>フサイ</t>
    </rPh>
    <rPh sb="20" eb="22">
      <t>オクエン</t>
    </rPh>
    <rPh sb="22" eb="24">
      <t>イジョウ</t>
    </rPh>
    <phoneticPr fontId="1"/>
  </si>
  <si>
    <t>株式会社（資本５億円未満かつ負債２００億円未満）</t>
    <rPh sb="0" eb="2">
      <t>カブシキ</t>
    </rPh>
    <rPh sb="2" eb="4">
      <t>カイシャ</t>
    </rPh>
    <rPh sb="5" eb="7">
      <t>シホン</t>
    </rPh>
    <rPh sb="8" eb="10">
      <t>オクエン</t>
    </rPh>
    <rPh sb="10" eb="12">
      <t>ミマン</t>
    </rPh>
    <rPh sb="14" eb="16">
      <t>フサイ</t>
    </rPh>
    <rPh sb="19" eb="21">
      <t>オクエン</t>
    </rPh>
    <rPh sb="21" eb="23">
      <t>ミマン</t>
    </rPh>
    <phoneticPr fontId="1"/>
  </si>
  <si>
    <t>特例有限会社（資本５億円以上または負債２００億円以上）</t>
    <rPh sb="0" eb="2">
      <t>トクレイ</t>
    </rPh>
    <rPh sb="2" eb="4">
      <t>ユウゲン</t>
    </rPh>
    <rPh sb="4" eb="6">
      <t>カイシャ</t>
    </rPh>
    <rPh sb="7" eb="9">
      <t>シホン</t>
    </rPh>
    <rPh sb="10" eb="12">
      <t>オクエン</t>
    </rPh>
    <rPh sb="12" eb="14">
      <t>イジョウ</t>
    </rPh>
    <rPh sb="17" eb="19">
      <t>フサイ</t>
    </rPh>
    <rPh sb="22" eb="24">
      <t>オクエン</t>
    </rPh>
    <rPh sb="24" eb="26">
      <t>イジョウ</t>
    </rPh>
    <phoneticPr fontId="1"/>
  </si>
  <si>
    <t>特例有限会社（資本５億円未満かつ負債２００億円未満）</t>
    <rPh sb="0" eb="2">
      <t>トクレイ</t>
    </rPh>
    <rPh sb="2" eb="4">
      <t>ユウゲン</t>
    </rPh>
    <rPh sb="4" eb="6">
      <t>カイシャ</t>
    </rPh>
    <rPh sb="7" eb="9">
      <t>シホン</t>
    </rPh>
    <rPh sb="10" eb="12">
      <t>オクエン</t>
    </rPh>
    <rPh sb="12" eb="14">
      <t>ミマン</t>
    </rPh>
    <rPh sb="16" eb="18">
      <t>フサイ</t>
    </rPh>
    <rPh sb="21" eb="23">
      <t>オクエン</t>
    </rPh>
    <rPh sb="23" eb="25">
      <t>ミマン</t>
    </rPh>
    <phoneticPr fontId="1"/>
  </si>
  <si>
    <t>合資会社</t>
    <rPh sb="0" eb="2">
      <t>ゴウシ</t>
    </rPh>
    <rPh sb="2" eb="4">
      <t>カイシャ</t>
    </rPh>
    <phoneticPr fontId="1"/>
  </si>
  <si>
    <t>合名会社</t>
    <rPh sb="0" eb="2">
      <t>ゴウメイ</t>
    </rPh>
    <rPh sb="2" eb="4">
      <t>カイシャ</t>
    </rPh>
    <phoneticPr fontId="1"/>
  </si>
  <si>
    <t>地方住宅供給公社</t>
    <rPh sb="0" eb="2">
      <t>チホウ</t>
    </rPh>
    <rPh sb="2" eb="4">
      <t>ジュウタク</t>
    </rPh>
    <rPh sb="4" eb="6">
      <t>キョウキュウ</t>
    </rPh>
    <rPh sb="6" eb="8">
      <t>コウシャ</t>
    </rPh>
    <phoneticPr fontId="1"/>
  </si>
  <si>
    <t>社会福祉法人</t>
    <rPh sb="0" eb="2">
      <t>シャカイ</t>
    </rPh>
    <rPh sb="2" eb="4">
      <t>フクシ</t>
    </rPh>
    <rPh sb="4" eb="6">
      <t>ホウジン</t>
    </rPh>
    <phoneticPr fontId="1"/>
  </si>
  <si>
    <t>組合</t>
    <rPh sb="0" eb="2">
      <t>クミアイ</t>
    </rPh>
    <phoneticPr fontId="1"/>
  </si>
  <si>
    <t>法人区分コード</t>
    <rPh sb="0" eb="2">
      <t>ホウジン</t>
    </rPh>
    <rPh sb="2" eb="4">
      <t>クブン</t>
    </rPh>
    <phoneticPr fontId="1"/>
  </si>
  <si>
    <t>一般法人型</t>
    <rPh sb="0" eb="2">
      <t>イッパン</t>
    </rPh>
    <rPh sb="2" eb="4">
      <t>ホウジン</t>
    </rPh>
    <rPh sb="4" eb="5">
      <t>ガタ</t>
    </rPh>
    <phoneticPr fontId="1"/>
  </si>
  <si>
    <t>インフラ型地方公営企業に準ずる第三セクター</t>
    <rPh sb="4" eb="5">
      <t>ガタ</t>
    </rPh>
    <rPh sb="5" eb="7">
      <t>チホウ</t>
    </rPh>
    <rPh sb="7" eb="9">
      <t>コウエイ</t>
    </rPh>
    <rPh sb="9" eb="11">
      <t>キギョウ</t>
    </rPh>
    <rPh sb="12" eb="13">
      <t>ジュン</t>
    </rPh>
    <rPh sb="15" eb="17">
      <t>ダイサン</t>
    </rPh>
    <phoneticPr fontId="1"/>
  </si>
  <si>
    <t>不動産取引型</t>
    <rPh sb="0" eb="3">
      <t>フドウサン</t>
    </rPh>
    <rPh sb="3" eb="5">
      <t>トリヒキ</t>
    </rPh>
    <rPh sb="5" eb="6">
      <t>ガタ</t>
    </rPh>
    <phoneticPr fontId="1"/>
  </si>
  <si>
    <t>適用会計基準コード</t>
    <rPh sb="0" eb="2">
      <t>テキヨウ</t>
    </rPh>
    <rPh sb="2" eb="4">
      <t>カイケイ</t>
    </rPh>
    <rPh sb="4" eb="6">
      <t>キジュン</t>
    </rPh>
    <phoneticPr fontId="1"/>
  </si>
  <si>
    <t>新公益法人会計基準</t>
    <rPh sb="0" eb="1">
      <t>シン</t>
    </rPh>
    <rPh sb="1" eb="3">
      <t>コウエキ</t>
    </rPh>
    <rPh sb="3" eb="5">
      <t>ホウジン</t>
    </rPh>
    <rPh sb="5" eb="7">
      <t>カイケイ</t>
    </rPh>
    <rPh sb="7" eb="9">
      <t>キジュン</t>
    </rPh>
    <phoneticPr fontId="1"/>
  </si>
  <si>
    <t>旧公益法人会計基準</t>
    <rPh sb="0" eb="1">
      <t>キュウ</t>
    </rPh>
    <rPh sb="1" eb="3">
      <t>コウエキ</t>
    </rPh>
    <rPh sb="3" eb="5">
      <t>ホウジン</t>
    </rPh>
    <rPh sb="5" eb="7">
      <t>カイケイ</t>
    </rPh>
    <rPh sb="7" eb="9">
      <t>キジュン</t>
    </rPh>
    <phoneticPr fontId="1"/>
  </si>
  <si>
    <t>一般に公正妥当と認められる企業会計の基準（金融商品取引法に基づくもの：上場企業）</t>
    <rPh sb="0" eb="2">
      <t>イッパン</t>
    </rPh>
    <rPh sb="3" eb="5">
      <t>コウセイ</t>
    </rPh>
    <rPh sb="5" eb="7">
      <t>ダトウ</t>
    </rPh>
    <rPh sb="8" eb="9">
      <t>ミト</t>
    </rPh>
    <rPh sb="13" eb="15">
      <t>キギョウ</t>
    </rPh>
    <rPh sb="15" eb="17">
      <t>カイケイ</t>
    </rPh>
    <rPh sb="18" eb="20">
      <t>キジュン</t>
    </rPh>
    <rPh sb="21" eb="23">
      <t>キンユウ</t>
    </rPh>
    <rPh sb="23" eb="25">
      <t>ショウヒン</t>
    </rPh>
    <rPh sb="25" eb="28">
      <t>トリヒキホウ</t>
    </rPh>
    <rPh sb="29" eb="30">
      <t>モト</t>
    </rPh>
    <rPh sb="35" eb="37">
      <t>ジョウジョウ</t>
    </rPh>
    <rPh sb="37" eb="39">
      <t>キギョウ</t>
    </rPh>
    <phoneticPr fontId="1"/>
  </si>
  <si>
    <t>一般に公正妥当と認められる企業会計の基準（会社法に基づくもの）</t>
    <rPh sb="0" eb="2">
      <t>イッパン</t>
    </rPh>
    <rPh sb="3" eb="5">
      <t>コウセイ</t>
    </rPh>
    <rPh sb="5" eb="7">
      <t>ダトウ</t>
    </rPh>
    <rPh sb="8" eb="9">
      <t>ミト</t>
    </rPh>
    <rPh sb="13" eb="15">
      <t>キギョウ</t>
    </rPh>
    <rPh sb="15" eb="17">
      <t>カイケイ</t>
    </rPh>
    <rPh sb="18" eb="20">
      <t>キジュン</t>
    </rPh>
    <rPh sb="21" eb="23">
      <t>カイシャ</t>
    </rPh>
    <rPh sb="23" eb="24">
      <t>ホウ</t>
    </rPh>
    <rPh sb="25" eb="26">
      <t>モト</t>
    </rPh>
    <phoneticPr fontId="1"/>
  </si>
  <si>
    <t>中小企業の会計に関する指針</t>
    <rPh sb="0" eb="2">
      <t>チュウショウ</t>
    </rPh>
    <rPh sb="2" eb="4">
      <t>キギョウ</t>
    </rPh>
    <rPh sb="5" eb="7">
      <t>カイケイ</t>
    </rPh>
    <rPh sb="8" eb="9">
      <t>カン</t>
    </rPh>
    <rPh sb="11" eb="13">
      <t>シシン</t>
    </rPh>
    <phoneticPr fontId="1"/>
  </si>
  <si>
    <t>その他（備考欄に具体的内容を記載すること）</t>
    <rPh sb="2" eb="3">
      <t>タ</t>
    </rPh>
    <rPh sb="4" eb="6">
      <t>ビコウ</t>
    </rPh>
    <rPh sb="6" eb="7">
      <t>ラン</t>
    </rPh>
    <rPh sb="8" eb="11">
      <t>グタイテキ</t>
    </rPh>
    <rPh sb="11" eb="13">
      <t>ナイヨウ</t>
    </rPh>
    <rPh sb="14" eb="16">
      <t>キサイ</t>
    </rPh>
    <phoneticPr fontId="1"/>
  </si>
  <si>
    <t>財務諸表の確認状況コード</t>
    <rPh sb="0" eb="2">
      <t>ザイム</t>
    </rPh>
    <rPh sb="2" eb="4">
      <t>ショヒョウ</t>
    </rPh>
    <rPh sb="5" eb="7">
      <t>カクニン</t>
    </rPh>
    <rPh sb="7" eb="9">
      <t>ジョウキョウ</t>
    </rPh>
    <phoneticPr fontId="1"/>
  </si>
  <si>
    <t>監査法人による監査を実施</t>
    <rPh sb="0" eb="2">
      <t>カンサ</t>
    </rPh>
    <rPh sb="2" eb="4">
      <t>ホウジン</t>
    </rPh>
    <rPh sb="7" eb="9">
      <t>カンサ</t>
    </rPh>
    <rPh sb="10" eb="12">
      <t>ジッシ</t>
    </rPh>
    <phoneticPr fontId="1"/>
  </si>
  <si>
    <t>公認会計士による監査を実施</t>
    <rPh sb="0" eb="2">
      <t>コウニン</t>
    </rPh>
    <rPh sb="2" eb="5">
      <t>カイケイシ</t>
    </rPh>
    <rPh sb="8" eb="10">
      <t>カンサ</t>
    </rPh>
    <rPh sb="11" eb="13">
      <t>ジッシ</t>
    </rPh>
    <phoneticPr fontId="1"/>
  </si>
  <si>
    <t>会計参与を設置</t>
    <rPh sb="0" eb="2">
      <t>カイケイ</t>
    </rPh>
    <rPh sb="2" eb="4">
      <t>サンヨ</t>
    </rPh>
    <rPh sb="5" eb="7">
      <t>セッチ</t>
    </rPh>
    <phoneticPr fontId="1"/>
  </si>
  <si>
    <t>税理士による確認</t>
    <rPh sb="0" eb="3">
      <t>ゼイリシ</t>
    </rPh>
    <rPh sb="6" eb="8">
      <t>カクニン</t>
    </rPh>
    <phoneticPr fontId="1"/>
  </si>
  <si>
    <t>その他（財務諸表が法人の経営状態を適正に表示していることが確認される方法を備考欄に記載すること）</t>
    <rPh sb="2" eb="3">
      <t>タ</t>
    </rPh>
    <rPh sb="37" eb="39">
      <t>ビコウ</t>
    </rPh>
    <rPh sb="39" eb="40">
      <t>ラン</t>
    </rPh>
    <rPh sb="41" eb="43">
      <t>キサイ</t>
    </rPh>
    <phoneticPr fontId="1"/>
  </si>
  <si>
    <t>財務諸表の適正性が確認出来ない</t>
    <rPh sb="0" eb="2">
      <t>ザイム</t>
    </rPh>
    <rPh sb="2" eb="4">
      <t>ショヒョウ</t>
    </rPh>
    <rPh sb="5" eb="7">
      <t>テキセイ</t>
    </rPh>
    <rPh sb="7" eb="8">
      <t>セイ</t>
    </rPh>
    <rPh sb="9" eb="11">
      <t>カクニン</t>
    </rPh>
    <rPh sb="11" eb="13">
      <t>デキ</t>
    </rPh>
    <phoneticPr fontId="1"/>
  </si>
  <si>
    <t>販売価格（当初販売価格）</t>
    <rPh sb="0" eb="2">
      <t>ハンバイ</t>
    </rPh>
    <rPh sb="2" eb="4">
      <t>カカク</t>
    </rPh>
    <rPh sb="5" eb="7">
      <t>トウショ</t>
    </rPh>
    <rPh sb="7" eb="9">
      <t>ハンバイ</t>
    </rPh>
    <rPh sb="9" eb="11">
      <t>カカク</t>
    </rPh>
    <phoneticPr fontId="1"/>
  </si>
  <si>
    <t>販売価格（経済環境に応じ適宜見直しを行った価格）</t>
    <rPh sb="0" eb="2">
      <t>ハンバイ</t>
    </rPh>
    <rPh sb="2" eb="4">
      <t>カカク</t>
    </rPh>
    <rPh sb="5" eb="7">
      <t>ケイザイ</t>
    </rPh>
    <rPh sb="7" eb="9">
      <t>カンキョウ</t>
    </rPh>
    <rPh sb="10" eb="11">
      <t>オウ</t>
    </rPh>
    <rPh sb="12" eb="14">
      <t>テキギ</t>
    </rPh>
    <rPh sb="14" eb="16">
      <t>ミナオ</t>
    </rPh>
    <rPh sb="18" eb="19">
      <t>オコナ</t>
    </rPh>
    <rPh sb="21" eb="23">
      <t>カカク</t>
    </rPh>
    <phoneticPr fontId="1"/>
  </si>
  <si>
    <t>取得価格</t>
    <rPh sb="0" eb="2">
      <t>シュトク</t>
    </rPh>
    <rPh sb="2" eb="4">
      <t>カカク</t>
    </rPh>
    <phoneticPr fontId="1"/>
  </si>
  <si>
    <t>その他（備考欄に具体的評価方法を記載すること）</t>
    <rPh sb="2" eb="3">
      <t>タ</t>
    </rPh>
    <rPh sb="4" eb="6">
      <t>ビコウ</t>
    </rPh>
    <rPh sb="6" eb="7">
      <t>ラン</t>
    </rPh>
    <rPh sb="8" eb="11">
      <t>グタイテキ</t>
    </rPh>
    <rPh sb="11" eb="13">
      <t>ヒョウカ</t>
    </rPh>
    <rPh sb="13" eb="15">
      <t>ホウホウ</t>
    </rPh>
    <rPh sb="16" eb="18">
      <t>キサイ</t>
    </rPh>
    <phoneticPr fontId="1"/>
  </si>
  <si>
    <t>販売用土地を所有せず</t>
    <rPh sb="0" eb="3">
      <t>ハンバイヨウ</t>
    </rPh>
    <rPh sb="3" eb="5">
      <t>トチ</t>
    </rPh>
    <rPh sb="6" eb="8">
      <t>ショユウ</t>
    </rPh>
    <phoneticPr fontId="1"/>
  </si>
  <si>
    <t>販売予定価格（当初販売予定価格）</t>
    <rPh sb="0" eb="2">
      <t>ハンバイ</t>
    </rPh>
    <rPh sb="2" eb="4">
      <t>ヨテイ</t>
    </rPh>
    <rPh sb="4" eb="6">
      <t>カカク</t>
    </rPh>
    <rPh sb="7" eb="9">
      <t>トウショ</t>
    </rPh>
    <rPh sb="9" eb="11">
      <t>ハンバイ</t>
    </rPh>
    <rPh sb="11" eb="13">
      <t>ヨテイ</t>
    </rPh>
    <rPh sb="13" eb="15">
      <t>カカク</t>
    </rPh>
    <phoneticPr fontId="1"/>
  </si>
  <si>
    <t>販売予定価格（経済環境に応じ適宜見直しを行った価格）</t>
    <rPh sb="0" eb="2">
      <t>ハンバイ</t>
    </rPh>
    <rPh sb="2" eb="4">
      <t>ヨテイ</t>
    </rPh>
    <rPh sb="4" eb="6">
      <t>カカク</t>
    </rPh>
    <rPh sb="7" eb="9">
      <t>ケイザイ</t>
    </rPh>
    <rPh sb="9" eb="11">
      <t>カンキョウ</t>
    </rPh>
    <rPh sb="12" eb="13">
      <t>オウ</t>
    </rPh>
    <rPh sb="14" eb="16">
      <t>テキギ</t>
    </rPh>
    <rPh sb="16" eb="18">
      <t>ミナオ</t>
    </rPh>
    <rPh sb="20" eb="21">
      <t>オコナ</t>
    </rPh>
    <rPh sb="23" eb="25">
      <t>カカク</t>
    </rPh>
    <phoneticPr fontId="1"/>
  </si>
  <si>
    <t>未売出土地を所有せず</t>
    <rPh sb="0" eb="1">
      <t>ミ</t>
    </rPh>
    <rPh sb="1" eb="3">
      <t>ウリダ</t>
    </rPh>
    <rPh sb="3" eb="5">
      <t>トチ</t>
    </rPh>
    <rPh sb="6" eb="8">
      <t>ショユウ</t>
    </rPh>
    <phoneticPr fontId="1"/>
  </si>
  <si>
    <t>事業用固定資産を所有せず</t>
    <rPh sb="0" eb="3">
      <t>ジギョウヨウ</t>
    </rPh>
    <rPh sb="3" eb="7">
      <t>コテイシサン</t>
    </rPh>
    <rPh sb="8" eb="10">
      <t>ショユウ</t>
    </rPh>
    <phoneticPr fontId="1"/>
  </si>
  <si>
    <t>会計年度（決算期）コード</t>
    <rPh sb="0" eb="2">
      <t>カイケイ</t>
    </rPh>
    <rPh sb="2" eb="4">
      <t>ネンド</t>
    </rPh>
    <rPh sb="5" eb="8">
      <t>ケッサンキ</t>
    </rPh>
    <phoneticPr fontId="1"/>
  </si>
  <si>
    <t>決算期が１月末</t>
    <rPh sb="0" eb="3">
      <t>ケッサンキ</t>
    </rPh>
    <rPh sb="5" eb="6">
      <t>ガツ</t>
    </rPh>
    <rPh sb="6" eb="7">
      <t>マツ</t>
    </rPh>
    <phoneticPr fontId="1"/>
  </si>
  <si>
    <t>決算期が２月末</t>
    <rPh sb="0" eb="3">
      <t>ケッサンキ</t>
    </rPh>
    <rPh sb="5" eb="6">
      <t>ガツ</t>
    </rPh>
    <rPh sb="6" eb="7">
      <t>マツ</t>
    </rPh>
    <phoneticPr fontId="1"/>
  </si>
  <si>
    <t>決算期が３月末</t>
    <rPh sb="0" eb="3">
      <t>ケッサンキ</t>
    </rPh>
    <rPh sb="5" eb="6">
      <t>ガツ</t>
    </rPh>
    <rPh sb="6" eb="7">
      <t>マツ</t>
    </rPh>
    <phoneticPr fontId="1"/>
  </si>
  <si>
    <t>決算期が４月末</t>
    <rPh sb="0" eb="3">
      <t>ケッサンキ</t>
    </rPh>
    <rPh sb="5" eb="6">
      <t>ガツ</t>
    </rPh>
    <rPh sb="6" eb="7">
      <t>マツ</t>
    </rPh>
    <phoneticPr fontId="1"/>
  </si>
  <si>
    <t>決算期が５月末</t>
    <rPh sb="0" eb="3">
      <t>ケッサンキ</t>
    </rPh>
    <rPh sb="5" eb="6">
      <t>ガツ</t>
    </rPh>
    <rPh sb="6" eb="7">
      <t>マツ</t>
    </rPh>
    <phoneticPr fontId="1"/>
  </si>
  <si>
    <t>決算期が６月末</t>
    <rPh sb="0" eb="3">
      <t>ケッサンキ</t>
    </rPh>
    <rPh sb="5" eb="6">
      <t>ガツ</t>
    </rPh>
    <rPh sb="6" eb="7">
      <t>マツ</t>
    </rPh>
    <phoneticPr fontId="1"/>
  </si>
  <si>
    <t>決算期が７月末</t>
    <rPh sb="0" eb="3">
      <t>ケッサンキ</t>
    </rPh>
    <rPh sb="5" eb="6">
      <t>ガツ</t>
    </rPh>
    <rPh sb="6" eb="7">
      <t>マツ</t>
    </rPh>
    <phoneticPr fontId="1"/>
  </si>
  <si>
    <t>決算期が８月末</t>
    <rPh sb="0" eb="3">
      <t>ケッサンキ</t>
    </rPh>
    <rPh sb="5" eb="6">
      <t>ガツ</t>
    </rPh>
    <rPh sb="6" eb="7">
      <t>マツ</t>
    </rPh>
    <phoneticPr fontId="1"/>
  </si>
  <si>
    <t>決算期が９月末</t>
    <rPh sb="0" eb="3">
      <t>ケッサンキ</t>
    </rPh>
    <rPh sb="5" eb="6">
      <t>ガツ</t>
    </rPh>
    <rPh sb="6" eb="7">
      <t>マツ</t>
    </rPh>
    <phoneticPr fontId="1"/>
  </si>
  <si>
    <t>決算期が１０月末</t>
    <rPh sb="0" eb="3">
      <t>ケッサンキ</t>
    </rPh>
    <rPh sb="6" eb="7">
      <t>ガツ</t>
    </rPh>
    <rPh sb="7" eb="8">
      <t>マツ</t>
    </rPh>
    <phoneticPr fontId="1"/>
  </si>
  <si>
    <t>決算期が１１月末</t>
    <rPh sb="0" eb="3">
      <t>ケッサンキ</t>
    </rPh>
    <rPh sb="6" eb="7">
      <t>ガツ</t>
    </rPh>
    <rPh sb="7" eb="8">
      <t>マツ</t>
    </rPh>
    <phoneticPr fontId="1"/>
  </si>
  <si>
    <t>決算期が１２月末</t>
    <rPh sb="0" eb="3">
      <t>ケッサンキ</t>
    </rPh>
    <rPh sb="6" eb="7">
      <t>ガツ</t>
    </rPh>
    <rPh sb="7" eb="8">
      <t>マツ</t>
    </rPh>
    <phoneticPr fontId="1"/>
  </si>
  <si>
    <t>その他（備考欄に内容を記載すること）</t>
    <rPh sb="2" eb="3">
      <t>タ</t>
    </rPh>
    <rPh sb="4" eb="6">
      <t>ビコウ</t>
    </rPh>
    <rPh sb="6" eb="7">
      <t>ラン</t>
    </rPh>
    <rPh sb="8" eb="10">
      <t>ナイヨウ</t>
    </rPh>
    <rPh sb="11" eb="13">
      <t>キサイ</t>
    </rPh>
    <phoneticPr fontId="1"/>
  </si>
  <si>
    <t>財務会計年度が１年に満たない（備考欄に具体的な会計期間を記載すること）</t>
    <rPh sb="0" eb="2">
      <t>ザイム</t>
    </rPh>
    <rPh sb="2" eb="4">
      <t>カイケイ</t>
    </rPh>
    <rPh sb="4" eb="6">
      <t>ネンド</t>
    </rPh>
    <rPh sb="8" eb="9">
      <t>ネン</t>
    </rPh>
    <rPh sb="10" eb="11">
      <t>ミ</t>
    </rPh>
    <rPh sb="15" eb="17">
      <t>ビコウ</t>
    </rPh>
    <rPh sb="17" eb="18">
      <t>ラン</t>
    </rPh>
    <rPh sb="19" eb="22">
      <t>グタイテキ</t>
    </rPh>
    <rPh sb="23" eb="25">
      <t>カイケイ</t>
    </rPh>
    <rPh sb="25" eb="27">
      <t>キカン</t>
    </rPh>
    <rPh sb="28" eb="30">
      <t>キサイ</t>
    </rPh>
    <phoneticPr fontId="1"/>
  </si>
  <si>
    <t>財務会計年度が１年</t>
    <rPh sb="0" eb="2">
      <t>ザイム</t>
    </rPh>
    <rPh sb="2" eb="4">
      <t>カイケイ</t>
    </rPh>
    <rPh sb="4" eb="6">
      <t>ネンド</t>
    </rPh>
    <rPh sb="8" eb="9">
      <t>ネン</t>
    </rPh>
    <phoneticPr fontId="1"/>
  </si>
  <si>
    <t>法人の設立状況コード</t>
    <rPh sb="0" eb="2">
      <t>ホウジン</t>
    </rPh>
    <rPh sb="3" eb="5">
      <t>セツリツ</t>
    </rPh>
    <rPh sb="5" eb="7">
      <t>ジョウキョウ</t>
    </rPh>
    <phoneticPr fontId="1"/>
  </si>
  <si>
    <t>営業開始準備中</t>
    <rPh sb="0" eb="2">
      <t>エイギョウ</t>
    </rPh>
    <rPh sb="2" eb="4">
      <t>カイシ</t>
    </rPh>
    <rPh sb="4" eb="7">
      <t>ジュンビチュウ</t>
    </rPh>
    <phoneticPr fontId="1"/>
  </si>
  <si>
    <t>営業開始から３年以内</t>
    <rPh sb="0" eb="2">
      <t>エイギョウ</t>
    </rPh>
    <rPh sb="2" eb="4">
      <t>カイシ</t>
    </rPh>
    <rPh sb="7" eb="8">
      <t>ネン</t>
    </rPh>
    <rPh sb="8" eb="10">
      <t>イナイ</t>
    </rPh>
    <phoneticPr fontId="1"/>
  </si>
  <si>
    <t>１～３に該当せず</t>
    <rPh sb="4" eb="6">
      <t>ガイトウ</t>
    </rPh>
    <phoneticPr fontId="1"/>
  </si>
  <si>
    <t>法的整理等の状況コード</t>
    <rPh sb="0" eb="2">
      <t>ホウテキ</t>
    </rPh>
    <rPh sb="2" eb="4">
      <t>セイリ</t>
    </rPh>
    <rPh sb="4" eb="5">
      <t>トウ</t>
    </rPh>
    <rPh sb="6" eb="8">
      <t>ジョウキョウ</t>
    </rPh>
    <phoneticPr fontId="1"/>
  </si>
  <si>
    <t>第三者から破産、清算、会社整理、会社更生、民事再生等が申し立てられている</t>
    <rPh sb="0" eb="3">
      <t>ダイサンシャ</t>
    </rPh>
    <rPh sb="5" eb="7">
      <t>ハサン</t>
    </rPh>
    <rPh sb="8" eb="10">
      <t>セイサン</t>
    </rPh>
    <rPh sb="11" eb="13">
      <t>カイシャ</t>
    </rPh>
    <rPh sb="13" eb="15">
      <t>セイリ</t>
    </rPh>
    <rPh sb="16" eb="18">
      <t>カイシャ</t>
    </rPh>
    <rPh sb="18" eb="20">
      <t>コウセイ</t>
    </rPh>
    <rPh sb="21" eb="23">
      <t>ミンジ</t>
    </rPh>
    <rPh sb="23" eb="25">
      <t>サイセイ</t>
    </rPh>
    <rPh sb="25" eb="26">
      <t>トウ</t>
    </rPh>
    <rPh sb="27" eb="28">
      <t>モウ</t>
    </rPh>
    <rPh sb="29" eb="30">
      <t>タ</t>
    </rPh>
    <phoneticPr fontId="1"/>
  </si>
  <si>
    <t>自ら破産、清算、会社整理、会社更生、民事再生等を申し立てている。</t>
    <rPh sb="0" eb="1">
      <t>ミズカ</t>
    </rPh>
    <rPh sb="2" eb="4">
      <t>ハサン</t>
    </rPh>
    <rPh sb="5" eb="7">
      <t>セイサン</t>
    </rPh>
    <rPh sb="8" eb="10">
      <t>カイシャ</t>
    </rPh>
    <rPh sb="10" eb="12">
      <t>セイリ</t>
    </rPh>
    <rPh sb="13" eb="15">
      <t>カイシャ</t>
    </rPh>
    <rPh sb="15" eb="17">
      <t>コウセイ</t>
    </rPh>
    <rPh sb="18" eb="20">
      <t>ミンジ</t>
    </rPh>
    <rPh sb="20" eb="22">
      <t>サイセイ</t>
    </rPh>
    <rPh sb="22" eb="23">
      <t>トウ</t>
    </rPh>
    <rPh sb="24" eb="25">
      <t>モウ</t>
    </rPh>
    <rPh sb="26" eb="27">
      <t>タ</t>
    </rPh>
    <phoneticPr fontId="1"/>
  </si>
  <si>
    <t>手形交換所の取引停止処分を受けている</t>
    <rPh sb="0" eb="2">
      <t>テガタ</t>
    </rPh>
    <rPh sb="2" eb="5">
      <t>コウカンショ</t>
    </rPh>
    <rPh sb="6" eb="8">
      <t>トリヒキ</t>
    </rPh>
    <rPh sb="8" eb="10">
      <t>テイシ</t>
    </rPh>
    <rPh sb="10" eb="12">
      <t>ショブン</t>
    </rPh>
    <rPh sb="13" eb="14">
      <t>ウ</t>
    </rPh>
    <phoneticPr fontId="1"/>
  </si>
  <si>
    <t>元利金の支払状況コード</t>
    <rPh sb="0" eb="3">
      <t>ガンリキン</t>
    </rPh>
    <rPh sb="4" eb="6">
      <t>シハラ</t>
    </rPh>
    <rPh sb="6" eb="8">
      <t>ジョウキョウ</t>
    </rPh>
    <phoneticPr fontId="1"/>
  </si>
  <si>
    <t>条件緩和有り又は１ヶ月未満の延滞</t>
    <rPh sb="0" eb="2">
      <t>ジョウケン</t>
    </rPh>
    <rPh sb="2" eb="4">
      <t>カンワ</t>
    </rPh>
    <rPh sb="4" eb="5">
      <t>ア</t>
    </rPh>
    <rPh sb="6" eb="7">
      <t>マタ</t>
    </rPh>
    <rPh sb="10" eb="11">
      <t>ゲツ</t>
    </rPh>
    <rPh sb="11" eb="13">
      <t>ミマン</t>
    </rPh>
    <rPh sb="14" eb="16">
      <t>エンタイ</t>
    </rPh>
    <phoneticPr fontId="1"/>
  </si>
  <si>
    <t>１ヶ月以上３ヶ月以内の延滞</t>
    <rPh sb="2" eb="3">
      <t>ゲツ</t>
    </rPh>
    <rPh sb="3" eb="5">
      <t>イジョウ</t>
    </rPh>
    <rPh sb="7" eb="8">
      <t>ゲツ</t>
    </rPh>
    <rPh sb="8" eb="10">
      <t>イナイ</t>
    </rPh>
    <rPh sb="11" eb="13">
      <t>エンタイ</t>
    </rPh>
    <phoneticPr fontId="1"/>
  </si>
  <si>
    <t>３ヶ月超６ヶ月未満の延滞</t>
    <rPh sb="2" eb="3">
      <t>ゲツ</t>
    </rPh>
    <rPh sb="3" eb="4">
      <t>チョウ</t>
    </rPh>
    <rPh sb="6" eb="7">
      <t>ゲツ</t>
    </rPh>
    <rPh sb="7" eb="9">
      <t>ミマン</t>
    </rPh>
    <rPh sb="10" eb="12">
      <t>エンタイ</t>
    </rPh>
    <phoneticPr fontId="1"/>
  </si>
  <si>
    <t>６ヶ月以上の延滞</t>
    <rPh sb="2" eb="3">
      <t>ゲツ</t>
    </rPh>
    <rPh sb="3" eb="5">
      <t>イジョウ</t>
    </rPh>
    <rPh sb="6" eb="8">
      <t>エンタイ</t>
    </rPh>
    <phoneticPr fontId="1"/>
  </si>
  <si>
    <t>（会社法法人）減損会計を適用</t>
    <rPh sb="1" eb="3">
      <t>カイシャ</t>
    </rPh>
    <rPh sb="3" eb="4">
      <t>ホウ</t>
    </rPh>
    <rPh sb="4" eb="6">
      <t>ホウジン</t>
    </rPh>
    <rPh sb="7" eb="9">
      <t>ゲンソン</t>
    </rPh>
    <rPh sb="9" eb="11">
      <t>カイケイ</t>
    </rPh>
    <rPh sb="12" eb="14">
      <t>テキヨウ</t>
    </rPh>
    <phoneticPr fontId="1"/>
  </si>
  <si>
    <t>（会社法法人）減損会計を適用せず（事業用固定資産有り）</t>
    <rPh sb="1" eb="3">
      <t>カイシャ</t>
    </rPh>
    <rPh sb="3" eb="4">
      <t>ホウ</t>
    </rPh>
    <rPh sb="4" eb="6">
      <t>ホウジン</t>
    </rPh>
    <rPh sb="7" eb="9">
      <t>ゲンソン</t>
    </rPh>
    <rPh sb="9" eb="11">
      <t>カイケイ</t>
    </rPh>
    <rPh sb="12" eb="14">
      <t>テキヨウ</t>
    </rPh>
    <rPh sb="17" eb="20">
      <t>ジギョウヨウ</t>
    </rPh>
    <rPh sb="20" eb="24">
      <t>コテイシサン</t>
    </rPh>
    <rPh sb="24" eb="25">
      <t>ア</t>
    </rPh>
    <phoneticPr fontId="1"/>
  </si>
  <si>
    <t>（事業用固定資産に対する）減損会計等の適用状況コード</t>
    <rPh sb="1" eb="4">
      <t>ジギョウヨウ</t>
    </rPh>
    <rPh sb="4" eb="8">
      <t>コテイシサン</t>
    </rPh>
    <rPh sb="9" eb="10">
      <t>タイ</t>
    </rPh>
    <rPh sb="13" eb="15">
      <t>ゲンソン</t>
    </rPh>
    <rPh sb="15" eb="17">
      <t>カイケイ</t>
    </rPh>
    <rPh sb="17" eb="18">
      <t>トウ</t>
    </rPh>
    <rPh sb="19" eb="21">
      <t>テキヨウ</t>
    </rPh>
    <rPh sb="21" eb="23">
      <t>ジョウキョウ</t>
    </rPh>
    <phoneticPr fontId="1"/>
  </si>
  <si>
    <t>減損会計等の適用状況</t>
    <rPh sb="0" eb="2">
      <t>ゲンソン</t>
    </rPh>
    <rPh sb="2" eb="4">
      <t>カイケイ</t>
    </rPh>
    <rPh sb="4" eb="5">
      <t>トウ</t>
    </rPh>
    <rPh sb="6" eb="8">
      <t>テキヨウ</t>
    </rPh>
    <rPh sb="8" eb="10">
      <t>ジョウキョウ</t>
    </rPh>
    <phoneticPr fontId="1"/>
  </si>
  <si>
    <t>損失補償付債務の元利償還金に対する財政的支援コード</t>
    <rPh sb="0" eb="2">
      <t>ソンシツ</t>
    </rPh>
    <rPh sb="2" eb="4">
      <t>ホショウ</t>
    </rPh>
    <rPh sb="4" eb="5">
      <t>ツキ</t>
    </rPh>
    <rPh sb="5" eb="7">
      <t>サイム</t>
    </rPh>
    <rPh sb="8" eb="10">
      <t>ガンリ</t>
    </rPh>
    <rPh sb="10" eb="12">
      <t>ショウカン</t>
    </rPh>
    <rPh sb="12" eb="13">
      <t>キン</t>
    </rPh>
    <rPh sb="14" eb="15">
      <t>タイ</t>
    </rPh>
    <rPh sb="17" eb="20">
      <t>ザイセイテキ</t>
    </rPh>
    <rPh sb="20" eb="22">
      <t>シエン</t>
    </rPh>
    <phoneticPr fontId="1"/>
  </si>
  <si>
    <t>損失補償付債務の元利償還費の１０％未満しか、損失補償付与団体からの補助金又は実質的な新規貸付金を受領していない</t>
    <rPh sb="0" eb="2">
      <t>ソンシツ</t>
    </rPh>
    <rPh sb="2" eb="4">
      <t>ホショウ</t>
    </rPh>
    <rPh sb="4" eb="5">
      <t>ツ</t>
    </rPh>
    <rPh sb="5" eb="7">
      <t>サイム</t>
    </rPh>
    <rPh sb="8" eb="10">
      <t>ガンリ</t>
    </rPh>
    <rPh sb="10" eb="12">
      <t>ショウカン</t>
    </rPh>
    <rPh sb="12" eb="13">
      <t>ヒ</t>
    </rPh>
    <rPh sb="17" eb="19">
      <t>ミマン</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</si>
  <si>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損失補償付債務の元利償還費の１０％～３０％の損失補償付与団体からの補助金又は実質的な新規貸付金を受領している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2" eb="24">
      <t>ソンシツ</t>
    </rPh>
    <rPh sb="24" eb="26">
      <t>ホショウ</t>
    </rPh>
    <rPh sb="26" eb="28">
      <t>フヨ</t>
    </rPh>
    <rPh sb="28" eb="30">
      <t>ダンタイ</t>
    </rPh>
    <rPh sb="33" eb="36">
      <t>ホジョキン</t>
    </rPh>
    <rPh sb="36" eb="37">
      <t>マタ</t>
    </rPh>
    <rPh sb="38" eb="40">
      <t>ジッシツ</t>
    </rPh>
    <rPh sb="40" eb="41">
      <t>テキ</t>
    </rPh>
    <rPh sb="42" eb="44">
      <t>シンキ</t>
    </rPh>
    <rPh sb="44" eb="47">
      <t>カシツケキン</t>
    </rPh>
    <rPh sb="48" eb="50">
      <t>ジュリョウ</t>
    </rPh>
    <phoneticPr fontId="1"/>
  </si>
  <si>
    <t>損失補償付債務の元利償還費３０％～５０％の損失補償付与団体からの補助金又は実質的な新規貸付金を受領している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</si>
  <si>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損失補償付債務の元利償還費５０％～７０％の損失補償付与団体からの補助金又は実質的な新規貸付金を受領している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21" eb="23">
      <t>ソンシツ</t>
    </rPh>
    <rPh sb="23" eb="25">
      <t>ホショウ</t>
    </rPh>
    <rPh sb="25" eb="27">
      <t>フヨ</t>
    </rPh>
    <rPh sb="27" eb="29">
      <t>ダンタイ</t>
    </rPh>
    <rPh sb="32" eb="35">
      <t>ホジョキン</t>
    </rPh>
    <rPh sb="35" eb="36">
      <t>マタ</t>
    </rPh>
    <rPh sb="37" eb="39">
      <t>ジッシツ</t>
    </rPh>
    <rPh sb="39" eb="40">
      <t>テキ</t>
    </rPh>
    <rPh sb="41" eb="43">
      <t>シンキ</t>
    </rPh>
    <rPh sb="43" eb="46">
      <t>カシツケキン</t>
    </rPh>
    <rPh sb="47" eb="49">
      <t>ジュリョウ</t>
    </rPh>
    <phoneticPr fontId="1"/>
  </si>
  <si>
    <t>損失補償付債務の元利償還費７０％以上の損失補償付与団体からの補助金又は実質的な新規貸付金を受領している</t>
    <rPh sb="0" eb="2">
      <t>ソンシツ</t>
    </rPh>
    <rPh sb="2" eb="4">
      <t>ホショウ</t>
    </rPh>
    <rPh sb="4" eb="5">
      <t>ツ</t>
    </rPh>
    <rPh sb="5" eb="7">
      <t>サイム</t>
    </rPh>
    <rPh sb="8" eb="10">
      <t>ガンリ</t>
    </rPh>
    <rPh sb="10" eb="12">
      <t>ショウカン</t>
    </rPh>
    <rPh sb="12" eb="13">
      <t>ヒ</t>
    </rPh>
    <rPh sb="16" eb="18">
      <t>イジョウ</t>
    </rPh>
    <rPh sb="19" eb="21">
      <t>ソンシツ</t>
    </rPh>
    <rPh sb="21" eb="23">
      <t>ホショウ</t>
    </rPh>
    <rPh sb="23" eb="25">
      <t>フヨ</t>
    </rPh>
    <rPh sb="25" eb="27">
      <t>ダンタイ</t>
    </rPh>
    <rPh sb="30" eb="33">
      <t>ホジョキン</t>
    </rPh>
    <rPh sb="33" eb="34">
      <t>マタ</t>
    </rPh>
    <rPh sb="35" eb="37">
      <t>ジッシツ</t>
    </rPh>
    <rPh sb="37" eb="38">
      <t>テキ</t>
    </rPh>
    <rPh sb="39" eb="41">
      <t>シンキ</t>
    </rPh>
    <rPh sb="41" eb="44">
      <t>カシツケキン</t>
    </rPh>
    <rPh sb="45" eb="47">
      <t>ジュリョウ</t>
    </rPh>
    <phoneticPr fontId="1"/>
  </si>
  <si>
    <t>損失補償付債務の元利償還費について、損失補償付与団体からの補助金または実質的な新規貸付金を受領していない</t>
    <rPh sb="0" eb="2">
      <t>ソンシツ</t>
    </rPh>
    <rPh sb="2" eb="4">
      <t>ホショウ</t>
    </rPh>
    <rPh sb="4" eb="5">
      <t>ツ</t>
    </rPh>
    <rPh sb="5" eb="7">
      <t>サイム</t>
    </rPh>
    <rPh sb="8" eb="10">
      <t>ガンリ</t>
    </rPh>
    <rPh sb="10" eb="12">
      <t>ショウカン</t>
    </rPh>
    <rPh sb="12" eb="13">
      <t>ヒ</t>
    </rPh>
    <rPh sb="18" eb="20">
      <t>ソンシツ</t>
    </rPh>
    <rPh sb="20" eb="22">
      <t>ホショウ</t>
    </rPh>
    <rPh sb="22" eb="24">
      <t>フヨ</t>
    </rPh>
    <rPh sb="24" eb="26">
      <t>ダンタイ</t>
    </rPh>
    <rPh sb="29" eb="31">
      <t>ホジョ</t>
    </rPh>
    <rPh sb="31" eb="32">
      <t>キン</t>
    </rPh>
    <rPh sb="35" eb="37">
      <t>ジッシツ</t>
    </rPh>
    <rPh sb="37" eb="38">
      <t>テキ</t>
    </rPh>
    <rPh sb="39" eb="41">
      <t>シンキ</t>
    </rPh>
    <rPh sb="41" eb="44">
      <t>カシツケキン</t>
    </rPh>
    <rPh sb="45" eb="47">
      <t>ジュリョウ</t>
    </rPh>
    <phoneticPr fontId="1"/>
  </si>
  <si>
    <t>条件緩和無しかつ延滞無し</t>
    <rPh sb="0" eb="2">
      <t>ジョウケン</t>
    </rPh>
    <rPh sb="2" eb="4">
      <t>カンワ</t>
    </rPh>
    <rPh sb="4" eb="5">
      <t>ナ</t>
    </rPh>
    <rPh sb="8" eb="10">
      <t>エンタイ</t>
    </rPh>
    <rPh sb="10" eb="11">
      <t>ナ</t>
    </rPh>
    <phoneticPr fontId="1"/>
  </si>
  <si>
    <t>地方公共団体からの財政的支援の状況コード</t>
    <rPh sb="0" eb="2">
      <t>チホウ</t>
    </rPh>
    <rPh sb="2" eb="4">
      <t>コウキョウ</t>
    </rPh>
    <rPh sb="4" eb="6">
      <t>ダンタイ</t>
    </rPh>
    <rPh sb="9" eb="11">
      <t>ザイセイ</t>
    </rPh>
    <rPh sb="11" eb="12">
      <t>テキ</t>
    </rPh>
    <rPh sb="12" eb="14">
      <t>シエン</t>
    </rPh>
    <rPh sb="15" eb="17">
      <t>ジョウキョウ</t>
    </rPh>
    <phoneticPr fontId="1"/>
  </si>
  <si>
    <t>損失補償及び出資、貸付金を除き、補助金又はこれに類する財政的支援を受けていない</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</si>
  <si>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損失補償及び出資、貸付金を除き、補助金又はこれに類する財政的支援を受けている</t>
    <rPh sb="0" eb="2">
      <t>ソンシツ</t>
    </rPh>
    <rPh sb="2" eb="4">
      <t>ホショウ</t>
    </rPh>
    <rPh sb="4" eb="5">
      <t>オヨ</t>
    </rPh>
    <rPh sb="6" eb="8">
      <t>シュッシ</t>
    </rPh>
    <rPh sb="9" eb="12">
      <t>カシツケキン</t>
    </rPh>
    <rPh sb="13" eb="14">
      <t>ノゾ</t>
    </rPh>
    <rPh sb="16" eb="19">
      <t>ホジョキン</t>
    </rPh>
    <rPh sb="19" eb="20">
      <t>マタ</t>
    </rPh>
    <rPh sb="24" eb="25">
      <t>ルイ</t>
    </rPh>
    <rPh sb="27" eb="30">
      <t>ザイセイテキ</t>
    </rPh>
    <rPh sb="30" eb="32">
      <t>シエン</t>
    </rPh>
    <rPh sb="33" eb="34">
      <t>ウ</t>
    </rPh>
    <phoneticPr fontId="1"/>
  </si>
  <si>
    <t>適格格付会社の格付会社コード</t>
    <rPh sb="0" eb="2">
      <t>テキカク</t>
    </rPh>
    <rPh sb="2" eb="4">
      <t>カクヅ</t>
    </rPh>
    <rPh sb="4" eb="6">
      <t>カイシャ</t>
    </rPh>
    <rPh sb="7" eb="9">
      <t>カクヅ</t>
    </rPh>
    <rPh sb="9" eb="11">
      <t>カイシャ</t>
    </rPh>
    <phoneticPr fontId="1"/>
  </si>
  <si>
    <t>株式会社格付投資情報センター</t>
    <rPh sb="0" eb="2">
      <t>カブシキ</t>
    </rPh>
    <rPh sb="2" eb="4">
      <t>カイシャ</t>
    </rPh>
    <rPh sb="4" eb="6">
      <t>カクヅ</t>
    </rPh>
    <rPh sb="6" eb="8">
      <t>トウシ</t>
    </rPh>
    <rPh sb="8" eb="10">
      <t>ジョウホウ</t>
    </rPh>
    <phoneticPr fontId="1"/>
  </si>
  <si>
    <t>株式会社日本格付研究所</t>
    <rPh sb="0" eb="2">
      <t>カブシキ</t>
    </rPh>
    <rPh sb="2" eb="4">
      <t>カイシャ</t>
    </rPh>
    <rPh sb="4" eb="6">
      <t>ニホン</t>
    </rPh>
    <rPh sb="6" eb="8">
      <t>カクヅ</t>
    </rPh>
    <rPh sb="8" eb="11">
      <t>ケンキュウショ</t>
    </rPh>
    <phoneticPr fontId="1"/>
  </si>
  <si>
    <t>適格格付会社以外の格付会社コード</t>
    <rPh sb="0" eb="2">
      <t>テキカク</t>
    </rPh>
    <rPh sb="2" eb="4">
      <t>カクヅ</t>
    </rPh>
    <rPh sb="4" eb="6">
      <t>カイシャ</t>
    </rPh>
    <rPh sb="6" eb="8">
      <t>イガイ</t>
    </rPh>
    <rPh sb="9" eb="11">
      <t>カクヅ</t>
    </rPh>
    <rPh sb="11" eb="13">
      <t>カイシャ</t>
    </rPh>
    <phoneticPr fontId="1"/>
  </si>
  <si>
    <t>株式会社格付投資情報センター
中堅企業格付け</t>
    <rPh sb="0" eb="2">
      <t>カブシキ</t>
    </rPh>
    <rPh sb="2" eb="4">
      <t>カイシャ</t>
    </rPh>
    <rPh sb="4" eb="6">
      <t>カクヅ</t>
    </rPh>
    <rPh sb="6" eb="8">
      <t>トウシ</t>
    </rPh>
    <rPh sb="8" eb="10">
      <t>ジョウホウ</t>
    </rPh>
    <rPh sb="15" eb="17">
      <t>チュウケン</t>
    </rPh>
    <rPh sb="17" eb="19">
      <t>キギョウ</t>
    </rPh>
    <rPh sb="19" eb="21">
      <t>カクヅ</t>
    </rPh>
    <phoneticPr fontId="1"/>
  </si>
  <si>
    <t>スタンダード・アンド・プアーズ・レーティングズ・サービシズ
日本ＳＭＥ格付け</t>
    <rPh sb="30" eb="32">
      <t>ニホン</t>
    </rPh>
    <rPh sb="35" eb="37">
      <t>カクヅ</t>
    </rPh>
    <phoneticPr fontId="1"/>
  </si>
  <si>
    <t>その他</t>
    <rPh sb="2" eb="3">
      <t>タ</t>
    </rPh>
    <phoneticPr fontId="1"/>
  </si>
  <si>
    <t>依頼格付の取得有無コード</t>
    <rPh sb="0" eb="2">
      <t>イライ</t>
    </rPh>
    <rPh sb="2" eb="4">
      <t>カクヅ</t>
    </rPh>
    <rPh sb="5" eb="7">
      <t>シュトク</t>
    </rPh>
    <rPh sb="7" eb="9">
      <t>ウム</t>
    </rPh>
    <phoneticPr fontId="1"/>
  </si>
  <si>
    <t>依頼格付けを取得している</t>
    <rPh sb="0" eb="2">
      <t>イライ</t>
    </rPh>
    <rPh sb="2" eb="4">
      <t>カクヅ</t>
    </rPh>
    <rPh sb="6" eb="8">
      <t>シュトク</t>
    </rPh>
    <phoneticPr fontId="1"/>
  </si>
  <si>
    <t>依頼格付けを取得していない</t>
    <rPh sb="0" eb="2">
      <t>イライ</t>
    </rPh>
    <rPh sb="2" eb="4">
      <t>カクヅ</t>
    </rPh>
    <rPh sb="6" eb="8">
      <t>シュトク</t>
    </rPh>
    <phoneticPr fontId="1"/>
  </si>
  <si>
    <t>純資産
Ｆ　</t>
    <rPh sb="0" eb="3">
      <t>ジュンシサン</t>
    </rPh>
    <phoneticPr fontId="1"/>
  </si>
  <si>
    <t>○　損失補償以外の信用補完措置について具体的に記載（金額の算出方法、内容等）</t>
    <rPh sb="2" eb="4">
      <t>ソンシツ</t>
    </rPh>
    <rPh sb="4" eb="6">
      <t>ホショウ</t>
    </rPh>
    <rPh sb="6" eb="8">
      <t>イガイ</t>
    </rPh>
    <rPh sb="9" eb="11">
      <t>シンヨウ</t>
    </rPh>
    <rPh sb="11" eb="13">
      <t>ホカン</t>
    </rPh>
    <rPh sb="13" eb="15">
      <t>ソチ</t>
    </rPh>
    <rPh sb="19" eb="22">
      <t>グタイテキ</t>
    </rPh>
    <rPh sb="23" eb="25">
      <t>キサイ</t>
    </rPh>
    <rPh sb="26" eb="28">
      <t>キンガク</t>
    </rPh>
    <rPh sb="29" eb="31">
      <t>サンシュツ</t>
    </rPh>
    <rPh sb="31" eb="33">
      <t>ホウホウ</t>
    </rPh>
    <rPh sb="34" eb="36">
      <t>ナイヨウ</t>
    </rPh>
    <rPh sb="36" eb="37">
      <t>トウ</t>
    </rPh>
    <phoneticPr fontId="6"/>
  </si>
  <si>
    <t>○　法人形態（備考）</t>
    <rPh sb="2" eb="4">
      <t>ホウジン</t>
    </rPh>
    <rPh sb="4" eb="6">
      <t>ケイタイ</t>
    </rPh>
    <rPh sb="7" eb="9">
      <t>ビコウ</t>
    </rPh>
    <phoneticPr fontId="6"/>
  </si>
  <si>
    <t>○　適用会計基準（備考）</t>
    <rPh sb="2" eb="4">
      <t>テキヨウ</t>
    </rPh>
    <rPh sb="4" eb="6">
      <t>カイケイ</t>
    </rPh>
    <rPh sb="6" eb="8">
      <t>キジュン</t>
    </rPh>
    <rPh sb="9" eb="11">
      <t>ビコウ</t>
    </rPh>
    <phoneticPr fontId="6"/>
  </si>
  <si>
    <t>○　財務諸表の確認状況（備考）</t>
    <rPh sb="2" eb="4">
      <t>ザイム</t>
    </rPh>
    <rPh sb="4" eb="6">
      <t>ショヒョウ</t>
    </rPh>
    <rPh sb="7" eb="9">
      <t>カクニン</t>
    </rPh>
    <rPh sb="9" eb="11">
      <t>ジョウキョウ</t>
    </rPh>
    <rPh sb="12" eb="14">
      <t>ビコウ</t>
    </rPh>
    <phoneticPr fontId="6"/>
  </si>
  <si>
    <t>○　販売用土地の評価（備考）</t>
    <rPh sb="2" eb="4">
      <t>ハンバイ</t>
    </rPh>
    <rPh sb="4" eb="5">
      <t>ヨウ</t>
    </rPh>
    <rPh sb="5" eb="7">
      <t>トチ</t>
    </rPh>
    <rPh sb="8" eb="10">
      <t>ヒョウカ</t>
    </rPh>
    <rPh sb="11" eb="13">
      <t>ビコウ</t>
    </rPh>
    <phoneticPr fontId="6"/>
  </si>
  <si>
    <t>○　未売出土地の評価（備考）</t>
    <rPh sb="2" eb="3">
      <t>ミ</t>
    </rPh>
    <rPh sb="3" eb="5">
      <t>ウリダ</t>
    </rPh>
    <rPh sb="5" eb="7">
      <t>トチ</t>
    </rPh>
    <rPh sb="8" eb="10">
      <t>ヒョウカ</t>
    </rPh>
    <rPh sb="11" eb="13">
      <t>ビコウ</t>
    </rPh>
    <phoneticPr fontId="6"/>
  </si>
  <si>
    <t>○　会計年度（備考）</t>
    <rPh sb="2" eb="4">
      <t>カイケイ</t>
    </rPh>
    <rPh sb="4" eb="6">
      <t>ネンド</t>
    </rPh>
    <rPh sb="7" eb="9">
      <t>ビコウ</t>
    </rPh>
    <phoneticPr fontId="6"/>
  </si>
  <si>
    <t>損失補償付債務額以上</t>
    <rPh sb="7" eb="8">
      <t>ガク</t>
    </rPh>
    <rPh sb="8" eb="10">
      <t>イジョウ</t>
    </rPh>
    <phoneticPr fontId="4"/>
  </si>
  <si>
    <t>5年後債務超過額又は5年後損失補償付債務額のどちらか低い額が</t>
    <rPh sb="1" eb="3">
      <t>ネンゴ</t>
    </rPh>
    <rPh sb="3" eb="5">
      <t>サイム</t>
    </rPh>
    <rPh sb="5" eb="8">
      <t>チョウカガク</t>
    </rPh>
    <rPh sb="8" eb="9">
      <t>マタ</t>
    </rPh>
    <rPh sb="11" eb="13">
      <t>ネンゴ</t>
    </rPh>
    <rPh sb="13" eb="15">
      <t>ソンシツ</t>
    </rPh>
    <rPh sb="15" eb="17">
      <t>ホショウ</t>
    </rPh>
    <rPh sb="17" eb="18">
      <t>ツ</t>
    </rPh>
    <rPh sb="18" eb="20">
      <t>サイム</t>
    </rPh>
    <rPh sb="20" eb="21">
      <t>ガク</t>
    </rPh>
    <rPh sb="26" eb="27">
      <t>ヒク</t>
    </rPh>
    <rPh sb="28" eb="29">
      <t>ガク</t>
    </rPh>
    <phoneticPr fontId="4"/>
  </si>
  <si>
    <t>損失補償付債務額の1/4未満</t>
    <rPh sb="0" eb="2">
      <t>ソンシツ</t>
    </rPh>
    <rPh sb="2" eb="4">
      <t>ホショウ</t>
    </rPh>
    <rPh sb="4" eb="5">
      <t>ツ</t>
    </rPh>
    <rPh sb="5" eb="7">
      <t>サイム</t>
    </rPh>
    <rPh sb="7" eb="8">
      <t>ガク</t>
    </rPh>
    <rPh sb="12" eb="14">
      <t>ミマン</t>
    </rPh>
    <phoneticPr fontId="4"/>
  </si>
  <si>
    <t>損失補償付債務額の1/4以上～1/2未満</t>
    <rPh sb="7" eb="8">
      <t>ガク</t>
    </rPh>
    <rPh sb="12" eb="14">
      <t>イジョウ</t>
    </rPh>
    <rPh sb="18" eb="20">
      <t>ミマン</t>
    </rPh>
    <phoneticPr fontId="4"/>
  </si>
  <si>
    <t>損失補償付債務額の1/2以上～3/4未満</t>
    <rPh sb="7" eb="8">
      <t>ガク</t>
    </rPh>
    <rPh sb="12" eb="14">
      <t>イジョウ</t>
    </rPh>
    <rPh sb="18" eb="20">
      <t>ミマン</t>
    </rPh>
    <phoneticPr fontId="4"/>
  </si>
  <si>
    <t>損失補償付債務額の3/4以上～損失補償付債務額未満</t>
    <rPh sb="7" eb="8">
      <t>ガク</t>
    </rPh>
    <rPh sb="12" eb="14">
      <t>イジョウ</t>
    </rPh>
    <rPh sb="15" eb="17">
      <t>ソンシツ</t>
    </rPh>
    <rPh sb="17" eb="19">
      <t>ホショウ</t>
    </rPh>
    <rPh sb="19" eb="20">
      <t>ツ</t>
    </rPh>
    <rPh sb="20" eb="22">
      <t>サイム</t>
    </rPh>
    <rPh sb="22" eb="23">
      <t>ガク</t>
    </rPh>
    <rPh sb="23" eb="25">
      <t>ミマン</t>
    </rPh>
    <phoneticPr fontId="4"/>
  </si>
  <si>
    <t>損失補償付債務額の1/4未満</t>
    <rPh sb="7" eb="8">
      <t>ガク</t>
    </rPh>
    <rPh sb="12" eb="14">
      <t>ミマン</t>
    </rPh>
    <phoneticPr fontId="4"/>
  </si>
  <si>
    <t>損失補償付債務額の3/4以上～損失補償付債務額未満</t>
    <rPh sb="7" eb="8">
      <t>ガク</t>
    </rPh>
    <rPh sb="12" eb="14">
      <t>イジョウ</t>
    </rPh>
    <rPh sb="15" eb="17">
      <t>ソンシツ</t>
    </rPh>
    <rPh sb="17" eb="19">
      <t>ホショウ</t>
    </rPh>
    <rPh sb="19" eb="20">
      <t>ツ</t>
    </rPh>
    <rPh sb="20" eb="23">
      <t>サイムガク</t>
    </rPh>
    <rPh sb="23" eb="25">
      <t>ミマン</t>
    </rPh>
    <phoneticPr fontId="4"/>
  </si>
  <si>
    <t>損失補償付債務額の
1/20未満</t>
    <rPh sb="0" eb="2">
      <t>ソンシツ</t>
    </rPh>
    <rPh sb="2" eb="4">
      <t>ホショウ</t>
    </rPh>
    <rPh sb="4" eb="5">
      <t>ツ</t>
    </rPh>
    <rPh sb="5" eb="7">
      <t>サイム</t>
    </rPh>
    <rPh sb="7" eb="8">
      <t>ガク</t>
    </rPh>
    <rPh sb="14" eb="16">
      <t>ミマン</t>
    </rPh>
    <phoneticPr fontId="4"/>
  </si>
  <si>
    <t>損失補償付債務額の1/20以上～1/10未満</t>
    <rPh sb="0" eb="2">
      <t>ソンシツ</t>
    </rPh>
    <rPh sb="2" eb="4">
      <t>ホショウ</t>
    </rPh>
    <rPh sb="4" eb="5">
      <t>ツ</t>
    </rPh>
    <rPh sb="5" eb="7">
      <t>サイム</t>
    </rPh>
    <rPh sb="7" eb="8">
      <t>ガク</t>
    </rPh>
    <rPh sb="13" eb="15">
      <t>イジョウ</t>
    </rPh>
    <rPh sb="20" eb="22">
      <t>ミマン</t>
    </rPh>
    <phoneticPr fontId="4"/>
  </si>
  <si>
    <t>損失補償付債務額の1/10以上～1/5未満</t>
    <rPh sb="0" eb="2">
      <t>ソンシツ</t>
    </rPh>
    <rPh sb="2" eb="4">
      <t>ホショウ</t>
    </rPh>
    <rPh sb="4" eb="5">
      <t>ツ</t>
    </rPh>
    <rPh sb="5" eb="7">
      <t>サイム</t>
    </rPh>
    <rPh sb="7" eb="8">
      <t>ガク</t>
    </rPh>
    <rPh sb="13" eb="15">
      <t>イジョウ</t>
    </rPh>
    <rPh sb="19" eb="21">
      <t>ミマン</t>
    </rPh>
    <phoneticPr fontId="4"/>
  </si>
  <si>
    <t>損失補償付債務額の1/5以上～1/2未満</t>
    <rPh sb="0" eb="2">
      <t>ソンシツ</t>
    </rPh>
    <rPh sb="2" eb="4">
      <t>ホショウ</t>
    </rPh>
    <rPh sb="4" eb="5">
      <t>ツ</t>
    </rPh>
    <rPh sb="5" eb="7">
      <t>サイム</t>
    </rPh>
    <rPh sb="7" eb="8">
      <t>ガク</t>
    </rPh>
    <rPh sb="12" eb="14">
      <t>イジョウ</t>
    </rPh>
    <rPh sb="18" eb="20">
      <t>ミマン</t>
    </rPh>
    <phoneticPr fontId="4"/>
  </si>
  <si>
    <t>損失補償付債務額の
1/2以上</t>
    <rPh sb="0" eb="2">
      <t>ソンシツ</t>
    </rPh>
    <rPh sb="2" eb="4">
      <t>ホショウ</t>
    </rPh>
    <rPh sb="4" eb="5">
      <t>ツ</t>
    </rPh>
    <rPh sb="5" eb="7">
      <t>サイム</t>
    </rPh>
    <rPh sb="7" eb="8">
      <t>ガク</t>
    </rPh>
    <rPh sb="13" eb="15">
      <t>イジョウ</t>
    </rPh>
    <phoneticPr fontId="4"/>
  </si>
  <si>
    <t>債務超過額の1/3以上</t>
    <rPh sb="0" eb="2">
      <t>サイム</t>
    </rPh>
    <rPh sb="2" eb="4">
      <t>チョウカ</t>
    </rPh>
    <rPh sb="4" eb="5">
      <t>ガク</t>
    </rPh>
    <rPh sb="9" eb="11">
      <t>イジョウ</t>
    </rPh>
    <phoneticPr fontId="4"/>
  </si>
  <si>
    <t>債務超過額の1/5以上～1/3未満</t>
    <rPh sb="0" eb="2">
      <t>サイム</t>
    </rPh>
    <rPh sb="2" eb="4">
      <t>チョウカ</t>
    </rPh>
    <rPh sb="4" eb="5">
      <t>ガク</t>
    </rPh>
    <rPh sb="9" eb="11">
      <t>イジョウ</t>
    </rPh>
    <rPh sb="15" eb="17">
      <t>ミマン</t>
    </rPh>
    <phoneticPr fontId="4"/>
  </si>
  <si>
    <t>債務超過額の1/10以上～1/5未満</t>
    <rPh sb="0" eb="2">
      <t>サイム</t>
    </rPh>
    <rPh sb="2" eb="4">
      <t>チョウカ</t>
    </rPh>
    <rPh sb="4" eb="5">
      <t>ガク</t>
    </rPh>
    <rPh sb="10" eb="12">
      <t>イジョウ</t>
    </rPh>
    <rPh sb="16" eb="18">
      <t>ミマン</t>
    </rPh>
    <phoneticPr fontId="4"/>
  </si>
  <si>
    <t>債務超過額の1/10未満</t>
    <rPh sb="0" eb="2">
      <t>サイム</t>
    </rPh>
    <rPh sb="2" eb="4">
      <t>チョウカ</t>
    </rPh>
    <rPh sb="4" eb="5">
      <t>ガク</t>
    </rPh>
    <rPh sb="10" eb="12">
      <t>ミマン</t>
    </rPh>
    <phoneticPr fontId="4"/>
  </si>
  <si>
    <t>債務超過額の1/3～1/5</t>
    <rPh sb="0" eb="2">
      <t>サイム</t>
    </rPh>
    <rPh sb="2" eb="4">
      <t>チョウカ</t>
    </rPh>
    <rPh sb="4" eb="5">
      <t>ガク</t>
    </rPh>
    <phoneticPr fontId="4"/>
  </si>
  <si>
    <t>債務超過額の1/5～1/10</t>
    <rPh sb="0" eb="2">
      <t>サイム</t>
    </rPh>
    <rPh sb="2" eb="4">
      <t>チョウカ</t>
    </rPh>
    <rPh sb="4" eb="5">
      <t>ガク</t>
    </rPh>
    <phoneticPr fontId="4"/>
  </si>
  <si>
    <t>損失補償付債務額の1/20未満</t>
    <rPh sb="0" eb="2">
      <t>ソンシツ</t>
    </rPh>
    <rPh sb="2" eb="4">
      <t>ホショウ</t>
    </rPh>
    <rPh sb="4" eb="5">
      <t>ツ</t>
    </rPh>
    <rPh sb="5" eb="7">
      <t>サイム</t>
    </rPh>
    <rPh sb="7" eb="8">
      <t>ガク</t>
    </rPh>
    <rPh sb="13" eb="15">
      <t>ミマン</t>
    </rPh>
    <phoneticPr fontId="4"/>
  </si>
  <si>
    <t>損失補償付債務額の1/2以上</t>
    <rPh sb="0" eb="2">
      <t>ソンシツ</t>
    </rPh>
    <rPh sb="2" eb="4">
      <t>ホショウ</t>
    </rPh>
    <rPh sb="4" eb="5">
      <t>ツ</t>
    </rPh>
    <rPh sb="5" eb="7">
      <t>サイム</t>
    </rPh>
    <rPh sb="7" eb="8">
      <t>ガク</t>
    </rPh>
    <rPh sb="12" eb="14">
      <t>イジョウ</t>
    </rPh>
    <phoneticPr fontId="4"/>
  </si>
  <si>
    <t>損失補償付
債務額の1/20未満</t>
    <rPh sb="0" eb="2">
      <t>ソンシツ</t>
    </rPh>
    <rPh sb="2" eb="4">
      <t>ホショウ</t>
    </rPh>
    <rPh sb="4" eb="5">
      <t>ツ</t>
    </rPh>
    <rPh sb="6" eb="8">
      <t>サイム</t>
    </rPh>
    <rPh sb="8" eb="9">
      <t>ガク</t>
    </rPh>
    <rPh sb="14" eb="16">
      <t>ミマン</t>
    </rPh>
    <phoneticPr fontId="4"/>
  </si>
  <si>
    <t>損失補償付
債務額の1/20以上～1/10未満</t>
    <rPh sb="0" eb="2">
      <t>ソンシツ</t>
    </rPh>
    <rPh sb="2" eb="4">
      <t>ホショウ</t>
    </rPh>
    <rPh sb="4" eb="5">
      <t>ツ</t>
    </rPh>
    <rPh sb="6" eb="8">
      <t>サイム</t>
    </rPh>
    <rPh sb="8" eb="9">
      <t>ガク</t>
    </rPh>
    <rPh sb="14" eb="16">
      <t>イジョウ</t>
    </rPh>
    <rPh sb="21" eb="23">
      <t>ミマン</t>
    </rPh>
    <phoneticPr fontId="4"/>
  </si>
  <si>
    <t>損失補償付
債務額の1/10以上～1/5未満</t>
    <rPh sb="0" eb="2">
      <t>ソンシツ</t>
    </rPh>
    <rPh sb="2" eb="4">
      <t>ホショウ</t>
    </rPh>
    <rPh sb="4" eb="5">
      <t>ツ</t>
    </rPh>
    <rPh sb="6" eb="8">
      <t>サイム</t>
    </rPh>
    <rPh sb="8" eb="9">
      <t>ガク</t>
    </rPh>
    <rPh sb="14" eb="16">
      <t>イジョウ</t>
    </rPh>
    <rPh sb="20" eb="22">
      <t>ミマン</t>
    </rPh>
    <phoneticPr fontId="4"/>
  </si>
  <si>
    <t>損失補償付
債務額の1/5以上～1/2未満</t>
    <rPh sb="0" eb="2">
      <t>ソンシツ</t>
    </rPh>
    <rPh sb="2" eb="4">
      <t>ホショウ</t>
    </rPh>
    <rPh sb="4" eb="5">
      <t>ツ</t>
    </rPh>
    <rPh sb="6" eb="8">
      <t>サイム</t>
    </rPh>
    <rPh sb="8" eb="9">
      <t>ガク</t>
    </rPh>
    <rPh sb="13" eb="15">
      <t>イジョウ</t>
    </rPh>
    <rPh sb="19" eb="21">
      <t>ミマン</t>
    </rPh>
    <phoneticPr fontId="4"/>
  </si>
  <si>
    <t>損失補償付
債務額の1/2以上</t>
    <rPh sb="0" eb="2">
      <t>ソンシツ</t>
    </rPh>
    <rPh sb="2" eb="4">
      <t>ホショウ</t>
    </rPh>
    <rPh sb="4" eb="5">
      <t>ツ</t>
    </rPh>
    <rPh sb="6" eb="8">
      <t>サイム</t>
    </rPh>
    <rPh sb="8" eb="9">
      <t>ガク</t>
    </rPh>
    <rPh sb="13" eb="15">
      <t>イジョウ</t>
    </rPh>
    <phoneticPr fontId="4"/>
  </si>
  <si>
    <t>当該地方公共団体の監査委員による監査</t>
    <rPh sb="0" eb="2">
      <t>トウガイ</t>
    </rPh>
    <rPh sb="2" eb="4">
      <t>チホウ</t>
    </rPh>
    <rPh sb="4" eb="6">
      <t>コウキョウ</t>
    </rPh>
    <rPh sb="6" eb="8">
      <t>ダンタイ</t>
    </rPh>
    <rPh sb="9" eb="11">
      <t>カンサ</t>
    </rPh>
    <rPh sb="11" eb="13">
      <t>イイン</t>
    </rPh>
    <rPh sb="16" eb="18">
      <t>カンサ</t>
    </rPh>
    <phoneticPr fontId="1"/>
  </si>
  <si>
    <t>未売出土地の評価コード（不動産型取引以外も該当があれば回答のこと。林業公社は除く。）</t>
    <rPh sb="0" eb="1">
      <t>ミ</t>
    </rPh>
    <rPh sb="1" eb="3">
      <t>ウリダ</t>
    </rPh>
    <rPh sb="3" eb="5">
      <t>トチ</t>
    </rPh>
    <rPh sb="6" eb="8">
      <t>ヒョウカ</t>
    </rPh>
    <rPh sb="12" eb="15">
      <t>フドウサン</t>
    </rPh>
    <rPh sb="15" eb="16">
      <t>ガタ</t>
    </rPh>
    <rPh sb="16" eb="18">
      <t>トリヒキ</t>
    </rPh>
    <rPh sb="18" eb="20">
      <t>イガイ</t>
    </rPh>
    <rPh sb="21" eb="23">
      <t>ガイトウ</t>
    </rPh>
    <rPh sb="27" eb="29">
      <t>カイトウ</t>
    </rPh>
    <rPh sb="33" eb="35">
      <t>リンギョウ</t>
    </rPh>
    <rPh sb="35" eb="37">
      <t>コウシャ</t>
    </rPh>
    <rPh sb="38" eb="39">
      <t>ノゾ</t>
    </rPh>
    <phoneticPr fontId="1"/>
  </si>
  <si>
    <t>販売用土地の評価コード（不動産取引型以外も該当があれば回答のこと。林業公社は除く。）</t>
    <rPh sb="0" eb="3">
      <t>ハンバイヨウ</t>
    </rPh>
    <rPh sb="3" eb="5">
      <t>トチ</t>
    </rPh>
    <rPh sb="6" eb="8">
      <t>ヒョウカ</t>
    </rPh>
    <rPh sb="12" eb="15">
      <t>フドウサン</t>
    </rPh>
    <rPh sb="15" eb="17">
      <t>トリヒキ</t>
    </rPh>
    <rPh sb="17" eb="18">
      <t>ガタ</t>
    </rPh>
    <rPh sb="18" eb="20">
      <t>イガイ</t>
    </rPh>
    <rPh sb="21" eb="23">
      <t>ガイトウ</t>
    </rPh>
    <rPh sb="27" eb="29">
      <t>カイトウ</t>
    </rPh>
    <rPh sb="33" eb="35">
      <t>リンギョウ</t>
    </rPh>
    <rPh sb="35" eb="37">
      <t>コウシャ</t>
    </rPh>
    <rPh sb="38" eb="39">
      <t>ノゾ</t>
    </rPh>
    <phoneticPr fontId="1"/>
  </si>
  <si>
    <r>
      <t>損失補償付債務</t>
    </r>
    <r>
      <rPr>
        <sz val="10"/>
        <rFont val="ＭＳ Ｐゴシック"/>
        <family val="3"/>
        <charset val="128"/>
      </rPr>
      <t>残高
A</t>
    </r>
    <rPh sb="0" eb="2">
      <t>ソンシツ</t>
    </rPh>
    <rPh sb="2" eb="4">
      <t>ホショウ</t>
    </rPh>
    <rPh sb="4" eb="5">
      <t>ツ</t>
    </rPh>
    <rPh sb="5" eb="7">
      <t>サイム</t>
    </rPh>
    <rPh sb="7" eb="9">
      <t>ザンダカ</t>
    </rPh>
    <phoneticPr fontId="1"/>
  </si>
  <si>
    <r>
      <t>（注）平均残存年数は、</t>
    </r>
    <r>
      <rPr>
        <sz val="9"/>
        <rFont val="ＭＳ Ｐゴシック"/>
        <family val="3"/>
        <charset val="128"/>
      </rPr>
      <t>加重平均により求めた数とし、１年未満については12ヶ月で除し、小数点第２位未満を四捨五入すること。</t>
    </r>
    <rPh sb="1" eb="2">
      <t>チュウ</t>
    </rPh>
    <rPh sb="3" eb="5">
      <t>ヘイキン</t>
    </rPh>
    <rPh sb="5" eb="7">
      <t>ザンゾン</t>
    </rPh>
    <rPh sb="7" eb="9">
      <t>ネンスウ</t>
    </rPh>
    <rPh sb="11" eb="13">
      <t>カジュウ</t>
    </rPh>
    <rPh sb="13" eb="15">
      <t>ヘイキン</t>
    </rPh>
    <rPh sb="18" eb="19">
      <t>モト</t>
    </rPh>
    <rPh sb="21" eb="22">
      <t>スウ</t>
    </rPh>
    <rPh sb="26" eb="27">
      <t>ネン</t>
    </rPh>
    <rPh sb="27" eb="29">
      <t>ミマン</t>
    </rPh>
    <rPh sb="37" eb="38">
      <t>ゲツ</t>
    </rPh>
    <rPh sb="39" eb="40">
      <t>ジョ</t>
    </rPh>
    <rPh sb="42" eb="45">
      <t>ショウスウテン</t>
    </rPh>
    <rPh sb="45" eb="46">
      <t>ダイ</t>
    </rPh>
    <rPh sb="47" eb="48">
      <t>イ</t>
    </rPh>
    <rPh sb="48" eb="50">
      <t>ミマン</t>
    </rPh>
    <rPh sb="51" eb="55">
      <t>シシャゴニュウ</t>
    </rPh>
    <phoneticPr fontId="1"/>
  </si>
  <si>
    <t>小計⑦</t>
    <rPh sb="0" eb="2">
      <t>ショウケイ</t>
    </rPh>
    <phoneticPr fontId="1"/>
  </si>
  <si>
    <t>５　合計額（①＋②＋③＋④＋⑤＋⑥＋⑦）</t>
    <rPh sb="2" eb="5">
      <t>ゴウケイガク</t>
    </rPh>
    <phoneticPr fontId="1"/>
  </si>
  <si>
    <t>地方公共団体名</t>
    <rPh sb="0" eb="2">
      <t>チホウ</t>
    </rPh>
    <rPh sb="2" eb="4">
      <t>コウキョウ</t>
    </rPh>
    <rPh sb="4" eb="6">
      <t>ダンタイ</t>
    </rPh>
    <rPh sb="6" eb="7">
      <t>メイ</t>
    </rPh>
    <phoneticPr fontId="1"/>
  </si>
  <si>
    <t>都道府県名</t>
    <rPh sb="0" eb="4">
      <t>トドウフケン</t>
    </rPh>
    <rPh sb="4" eb="5">
      <t>メイ</t>
    </rPh>
    <phoneticPr fontId="1"/>
  </si>
  <si>
    <t>市区町村名</t>
    <rPh sb="0" eb="4">
      <t>シクチョウソン</t>
    </rPh>
    <rPh sb="4" eb="5">
      <t>メイ</t>
    </rPh>
    <phoneticPr fontId="1"/>
  </si>
  <si>
    <t>○○町</t>
    <rPh sb="2" eb="3">
      <t>マチ</t>
    </rPh>
    <phoneticPr fontId="1"/>
  </si>
  <si>
    <t>123456</t>
    <phoneticPr fontId="1"/>
  </si>
  <si>
    <t>（注１）算入率及び損失補償実行率については、小数点第１位未満四捨五入（％表示ベース）</t>
    <rPh sb="1" eb="2">
      <t>チュウ</t>
    </rPh>
    <rPh sb="4" eb="6">
      <t>サンニュウ</t>
    </rPh>
    <rPh sb="6" eb="7">
      <t>リツ</t>
    </rPh>
    <rPh sb="7" eb="8">
      <t>オヨ</t>
    </rPh>
    <rPh sb="9" eb="11">
      <t>ソンシツ</t>
    </rPh>
    <rPh sb="11" eb="13">
      <t>ホショウ</t>
    </rPh>
    <rPh sb="13" eb="15">
      <t>ジッコウ</t>
    </rPh>
    <rPh sb="15" eb="16">
      <t>リツ</t>
    </rPh>
    <rPh sb="22" eb="25">
      <t>ショウスウテン</t>
    </rPh>
    <rPh sb="25" eb="26">
      <t>ダイ</t>
    </rPh>
    <rPh sb="27" eb="28">
      <t>イ</t>
    </rPh>
    <rPh sb="28" eb="30">
      <t>ミマン</t>
    </rPh>
    <rPh sb="30" eb="34">
      <t>シシャゴニュウ</t>
    </rPh>
    <rPh sb="36" eb="38">
      <t>ヒョウジ</t>
    </rPh>
    <phoneticPr fontId="1"/>
  </si>
  <si>
    <t>３　公的信用保証、制度融資等に係る損失補償</t>
    <rPh sb="2" eb="4">
      <t>コウテキ</t>
    </rPh>
    <rPh sb="4" eb="6">
      <t>シンヨウ</t>
    </rPh>
    <rPh sb="6" eb="8">
      <t>ホショウ</t>
    </rPh>
    <rPh sb="9" eb="11">
      <t>セイド</t>
    </rPh>
    <rPh sb="11" eb="13">
      <t>ユウシ</t>
    </rPh>
    <rPh sb="13" eb="14">
      <t>トウ</t>
    </rPh>
    <rPh sb="15" eb="16">
      <t>カカ</t>
    </rPh>
    <rPh sb="17" eb="19">
      <t>ソンシツ</t>
    </rPh>
    <rPh sb="19" eb="21">
      <t>ホショウ</t>
    </rPh>
    <phoneticPr fontId="1"/>
  </si>
  <si>
    <t>（１）公的信用保証に係る損失補償</t>
    <rPh sb="3" eb="5">
      <t>コウテキ</t>
    </rPh>
    <rPh sb="5" eb="7">
      <t>シンヨウ</t>
    </rPh>
    <rPh sb="7" eb="9">
      <t>ホショウ</t>
    </rPh>
    <rPh sb="10" eb="11">
      <t>カカ</t>
    </rPh>
    <rPh sb="12" eb="14">
      <t>ソンシツ</t>
    </rPh>
    <rPh sb="14" eb="16">
      <t>ホショウ</t>
    </rPh>
    <phoneticPr fontId="1"/>
  </si>
  <si>
    <t>（２）制度融資等に係る損失補償</t>
    <rPh sb="3" eb="5">
      <t>セイド</t>
    </rPh>
    <rPh sb="5" eb="7">
      <t>ユウシ</t>
    </rPh>
    <rPh sb="7" eb="8">
      <t>トウ</t>
    </rPh>
    <rPh sb="9" eb="10">
      <t>カカ</t>
    </rPh>
    <rPh sb="11" eb="13">
      <t>ソンシツ</t>
    </rPh>
    <rPh sb="13" eb="15">
      <t>ホショウ</t>
    </rPh>
    <phoneticPr fontId="1"/>
  </si>
  <si>
    <t>　②　当該法人の損失補償付債務の額</t>
    <rPh sb="3" eb="5">
      <t>トウガイ</t>
    </rPh>
    <rPh sb="5" eb="7">
      <t>ホウジン</t>
    </rPh>
    <phoneticPr fontId="1"/>
  </si>
  <si>
    <t>　①　当該法人の債務の総額から当該法人の所有する資産の時価による価額の合算額を控除した額</t>
    <rPh sb="3" eb="5">
      <t>トウガイ</t>
    </rPh>
    <phoneticPr fontId="1"/>
  </si>
  <si>
    <t>（注）次の①②に掲げる額の算出過程について任意様式により資料を作成の上提出すること。</t>
    <rPh sb="1" eb="2">
      <t>チュウ</t>
    </rPh>
    <rPh sb="3" eb="4">
      <t>ツギ</t>
    </rPh>
    <rPh sb="8" eb="9">
      <t>ケイ</t>
    </rPh>
    <rPh sb="11" eb="12">
      <t>ガク</t>
    </rPh>
    <rPh sb="13" eb="15">
      <t>サンシュツ</t>
    </rPh>
    <rPh sb="15" eb="17">
      <t>カテイ</t>
    </rPh>
    <rPh sb="21" eb="23">
      <t>ニンイ</t>
    </rPh>
    <rPh sb="23" eb="25">
      <t>ヨウシキ</t>
    </rPh>
    <rPh sb="28" eb="30">
      <t>シリョウ</t>
    </rPh>
    <rPh sb="31" eb="33">
      <t>サクセイ</t>
    </rPh>
    <rPh sb="34" eb="35">
      <t>ウエ</t>
    </rPh>
    <rPh sb="35" eb="37">
      <t>テイシュツ</t>
    </rPh>
    <phoneticPr fontId="1"/>
  </si>
  <si>
    <t>（注）損失補償債務等負担見込額の算出過程について任意様式により資料を作成の上提出すること。</t>
    <rPh sb="1" eb="2">
      <t>チュウ</t>
    </rPh>
    <rPh sb="14" eb="15">
      <t>ガク</t>
    </rPh>
    <rPh sb="16" eb="18">
      <t>サンシュツ</t>
    </rPh>
    <rPh sb="18" eb="20">
      <t>カテイ</t>
    </rPh>
    <rPh sb="24" eb="26">
      <t>ニンイ</t>
    </rPh>
    <rPh sb="26" eb="28">
      <t>ヨウシキ</t>
    </rPh>
    <rPh sb="31" eb="33">
      <t>シリョウ</t>
    </rPh>
    <rPh sb="34" eb="36">
      <t>サクセイ</t>
    </rPh>
    <rPh sb="37" eb="38">
      <t>ウエ</t>
    </rPh>
    <rPh sb="38" eb="40">
      <t>テイシュツ</t>
    </rPh>
    <phoneticPr fontId="1"/>
  </si>
  <si>
    <t>公的保証機関名</t>
    <rPh sb="0" eb="2">
      <t>コウテキ</t>
    </rPh>
    <rPh sb="2" eb="4">
      <t>ホショウ</t>
    </rPh>
    <rPh sb="4" eb="6">
      <t>キカン</t>
    </rPh>
    <rPh sb="6" eb="7">
      <t>メイ</t>
    </rPh>
    <phoneticPr fontId="1"/>
  </si>
  <si>
    <t>制度融資名</t>
    <rPh sb="0" eb="2">
      <t>セイド</t>
    </rPh>
    <rPh sb="2" eb="4">
      <t>ユウシ</t>
    </rPh>
    <rPh sb="4" eb="5">
      <t>メイ</t>
    </rPh>
    <phoneticPr fontId="1"/>
  </si>
  <si>
    <t>（注）損失補償債務等負担見込額（過去の実績等に基づき合理的と考えられる手法で算定した額）の算出過程について任意様式により資料を作成の上提出すること。</t>
    <rPh sb="1" eb="2">
      <t>チュウ</t>
    </rPh>
    <rPh sb="14" eb="15">
      <t>ガク</t>
    </rPh>
    <rPh sb="45" eb="47">
      <t>サンシュツ</t>
    </rPh>
    <rPh sb="47" eb="49">
      <t>カテイ</t>
    </rPh>
    <rPh sb="53" eb="55">
      <t>ニンイ</t>
    </rPh>
    <rPh sb="55" eb="57">
      <t>ヨウシキ</t>
    </rPh>
    <rPh sb="60" eb="62">
      <t>シリョウ</t>
    </rPh>
    <rPh sb="63" eb="65">
      <t>サクセイ</t>
    </rPh>
    <rPh sb="66" eb="67">
      <t>ウエ</t>
    </rPh>
    <rPh sb="67" eb="69">
      <t>テイシュツ</t>
    </rPh>
    <phoneticPr fontId="1"/>
  </si>
  <si>
    <t xml:space="preserve">損失補償を付している地方公共団体数
（団体）
</t>
    <rPh sb="0" eb="2">
      <t>ソンシツ</t>
    </rPh>
    <rPh sb="2" eb="4">
      <t>ホショウ</t>
    </rPh>
    <rPh sb="5" eb="6">
      <t>フ</t>
    </rPh>
    <rPh sb="10" eb="12">
      <t>チホウ</t>
    </rPh>
    <rPh sb="12" eb="14">
      <t>コウキョウ</t>
    </rPh>
    <rPh sb="14" eb="16">
      <t>ダンタイ</t>
    </rPh>
    <rPh sb="16" eb="17">
      <t>カズ</t>
    </rPh>
    <rPh sb="20" eb="22">
      <t>ダンタイ</t>
    </rPh>
    <phoneticPr fontId="1"/>
  </si>
  <si>
    <t>損失補償に係る債務残高
（損失補償付債務）
（千円）</t>
    <rPh sb="0" eb="2">
      <t>ソンシツ</t>
    </rPh>
    <rPh sb="2" eb="4">
      <t>ホショウ</t>
    </rPh>
    <rPh sb="5" eb="6">
      <t>カカ</t>
    </rPh>
    <rPh sb="7" eb="9">
      <t>サイム</t>
    </rPh>
    <rPh sb="9" eb="11">
      <t>ザンダカ</t>
    </rPh>
    <rPh sb="13" eb="15">
      <t>ソンシツ</t>
    </rPh>
    <rPh sb="15" eb="17">
      <t>ホショウ</t>
    </rPh>
    <rPh sb="17" eb="18">
      <t>ツ</t>
    </rPh>
    <rPh sb="18" eb="20">
      <t>サイム</t>
    </rPh>
    <rPh sb="24" eb="26">
      <t>センエン</t>
    </rPh>
    <phoneticPr fontId="1"/>
  </si>
  <si>
    <t>当該地方公共団体の損失補償に係る債務残高</t>
    <rPh sb="0" eb="2">
      <t>トウガイ</t>
    </rPh>
    <rPh sb="2" eb="4">
      <t>チホウ</t>
    </rPh>
    <rPh sb="4" eb="6">
      <t>コウキョウ</t>
    </rPh>
    <rPh sb="6" eb="8">
      <t>ダンタイ</t>
    </rPh>
    <rPh sb="9" eb="11">
      <t>ソンシツ</t>
    </rPh>
    <rPh sb="11" eb="13">
      <t>ホショウ</t>
    </rPh>
    <rPh sb="14" eb="15">
      <t>カカ</t>
    </rPh>
    <rPh sb="16" eb="18">
      <t>サイム</t>
    </rPh>
    <rPh sb="18" eb="20">
      <t>ザンダカ</t>
    </rPh>
    <phoneticPr fontId="6"/>
  </si>
  <si>
    <t>該当する場合はリストから選択して下さい</t>
    <rPh sb="0" eb="2">
      <t>ガイトウ</t>
    </rPh>
    <rPh sb="4" eb="6">
      <t>バアイ</t>
    </rPh>
    <rPh sb="12" eb="14">
      <t>センタク</t>
    </rPh>
    <rPh sb="16" eb="17">
      <t>クダ</t>
    </rPh>
    <phoneticPr fontId="6"/>
  </si>
  <si>
    <t>損益計算書における補助金等の財政援助の額：</t>
    <rPh sb="0" eb="2">
      <t>ソンエキ</t>
    </rPh>
    <rPh sb="2" eb="5">
      <t>ケイサンショ</t>
    </rPh>
    <rPh sb="9" eb="12">
      <t>ホジョキン</t>
    </rPh>
    <rPh sb="12" eb="13">
      <t>トウ</t>
    </rPh>
    <rPh sb="14" eb="16">
      <t>ザイセイ</t>
    </rPh>
    <rPh sb="16" eb="18">
      <t>エンジョ</t>
    </rPh>
    <rPh sb="19" eb="20">
      <t>ガク</t>
    </rPh>
    <phoneticPr fontId="1"/>
  </si>
  <si>
    <t>千円・・・①</t>
    <rPh sb="0" eb="2">
      <t>センエン</t>
    </rPh>
    <phoneticPr fontId="1"/>
  </si>
  <si>
    <t>千円・・・②</t>
    <rPh sb="0" eb="2">
      <t>センエン</t>
    </rPh>
    <phoneticPr fontId="1"/>
  </si>
  <si>
    <t>①－②＝</t>
    <phoneticPr fontId="1"/>
  </si>
  <si>
    <t>千円・・・③</t>
    <rPh sb="0" eb="2">
      <t>センエン</t>
    </rPh>
    <phoneticPr fontId="1"/>
  </si>
  <si>
    <t>貸借対照表における純資産（資本合計）の額：</t>
    <rPh sb="0" eb="2">
      <t>タイシャク</t>
    </rPh>
    <rPh sb="2" eb="5">
      <t>タイショウヒョウ</t>
    </rPh>
    <rPh sb="9" eb="12">
      <t>ジュンシサン</t>
    </rPh>
    <rPh sb="13" eb="15">
      <t>シホン</t>
    </rPh>
    <rPh sb="15" eb="17">
      <t>ゴウケイ</t>
    </rPh>
    <rPh sb="19" eb="20">
      <t>ガク</t>
    </rPh>
    <phoneticPr fontId="1"/>
  </si>
  <si>
    <t>○　「純資産Ｆ」欄の額の算出方法を具体的に記載（修正の内容や計算方法等）</t>
    <rPh sb="3" eb="6">
      <t>ジュンシサン</t>
    </rPh>
    <rPh sb="8" eb="9">
      <t>ラン</t>
    </rPh>
    <rPh sb="10" eb="11">
      <t>ガク</t>
    </rPh>
    <rPh sb="12" eb="14">
      <t>サンシュツ</t>
    </rPh>
    <rPh sb="14" eb="16">
      <t>ホウホウ</t>
    </rPh>
    <rPh sb="17" eb="20">
      <t>グタイテキ</t>
    </rPh>
    <rPh sb="21" eb="23">
      <t>キサイ</t>
    </rPh>
    <rPh sb="24" eb="26">
      <t>シュウセイ</t>
    </rPh>
    <rPh sb="27" eb="29">
      <t>ナイヨウ</t>
    </rPh>
    <rPh sb="30" eb="32">
      <t>ケイサン</t>
    </rPh>
    <rPh sb="32" eb="34">
      <t>ホウホウ</t>
    </rPh>
    <rPh sb="34" eb="35">
      <t>トウ</t>
    </rPh>
    <phoneticPr fontId="6"/>
  </si>
  <si>
    <t>入力に当たっては、以下について必ず参照願います。</t>
    <rPh sb="0" eb="2">
      <t>ニュウリョク</t>
    </rPh>
    <rPh sb="3" eb="4">
      <t>ア</t>
    </rPh>
    <rPh sb="9" eb="11">
      <t>イカ</t>
    </rPh>
    <rPh sb="15" eb="16">
      <t>カナラ</t>
    </rPh>
    <rPh sb="17" eb="19">
      <t>サンショウ</t>
    </rPh>
    <rPh sb="19" eb="20">
      <t>ネガ</t>
    </rPh>
    <phoneticPr fontId="1"/>
  </si>
  <si>
    <t>記入要領</t>
    <rPh sb="0" eb="2">
      <t>キニュウ</t>
    </rPh>
    <rPh sb="2" eb="4">
      <t>ヨウリョウ</t>
    </rPh>
    <phoneticPr fontId="1"/>
  </si>
  <si>
    <t>修正後経常損益（Ｃ＝Ａ－Ｂ）</t>
    <rPh sb="0" eb="2">
      <t>シュウセイ</t>
    </rPh>
    <rPh sb="2" eb="3">
      <t>ゴ</t>
    </rPh>
    <rPh sb="3" eb="5">
      <t>ケイジョウ</t>
    </rPh>
    <rPh sb="5" eb="7">
      <t>ソンエキ</t>
    </rPh>
    <phoneticPr fontId="6"/>
  </si>
  <si>
    <t>選択コード一覧表</t>
    <rPh sb="0" eb="2">
      <t>センタク</t>
    </rPh>
    <rPh sb="5" eb="7">
      <t>イチラン</t>
    </rPh>
    <rPh sb="7" eb="8">
      <t>ヒョウ</t>
    </rPh>
    <phoneticPr fontId="1"/>
  </si>
  <si>
    <t>法人形態コード</t>
    <rPh sb="0" eb="2">
      <t>ホウジン</t>
    </rPh>
    <rPh sb="2" eb="4">
      <t>ケイタイ</t>
    </rPh>
    <phoneticPr fontId="1"/>
  </si>
  <si>
    <t>一般社団法人（負債２００億円以上）　※特例民法法人含む</t>
    <rPh sb="0" eb="2">
      <t>イッパン</t>
    </rPh>
    <rPh sb="2" eb="4">
      <t>シャダン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</si>
  <si>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一般社団法人（負債２００億円未満）　※特例民法法人含む</t>
    <rPh sb="0" eb="2">
      <t>イッパン</t>
    </rPh>
    <rPh sb="2" eb="4">
      <t>シャダン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</si>
  <si>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一般財団法人（負債２００億円以上）　※特例民法法人含む</t>
    <rPh sb="0" eb="2">
      <t>イッパン</t>
    </rPh>
    <rPh sb="2" eb="4">
      <t>ザイダン</t>
    </rPh>
    <rPh sb="4" eb="6">
      <t>ホウジン</t>
    </rPh>
    <rPh sb="7" eb="9">
      <t>フサイ</t>
    </rPh>
    <rPh sb="12" eb="13">
      <t>オク</t>
    </rPh>
    <rPh sb="13" eb="14">
      <t>エン</t>
    </rPh>
    <rPh sb="14" eb="16">
      <t>イジョウ</t>
    </rPh>
    <rPh sb="19" eb="21">
      <t>トクレイ</t>
    </rPh>
    <rPh sb="21" eb="23">
      <t>ミンポウ</t>
    </rPh>
    <rPh sb="23" eb="25">
      <t>ホウジン</t>
    </rPh>
    <rPh sb="25" eb="26">
      <t>フク</t>
    </rPh>
    <phoneticPr fontId="1"/>
  </si>
  <si>
    <t>一般財団法人（負債２００億円未満）　※特例民法法人含む</t>
    <rPh sb="0" eb="2">
      <t>イッパン</t>
    </rPh>
    <rPh sb="2" eb="4">
      <t>ザイダン</t>
    </rPh>
    <rPh sb="4" eb="6">
      <t>ホウジン</t>
    </rPh>
    <rPh sb="7" eb="9">
      <t>フサイ</t>
    </rPh>
    <rPh sb="12" eb="13">
      <t>オク</t>
    </rPh>
    <rPh sb="13" eb="14">
      <t>エン</t>
    </rPh>
    <rPh sb="14" eb="16">
      <t>ミマン</t>
    </rPh>
    <rPh sb="19" eb="21">
      <t>トクレイ</t>
    </rPh>
    <rPh sb="21" eb="23">
      <t>ミンポウ</t>
    </rPh>
    <rPh sb="23" eb="25">
      <t>ホウジン</t>
    </rPh>
    <rPh sb="25" eb="26">
      <t>フク</t>
    </rPh>
    <phoneticPr fontId="1"/>
  </si>
  <si>
    <t>ムーディーズ・インベスターズ・サービス・インク</t>
    <phoneticPr fontId="1"/>
  </si>
  <si>
    <t>スタンダード・アンド・プアーズ・レーティングズ・サービシズ</t>
    <phoneticPr fontId="1"/>
  </si>
  <si>
    <t>フィッチレーティングスリミテッド</t>
    <phoneticPr fontId="1"/>
  </si>
  <si>
    <t>（一般社団法人・一般財団法人）強制評価減を実施</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phoneticPr fontId="1"/>
  </si>
  <si>
    <t>（一般社団法人・一般財団法人）強制評価減を実施せず（事業用固定資産有り）</t>
    <rPh sb="1" eb="3">
      <t>イッパン</t>
    </rPh>
    <rPh sb="3" eb="5">
      <t>シャダン</t>
    </rPh>
    <rPh sb="5" eb="7">
      <t>ホウジン</t>
    </rPh>
    <rPh sb="8" eb="10">
      <t>イッパン</t>
    </rPh>
    <rPh sb="10" eb="12">
      <t>ザイダン</t>
    </rPh>
    <rPh sb="12" eb="14">
      <t>ホウジン</t>
    </rPh>
    <rPh sb="15" eb="17">
      <t>キョウセイ</t>
    </rPh>
    <rPh sb="17" eb="20">
      <t>ヒョウカゲン</t>
    </rPh>
    <rPh sb="21" eb="23">
      <t>ジッシ</t>
    </rPh>
    <rPh sb="26" eb="28">
      <t>ジギョウ</t>
    </rPh>
    <rPh sb="28" eb="29">
      <t>ヨウ</t>
    </rPh>
    <rPh sb="29" eb="31">
      <t>コテイ</t>
    </rPh>
    <rPh sb="31" eb="33">
      <t>シサン</t>
    </rPh>
    <rPh sb="33" eb="34">
      <t>ア</t>
    </rPh>
    <phoneticPr fontId="1"/>
  </si>
  <si>
    <t>（その他法人）取得原価で財務諸表に計上</t>
    <rPh sb="3" eb="4">
      <t>タ</t>
    </rPh>
    <rPh sb="4" eb="6">
      <t>ホウジン</t>
    </rPh>
    <rPh sb="7" eb="9">
      <t>シュトク</t>
    </rPh>
    <rPh sb="9" eb="11">
      <t>ゲンカ</t>
    </rPh>
    <rPh sb="12" eb="14">
      <t>ザイム</t>
    </rPh>
    <rPh sb="14" eb="16">
      <t>ショヒョウ</t>
    </rPh>
    <rPh sb="17" eb="19">
      <t>ケイジョウ</t>
    </rPh>
    <phoneticPr fontId="1"/>
  </si>
  <si>
    <t>告示の改正</t>
    <rPh sb="0" eb="2">
      <t>コクジ</t>
    </rPh>
    <rPh sb="3" eb="5">
      <t>カイセイ</t>
    </rPh>
    <phoneticPr fontId="1"/>
  </si>
  <si>
    <t>土地改良区</t>
    <rPh sb="0" eb="2">
      <t>トチ</t>
    </rPh>
    <rPh sb="2" eb="5">
      <t>カイリョウク</t>
    </rPh>
    <phoneticPr fontId="1"/>
  </si>
  <si>
    <t>学校法人</t>
    <rPh sb="0" eb="2">
      <t>ガッコウ</t>
    </rPh>
    <rPh sb="2" eb="4">
      <t>ホウジン</t>
    </rPh>
    <phoneticPr fontId="1"/>
  </si>
  <si>
    <t>※</t>
    <phoneticPr fontId="1"/>
  </si>
  <si>
    <t>①</t>
    <phoneticPr fontId="1"/>
  </si>
  <si>
    <t>②</t>
    <phoneticPr fontId="1"/>
  </si>
  <si>
    <t>平成20年8月4日付け「地方公共団体の財政の健全化に関する法律施行規則第12条第5号の規定に基づく損失補償債務等に係る一般会計等負担見込額の算定に関する基準に係る留意事項について（通知）」</t>
    <rPh sb="12" eb="14">
      <t>チホウ</t>
    </rPh>
    <rPh sb="14" eb="16">
      <t>コウキョウ</t>
    </rPh>
    <rPh sb="16" eb="18">
      <t>ダンタイ</t>
    </rPh>
    <rPh sb="19" eb="21">
      <t>ザイセイ</t>
    </rPh>
    <rPh sb="22" eb="25">
      <t>ケンゼンカ</t>
    </rPh>
    <rPh sb="26" eb="27">
      <t>カン</t>
    </rPh>
    <rPh sb="29" eb="31">
      <t>ホウリツ</t>
    </rPh>
    <rPh sb="31" eb="33">
      <t>シコウ</t>
    </rPh>
    <rPh sb="33" eb="35">
      <t>キソク</t>
    </rPh>
    <rPh sb="35" eb="36">
      <t>ダイ</t>
    </rPh>
    <rPh sb="38" eb="39">
      <t>ジョウ</t>
    </rPh>
    <rPh sb="39" eb="40">
      <t>ダイ</t>
    </rPh>
    <rPh sb="41" eb="42">
      <t>ゴウ</t>
    </rPh>
    <rPh sb="43" eb="45">
      <t>キテイ</t>
    </rPh>
    <rPh sb="46" eb="47">
      <t>モト</t>
    </rPh>
    <rPh sb="49" eb="51">
      <t>ソンシツ</t>
    </rPh>
    <rPh sb="51" eb="53">
      <t>ホショウ</t>
    </rPh>
    <rPh sb="53" eb="55">
      <t>サイム</t>
    </rPh>
    <rPh sb="55" eb="56">
      <t>トウ</t>
    </rPh>
    <rPh sb="57" eb="58">
      <t>カカ</t>
    </rPh>
    <rPh sb="59" eb="61">
      <t>イッパン</t>
    </rPh>
    <rPh sb="61" eb="63">
      <t>カイケイ</t>
    </rPh>
    <rPh sb="63" eb="64">
      <t>トウ</t>
    </rPh>
    <rPh sb="64" eb="66">
      <t>フタン</t>
    </rPh>
    <rPh sb="66" eb="69">
      <t>ミコミガク</t>
    </rPh>
    <rPh sb="70" eb="72">
      <t>サンテイ</t>
    </rPh>
    <rPh sb="73" eb="74">
      <t>カン</t>
    </rPh>
    <rPh sb="76" eb="78">
      <t>キジュン</t>
    </rPh>
    <rPh sb="79" eb="80">
      <t>カカ</t>
    </rPh>
    <rPh sb="90" eb="92">
      <t>ツウチ</t>
    </rPh>
    <phoneticPr fontId="1"/>
  </si>
  <si>
    <t>③</t>
    <phoneticPr fontId="1"/>
  </si>
  <si>
    <t>法人形態区分</t>
    <rPh sb="0" eb="2">
      <t>ホウジン</t>
    </rPh>
    <rPh sb="2" eb="4">
      <t>ケイタイ</t>
    </rPh>
    <rPh sb="4" eb="6">
      <t>クブン</t>
    </rPh>
    <phoneticPr fontId="1"/>
  </si>
  <si>
    <t>備考</t>
    <rPh sb="0" eb="2">
      <t>ビコウ</t>
    </rPh>
    <phoneticPr fontId="1"/>
  </si>
  <si>
    <r>
      <t>その他法人（１～</t>
    </r>
    <r>
      <rPr>
        <sz val="11"/>
        <rFont val="ＭＳ Ｐゴシック"/>
        <family val="3"/>
        <charset val="128"/>
      </rPr>
      <t>１５</t>
    </r>
    <r>
      <rPr>
        <sz val="11"/>
        <rFont val="ＭＳ Ｐゴシック"/>
        <family val="3"/>
        <charset val="128"/>
      </rPr>
      <t>までになじまないもの。備考欄に具体的内容を記載すること）</t>
    </r>
    <rPh sb="2" eb="3">
      <t>タ</t>
    </rPh>
    <rPh sb="3" eb="5">
      <t>ホウジン</t>
    </rPh>
    <rPh sb="21" eb="24">
      <t>ビコウラン</t>
    </rPh>
    <rPh sb="25" eb="28">
      <t>グタイテキ</t>
    </rPh>
    <rPh sb="28" eb="30">
      <t>ナイヨウ</t>
    </rPh>
    <rPh sb="31" eb="33">
      <t>キサイ</t>
    </rPh>
    <phoneticPr fontId="1"/>
  </si>
  <si>
    <r>
      <rPr>
        <sz val="11"/>
        <rFont val="ＭＳ Ｐゴシック"/>
        <family val="3"/>
        <charset val="128"/>
      </rPr>
      <t>株式会社日本格付研究所
JCR中堅・中小企業格付け</t>
    </r>
    <rPh sb="0" eb="2">
      <t>カブシキ</t>
    </rPh>
    <rPh sb="2" eb="4">
      <t>カイシャ</t>
    </rPh>
    <rPh sb="4" eb="6">
      <t>ニホン</t>
    </rPh>
    <rPh sb="6" eb="8">
      <t>カクヅ</t>
    </rPh>
    <rPh sb="8" eb="11">
      <t>ケンキュウショ</t>
    </rPh>
    <rPh sb="15" eb="17">
      <t>チュウケン</t>
    </rPh>
    <rPh sb="18" eb="20">
      <t>チュウショウ</t>
    </rPh>
    <rPh sb="20" eb="22">
      <t>キギョウ</t>
    </rPh>
    <rPh sb="22" eb="23">
      <t>カク</t>
    </rPh>
    <rPh sb="23" eb="24">
      <t>ヅ</t>
    </rPh>
    <phoneticPr fontId="1"/>
  </si>
  <si>
    <t>○　「補助金等Ｂ」欄に計上する補助金等の財政援助の額の算定等</t>
    <rPh sb="3" eb="6">
      <t>ホジョキン</t>
    </rPh>
    <rPh sb="6" eb="7">
      <t>トウ</t>
    </rPh>
    <rPh sb="9" eb="10">
      <t>ラン</t>
    </rPh>
    <rPh sb="11" eb="13">
      <t>ケイジョウ</t>
    </rPh>
    <rPh sb="15" eb="18">
      <t>ホジョキン</t>
    </rPh>
    <rPh sb="18" eb="19">
      <t>トウ</t>
    </rPh>
    <rPh sb="20" eb="22">
      <t>ザイセイ</t>
    </rPh>
    <rPh sb="22" eb="24">
      <t>エンジョ</t>
    </rPh>
    <rPh sb="25" eb="26">
      <t>ガク</t>
    </rPh>
    <rPh sb="27" eb="29">
      <t>サンテイ</t>
    </rPh>
    <rPh sb="29" eb="30">
      <t>トウ</t>
    </rPh>
    <phoneticPr fontId="6"/>
  </si>
  <si>
    <t>「損失補償債務等に係る一般会計等負担見込額の算定に関する基準」第二・二・３・（８）・ロ（イ）～（ハ）に該当する欄の額：</t>
    <rPh sb="51" eb="53">
      <t>ガイトウ</t>
    </rPh>
    <rPh sb="55" eb="56">
      <t>ラン</t>
    </rPh>
    <rPh sb="57" eb="58">
      <t>ガク</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</si>
  <si>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</si>
  <si>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r>
      <rPr>
        <sz val="11"/>
        <color indexed="8"/>
        <rFont val="ＭＳ Ｐゴシック"/>
        <family val="3"/>
        <charset val="128"/>
      </rPr>
      <t>②</t>
    </r>
    <r>
      <rPr>
        <sz val="11"/>
        <color theme="1"/>
        <rFont val="ＭＳ Ｐゴシック"/>
        <family val="3"/>
        <charset val="128"/>
        <scheme val="minor"/>
      </rPr>
      <t>の理由等（②≠０の場合にあっては記入必須）</t>
    </r>
    <rPh sb="2" eb="4">
      <t>リユウ</t>
    </rPh>
    <rPh sb="4" eb="5">
      <t>トウ</t>
    </rPh>
    <rPh sb="10" eb="12">
      <t>バアイ</t>
    </rPh>
    <rPh sb="17" eb="19">
      <t>キニュウ</t>
    </rPh>
    <rPh sb="19" eb="21">
      <t>ヒッス</t>
    </rPh>
    <phoneticPr fontId="1"/>
  </si>
  <si>
    <t>①＋②＝</t>
    <phoneticPr fontId="1"/>
  </si>
  <si>
    <t>123456</t>
  </si>
  <si>
    <t>○○県○○町</t>
    <rPh sb="2" eb="3">
      <t>ケン</t>
    </rPh>
    <rPh sb="5" eb="6">
      <t>マチ</t>
    </rPh>
    <phoneticPr fontId="6"/>
  </si>
  <si>
    <t>○○開発</t>
    <rPh sb="2" eb="4">
      <t>カイハツ</t>
    </rPh>
    <phoneticPr fontId="6"/>
  </si>
  <si>
    <t>○○県○○町</t>
    <rPh sb="2" eb="3">
      <t>ケン</t>
    </rPh>
    <rPh sb="5" eb="6">
      <t>マチ</t>
    </rPh>
    <phoneticPr fontId="16"/>
  </si>
  <si>
    <t>○○公社</t>
    <rPh sb="2" eb="4">
      <t>コウシャ</t>
    </rPh>
    <phoneticPr fontId="16"/>
  </si>
  <si>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</si>
  <si>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r>
      <rPr>
        <sz val="11"/>
        <rFont val="ＭＳ Ｐゴシック"/>
        <family val="3"/>
        <charset val="128"/>
      </rPr>
      <t>②の理由等（②≠０の場合にあっては記入必須）</t>
    </r>
    <rPh sb="2" eb="4">
      <t>リユウ</t>
    </rPh>
    <rPh sb="4" eb="5">
      <t>トウ</t>
    </rPh>
    <rPh sb="10" eb="12">
      <t>バアイ</t>
    </rPh>
    <rPh sb="17" eb="19">
      <t>キニュウ</t>
    </rPh>
    <rPh sb="19" eb="21">
      <t>ヒッス</t>
    </rPh>
    <phoneticPr fontId="1"/>
  </si>
  <si>
    <t>「損失補償債務等に係る一般会計等負担見込額の算定に関する基準（平成20年総務省告示第242号）」</t>
    <rPh sb="1" eb="3">
      <t>ソンシツ</t>
    </rPh>
    <rPh sb="3" eb="5">
      <t>ホショウ</t>
    </rPh>
    <rPh sb="5" eb="8">
      <t>サイムトウ</t>
    </rPh>
    <rPh sb="9" eb="10">
      <t>カカ</t>
    </rPh>
    <rPh sb="11" eb="13">
      <t>イッパン</t>
    </rPh>
    <rPh sb="13" eb="15">
      <t>カイケイ</t>
    </rPh>
    <rPh sb="15" eb="16">
      <t>トウ</t>
    </rPh>
    <rPh sb="16" eb="18">
      <t>フタン</t>
    </rPh>
    <rPh sb="18" eb="20">
      <t>ミコミ</t>
    </rPh>
    <rPh sb="20" eb="21">
      <t>ガク</t>
    </rPh>
    <rPh sb="22" eb="24">
      <t>サンテイ</t>
    </rPh>
    <rPh sb="25" eb="26">
      <t>カン</t>
    </rPh>
    <rPh sb="28" eb="30">
      <t>キジュン</t>
    </rPh>
    <rPh sb="31" eb="33">
      <t>ヘイセイ</t>
    </rPh>
    <rPh sb="35" eb="36">
      <t>ネン</t>
    </rPh>
    <rPh sb="36" eb="39">
      <t>ソウムショウ</t>
    </rPh>
    <rPh sb="39" eb="41">
      <t>コクジ</t>
    </rPh>
    <rPh sb="41" eb="42">
      <t>ダイ</t>
    </rPh>
    <rPh sb="45" eb="46">
      <t>ゴウ</t>
    </rPh>
    <phoneticPr fontId="1"/>
  </si>
  <si>
    <t>※</t>
    <phoneticPr fontId="1"/>
  </si>
  <si>
    <t>①</t>
    <phoneticPr fontId="1"/>
  </si>
  <si>
    <t>②</t>
    <phoneticPr fontId="1"/>
  </si>
  <si>
    <t>③</t>
    <phoneticPr fontId="1"/>
  </si>
  <si>
    <t>「損失補償債務等に係る一般会計等負担見込額の算定に関する基準」第二・二・３・（８）・ハ
による純資産の額の調整額</t>
    <rPh sb="47" eb="50">
      <t>ジュンシサン</t>
    </rPh>
    <rPh sb="51" eb="52">
      <t>ガク</t>
    </rPh>
    <rPh sb="53" eb="56">
      <t>チョウセイガク</t>
    </rPh>
    <phoneticPr fontId="1"/>
  </si>
  <si>
    <t>３．（記入単位）…全て半角で記入してください。
　（１）記入する金額単位は全て千円単位となります（千円未満は四捨五入）。
　（２）算入率、損失補償実行率は％表示で小数点第１位未満を四捨五入（整数表示で小数点第
　　　　３位未満を四捨五入）して記入してください。
　（３）平均残存年数は小数点第２位未満を四捨五入して記入してください。なお、平均残存年
　　　　数は、加重平均により求めた数とし、１年未満については12ヶ月で除し、小数点第２位
　　　　未満を四捨五入してください。</t>
    <rPh sb="3" eb="5">
      <t>キニュウ</t>
    </rPh>
    <rPh sb="5" eb="7">
      <t>タンイ</t>
    </rPh>
    <rPh sb="9" eb="10">
      <t>スベ</t>
    </rPh>
    <rPh sb="11" eb="13">
      <t>ハンカク</t>
    </rPh>
    <rPh sb="14" eb="16">
      <t>キニュウ</t>
    </rPh>
    <rPh sb="28" eb="30">
      <t>キニュウ</t>
    </rPh>
    <rPh sb="32" eb="34">
      <t>キンガク</t>
    </rPh>
    <rPh sb="34" eb="36">
      <t>タンイ</t>
    </rPh>
    <rPh sb="37" eb="38">
      <t>スベ</t>
    </rPh>
    <rPh sb="39" eb="41">
      <t>センエン</t>
    </rPh>
    <rPh sb="41" eb="43">
      <t>タンイ</t>
    </rPh>
    <rPh sb="49" eb="51">
      <t>センエン</t>
    </rPh>
    <rPh sb="51" eb="53">
      <t>ミマン</t>
    </rPh>
    <rPh sb="54" eb="58">
      <t>シシャゴニュウ</t>
    </rPh>
    <rPh sb="65" eb="67">
      <t>サンニュウ</t>
    </rPh>
    <rPh sb="67" eb="68">
      <t>リツ</t>
    </rPh>
    <rPh sb="69" eb="71">
      <t>ソンシツ</t>
    </rPh>
    <rPh sb="71" eb="73">
      <t>ホショウ</t>
    </rPh>
    <rPh sb="73" eb="75">
      <t>ジッコウ</t>
    </rPh>
    <rPh sb="75" eb="76">
      <t>リツ</t>
    </rPh>
    <rPh sb="78" eb="80">
      <t>ヒョウジ</t>
    </rPh>
    <rPh sb="81" eb="84">
      <t>ショウスウテン</t>
    </rPh>
    <rPh sb="84" eb="85">
      <t>ダイ</t>
    </rPh>
    <rPh sb="86" eb="87">
      <t>イ</t>
    </rPh>
    <rPh sb="87" eb="89">
      <t>ミマン</t>
    </rPh>
    <rPh sb="90" eb="94">
      <t>シシャゴニュウ</t>
    </rPh>
    <rPh sb="95" eb="97">
      <t>セイスウ</t>
    </rPh>
    <rPh sb="97" eb="99">
      <t>ヒョウジ</t>
    </rPh>
    <rPh sb="102" eb="103">
      <t>テン</t>
    </rPh>
    <rPh sb="103" eb="104">
      <t>ダイ</t>
    </rPh>
    <rPh sb="110" eb="111">
      <t>イ</t>
    </rPh>
    <rPh sb="111" eb="113">
      <t>ミマン</t>
    </rPh>
    <rPh sb="114" eb="118">
      <t>シシャゴニュウ</t>
    </rPh>
    <rPh sb="121" eb="123">
      <t>キニュウ</t>
    </rPh>
    <rPh sb="135" eb="137">
      <t>ヘイキン</t>
    </rPh>
    <rPh sb="137" eb="139">
      <t>ザンゾン</t>
    </rPh>
    <rPh sb="139" eb="141">
      <t>ネンスウ</t>
    </rPh>
    <rPh sb="142" eb="145">
      <t>ショウスウテン</t>
    </rPh>
    <rPh sb="145" eb="146">
      <t>ダイ</t>
    </rPh>
    <rPh sb="147" eb="148">
      <t>イ</t>
    </rPh>
    <rPh sb="148" eb="150">
      <t>ミマン</t>
    </rPh>
    <rPh sb="151" eb="155">
      <t>シシャゴニュウ</t>
    </rPh>
    <rPh sb="157" eb="159">
      <t>キニュウ</t>
    </rPh>
    <phoneticPr fontId="1"/>
  </si>
  <si>
    <t>法人名等</t>
    <rPh sb="0" eb="2">
      <t>ホウジン</t>
    </rPh>
    <rPh sb="2" eb="3">
      <t>メイ</t>
    </rPh>
    <rPh sb="3" eb="4">
      <t>トウ</t>
    </rPh>
    <phoneticPr fontId="1"/>
  </si>
  <si>
    <r>
      <t xml:space="preserve">４．（「４⑥Ｆ表－ア」の記入要領）
　（１）欄外
　　　　都道府県名・市区町村名・地方公共団体コード（半角６桁）を記入してください。
　（２）標準評価方式
　　　　全てのセルについて、個票とのリンクにより自動計算になっているため、記入不要です。
        ただし、個票の内容が適切に反映されていることを必ず確認してください。
　       ※  </t>
    </r>
    <r>
      <rPr>
        <u/>
        <sz val="11"/>
        <rFont val="ＭＳ ゴシック"/>
        <family val="3"/>
        <charset val="128"/>
      </rPr>
      <t xml:space="preserve">損失補償付債務（A）の額については、別途依頼予定の「令和７年度第三セクター
</t>
    </r>
    <r>
      <rPr>
        <sz val="11"/>
        <rFont val="ＭＳ ゴシック"/>
        <family val="3"/>
        <charset val="128"/>
      </rPr>
      <t>　　　　　　</t>
    </r>
    <r>
      <rPr>
        <u/>
        <sz val="11"/>
        <rFont val="ＭＳ ゴシック"/>
        <family val="3"/>
        <charset val="128"/>
      </rPr>
      <t xml:space="preserve">等について地方公共団体が有する財政的リスクの状況に関する調査」においても調
</t>
    </r>
    <r>
      <rPr>
        <sz val="11"/>
        <rFont val="ＭＳ ゴシック"/>
        <family val="3"/>
        <charset val="128"/>
      </rPr>
      <t xml:space="preserve">            </t>
    </r>
    <r>
      <rPr>
        <u/>
        <sz val="11"/>
        <rFont val="ＭＳ ゴシック"/>
        <family val="3"/>
        <charset val="128"/>
      </rPr>
      <t xml:space="preserve">査予定です。それぞれの調査において算定の定義が異なることから、（A）の額が
</t>
    </r>
    <r>
      <rPr>
        <sz val="11"/>
        <rFont val="ＭＳ ゴシック"/>
        <family val="3"/>
        <charset val="128"/>
      </rPr>
      <t xml:space="preserve">            </t>
    </r>
    <r>
      <rPr>
        <u/>
        <sz val="11"/>
        <rFont val="ＭＳ ゴシック"/>
        <family val="3"/>
        <charset val="128"/>
      </rPr>
      <t xml:space="preserve">調査ごとに異なる場合が想定されます。
</t>
    </r>
    <r>
      <rPr>
        <sz val="11"/>
        <rFont val="ＭＳ ゴシック"/>
        <family val="3"/>
        <charset val="128"/>
      </rPr>
      <t xml:space="preserve">  （３）個別評価方式
　　　①資産債務個別評価方式
　　　　　法人名及び損失補償債務等負担見込額を記入し、法人形態を「選択コード」を参照の
         上、表示されるコードから選択してください。
　　　　　※　当該法人の債務の総額から当該法人の所有する資産の時価による価額の合算額を
　　　　　　控除した額及び当該法人の損失補償付債務の額については、その算出過程について
　　　　　　任意様式により資料を作成の上、提出してください。
　　　②経営計画個別評価方式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③損失補償付債務償還費補助評価方式
　　　　　法人名及び損失補償債務等負担見込額を記入し、法人形態を「選択コード」を参照の
         上、表示されるコードから選択してください。
　　　　　※　損失補償債務等負担見込額の算出過程について任意様式により資料を作成の上、
　　　　　　提出してください。
　（４）公的信用保証に係る損失補償
　　　　公的保証機関名、損失補償付債務残高、平均残存年数及び損失補償実行率を記入し、法人
       形態を「選択コード」を参照の上、表示されるコードから選択してください。
　（５）制度融資等に係る損失補償
　　　　制度融資名、損失補償付債務残高、平均残存年数及び損失補償実行率を記入し、法人形態
       を「選択コード」を参照の上、表示されるコードから選択してください。
　（６）その他の形態の損失補償・債務保証
　　　　法人名等及び損失補償債務等負担見込額を記入し、法人形態を「選択コード」を参照の
       上、表示されるコードから選択してください。　
　　　  ※　損失補償債務等負担見込額（過去の実績に基づき合理的と考えられる手法で算定し
　　　　　た額）の算出過程について任意様式により資料を作成の上、提出してください。</t>
    </r>
    <rPh sb="12" eb="14">
      <t>キニュウ</t>
    </rPh>
    <rPh sb="14" eb="16">
      <t>ヨウリョウ</t>
    </rPh>
    <rPh sb="22" eb="24">
      <t>ランガイ</t>
    </rPh>
    <rPh sb="29" eb="33">
      <t>トドウフケン</t>
    </rPh>
    <rPh sb="33" eb="34">
      <t>メイ</t>
    </rPh>
    <rPh sb="35" eb="39">
      <t>シクチョウソン</t>
    </rPh>
    <rPh sb="39" eb="40">
      <t>メイ</t>
    </rPh>
    <rPh sb="41" eb="43">
      <t>チホウ</t>
    </rPh>
    <rPh sb="43" eb="45">
      <t>コウキョウ</t>
    </rPh>
    <rPh sb="45" eb="47">
      <t>ダンタイ</t>
    </rPh>
    <rPh sb="51" eb="53">
      <t>ハンカク</t>
    </rPh>
    <rPh sb="54" eb="55">
      <t>ケタ</t>
    </rPh>
    <rPh sb="57" eb="59">
      <t>キニュウ</t>
    </rPh>
    <rPh sb="71" eb="73">
      <t>ヒョウジュン</t>
    </rPh>
    <rPh sb="73" eb="75">
      <t>ヒョウカ</t>
    </rPh>
    <rPh sb="75" eb="77">
      <t>ホウシキ</t>
    </rPh>
    <rPh sb="82" eb="83">
      <t>スベ</t>
    </rPh>
    <rPh sb="92" eb="93">
      <t>コ</t>
    </rPh>
    <rPh sb="93" eb="94">
      <t>ヒョウ</t>
    </rPh>
    <rPh sb="102" eb="104">
      <t>ジドウ</t>
    </rPh>
    <rPh sb="104" eb="106">
      <t>ケイサン</t>
    </rPh>
    <rPh sb="115" eb="117">
      <t>キニュウ</t>
    </rPh>
    <rPh sb="117" eb="119">
      <t>フヨウ</t>
    </rPh>
    <rPh sb="135" eb="136">
      <t>コ</t>
    </rPh>
    <rPh sb="136" eb="137">
      <t>ヒョウ</t>
    </rPh>
    <rPh sb="138" eb="140">
      <t>ナイヨウ</t>
    </rPh>
    <rPh sb="141" eb="143">
      <t>テキセツ</t>
    </rPh>
    <rPh sb="144" eb="146">
      <t>ハンエイ</t>
    </rPh>
    <rPh sb="154" eb="155">
      <t>カナラ</t>
    </rPh>
    <rPh sb="156" eb="158">
      <t>カクニン</t>
    </rPh>
    <rPh sb="203" eb="205">
      <t>レイワ</t>
    </rPh>
    <rPh sb="226" eb="232">
      <t>チホウコウキョウダンタイ</t>
    </rPh>
    <rPh sb="233" eb="234">
      <t>ユウ</t>
    </rPh>
    <rPh sb="236" eb="239">
      <t>ザイセイテキ</t>
    </rPh>
    <rPh sb="376" eb="377">
      <t>オヨ</t>
    </rPh>
    <rPh sb="585" eb="586">
      <t>オヨ</t>
    </rPh>
    <rPh sb="741" eb="742">
      <t>オヨ</t>
    </rPh>
    <rPh sb="914" eb="915">
      <t>オヨ</t>
    </rPh>
    <rPh sb="1017" eb="1018">
      <t>オヨ</t>
    </rPh>
    <rPh sb="1106" eb="1107">
      <t>オヨ</t>
    </rPh>
    <phoneticPr fontId="1"/>
  </si>
  <si>
    <t xml:space="preserve">５．（「４⑥Ｆ表－イ」の記入要領）
　（１）直接記入箇所（金額以外）
　　　①地方公共団体コード…６桁で記入してください（半角で記入してください）。
　　　②地方公共団体名…市区町村の場合は都道府県名から記入してください。
　　　③損失補償を付している法人名…(株)、株式会社、（有）、有限会社等の記入は不要
　　　　です。名称のみ全角で記入してください。
　　　④損失補償を付している地方公共団体数…当該地方公共団体を含め総数を記入してくださ
　　　　い。
　　　⑤適格格付会社の依頼格付…該当がある場合は全角で格付を記入してください。
　　　⑥適格格付会社以外の依頼格付…該当がある場合は全角で格付けを記入してください。
　（２）選択コード記入箇所
　　　　「選択コード」を参照の上、表示されるコードから選択してください。
　　　法人形態、法人区分、適用会計基準、財務諸表の確認状況、販売用土地の評価、未売出
　　　土地の評価、減損会計等の適用状況、会計年度（決算期）、財務諸表の作成状況、法人の
　　　設立状況、法的整理等の状況、損失補償付債務の元利償還金に対する財政的支援、元利金
　　　支払い状況、依頼格付の取得有無、財政的支援の状況及び格付会社
　　　※　法人形態及び適用会計基準、財務諸表の確認状況、販売用土地の評価、未売出土地の評
　　　　価及び会計年度については、備考欄への記入が必要な場合はその内容を記入してください。
</t>
    <rPh sb="12" eb="14">
      <t>キニュウ</t>
    </rPh>
    <rPh sb="14" eb="16">
      <t>ヨウリョウ</t>
    </rPh>
    <rPh sb="22" eb="24">
      <t>チョクセツ</t>
    </rPh>
    <rPh sb="24" eb="26">
      <t>キニュウ</t>
    </rPh>
    <rPh sb="26" eb="28">
      <t>カショ</t>
    </rPh>
    <rPh sb="29" eb="31">
      <t>キンガク</t>
    </rPh>
    <rPh sb="31" eb="33">
      <t>イガイ</t>
    </rPh>
    <rPh sb="39" eb="41">
      <t>チホウ</t>
    </rPh>
    <rPh sb="41" eb="43">
      <t>コウキョウ</t>
    </rPh>
    <rPh sb="43" eb="45">
      <t>ダンタイ</t>
    </rPh>
    <rPh sb="50" eb="51">
      <t>ケタ</t>
    </rPh>
    <rPh sb="52" eb="54">
      <t>キニュウ</t>
    </rPh>
    <rPh sb="61" eb="63">
      <t>ハンカク</t>
    </rPh>
    <rPh sb="64" eb="66">
      <t>キニュウ</t>
    </rPh>
    <rPh sb="79" eb="81">
      <t>チホウ</t>
    </rPh>
    <rPh sb="81" eb="83">
      <t>コウキョウ</t>
    </rPh>
    <rPh sb="83" eb="85">
      <t>ダンタイ</t>
    </rPh>
    <rPh sb="85" eb="86">
      <t>メイ</t>
    </rPh>
    <rPh sb="87" eb="91">
      <t>シクチョウソン</t>
    </rPh>
    <rPh sb="92" eb="94">
      <t>バアイ</t>
    </rPh>
    <rPh sb="95" eb="96">
      <t>ト</t>
    </rPh>
    <rPh sb="96" eb="97">
      <t>ドウ</t>
    </rPh>
    <rPh sb="97" eb="99">
      <t>フケン</t>
    </rPh>
    <rPh sb="99" eb="100">
      <t>メイ</t>
    </rPh>
    <rPh sb="102" eb="104">
      <t>キニュウ</t>
    </rPh>
    <rPh sb="116" eb="118">
      <t>ソンシツ</t>
    </rPh>
    <rPh sb="118" eb="120">
      <t>ホショウ</t>
    </rPh>
    <rPh sb="121" eb="122">
      <t>フ</t>
    </rPh>
    <rPh sb="126" eb="128">
      <t>ホウジン</t>
    </rPh>
    <rPh sb="128" eb="129">
      <t>メイ</t>
    </rPh>
    <rPh sb="130" eb="133">
      <t>カブ</t>
    </rPh>
    <rPh sb="134" eb="136">
      <t>カブシキ</t>
    </rPh>
    <rPh sb="136" eb="138">
      <t>カイシャ</t>
    </rPh>
    <rPh sb="140" eb="141">
      <t>ユウ</t>
    </rPh>
    <rPh sb="143" eb="145">
      <t>ユウゲン</t>
    </rPh>
    <rPh sb="145" eb="147">
      <t>カイシャ</t>
    </rPh>
    <rPh sb="147" eb="148">
      <t>トウ</t>
    </rPh>
    <rPh sb="149" eb="151">
      <t>キニュウ</t>
    </rPh>
    <rPh sb="152" eb="154">
      <t>フヨウ</t>
    </rPh>
    <rPh sb="162" eb="164">
      <t>メイショウ</t>
    </rPh>
    <rPh sb="166" eb="168">
      <t>ゼンカク</t>
    </rPh>
    <rPh sb="169" eb="171">
      <t>キニュウ</t>
    </rPh>
    <rPh sb="183" eb="185">
      <t>ソンシツ</t>
    </rPh>
    <rPh sb="185" eb="187">
      <t>ホショウ</t>
    </rPh>
    <rPh sb="188" eb="189">
      <t>フ</t>
    </rPh>
    <rPh sb="193" eb="195">
      <t>チホウ</t>
    </rPh>
    <rPh sb="195" eb="197">
      <t>コウキョウ</t>
    </rPh>
    <rPh sb="197" eb="200">
      <t>ダンタイスウ</t>
    </rPh>
    <rPh sb="201" eb="203">
      <t>トウガイ</t>
    </rPh>
    <rPh sb="203" eb="205">
      <t>チホウ</t>
    </rPh>
    <rPh sb="205" eb="207">
      <t>コウキョウ</t>
    </rPh>
    <rPh sb="207" eb="209">
      <t>ダンタイ</t>
    </rPh>
    <rPh sb="210" eb="211">
      <t>フク</t>
    </rPh>
    <rPh sb="212" eb="214">
      <t>ソウスウ</t>
    </rPh>
    <rPh sb="215" eb="217">
      <t>キニュウ</t>
    </rPh>
    <rPh sb="234" eb="236">
      <t>テキカク</t>
    </rPh>
    <rPh sb="236" eb="238">
      <t>カクヅ</t>
    </rPh>
    <rPh sb="238" eb="240">
      <t>カイシャ</t>
    </rPh>
    <rPh sb="241" eb="243">
      <t>イライ</t>
    </rPh>
    <rPh sb="243" eb="245">
      <t>カクヅ</t>
    </rPh>
    <rPh sb="246" eb="248">
      <t>ガイトウ</t>
    </rPh>
    <rPh sb="251" eb="253">
      <t>バアイ</t>
    </rPh>
    <rPh sb="254" eb="256">
      <t>ゼンカク</t>
    </rPh>
    <rPh sb="257" eb="259">
      <t>カクヅ</t>
    </rPh>
    <rPh sb="260" eb="262">
      <t>キニュウ</t>
    </rPh>
    <rPh sb="274" eb="276">
      <t>テキカク</t>
    </rPh>
    <rPh sb="276" eb="278">
      <t>カクヅ</t>
    </rPh>
    <rPh sb="278" eb="280">
      <t>カイシャ</t>
    </rPh>
    <rPh sb="280" eb="282">
      <t>イガイ</t>
    </rPh>
    <rPh sb="283" eb="285">
      <t>イライ</t>
    </rPh>
    <rPh sb="285" eb="287">
      <t>カクヅ</t>
    </rPh>
    <rPh sb="288" eb="290">
      <t>ガイトウ</t>
    </rPh>
    <rPh sb="293" eb="295">
      <t>バアイ</t>
    </rPh>
    <rPh sb="296" eb="298">
      <t>ゼンカク</t>
    </rPh>
    <rPh sb="299" eb="301">
      <t>カクヅ</t>
    </rPh>
    <rPh sb="303" eb="305">
      <t>キニュウ</t>
    </rPh>
    <rPh sb="317" eb="319">
      <t>センタク</t>
    </rPh>
    <rPh sb="322" eb="324">
      <t>キニュウ</t>
    </rPh>
    <rPh sb="324" eb="326">
      <t>カショ</t>
    </rPh>
    <rPh sb="332" eb="334">
      <t>センタク</t>
    </rPh>
    <rPh sb="339" eb="341">
      <t>サンショウ</t>
    </rPh>
    <rPh sb="342" eb="343">
      <t>ウエ</t>
    </rPh>
    <rPh sb="344" eb="346">
      <t>ヒョウジ</t>
    </rPh>
    <rPh sb="354" eb="356">
      <t>センタク</t>
    </rPh>
    <rPh sb="367" eb="369">
      <t>ホウジン</t>
    </rPh>
    <rPh sb="369" eb="371">
      <t>ケイタイ</t>
    </rPh>
    <rPh sb="372" eb="374">
      <t>ホウジン</t>
    </rPh>
    <rPh sb="374" eb="376">
      <t>クブン</t>
    </rPh>
    <rPh sb="379" eb="381">
      <t>カイケイ</t>
    </rPh>
    <rPh sb="381" eb="383">
      <t>キジュン</t>
    </rPh>
    <rPh sb="384" eb="386">
      <t>ザイム</t>
    </rPh>
    <rPh sb="386" eb="388">
      <t>ショヒョウ</t>
    </rPh>
    <rPh sb="389" eb="391">
      <t>カクニン</t>
    </rPh>
    <rPh sb="391" eb="393">
      <t>ジョウキョウ</t>
    </rPh>
    <rPh sb="394" eb="397">
      <t>ハンバイヨウ</t>
    </rPh>
    <rPh sb="397" eb="399">
      <t>トチ</t>
    </rPh>
    <rPh sb="400" eb="402">
      <t>ヒョウカ</t>
    </rPh>
    <rPh sb="403" eb="404">
      <t>ミ</t>
    </rPh>
    <rPh sb="404" eb="406">
      <t>ウリダ</t>
    </rPh>
    <rPh sb="410" eb="412">
      <t>トチ</t>
    </rPh>
    <rPh sb="413" eb="415">
      <t>ヒョウカ</t>
    </rPh>
    <rPh sb="418" eb="420">
      <t>カイケイ</t>
    </rPh>
    <rPh sb="420" eb="421">
      <t>トウ</t>
    </rPh>
    <rPh sb="422" eb="424">
      <t>テキヨウ</t>
    </rPh>
    <rPh sb="424" eb="426">
      <t>ジョウキョウ</t>
    </rPh>
    <rPh sb="427" eb="429">
      <t>カイケイ</t>
    </rPh>
    <rPh sb="429" eb="431">
      <t>ネンド</t>
    </rPh>
    <rPh sb="432" eb="434">
      <t>ケッサン</t>
    </rPh>
    <rPh sb="434" eb="435">
      <t>キ</t>
    </rPh>
    <rPh sb="437" eb="439">
      <t>ザイム</t>
    </rPh>
    <rPh sb="439" eb="441">
      <t>ショヒョウ</t>
    </rPh>
    <rPh sb="442" eb="444">
      <t>サクセイ</t>
    </rPh>
    <rPh sb="444" eb="446">
      <t>ジョウキョウ</t>
    </rPh>
    <rPh sb="447" eb="449">
      <t>ホウジン</t>
    </rPh>
    <rPh sb="454" eb="456">
      <t>セツリツ</t>
    </rPh>
    <rPh sb="456" eb="458">
      <t>ジョウキョウ</t>
    </rPh>
    <rPh sb="459" eb="461">
      <t>ホウテキ</t>
    </rPh>
    <rPh sb="461" eb="463">
      <t>セイリ</t>
    </rPh>
    <rPh sb="463" eb="464">
      <t>トウ</t>
    </rPh>
    <rPh sb="465" eb="467">
      <t>ジョウキョウ</t>
    </rPh>
    <rPh sb="468" eb="470">
      <t>ソンシツ</t>
    </rPh>
    <rPh sb="470" eb="472">
      <t>ホショウ</t>
    </rPh>
    <rPh sb="472" eb="473">
      <t>ツキ</t>
    </rPh>
    <rPh sb="473" eb="475">
      <t>サイム</t>
    </rPh>
    <rPh sb="476" eb="478">
      <t>ガンリ</t>
    </rPh>
    <rPh sb="478" eb="480">
      <t>ショウカン</t>
    </rPh>
    <rPh sb="480" eb="481">
      <t>キン</t>
    </rPh>
    <rPh sb="482" eb="483">
      <t>タイ</t>
    </rPh>
    <rPh sb="485" eb="488">
      <t>ザイセイテキ</t>
    </rPh>
    <rPh sb="488" eb="490">
      <t>シエン</t>
    </rPh>
    <rPh sb="491" eb="494">
      <t>ガンリキン</t>
    </rPh>
    <rPh sb="522" eb="523">
      <t>オヨ</t>
    </rPh>
    <rPh sb="534" eb="536">
      <t>ホウジン</t>
    </rPh>
    <rPh sb="536" eb="538">
      <t>ケイタイ</t>
    </rPh>
    <rPh sb="538" eb="539">
      <t>オヨ</t>
    </rPh>
    <rPh sb="540" eb="542">
      <t>テキヨウ</t>
    </rPh>
    <rPh sb="542" eb="544">
      <t>カイケイ</t>
    </rPh>
    <rPh sb="544" eb="546">
      <t>キジュン</t>
    </rPh>
    <rPh sb="547" eb="549">
      <t>ザイム</t>
    </rPh>
    <rPh sb="549" eb="551">
      <t>ショヒョウ</t>
    </rPh>
    <rPh sb="552" eb="554">
      <t>カクニン</t>
    </rPh>
    <rPh sb="554" eb="556">
      <t>ジョウキョウ</t>
    </rPh>
    <rPh sb="579" eb="580">
      <t>オヨ</t>
    </rPh>
    <phoneticPr fontId="1"/>
  </si>
  <si>
    <t>　（３）直接記入箇所（金額）…該当が無い場合はゼロを記入してください。
　　　①損失補償に係る債務残高（損失補償付債務）
　　　　　地方公共団体が損失補償を付している債務残高を記入してください（未払利息、延滞
　　　　利息及び遅延損害金が損失補償の対象となっており、その残高がある場合はそれも含めて
　　　　ください）。
　　　　※　他の地方公共団体分も含めてください。
　　　②当該地方公共団体の損失補償に係る債務残高
          調査表提出地方公共団体が損失補償を付している債務残高を記入してください（未払
　　　　利息、延滞利息及び遅延損害金が損失補償の対象となっており、その残高がある場合はそ
　　　　れも含めてください）。
　　　③信用補完実行見込額
　　　　　損失補償以外の信用補完措置（損失補償と重複している）がある場合は金額を記入の
　　　　上、その具体的内容（内容、金額の算出方法、資産の所有者等）を左下の該当箇所に記
　　　　入してください。
　　　　※　当該地方公共団体（調査表提出地方公共団体分のみ）を記入してください。
　　　④経常損益
　　　　・会社法法人
　　　　　　損益計算書の経常利益または経常損失を記入してください。
　　　　・一般社団法人及び一般財団法人（旧公益法人会計基準を適用している場合）
　　　　　　正味財産増減計算書の当期正味財産増減額を記入してください。
　　　　・一般社団法人及び一般財団法人（新公益法人会計基準を適用している場合）
　　　　　　正味財産増減計算書の一般正味財産増減の部の当期経常増減額を記入してください。
　　　　・その他の法人
　　　　　　損益計算書がある場合は、経常利益または経常損失を記入してください。損益計算書　　
　　　　　がない場合は、それに準じたものを適宜記入してください。
　　　　　　※　林業公社においては「損失補償債務等に係る一般会計等負担見込額の算定に
　　　　　　　　関する基準」（平成20年総務省告示第242号）中、第二・四・2に留意して
　　　　　　　　ください（必要に応じ修正後の金額を記入してください）。
　　　⑤補助金等
　　　　　算定様式中「○「補助金等Ｂ」欄に計上する補助金等の財政援助の額の算定等」につい 
        て、①欄には、地方公共団体（当該地方公共団体以外の地方公共団体も含みます。）からの
　　　　補助金等の財政援助に係る金額を記入してください。②欄には、それらのうち、「損失補償
　　　　債務等に係る一般会計等負担見込額の算定に関する基準」（平成20年総務省告示第242号）
　　　　中、第二・二・３・（８）・ロ（イ）～（ハ）に該当するものを記入してください。
　　　　③欄については、①から②の額を控除したものが自動計算され、当該額が「補助金等Ｂ」
　　　　欄に自動計上されます。なお、②欄に金額を記入した場合には、その具体的内容等を備考
　　　　欄に記入してください。
　　　⑥修正後経常損益
　　　　　記入不要です。
　　　⑦減価償却費
　　　　　減価償却費を記入してください。
　　　⑧減価償却前修正後経常損益
　　　　　記入不要です。
　　　⑨純資産
　　　　　算定様式中「○「純資産Ｆ」欄の額の算出方法を具体的に記載（修正の内容や計算方法
　　　　等）」について、①欄には、貸借対照表における純資産（資本合計）の額を記入してくだ
　　　　さい。なお、会社法法人は純資産額、一般社団法人及び一般財団法人は正味財産額、その
　　　　他法人は資本合計額を記入してください。②欄には、「損失補償債務等に係る一般会計等
　　　　負担見込額の算定に関する基準」（平成20年総務省告示第242号）中、第二・二・３・
　　　　（８）・ハに基づき算定した額（当該調整額のみ）を記入してください。③欄については、
　　　　①と②の額を合算したものが自動計算され、当該額が「純資産Ｆ」欄に自動計上されるこ
　　　　ととなります。②欄に金額を記入した場合には、その具体的内容等を備考欄に記入してく
　　　　ださい。
　　　　※　林業公社においては「損失補償債務等に係る一般会計等負担見込額の算定に関する
　　　　　基準」中、第二・四・２に留意してください。
　　　⑩損失補償を付している地方公共団体からの借入金
　　　　　損失補償を付している地方公共団体（他の地方公共団体含む）からの借入金（長期・
　　　　短期合算）を記入してください。
　　　　※　本欄の数値に、地方公共団体の財政の健全化に関する法律施行規則（以下「規則」
        　という。）第14条第３号に掲げる貸付金（いわゆるオーバーナイト）及び規則附則第
　　　　　３条の貸付金（いわゆる単コロ）の額を含めないようにしてください。
　　　　※　損失補償を付している地方公共団体の貸付金が一般財源等であるとき又は地方債を
          財源としている場合であって将来負担比率の算定において当該地方債の償還金を特定
          財源として算入していないときに限る。
　　　⑪修正後純資産
　　　　　記入不要です。
　　　⑫要償還債務額
　　　　　⑩を除く借入金総額を記入してください。
　（４）その他の記入箇所
　　　（３）までの必要事項を記入すると、該当する法人区分のマトリクス表に判定結果が表示
　　　されます。自動表示される判定結果を踏まえて最終評価を行ってください。
　　　①マトリクス表左下の「ハ 格付方式」
　　　　　該当する場合は、表示されるコードから選択してください。
　　　②マトリクス表左下の「最終評価」
　　　　　記入不要です。
　　　　※　書式が設定されていますが、格付けを取得している場合は書式の解除が必要となる場合
　　　　　もあります。
　　　③算入率
　　　　　算入率を直接記入してください。
　　　④欄外
　　　　　対象となる地方公共団体名（市区町村の場合は都道府県名から記入）、当該都道府県
　　　　財政または市町村担当課に係る課（室）名、担当者名、電話（直通）及びＥ－ｍａｉｌ
　　　　を記入してください。
　　　　　　</t>
    <rPh sb="111" eb="112">
      <t>オヨ</t>
    </rPh>
    <rPh sb="271" eb="272">
      <t>オヨ</t>
    </rPh>
    <rPh sb="987" eb="991">
      <t>チホウコウキョウ</t>
    </rPh>
    <rPh sb="1133" eb="1135">
      <t>ガイトウ</t>
    </rPh>
    <rPh sb="1355" eb="1357">
      <t>サンテイ</t>
    </rPh>
    <rPh sb="1357" eb="1359">
      <t>ヨウシキ</t>
    </rPh>
    <rPh sb="1359" eb="1360">
      <t>チュウ</t>
    </rPh>
    <rPh sb="2385" eb="2387">
      <t>ショシキ</t>
    </rPh>
    <rPh sb="2388" eb="2390">
      <t>セッテイ</t>
    </rPh>
    <rPh sb="2552" eb="2553">
      <t>オヨ</t>
    </rPh>
    <phoneticPr fontId="1"/>
  </si>
  <si>
    <t>創業から概ね５年以内に黒字化し、かつ売上高等及び当期利益が事業計画に比して概ね７割以上確保されている</t>
    <rPh sb="0" eb="2">
      <t>ソウギョウ</t>
    </rPh>
    <rPh sb="4" eb="5">
      <t>オオム</t>
    </rPh>
    <rPh sb="7" eb="8">
      <t>ネン</t>
    </rPh>
    <rPh sb="8" eb="10">
      <t>イナイ</t>
    </rPh>
    <rPh sb="11" eb="14">
      <t>クロジカ</t>
    </rPh>
    <rPh sb="18" eb="20">
      <t>ウリアゲ</t>
    </rPh>
    <rPh sb="20" eb="21">
      <t>ダカ</t>
    </rPh>
    <rPh sb="21" eb="22">
      <t>トウ</t>
    </rPh>
    <rPh sb="22" eb="23">
      <t>オヨ</t>
    </rPh>
    <rPh sb="24" eb="26">
      <t>トウキ</t>
    </rPh>
    <rPh sb="26" eb="28">
      <t>リエキ</t>
    </rPh>
    <rPh sb="29" eb="31">
      <t>ジギョウ</t>
    </rPh>
    <rPh sb="31" eb="33">
      <t>ケイカク</t>
    </rPh>
    <rPh sb="34" eb="35">
      <t>ヒ</t>
    </rPh>
    <rPh sb="37" eb="38">
      <t>オオム</t>
    </rPh>
    <rPh sb="40" eb="41">
      <t>ワリ</t>
    </rPh>
    <rPh sb="41" eb="43">
      <t>イジョウ</t>
    </rPh>
    <rPh sb="43" eb="45">
      <t>カクホ</t>
    </rPh>
    <phoneticPr fontId="1"/>
  </si>
  <si>
    <r>
      <t>１．（調査表の種類）
　記入が必要な表は「４⑥Ｆ表－ア」及び「４⑥Ｆ表－イ」の二種類になります。
　（１）地方公共団体ごとに「４⑥Ｆ表－ア」及び「４⑥Ｆ表－イ」を作成してください（別　
　　　ファイルでそれぞれ作成してください）。
　（２）「４⑥Ｆ表－イ」は、１法人につき１シート作成してください。
　　　※　</t>
    </r>
    <r>
      <rPr>
        <u/>
        <sz val="11"/>
        <rFont val="ＭＳ ゴシック"/>
        <family val="3"/>
        <charset val="128"/>
      </rPr>
      <t>１法人について、複数の地方公共団体が損失補償を付している場合にあっては、関係</t>
    </r>
    <r>
      <rPr>
        <sz val="11"/>
        <rFont val="ＭＳ ゴシック"/>
        <family val="3"/>
        <charset val="128"/>
      </rPr>
      <t xml:space="preserve">
　　　　</t>
    </r>
    <r>
      <rPr>
        <u/>
        <sz val="11"/>
        <rFont val="ＭＳ ゴシック"/>
        <family val="3"/>
        <charset val="128"/>
      </rPr>
      <t>地方公共団体ごとに整理の上、それぞれの地方公共団体において作成してください。</t>
    </r>
    <rPh sb="3" eb="5">
      <t>チョウサ</t>
    </rPh>
    <rPh sb="5" eb="6">
      <t>ヒョウ</t>
    </rPh>
    <rPh sb="7" eb="9">
      <t>シュルイ</t>
    </rPh>
    <rPh sb="12" eb="14">
      <t>キニュウ</t>
    </rPh>
    <rPh sb="15" eb="17">
      <t>ヒツヨウ</t>
    </rPh>
    <rPh sb="18" eb="19">
      <t>ヒョウ</t>
    </rPh>
    <rPh sb="28" eb="29">
      <t>オヨ</t>
    </rPh>
    <rPh sb="39" eb="40">
      <t>2</t>
    </rPh>
    <rPh sb="40" eb="42">
      <t>シュルイ</t>
    </rPh>
    <rPh sb="53" eb="55">
      <t>チホウ</t>
    </rPh>
    <rPh sb="55" eb="57">
      <t>コウキョウ</t>
    </rPh>
    <rPh sb="57" eb="59">
      <t>ダンタイ</t>
    </rPh>
    <rPh sb="70" eb="71">
      <t>オヨ</t>
    </rPh>
    <rPh sb="81" eb="83">
      <t>サクセイ</t>
    </rPh>
    <rPh sb="90" eb="91">
      <t>ベツ</t>
    </rPh>
    <rPh sb="105" eb="107">
      <t>サクセイ</t>
    </rPh>
    <rPh sb="131" eb="133">
      <t>ホウジン</t>
    </rPh>
    <rPh sb="140" eb="142">
      <t>サクセイ</t>
    </rPh>
    <rPh sb="156" eb="158">
      <t>ホウジン</t>
    </rPh>
    <rPh sb="163" eb="165">
      <t>フクスウ</t>
    </rPh>
    <rPh sb="166" eb="168">
      <t>チホウ</t>
    </rPh>
    <rPh sb="170" eb="172">
      <t>ダンタイ</t>
    </rPh>
    <rPh sb="173" eb="175">
      <t>ソンシツ</t>
    </rPh>
    <rPh sb="175" eb="177">
      <t>ホショウ</t>
    </rPh>
    <rPh sb="178" eb="179">
      <t>フ</t>
    </rPh>
    <rPh sb="183" eb="185">
      <t>バアイ</t>
    </rPh>
    <rPh sb="191" eb="193">
      <t>カンケイ</t>
    </rPh>
    <rPh sb="198" eb="200">
      <t>チホウ</t>
    </rPh>
    <rPh sb="200" eb="202">
      <t>コウキョウ</t>
    </rPh>
    <rPh sb="202" eb="204">
      <t>ダンタイ</t>
    </rPh>
    <rPh sb="207" eb="209">
      <t>セイリ</t>
    </rPh>
    <rPh sb="210" eb="211">
      <t>ウエ</t>
    </rPh>
    <rPh sb="217" eb="219">
      <t>チホウ</t>
    </rPh>
    <rPh sb="219" eb="221">
      <t>コウキョウ</t>
    </rPh>
    <rPh sb="221" eb="223">
      <t>ダンタイ</t>
    </rPh>
    <rPh sb="227" eb="229">
      <t>サクセイ</t>
    </rPh>
    <phoneticPr fontId="1"/>
  </si>
  <si>
    <r>
      <t>２．（記入必要箇所）
　記入が必要な箇所は白抜きになっています。水色網掛け箇所は記入不要です。
　※　</t>
    </r>
    <r>
      <rPr>
        <u/>
        <sz val="11"/>
        <rFont val="ＭＳ ゴシック"/>
        <family val="3"/>
        <charset val="128"/>
      </rPr>
      <t>行列の追加、削除等の様式の追加調整は厳に謹んでください。</t>
    </r>
    <rPh sb="3" eb="5">
      <t>キニュウ</t>
    </rPh>
    <rPh sb="5" eb="7">
      <t>ヒツヨウ</t>
    </rPh>
    <rPh sb="7" eb="9">
      <t>カショ</t>
    </rPh>
    <rPh sb="12" eb="14">
      <t>キニュウ</t>
    </rPh>
    <rPh sb="15" eb="17">
      <t>ヒツヨウ</t>
    </rPh>
    <rPh sb="18" eb="20">
      <t>カショ</t>
    </rPh>
    <rPh sb="21" eb="23">
      <t>シロヌ</t>
    </rPh>
    <rPh sb="32" eb="34">
      <t>ミズイロ</t>
    </rPh>
    <rPh sb="34" eb="36">
      <t>アミカ</t>
    </rPh>
    <rPh sb="37" eb="39">
      <t>カショ</t>
    </rPh>
    <rPh sb="40" eb="42">
      <t>キニュウ</t>
    </rPh>
    <rPh sb="42" eb="44">
      <t>フヨウ</t>
    </rPh>
    <rPh sb="51" eb="52">
      <t>ギョウ</t>
    </rPh>
    <rPh sb="52" eb="53">
      <t>レツ</t>
    </rPh>
    <rPh sb="54" eb="56">
      <t>ツイカ</t>
    </rPh>
    <rPh sb="57" eb="59">
      <t>サクジョ</t>
    </rPh>
    <rPh sb="59" eb="60">
      <t>トウ</t>
    </rPh>
    <rPh sb="61" eb="63">
      <t>ヨウシキ</t>
    </rPh>
    <rPh sb="64" eb="66">
      <t>ツイカ</t>
    </rPh>
    <rPh sb="66" eb="68">
      <t>チョウセイ</t>
    </rPh>
    <rPh sb="69" eb="70">
      <t>ゲン</t>
    </rPh>
    <rPh sb="71" eb="72">
      <t>ツツシ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</si>
</sst>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0_ "/>
    <numFmt numFmtId="178" formatCode="#,##0_ "/>
    <numFmt numFmtId="179" formatCode="#,##0_ ;[Red]\-#,##0\ "/>
    <numFmt numFmtId="180" formatCode="#,##0;&quot;△ &quot;#,##0"/>
  </numFmts>
  <fonts count="42">
    <font>
      <sz val="11"/>
      <color theme="1"/>
      <name val="ＭＳ Ｐゴシック"/>
      <family val="3"/>
      <charset val="128"/>
      <scheme val="minor"/>
    </font>
    <font>
      <sz val="6"/>
      <name val="ＭＳ Ｐゴシック"/>
      <family val="3"/>
      <charset val="128"/>
    </font>
    <font>
      <sz val="11"/>
      <name val="ＭＳ ゴシック"/>
      <family val="3"/>
      <charset val="128"/>
    </font>
    <font>
      <sz val="6"/>
      <name val="ＭＳ Ｐゴシック"/>
      <family val="3"/>
      <charset val="128"/>
    </font>
    <font>
      <sz val="6"/>
      <name val="ＭＳ ゴシック"/>
      <family val="3"/>
      <charset val="128"/>
    </font>
    <font>
      <sz val="11"/>
      <color indexed="57"/>
      <name val="ＭＳ ゴシック"/>
      <family val="3"/>
      <charset val="128"/>
    </font>
    <font>
      <sz val="6"/>
      <name val="ＭＳ Ｐゴシック"/>
      <family val="3"/>
      <charset val="128"/>
    </font>
    <font>
      <b/>
      <u/>
      <sz val="16"/>
      <name val="ＭＳ ゴシック"/>
      <family val="3"/>
      <charset val="128"/>
    </font>
    <font>
      <sz val="20"/>
      <name val="ＭＳ ゴシック"/>
      <family val="3"/>
      <charset val="128"/>
    </font>
    <font>
      <sz val="14"/>
      <name val="ＭＳ ゴシック"/>
      <family val="3"/>
      <charset val="128"/>
    </font>
    <font>
      <sz val="14"/>
      <name val="ＭＳ Ｐゴシック"/>
      <family val="3"/>
      <charset val="128"/>
    </font>
    <font>
      <sz val="11"/>
      <name val="ＭＳ Ｐゴシック"/>
      <family val="3"/>
      <charset val="128"/>
    </font>
    <font>
      <sz val="9"/>
      <name val="ＭＳ Ｐゴシック"/>
      <family val="3"/>
      <charset val="128"/>
    </font>
    <font>
      <sz val="10"/>
      <name val="ＭＳ Ｐゴシック"/>
      <family val="3"/>
      <charset val="128"/>
    </font>
    <font>
      <sz val="6"/>
      <name val="ＭＳ Ｐゴシック"/>
      <family val="3"/>
      <charset val="128"/>
    </font>
    <font>
      <sz val="10"/>
      <name val="ＭＳ ゴシック"/>
      <family val="3"/>
      <charset val="128"/>
    </font>
    <font>
      <u val="double"/>
      <sz val="20"/>
      <color indexed="8"/>
      <name val="ＭＳ ゴシック"/>
      <family val="3"/>
      <charset val="128"/>
    </font>
    <font>
      <u val="double"/>
      <sz val="26"/>
      <color indexed="8"/>
      <name val="ＭＳ Ｐゴシック"/>
      <family val="3"/>
      <charset val="128"/>
    </font>
    <font>
      <sz val="6"/>
      <name val="ＭＳ Ｐゴシック"/>
      <family val="3"/>
      <charset val="128"/>
    </font>
    <font>
      <u/>
      <sz val="11"/>
      <name val="ＭＳ ゴシック"/>
      <family val="3"/>
      <charset val="128"/>
    </font>
    <font>
      <sz val="11"/>
      <color indexed="8"/>
      <name val="ＭＳ Ｐゴシック"/>
      <family val="3"/>
      <charset val="128"/>
    </font>
    <font>
      <sz val="6"/>
      <name val="ＭＳ Ｐゴシック"/>
      <family val="3"/>
      <charset val="128"/>
    </font>
    <font>
      <u val="double"/>
      <sz val="20"/>
      <name val="ＭＳ ゴシック"/>
      <family val="3"/>
      <charset val="128"/>
    </font>
    <font>
      <sz val="9"/>
      <color indexed="81"/>
      <name val="MS P ゴシック"/>
      <family val="3"/>
      <charset val="128"/>
    </font>
    <font>
      <b/>
      <sz val="9"/>
      <color indexed="81"/>
      <name val="MS P ゴシック"/>
      <family val="3"/>
      <charset val="128"/>
    </font>
    <font>
      <sz val="11"/>
      <color theme="1"/>
      <name val="ＭＳ Ｐゴシック"/>
      <family val="3"/>
      <charset val="128"/>
      <scheme val="minor"/>
    </font>
    <font>
      <u/>
      <sz val="7.7"/>
      <color theme="10"/>
      <name val="ＭＳ Ｐゴシック"/>
      <family val="3"/>
      <charset val="128"/>
    </font>
    <font>
      <sz val="11"/>
      <name val="ＭＳ Ｐゴシック"/>
      <family val="3"/>
      <charset val="128"/>
      <scheme val="minor"/>
    </font>
    <font>
      <b/>
      <sz val="18"/>
      <color rgb="FFFF0000"/>
      <name val="ＭＳ ゴシック"/>
      <family val="3"/>
      <charset val="128"/>
    </font>
    <font>
      <sz val="18"/>
      <color theme="1"/>
      <name val="ＭＳ Ｐゴシック"/>
      <family val="3"/>
      <charset val="128"/>
      <scheme val="minor"/>
    </font>
    <font>
      <sz val="9"/>
      <name val="ＭＳ Ｐゴシック"/>
      <family val="3"/>
      <charset val="128"/>
      <scheme val="minor"/>
    </font>
    <font>
      <u/>
      <sz val="11"/>
      <name val="ＭＳ Ｐゴシック"/>
      <family val="3"/>
      <charset val="128"/>
      <scheme val="minor"/>
    </font>
    <font>
      <sz val="10"/>
      <name val="ＭＳ Ｐゴシック"/>
      <family val="3"/>
      <charset val="128"/>
      <scheme val="minor"/>
    </font>
    <font>
      <sz val="14"/>
      <color theme="1"/>
      <name val="ＭＳ Ｐゴシック"/>
      <family val="3"/>
      <charset val="128"/>
      <scheme val="minor"/>
    </font>
    <font>
      <b/>
      <sz val="12"/>
      <color rgb="FFFF0000"/>
      <name val="ＭＳ Ｐゴシック"/>
      <family val="3"/>
      <charset val="128"/>
      <scheme val="minor"/>
    </font>
    <font>
      <sz val="11"/>
      <color rgb="FF0066FF"/>
      <name val="ＭＳ Ｐゴシック"/>
      <family val="3"/>
      <charset val="128"/>
      <scheme val="minor"/>
    </font>
    <font>
      <b/>
      <sz val="20"/>
      <color rgb="FF0066FF"/>
      <name val="ＭＳ Ｐゴシック"/>
      <family val="3"/>
      <charset val="128"/>
      <scheme val="minor"/>
    </font>
    <font>
      <sz val="10"/>
      <color theme="1"/>
      <name val="ＭＳ Ｐゴシック"/>
      <family val="3"/>
      <charset val="128"/>
      <scheme val="minor"/>
    </font>
    <font>
      <sz val="14"/>
      <name val="ＭＳ Ｐゴシック"/>
      <family val="3"/>
      <charset val="128"/>
      <scheme val="minor"/>
    </font>
    <font>
      <sz val="24"/>
      <name val="ＭＳ Ｐゴシック"/>
      <family val="3"/>
      <charset val="128"/>
      <scheme val="minor"/>
    </font>
    <font>
      <b/>
      <sz val="11"/>
      <color rgb="FFFF0000"/>
      <name val="ＭＳ Ｐゴシック"/>
      <family val="3"/>
      <charset val="128"/>
      <scheme val="minor"/>
    </font>
    <font>
      <u/>
      <sz val="11"/>
      <color theme="1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s>
  <borders count="71">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dotted">
        <color indexed="64"/>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top style="medium">
        <color indexed="64"/>
      </top>
      <bottom style="thin">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thin">
        <color indexed="64"/>
      </left>
      <right style="medium">
        <color indexed="64"/>
      </right>
      <top style="dotted">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top style="dotted">
        <color indexed="64"/>
      </top>
      <bottom/>
      <diagonal/>
    </border>
    <border>
      <left/>
      <right style="medium">
        <color indexed="64"/>
      </right>
      <top style="dotted">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thick">
        <color indexed="64"/>
      </left>
      <right style="thick">
        <color indexed="64"/>
      </right>
      <top style="thick">
        <color indexed="64"/>
      </top>
      <bottom/>
      <diagonal/>
    </border>
    <border>
      <left style="thick">
        <color indexed="64"/>
      </left>
      <right style="thick">
        <color indexed="64"/>
      </right>
      <top/>
      <bottom style="thick">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dotted">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style="thick">
        <color rgb="FFFF0000"/>
      </left>
      <right style="thick">
        <color rgb="FFFF0000"/>
      </right>
      <top style="thick">
        <color rgb="FFFF0000"/>
      </top>
      <bottom style="thick">
        <color rgb="FFFF0000"/>
      </bottom>
      <diagonal/>
    </border>
    <border>
      <left style="thick">
        <color rgb="FFFF0000"/>
      </left>
      <right/>
      <top/>
      <bottom style="thick">
        <color rgb="FFFF0000"/>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ck">
        <color rgb="FFFF0000"/>
      </right>
      <top/>
      <bottom/>
      <diagonal/>
    </border>
    <border>
      <left/>
      <right/>
      <top/>
      <bottom style="thick">
        <color rgb="FFFF0000"/>
      </bottom>
      <diagonal/>
    </border>
    <border>
      <left/>
      <right style="thick">
        <color rgb="FFFF0000"/>
      </right>
      <top/>
      <bottom style="thick">
        <color rgb="FFFF0000"/>
      </bottom>
      <diagonal/>
    </border>
  </borders>
  <cellStyleXfs count="4">
    <xf numFmtId="0" fontId="0" fillId="0" borderId="0">
      <alignment vertical="center"/>
    </xf>
    <xf numFmtId="9" fontId="25"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38" fontId="25" fillId="0" borderId="0" applyFont="0" applyFill="0" applyBorder="0" applyAlignment="0" applyProtection="0">
      <alignment vertical="center"/>
    </xf>
  </cellStyleXfs>
  <cellXfs count="380">
    <xf numFmtId="0" fontId="0" fillId="0" borderId="0" xfId="0">
      <alignment vertical="center"/>
    </xf>
    <xf numFmtId="0" fontId="0" fillId="0" borderId="0" xfId="0" applyFont="1">
      <alignment vertical="center"/>
    </xf>
    <xf numFmtId="0" fontId="0" fillId="0" borderId="0" xfId="0" applyFont="1" applyAlignment="1">
      <alignment vertical="center" textRotation="255"/>
    </xf>
    <xf numFmtId="38" fontId="25" fillId="0" borderId="0" xfId="3" applyFont="1">
      <alignment vertical="center"/>
    </xf>
    <xf numFmtId="0" fontId="0" fillId="0" borderId="0" xfId="0" applyFill="1">
      <alignment vertical="center"/>
    </xf>
    <xf numFmtId="3" fontId="25" fillId="0" borderId="0" xfId="3" applyNumberFormat="1" applyFont="1" applyFill="1" applyBorder="1">
      <alignment vertical="center"/>
    </xf>
    <xf numFmtId="3" fontId="5" fillId="0" borderId="0" xfId="3" applyNumberFormat="1" applyFont="1">
      <alignment vertical="center"/>
    </xf>
    <xf numFmtId="0" fontId="5"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vertical="center"/>
    </xf>
    <xf numFmtId="176" fontId="5" fillId="0" borderId="0" xfId="0" applyNumberFormat="1" applyFont="1" applyFill="1" applyAlignment="1">
      <alignment horizontal="right" vertical="center"/>
    </xf>
    <xf numFmtId="0" fontId="0" fillId="0" borderId="0" xfId="0" applyAlignment="1">
      <alignment horizontal="center" vertical="center"/>
    </xf>
    <xf numFmtId="38" fontId="25" fillId="0" borderId="0" xfId="3" applyFont="1" applyAlignment="1">
      <alignment horizontal="center" vertical="center"/>
    </xf>
    <xf numFmtId="0" fontId="2" fillId="0" borderId="0" xfId="0" applyFont="1" applyBorder="1" applyAlignment="1">
      <alignment horizontal="center" vertical="center" wrapText="1"/>
    </xf>
    <xf numFmtId="0" fontId="0" fillId="0" borderId="0" xfId="0" applyFill="1" applyAlignment="1">
      <alignment horizontal="center" vertical="center"/>
    </xf>
    <xf numFmtId="0" fontId="0" fillId="0" borderId="1" xfId="0" applyBorder="1" applyAlignment="1">
      <alignment horizontal="center" vertical="center" textRotation="255"/>
    </xf>
    <xf numFmtId="0" fontId="0" fillId="0" borderId="0" xfId="0" applyBorder="1" applyAlignment="1">
      <alignment horizontal="center" vertical="center"/>
    </xf>
    <xf numFmtId="0" fontId="0" fillId="0" borderId="2" xfId="0" applyBorder="1" applyAlignment="1">
      <alignment horizontal="center" vertical="center"/>
    </xf>
    <xf numFmtId="38" fontId="2" fillId="0" borderId="0" xfId="3" applyFont="1">
      <alignment vertical="center"/>
    </xf>
    <xf numFmtId="38" fontId="2" fillId="0" borderId="0" xfId="3" applyFont="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vertic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0" xfId="0" applyFont="1" applyBorder="1" applyAlignment="1">
      <alignment horizontal="center" vertical="center"/>
    </xf>
    <xf numFmtId="0" fontId="0" fillId="0" borderId="6" xfId="0" applyFont="1" applyBorder="1" applyAlignment="1">
      <alignment horizontal="center" vertical="center"/>
    </xf>
    <xf numFmtId="0" fontId="27" fillId="0" borderId="0" xfId="0" applyFont="1" applyBorder="1" applyAlignment="1">
      <alignment horizontal="center" vertical="center"/>
    </xf>
    <xf numFmtId="0" fontId="27" fillId="0" borderId="6"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Border="1" applyAlignment="1">
      <alignment horizontal="center" vertical="center"/>
    </xf>
    <xf numFmtId="0" fontId="0" fillId="0" borderId="8" xfId="0" applyFont="1" applyBorder="1" applyAlignment="1">
      <alignment horizontal="center" vertical="center"/>
    </xf>
    <xf numFmtId="0" fontId="27" fillId="0" borderId="2" xfId="0" applyFont="1" applyBorder="1" applyAlignment="1">
      <alignment horizontal="center" vertical="center"/>
    </xf>
    <xf numFmtId="0" fontId="27" fillId="0" borderId="1" xfId="0" applyFont="1" applyBorder="1" applyAlignment="1">
      <alignment horizontal="center" vertical="center"/>
    </xf>
    <xf numFmtId="38" fontId="25" fillId="0" borderId="9" xfId="3" applyFont="1" applyBorder="1" applyAlignment="1">
      <alignment horizontal="center" vertical="center"/>
    </xf>
    <xf numFmtId="0" fontId="0" fillId="0" borderId="0" xfId="0" applyBorder="1">
      <alignment vertical="center"/>
    </xf>
    <xf numFmtId="0" fontId="0" fillId="0" borderId="3" xfId="0" applyFont="1" applyFill="1" applyBorder="1" applyAlignment="1">
      <alignment horizontal="center" vertical="center"/>
    </xf>
    <xf numFmtId="0" fontId="27" fillId="0" borderId="0" xfId="0" applyFont="1" applyFill="1" applyBorder="1" applyAlignment="1">
      <alignment horizontal="center" vertical="center"/>
    </xf>
    <xf numFmtId="0" fontId="0" fillId="0" borderId="1" xfId="0" applyFill="1" applyBorder="1" applyAlignment="1">
      <alignment horizontal="center" vertical="center" textRotation="255"/>
    </xf>
    <xf numFmtId="0" fontId="0" fillId="0" borderId="0" xfId="0" applyFill="1" applyBorder="1" applyAlignment="1">
      <alignment horizontal="center" vertical="center" textRotation="255"/>
    </xf>
    <xf numFmtId="38" fontId="25" fillId="0" borderId="0" xfId="3" applyFont="1" applyBorder="1" applyAlignment="1">
      <alignment horizontal="center" vertical="center"/>
    </xf>
    <xf numFmtId="38" fontId="25" fillId="0" borderId="0" xfId="3" applyFont="1" applyBorder="1" applyAlignment="1">
      <alignment horizontal="center" vertical="top"/>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0" xfId="0" applyFont="1" applyFill="1" applyBorder="1" applyAlignment="1">
      <alignment horizontal="center" vertical="center"/>
    </xf>
    <xf numFmtId="0" fontId="0" fillId="0" borderId="9" xfId="0" applyFill="1" applyBorder="1" applyAlignment="1">
      <alignment horizontal="center" vertical="center" wrapText="1"/>
    </xf>
    <xf numFmtId="38" fontId="2" fillId="0" borderId="0" xfId="3" applyFont="1" applyBorder="1" applyAlignment="1">
      <alignment horizontal="center" vertical="center"/>
    </xf>
    <xf numFmtId="38" fontId="2" fillId="0" borderId="0" xfId="3" applyFont="1" applyBorder="1" applyAlignment="1">
      <alignment horizontal="center" vertical="top"/>
    </xf>
    <xf numFmtId="38" fontId="25" fillId="0" borderId="9" xfId="3" applyFont="1" applyBorder="1" applyAlignment="1">
      <alignment horizontal="center" vertical="center"/>
    </xf>
    <xf numFmtId="0" fontId="0" fillId="0" borderId="13" xfId="0" applyFill="1" applyBorder="1" applyAlignment="1">
      <alignment horizontal="center" vertical="center" wrapText="1"/>
    </xf>
    <xf numFmtId="38" fontId="25" fillId="0" borderId="0" xfId="3" applyFont="1" applyAlignment="1">
      <alignment horizontal="right" vertical="center"/>
    </xf>
    <xf numFmtId="0" fontId="0" fillId="3" borderId="0" xfId="0" applyFill="1">
      <alignment vertical="center"/>
    </xf>
    <xf numFmtId="0" fontId="2" fillId="0" borderId="0" xfId="0" applyFont="1" applyAlignment="1">
      <alignment horizontal="right" vertical="center"/>
    </xf>
    <xf numFmtId="0" fontId="2" fillId="0" borderId="0" xfId="0" applyFont="1" applyFill="1" applyBorder="1" applyAlignment="1">
      <alignment horizontal="center" vertical="center" wrapText="1"/>
    </xf>
    <xf numFmtId="0" fontId="0" fillId="4" borderId="13" xfId="0" applyFill="1" applyBorder="1" applyAlignment="1">
      <alignment horizontal="center" vertical="center"/>
    </xf>
    <xf numFmtId="0" fontId="0" fillId="4" borderId="14" xfId="0" applyFill="1" applyBorder="1" applyAlignment="1">
      <alignment horizontal="center" vertical="center"/>
    </xf>
    <xf numFmtId="0" fontId="0" fillId="4" borderId="15" xfId="0" applyFill="1" applyBorder="1" applyAlignment="1">
      <alignment horizontal="center" vertical="center"/>
    </xf>
    <xf numFmtId="0" fontId="0" fillId="4" borderId="3"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1" xfId="0" applyFill="1" applyBorder="1" applyAlignment="1">
      <alignment horizontal="center" vertical="center" wrapText="1"/>
    </xf>
    <xf numFmtId="0" fontId="0" fillId="4" borderId="17" xfId="0" applyFill="1" applyBorder="1" applyAlignment="1">
      <alignment horizontal="center" vertical="center"/>
    </xf>
    <xf numFmtId="0" fontId="0" fillId="4" borderId="1" xfId="0" applyFill="1" applyBorder="1" applyAlignment="1">
      <alignment horizontal="center" vertical="center"/>
    </xf>
    <xf numFmtId="0" fontId="0" fillId="4" borderId="18" xfId="0" applyFill="1" applyBorder="1" applyAlignment="1">
      <alignment horizontal="center" vertical="center"/>
    </xf>
    <xf numFmtId="3" fontId="8" fillId="4" borderId="9" xfId="3" applyNumberFormat="1" applyFont="1" applyFill="1" applyBorder="1" applyAlignment="1">
      <alignment horizontal="center" vertical="center"/>
    </xf>
    <xf numFmtId="0" fontId="0" fillId="0" borderId="19" xfId="0" applyFill="1" applyBorder="1" applyAlignment="1">
      <alignment horizontal="center" vertical="center" wrapText="1"/>
    </xf>
    <xf numFmtId="0" fontId="2" fillId="0" borderId="0" xfId="0" applyFont="1" applyAlignment="1">
      <alignment horizontal="center" vertical="center"/>
    </xf>
    <xf numFmtId="0" fontId="27" fillId="0" borderId="0" xfId="0" applyFont="1">
      <alignment vertical="center"/>
    </xf>
    <xf numFmtId="176" fontId="2" fillId="0" borderId="0" xfId="0" applyNumberFormat="1" applyFont="1" applyFill="1" applyAlignment="1">
      <alignment horizontal="right" vertical="center"/>
    </xf>
    <xf numFmtId="0" fontId="27" fillId="0" borderId="0" xfId="0" applyFont="1" applyAlignment="1">
      <alignment horizontal="right" vertical="center"/>
    </xf>
    <xf numFmtId="0" fontId="27" fillId="3" borderId="0" xfId="0" applyFont="1" applyFill="1" applyAlignment="1">
      <alignment horizontal="center" vertical="center"/>
    </xf>
    <xf numFmtId="0" fontId="27" fillId="3" borderId="0" xfId="0" applyFont="1" applyFill="1">
      <alignment vertical="center"/>
    </xf>
    <xf numFmtId="0" fontId="2" fillId="3" borderId="0" xfId="0" applyFont="1" applyFill="1" applyAlignment="1">
      <alignment vertical="center"/>
    </xf>
    <xf numFmtId="0" fontId="2" fillId="3" borderId="0" xfId="1" applyNumberFormat="1" applyFont="1" applyFill="1" applyAlignment="1">
      <alignment horizontal="right" vertical="center"/>
    </xf>
    <xf numFmtId="0" fontId="2" fillId="3" borderId="0" xfId="0" applyNumberFormat="1" applyFont="1" applyFill="1" applyAlignment="1">
      <alignment horizontal="right" vertical="center"/>
    </xf>
    <xf numFmtId="0" fontId="0" fillId="0" borderId="20" xfId="0" applyBorder="1" applyAlignment="1">
      <alignment horizontal="center" vertical="center"/>
    </xf>
    <xf numFmtId="3" fontId="8" fillId="0" borderId="13" xfId="3" applyNumberFormat="1" applyFont="1" applyBorder="1" applyAlignment="1">
      <alignment horizontal="center" vertical="center"/>
    </xf>
    <xf numFmtId="0" fontId="0" fillId="0" borderId="21" xfId="0" applyBorder="1" applyAlignment="1">
      <alignment horizontal="center" vertical="center"/>
    </xf>
    <xf numFmtId="0" fontId="0" fillId="0" borderId="9" xfId="0" applyBorder="1" applyAlignment="1">
      <alignment horizontal="center" vertical="center"/>
    </xf>
    <xf numFmtId="3" fontId="28" fillId="0" borderId="0" xfId="3" applyNumberFormat="1" applyFont="1">
      <alignment vertical="center"/>
    </xf>
    <xf numFmtId="0" fontId="0" fillId="0" borderId="17" xfId="0" applyFill="1" applyBorder="1" applyAlignment="1">
      <alignment horizontal="center" vertical="center" wrapText="1"/>
    </xf>
    <xf numFmtId="0" fontId="0" fillId="0" borderId="7" xfId="0" applyFill="1" applyBorder="1" applyAlignment="1">
      <alignment horizontal="center" vertical="center" wrapText="1"/>
    </xf>
    <xf numFmtId="0" fontId="29" fillId="0" borderId="0" xfId="0" applyFont="1">
      <alignment vertical="center"/>
    </xf>
    <xf numFmtId="0" fontId="30" fillId="0" borderId="0" xfId="0" applyFont="1">
      <alignment vertical="center"/>
    </xf>
    <xf numFmtId="0" fontId="31" fillId="0" borderId="0" xfId="0" applyFont="1">
      <alignment vertical="center"/>
    </xf>
    <xf numFmtId="0" fontId="32" fillId="0" borderId="0" xfId="0" applyFont="1" applyAlignment="1">
      <alignment horizontal="right" vertical="center"/>
    </xf>
    <xf numFmtId="0" fontId="32" fillId="0" borderId="9" xfId="0" applyFont="1" applyBorder="1" applyAlignment="1">
      <alignment horizontal="center" vertical="center"/>
    </xf>
    <xf numFmtId="0" fontId="32" fillId="0" borderId="9" xfId="0" applyFont="1" applyBorder="1" applyAlignment="1">
      <alignment horizontal="center" vertical="center" wrapText="1"/>
    </xf>
    <xf numFmtId="38" fontId="32" fillId="0" borderId="9" xfId="3" applyFont="1" applyFill="1" applyBorder="1">
      <alignment vertical="center"/>
    </xf>
    <xf numFmtId="0" fontId="27" fillId="0" borderId="0" xfId="0" applyFont="1" applyFill="1">
      <alignment vertical="center"/>
    </xf>
    <xf numFmtId="0" fontId="27" fillId="0" borderId="0" xfId="0" applyFont="1" applyFill="1" applyAlignment="1">
      <alignment horizontal="center" vertical="center"/>
    </xf>
    <xf numFmtId="38" fontId="27" fillId="4" borderId="9" xfId="3" applyFont="1" applyFill="1" applyBorder="1">
      <alignment vertical="center"/>
    </xf>
    <xf numFmtId="38" fontId="27" fillId="0" borderId="13" xfId="3" applyFont="1" applyFill="1" applyBorder="1">
      <alignment vertical="center"/>
    </xf>
    <xf numFmtId="0" fontId="27" fillId="0" borderId="0" xfId="0" applyFont="1" applyAlignment="1">
      <alignment horizontal="center" vertical="center"/>
    </xf>
    <xf numFmtId="0" fontId="30" fillId="0" borderId="0" xfId="0" applyFont="1" applyAlignment="1">
      <alignment horizontal="left" vertical="center"/>
    </xf>
    <xf numFmtId="0" fontId="27" fillId="0" borderId="0" xfId="0" applyFont="1" applyBorder="1">
      <alignment vertical="center"/>
    </xf>
    <xf numFmtId="0" fontId="27" fillId="0" borderId="0" xfId="0" applyFont="1" applyAlignment="1">
      <alignment horizontal="left" vertical="center"/>
    </xf>
    <xf numFmtId="0" fontId="32" fillId="0" borderId="0" xfId="0" applyFont="1" applyFill="1" applyBorder="1">
      <alignment vertical="center"/>
    </xf>
    <xf numFmtId="38" fontId="27" fillId="0" borderId="0" xfId="0" applyNumberFormat="1" applyFont="1" applyFill="1" applyBorder="1">
      <alignment vertical="center"/>
    </xf>
    <xf numFmtId="0" fontId="32" fillId="0" borderId="9" xfId="0" applyFont="1" applyBorder="1" applyAlignment="1">
      <alignment horizontal="center" vertical="center" wrapText="1" shrinkToFit="1"/>
    </xf>
    <xf numFmtId="38" fontId="32" fillId="4" borderId="9" xfId="3" applyFont="1" applyFill="1" applyBorder="1">
      <alignment vertical="center"/>
    </xf>
    <xf numFmtId="0" fontId="33" fillId="0" borderId="0" xfId="0" applyFont="1">
      <alignment vertical="center"/>
    </xf>
    <xf numFmtId="0" fontId="34" fillId="5" borderId="60" xfId="0" applyFont="1" applyFill="1" applyBorder="1" applyAlignment="1">
      <alignment horizontal="right" vertical="center"/>
    </xf>
    <xf numFmtId="0" fontId="34" fillId="5" borderId="61" xfId="0" applyFont="1" applyFill="1" applyBorder="1">
      <alignment vertical="center"/>
    </xf>
    <xf numFmtId="0" fontId="34" fillId="5" borderId="62" xfId="0" applyFont="1" applyFill="1" applyBorder="1">
      <alignment vertical="center"/>
    </xf>
    <xf numFmtId="0" fontId="34" fillId="5" borderId="63" xfId="0" applyFont="1" applyFill="1" applyBorder="1" applyAlignment="1">
      <alignment horizontal="right" vertical="top" wrapText="1"/>
    </xf>
    <xf numFmtId="0" fontId="34" fillId="5" borderId="63" xfId="0" applyFont="1" applyFill="1" applyBorder="1" applyAlignment="1">
      <alignment horizontal="right" vertical="top"/>
    </xf>
    <xf numFmtId="0" fontId="34" fillId="5" borderId="0" xfId="0" applyFont="1" applyFill="1" applyBorder="1">
      <alignment vertical="center"/>
    </xf>
    <xf numFmtId="0" fontId="35" fillId="0" borderId="0" xfId="0" applyFont="1" applyAlignment="1">
      <alignment horizontal="right" vertical="center"/>
    </xf>
    <xf numFmtId="0" fontId="36" fillId="0" borderId="2" xfId="0" applyFont="1" applyBorder="1" applyAlignment="1">
      <alignment horizontal="center" vertical="center"/>
    </xf>
    <xf numFmtId="0" fontId="0" fillId="0" borderId="22" xfId="0" applyBorder="1" applyAlignment="1">
      <alignment horizontal="center" vertical="center" wrapText="1"/>
    </xf>
    <xf numFmtId="0" fontId="0" fillId="0" borderId="23" xfId="0" applyBorder="1" applyAlignment="1">
      <alignment vertical="center" textRotation="255"/>
    </xf>
    <xf numFmtId="0" fontId="0" fillId="0" borderId="23" xfId="0" applyBorder="1" applyAlignment="1">
      <alignment horizontal="center" vertical="center" textRotation="255"/>
    </xf>
    <xf numFmtId="0" fontId="0" fillId="0" borderId="24" xfId="0" applyBorder="1" applyAlignment="1">
      <alignment vertical="center" textRotation="255"/>
    </xf>
    <xf numFmtId="0" fontId="0" fillId="4" borderId="18" xfId="0" applyFill="1" applyBorder="1" applyAlignment="1">
      <alignment horizontal="center" vertical="center" wrapText="1"/>
    </xf>
    <xf numFmtId="0" fontId="0" fillId="4" borderId="16" xfId="0" applyFill="1" applyBorder="1" applyAlignment="1">
      <alignment horizontal="center" vertical="center"/>
    </xf>
    <xf numFmtId="0" fontId="0" fillId="0" borderId="0" xfId="0" applyFill="1" applyBorder="1" applyAlignment="1">
      <alignment horizontal="right" vertical="center" wrapText="1"/>
    </xf>
    <xf numFmtId="0" fontId="0" fillId="0" borderId="25" xfId="0" applyFill="1" applyBorder="1" applyAlignment="1">
      <alignment horizontal="center" vertical="center" wrapText="1"/>
    </xf>
    <xf numFmtId="0" fontId="0" fillId="0" borderId="0" xfId="0" applyFill="1" applyBorder="1" applyAlignment="1">
      <alignment horizontal="center" vertical="center" wrapText="1"/>
    </xf>
    <xf numFmtId="178" fontId="25" fillId="0" borderId="0" xfId="3" applyNumberFormat="1" applyFont="1" applyFill="1" applyBorder="1" applyAlignment="1">
      <alignment horizontal="right" vertical="center"/>
    </xf>
    <xf numFmtId="178" fontId="25" fillId="0" borderId="25" xfId="3" applyNumberFormat="1" applyFont="1" applyFill="1" applyBorder="1" applyAlignment="1">
      <alignment horizontal="right" vertical="center"/>
    </xf>
    <xf numFmtId="0" fontId="0" fillId="4" borderId="9" xfId="0" applyFill="1" applyBorder="1" applyAlignment="1">
      <alignment horizontal="center" vertical="center" wrapText="1"/>
    </xf>
    <xf numFmtId="0" fontId="0" fillId="6" borderId="2" xfId="0" applyFont="1" applyFill="1" applyBorder="1" applyAlignment="1">
      <alignment horizontal="center" vertical="center"/>
    </xf>
    <xf numFmtId="0" fontId="27" fillId="4" borderId="9" xfId="0" applyFont="1" applyFill="1" applyBorder="1">
      <alignment vertical="center"/>
    </xf>
    <xf numFmtId="38" fontId="11" fillId="4" borderId="9" xfId="3" applyFont="1" applyFill="1" applyBorder="1">
      <alignment vertical="center"/>
    </xf>
    <xf numFmtId="176" fontId="27" fillId="4" borderId="9" xfId="1" applyNumberFormat="1" applyFont="1" applyFill="1" applyBorder="1">
      <alignment vertical="center"/>
    </xf>
    <xf numFmtId="38" fontId="27" fillId="4" borderId="26" xfId="0" applyNumberFormat="1" applyFont="1" applyFill="1" applyBorder="1">
      <alignment vertical="center"/>
    </xf>
    <xf numFmtId="0" fontId="32" fillId="0" borderId="9" xfId="0" applyFont="1" applyFill="1" applyBorder="1">
      <alignment vertical="center"/>
    </xf>
    <xf numFmtId="176" fontId="32" fillId="0" borderId="9" xfId="1" applyNumberFormat="1" applyFont="1" applyFill="1" applyBorder="1">
      <alignment vertical="center"/>
    </xf>
    <xf numFmtId="49" fontId="9" fillId="0" borderId="27" xfId="0" applyNumberFormat="1" applyFont="1" applyFill="1" applyBorder="1" applyAlignment="1">
      <alignment horizontal="right" vertical="center"/>
    </xf>
    <xf numFmtId="0" fontId="33" fillId="0" borderId="23" xfId="0" applyFont="1" applyFill="1" applyBorder="1">
      <alignment vertical="center"/>
    </xf>
    <xf numFmtId="0" fontId="33" fillId="0" borderId="23" xfId="0" applyFont="1" applyFill="1" applyBorder="1" applyAlignment="1">
      <alignment vertical="center" shrinkToFit="1"/>
    </xf>
    <xf numFmtId="38" fontId="10" fillId="0" borderId="23" xfId="3" applyFont="1" applyFill="1" applyBorder="1">
      <alignment vertical="center"/>
    </xf>
    <xf numFmtId="0" fontId="33" fillId="0" borderId="28" xfId="0" applyFont="1" applyFill="1" applyBorder="1">
      <alignment vertical="center"/>
    </xf>
    <xf numFmtId="176" fontId="28" fillId="0" borderId="64" xfId="3" applyNumberFormat="1" applyFont="1" applyFill="1" applyBorder="1" applyAlignment="1">
      <alignment horizontal="center" vertical="center"/>
    </xf>
    <xf numFmtId="0" fontId="0" fillId="3" borderId="0" xfId="0" applyFill="1" applyProtection="1">
      <alignment vertical="center"/>
      <protection locked="0"/>
    </xf>
    <xf numFmtId="177" fontId="32" fillId="0" borderId="9" xfId="0" applyNumberFormat="1" applyFont="1" applyFill="1" applyBorder="1">
      <alignment vertical="center"/>
    </xf>
    <xf numFmtId="0" fontId="0" fillId="0" borderId="9" xfId="0" applyBorder="1">
      <alignment vertical="center"/>
    </xf>
    <xf numFmtId="0" fontId="0" fillId="0" borderId="13" xfId="0" applyBorder="1">
      <alignment vertical="center"/>
    </xf>
    <xf numFmtId="0" fontId="0" fillId="0" borderId="15" xfId="0" applyBorder="1">
      <alignment vertical="center"/>
    </xf>
    <xf numFmtId="0" fontId="0" fillId="0" borderId="9" xfId="0" applyBorder="1" applyAlignment="1">
      <alignment vertical="center" shrinkToFit="1"/>
    </xf>
    <xf numFmtId="0" fontId="0" fillId="0" borderId="13" xfId="0" applyBorder="1" applyAlignment="1">
      <alignment horizontal="left" vertical="center" wrapText="1"/>
    </xf>
    <xf numFmtId="0" fontId="0" fillId="0" borderId="0" xfId="0" applyBorder="1" applyAlignment="1">
      <alignment horizontal="left" vertical="top" wrapText="1"/>
    </xf>
    <xf numFmtId="0" fontId="0" fillId="0" borderId="9" xfId="0" applyFill="1" applyBorder="1">
      <alignment vertical="center"/>
    </xf>
    <xf numFmtId="0" fontId="0" fillId="0" borderId="0" xfId="0" applyFill="1" applyBorder="1">
      <alignment vertical="center"/>
    </xf>
    <xf numFmtId="0" fontId="0" fillId="0" borderId="13" xfId="0" applyFill="1" applyBorder="1">
      <alignment vertical="center"/>
    </xf>
    <xf numFmtId="0" fontId="0" fillId="0" borderId="15" xfId="0" applyFill="1" applyBorder="1">
      <alignment vertical="center"/>
    </xf>
    <xf numFmtId="0" fontId="0" fillId="0" borderId="14" xfId="0" applyFill="1" applyBorder="1">
      <alignment vertical="center"/>
    </xf>
    <xf numFmtId="0" fontId="0" fillId="0" borderId="0" xfId="0" applyAlignment="1"/>
    <xf numFmtId="0" fontId="0" fillId="0" borderId="0" xfId="0" applyFont="1" applyBorder="1" applyAlignment="1">
      <alignment vertical="top"/>
    </xf>
    <xf numFmtId="0" fontId="37" fillId="0" borderId="1"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1" xfId="0" applyFont="1" applyBorder="1" applyAlignment="1">
      <alignment horizontal="left" vertical="center" wrapText="1"/>
    </xf>
    <xf numFmtId="0" fontId="37" fillId="0" borderId="2" xfId="0" applyFont="1" applyBorder="1" applyAlignment="1">
      <alignment horizontal="left" vertical="center" wrapText="1"/>
    </xf>
    <xf numFmtId="0" fontId="37" fillId="0" borderId="5"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7" fillId="0" borderId="6"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0" xfId="0" applyFont="1" applyBorder="1" applyAlignment="1">
      <alignment horizontal="center" vertical="center" wrapText="1"/>
    </xf>
    <xf numFmtId="0" fontId="15" fillId="0" borderId="6" xfId="0" applyFont="1" applyBorder="1" applyAlignment="1">
      <alignment horizontal="center" vertical="center" wrapText="1"/>
    </xf>
    <xf numFmtId="0" fontId="37" fillId="0" borderId="0" xfId="0" applyFont="1" applyBorder="1" applyAlignment="1">
      <alignment horizontal="left" vertical="center" wrapText="1"/>
    </xf>
    <xf numFmtId="38" fontId="33" fillId="4" borderId="23" xfId="0" applyNumberFormat="1" applyFont="1" applyFill="1" applyBorder="1">
      <alignment vertical="center"/>
    </xf>
    <xf numFmtId="0" fontId="0" fillId="6" borderId="29" xfId="0" applyFont="1" applyFill="1" applyBorder="1">
      <alignment vertical="center"/>
    </xf>
    <xf numFmtId="0" fontId="0" fillId="6" borderId="30" xfId="0" applyFont="1" applyFill="1" applyBorder="1">
      <alignment vertical="center"/>
    </xf>
    <xf numFmtId="38" fontId="33" fillId="0" borderId="23" xfId="3" applyFont="1" applyFill="1" applyBorder="1">
      <alignment vertical="center"/>
    </xf>
    <xf numFmtId="0" fontId="0" fillId="0" borderId="22" xfId="0" applyFill="1" applyBorder="1" applyAlignment="1">
      <alignment horizontal="center" vertical="center" wrapText="1"/>
    </xf>
    <xf numFmtId="0" fontId="0" fillId="0" borderId="22" xfId="0" applyFont="1" applyFill="1" applyBorder="1" applyAlignment="1">
      <alignment horizontal="center" vertical="center" wrapText="1"/>
    </xf>
    <xf numFmtId="178" fontId="0" fillId="0" borderId="0" xfId="0" applyNumberFormat="1">
      <alignment vertical="center"/>
    </xf>
    <xf numFmtId="0" fontId="0" fillId="0" borderId="2" xfId="0" applyFill="1" applyBorder="1" applyAlignment="1">
      <alignment horizontal="center" vertical="center"/>
    </xf>
    <xf numFmtId="0" fontId="0" fillId="0" borderId="16" xfId="0" applyFill="1" applyBorder="1" applyAlignment="1">
      <alignment horizontal="center" vertical="center"/>
    </xf>
    <xf numFmtId="0" fontId="0" fillId="6" borderId="16" xfId="0" applyFill="1" applyBorder="1" applyAlignment="1">
      <alignment horizontal="center" vertical="center"/>
    </xf>
    <xf numFmtId="0" fontId="27" fillId="0" borderId="16" xfId="0" applyFont="1" applyBorder="1" applyAlignment="1">
      <alignment horizontal="center" vertical="center"/>
    </xf>
    <xf numFmtId="49" fontId="27" fillId="0" borderId="16" xfId="0" applyNumberFormat="1" applyFont="1" applyBorder="1" applyAlignment="1">
      <alignment horizontal="center" vertical="center"/>
    </xf>
    <xf numFmtId="0" fontId="13" fillId="0" borderId="9" xfId="0" applyFont="1" applyBorder="1" applyAlignment="1">
      <alignment horizontal="center" vertical="center" wrapText="1" shrinkToFit="1"/>
    </xf>
    <xf numFmtId="0" fontId="0" fillId="0" borderId="13" xfId="0" applyFill="1" applyBorder="1" applyAlignment="1">
      <alignment horizontal="left" vertical="top" shrinkToFit="1"/>
    </xf>
    <xf numFmtId="179" fontId="29" fillId="4" borderId="31" xfId="3" applyNumberFormat="1" applyFont="1" applyFill="1" applyBorder="1" applyAlignment="1">
      <alignment horizontal="right" vertical="center"/>
    </xf>
    <xf numFmtId="179" fontId="29" fillId="4" borderId="32" xfId="3" applyNumberFormat="1" applyFont="1" applyFill="1" applyBorder="1" applyAlignment="1">
      <alignment horizontal="right" vertical="center"/>
    </xf>
    <xf numFmtId="179" fontId="29" fillId="4" borderId="33" xfId="3" applyNumberFormat="1" applyFont="1" applyFill="1" applyBorder="1" applyAlignment="1">
      <alignment horizontal="right" vertical="center"/>
    </xf>
    <xf numFmtId="179" fontId="29" fillId="4" borderId="34" xfId="3" applyNumberFormat="1" applyFont="1" applyFill="1" applyBorder="1" applyAlignment="1">
      <alignment horizontal="right" vertical="center"/>
    </xf>
    <xf numFmtId="0" fontId="0" fillId="3" borderId="0" xfId="0" applyFont="1" applyFill="1">
      <alignment vertical="center"/>
    </xf>
    <xf numFmtId="3" fontId="8" fillId="4" borderId="21" xfId="3" applyNumberFormat="1" applyFont="1" applyFill="1" applyBorder="1" applyAlignment="1">
      <alignment horizontal="center" vertical="center"/>
    </xf>
    <xf numFmtId="38" fontId="25" fillId="0" borderId="25" xfId="3" applyFont="1" applyBorder="1" applyAlignment="1">
      <alignment vertical="center"/>
    </xf>
    <xf numFmtId="0" fontId="0" fillId="0" borderId="25" xfId="0" applyBorder="1" applyAlignment="1">
      <alignment vertical="center"/>
    </xf>
    <xf numFmtId="0" fontId="0" fillId="0" borderId="25" xfId="0" applyBorder="1" applyAlignment="1">
      <alignment vertical="top"/>
    </xf>
    <xf numFmtId="0" fontId="0" fillId="0" borderId="35" xfId="0" applyBorder="1" applyAlignment="1">
      <alignment vertical="top"/>
    </xf>
    <xf numFmtId="0" fontId="0" fillId="0" borderId="0" xfId="0" applyBorder="1" applyAlignment="1">
      <alignment vertical="center"/>
    </xf>
    <xf numFmtId="38" fontId="0" fillId="4" borderId="0" xfId="0" applyNumberFormat="1" applyFill="1" applyBorder="1" applyAlignment="1">
      <alignment vertical="center"/>
    </xf>
    <xf numFmtId="0" fontId="0" fillId="0" borderId="36" xfId="0" applyBorder="1" applyAlignment="1">
      <alignment vertical="top"/>
    </xf>
    <xf numFmtId="0" fontId="0" fillId="0" borderId="0" xfId="0" applyBorder="1" applyAlignment="1">
      <alignment vertical="top"/>
    </xf>
    <xf numFmtId="0" fontId="0" fillId="0" borderId="37" xfId="0" applyBorder="1" applyAlignment="1">
      <alignment vertical="top"/>
    </xf>
    <xf numFmtId="0" fontId="0" fillId="0" borderId="38" xfId="0" applyBorder="1" applyAlignment="1">
      <alignment vertical="top"/>
    </xf>
    <xf numFmtId="0" fontId="0" fillId="0" borderId="39" xfId="0" applyBorder="1" applyAlignment="1">
      <alignment vertical="top"/>
    </xf>
    <xf numFmtId="0" fontId="0" fillId="0" borderId="40" xfId="0" applyBorder="1" applyAlignment="1">
      <alignment vertical="top"/>
    </xf>
    <xf numFmtId="0" fontId="0" fillId="0" borderId="41" xfId="0" applyBorder="1" applyAlignment="1">
      <alignment vertical="top"/>
    </xf>
    <xf numFmtId="0" fontId="0" fillId="2" borderId="9" xfId="0" applyFill="1" applyBorder="1">
      <alignment vertical="center"/>
    </xf>
    <xf numFmtId="0" fontId="0" fillId="2" borderId="3" xfId="0" applyFill="1" applyBorder="1">
      <alignment vertical="center"/>
    </xf>
    <xf numFmtId="0" fontId="0" fillId="2" borderId="7" xfId="0" applyFill="1" applyBorder="1">
      <alignment vertical="center"/>
    </xf>
    <xf numFmtId="0" fontId="0" fillId="2" borderId="13" xfId="0" applyFill="1" applyBorder="1">
      <alignment vertical="center"/>
    </xf>
    <xf numFmtId="0" fontId="0" fillId="2" borderId="15" xfId="0" applyFill="1" applyBorder="1">
      <alignment vertical="center"/>
    </xf>
    <xf numFmtId="0" fontId="0" fillId="2" borderId="0" xfId="0" applyFill="1" applyBorder="1">
      <alignment vertical="center"/>
    </xf>
    <xf numFmtId="0" fontId="0" fillId="2" borderId="0" xfId="0" applyFill="1" applyBorder="1" applyAlignment="1">
      <alignment vertical="center" wrapText="1"/>
    </xf>
    <xf numFmtId="180" fontId="33" fillId="0" borderId="23" xfId="0" applyNumberFormat="1" applyFont="1" applyFill="1" applyBorder="1">
      <alignment vertical="center"/>
    </xf>
    <xf numFmtId="0" fontId="0" fillId="2" borderId="9" xfId="0" applyFill="1" applyBorder="1" applyAlignment="1">
      <alignment vertical="center" wrapText="1"/>
    </xf>
    <xf numFmtId="0" fontId="34" fillId="5" borderId="65" xfId="0" applyFont="1" applyFill="1" applyBorder="1" applyAlignment="1">
      <alignment horizontal="right" vertical="top"/>
    </xf>
    <xf numFmtId="0" fontId="0" fillId="6" borderId="0" xfId="0" applyFont="1" applyFill="1" applyBorder="1" applyAlignment="1">
      <alignment horizontal="center" vertical="center"/>
    </xf>
    <xf numFmtId="0" fontId="0" fillId="6" borderId="0" xfId="0" applyFill="1" applyBorder="1" applyAlignment="1">
      <alignment horizontal="center" vertical="center"/>
    </xf>
    <xf numFmtId="49" fontId="27" fillId="0" borderId="0" xfId="0" applyNumberFormat="1" applyFont="1" applyBorder="1" applyAlignment="1">
      <alignment horizontal="center" vertical="center"/>
    </xf>
    <xf numFmtId="0" fontId="34" fillId="5" borderId="0" xfId="0" applyFont="1" applyFill="1" applyBorder="1" applyAlignment="1">
      <alignment horizontal="right" vertical="center"/>
    </xf>
    <xf numFmtId="0" fontId="34" fillId="5" borderId="0" xfId="0" applyFont="1" applyFill="1" applyBorder="1" applyAlignment="1">
      <alignment horizontal="right" vertical="top" wrapText="1"/>
    </xf>
    <xf numFmtId="0" fontId="34" fillId="5" borderId="0" xfId="0" applyFont="1" applyFill="1" applyBorder="1" applyAlignment="1">
      <alignment horizontal="right" vertical="top"/>
    </xf>
    <xf numFmtId="0" fontId="34" fillId="5" borderId="0" xfId="0" applyFont="1" applyFill="1" applyBorder="1" applyAlignment="1">
      <alignment vertical="top" wrapText="1"/>
    </xf>
    <xf numFmtId="0" fontId="27" fillId="0" borderId="9" xfId="0" applyFont="1" applyFill="1" applyBorder="1">
      <alignment vertical="center"/>
    </xf>
    <xf numFmtId="0" fontId="27" fillId="0" borderId="9" xfId="0" applyFont="1" applyBorder="1">
      <alignment vertical="center"/>
    </xf>
    <xf numFmtId="0" fontId="27" fillId="0" borderId="3" xfId="0" applyFont="1" applyBorder="1">
      <alignment vertical="center"/>
    </xf>
    <xf numFmtId="0" fontId="27" fillId="0" borderId="13" xfId="0" applyFont="1" applyBorder="1">
      <alignment vertical="center"/>
    </xf>
    <xf numFmtId="0" fontId="27" fillId="0" borderId="7" xfId="0" applyFont="1" applyBorder="1">
      <alignment vertical="center"/>
    </xf>
    <xf numFmtId="0" fontId="27" fillId="0" borderId="9" xfId="0" applyFont="1" applyFill="1" applyBorder="1" applyAlignment="1">
      <alignment vertical="center" shrinkToFit="1"/>
    </xf>
    <xf numFmtId="0" fontId="0" fillId="0" borderId="9" xfId="0" applyBorder="1" applyAlignment="1">
      <alignment horizontal="center" vertical="center"/>
    </xf>
    <xf numFmtId="38" fontId="25" fillId="0" borderId="9" xfId="3" applyFont="1" applyBorder="1" applyAlignment="1">
      <alignment horizontal="center" vertical="center"/>
    </xf>
    <xf numFmtId="38" fontId="25" fillId="0" borderId="0" xfId="3" applyFont="1" applyFill="1" applyBorder="1" applyAlignment="1">
      <alignment vertical="center"/>
    </xf>
    <xf numFmtId="38" fontId="38" fillId="4" borderId="23" xfId="0" applyNumberFormat="1" applyFont="1" applyFill="1" applyBorder="1">
      <alignment vertical="center"/>
    </xf>
    <xf numFmtId="0" fontId="27" fillId="0" borderId="0" xfId="0" applyFont="1" applyAlignment="1"/>
    <xf numFmtId="38" fontId="27" fillId="0" borderId="25" xfId="3" applyFont="1" applyBorder="1" applyAlignment="1">
      <alignment vertical="center"/>
    </xf>
    <xf numFmtId="0" fontId="27" fillId="0" borderId="25" xfId="0" applyFont="1" applyBorder="1" applyAlignment="1">
      <alignment vertical="center"/>
    </xf>
    <xf numFmtId="0" fontId="27" fillId="0" borderId="25" xfId="0" applyFont="1" applyBorder="1" applyAlignment="1">
      <alignment vertical="top"/>
    </xf>
    <xf numFmtId="0" fontId="27" fillId="0" borderId="35" xfId="0" applyFont="1" applyBorder="1" applyAlignment="1">
      <alignment vertical="top"/>
    </xf>
    <xf numFmtId="38" fontId="27" fillId="0" borderId="0" xfId="3" applyFont="1" applyFill="1" applyBorder="1" applyAlignment="1">
      <alignment vertical="center"/>
    </xf>
    <xf numFmtId="0" fontId="27" fillId="0" borderId="0" xfId="0" applyFont="1" applyBorder="1" applyAlignment="1">
      <alignment vertical="center"/>
    </xf>
    <xf numFmtId="38" fontId="27" fillId="4" borderId="0" xfId="0" applyNumberFormat="1" applyFont="1" applyFill="1" applyBorder="1" applyAlignment="1">
      <alignment vertical="center"/>
    </xf>
    <xf numFmtId="0" fontId="27" fillId="0" borderId="36" xfId="0" applyFont="1" applyBorder="1" applyAlignment="1">
      <alignment vertical="top"/>
    </xf>
    <xf numFmtId="0" fontId="27" fillId="0" borderId="0" xfId="0" applyFont="1" applyBorder="1" applyAlignment="1">
      <alignment vertical="top"/>
    </xf>
    <xf numFmtId="0" fontId="27" fillId="0" borderId="37" xfId="0" applyFont="1" applyBorder="1" applyAlignment="1">
      <alignment vertical="top"/>
    </xf>
    <xf numFmtId="0" fontId="27" fillId="0" borderId="38" xfId="0" applyFont="1" applyBorder="1" applyAlignment="1">
      <alignment vertical="top"/>
    </xf>
    <xf numFmtId="0" fontId="27" fillId="0" borderId="39" xfId="0" applyFont="1" applyBorder="1" applyAlignment="1">
      <alignment vertical="top"/>
    </xf>
    <xf numFmtId="0" fontId="2" fillId="0" borderId="0" xfId="0" applyFont="1">
      <alignment vertical="center"/>
    </xf>
    <xf numFmtId="0" fontId="2" fillId="0" borderId="0" xfId="0" applyFont="1" applyAlignment="1">
      <alignment vertical="center"/>
    </xf>
    <xf numFmtId="0" fontId="2" fillId="0" borderId="0" xfId="0" applyFont="1" applyAlignment="1">
      <alignment vertical="top" wrapText="1"/>
    </xf>
    <xf numFmtId="0" fontId="2" fillId="0" borderId="0" xfId="0" applyFont="1" applyAlignment="1">
      <alignment horizontal="left" vertical="top" wrapText="1"/>
    </xf>
    <xf numFmtId="0" fontId="22" fillId="0" borderId="0" xfId="0" applyFont="1" applyAlignment="1">
      <alignment horizontal="center" vertical="center"/>
    </xf>
    <xf numFmtId="0" fontId="0" fillId="2" borderId="9" xfId="0" applyFill="1" applyBorder="1" applyAlignment="1">
      <alignment vertical="center" wrapText="1"/>
    </xf>
    <xf numFmtId="0" fontId="0" fillId="0" borderId="13" xfId="0" applyFill="1" applyBorder="1" applyAlignment="1">
      <alignment vertical="center" wrapText="1"/>
    </xf>
    <xf numFmtId="0" fontId="0" fillId="0" borderId="15" xfId="0" applyFill="1" applyBorder="1" applyAlignment="1">
      <alignment vertical="center" wrapText="1"/>
    </xf>
    <xf numFmtId="0" fontId="27" fillId="0" borderId="13" xfId="0" applyFont="1" applyFill="1" applyBorder="1" applyAlignment="1">
      <alignment vertical="center" wrapText="1"/>
    </xf>
    <xf numFmtId="0" fontId="27" fillId="0" borderId="15" xfId="0" applyFont="1" applyFill="1" applyBorder="1" applyAlignment="1">
      <alignment vertical="center" wrapText="1"/>
    </xf>
    <xf numFmtId="0" fontId="17" fillId="0" borderId="0" xfId="0" applyFont="1" applyAlignment="1">
      <alignment horizontal="center" vertical="center"/>
    </xf>
    <xf numFmtId="0" fontId="27" fillId="0" borderId="13" xfId="0" applyFont="1" applyBorder="1" applyAlignment="1">
      <alignment horizontal="left" vertical="top" wrapText="1"/>
    </xf>
    <xf numFmtId="0" fontId="27" fillId="0" borderId="15" xfId="0" applyFont="1" applyBorder="1" applyAlignment="1">
      <alignment horizontal="left" vertical="top" wrapText="1"/>
    </xf>
    <xf numFmtId="0" fontId="0" fillId="0" borderId="13" xfId="0" applyBorder="1" applyAlignment="1">
      <alignment horizontal="left" vertical="top" wrapText="1"/>
    </xf>
    <xf numFmtId="0" fontId="0" fillId="0" borderId="15" xfId="0" applyBorder="1" applyAlignment="1">
      <alignment horizontal="left" vertical="top" wrapText="1"/>
    </xf>
    <xf numFmtId="38" fontId="39" fillId="4" borderId="66" xfId="0" applyNumberFormat="1" applyFont="1" applyFill="1" applyBorder="1" applyAlignment="1">
      <alignment horizontal="center" vertical="center"/>
    </xf>
    <xf numFmtId="38" fontId="39" fillId="4" borderId="67" xfId="0" applyNumberFormat="1" applyFont="1" applyFill="1" applyBorder="1" applyAlignment="1">
      <alignment horizontal="center" vertical="center"/>
    </xf>
    <xf numFmtId="0" fontId="34" fillId="5" borderId="0" xfId="0" applyFont="1" applyFill="1" applyBorder="1" applyAlignment="1">
      <alignment horizontal="left" vertical="top" wrapText="1"/>
    </xf>
    <xf numFmtId="0" fontId="27" fillId="0" borderId="42" xfId="0" applyFont="1" applyBorder="1" applyAlignment="1">
      <alignment horizontal="right" vertical="center" wrapText="1"/>
    </xf>
    <xf numFmtId="0" fontId="27" fillId="0" borderId="25" xfId="0" applyFont="1" applyBorder="1" applyAlignment="1">
      <alignment horizontal="right" vertical="center" wrapText="1"/>
    </xf>
    <xf numFmtId="0" fontId="0" fillId="0" borderId="43" xfId="0" applyFont="1" applyFill="1" applyBorder="1" applyAlignment="1">
      <alignment horizontal="center" vertical="center" textRotation="255"/>
    </xf>
    <xf numFmtId="0" fontId="0" fillId="0" borderId="9" xfId="0" applyFont="1" applyFill="1" applyBorder="1" applyAlignment="1">
      <alignment horizontal="center" vertical="center" textRotation="255"/>
    </xf>
    <xf numFmtId="0" fontId="0" fillId="0" borderId="22" xfId="0" applyFont="1" applyFill="1" applyBorder="1" applyAlignment="1">
      <alignment horizontal="center" vertical="center" textRotation="255"/>
    </xf>
    <xf numFmtId="0" fontId="0" fillId="0" borderId="44" xfId="0" applyBorder="1" applyAlignment="1">
      <alignment horizontal="center" vertical="center" wrapText="1"/>
    </xf>
    <xf numFmtId="0" fontId="0" fillId="0" borderId="45" xfId="0" applyFont="1" applyBorder="1" applyAlignment="1">
      <alignment horizontal="center" vertical="center" wrapText="1"/>
    </xf>
    <xf numFmtId="0" fontId="0" fillId="0" borderId="27" xfId="0" applyFont="1" applyBorder="1" applyAlignment="1">
      <alignment horizontal="center" vertical="center" wrapText="1"/>
    </xf>
    <xf numFmtId="0" fontId="0" fillId="0" borderId="46" xfId="0" applyFont="1" applyBorder="1" applyAlignment="1">
      <alignment horizontal="center" vertical="center" wrapText="1"/>
    </xf>
    <xf numFmtId="0" fontId="0" fillId="0" borderId="14" xfId="0" applyFont="1" applyBorder="1" applyAlignment="1">
      <alignment horizontal="center" vertical="center" wrapText="1"/>
    </xf>
    <xf numFmtId="0" fontId="0" fillId="0" borderId="23" xfId="0" applyFont="1" applyBorder="1" applyAlignment="1">
      <alignment horizontal="center" vertical="center" wrapText="1"/>
    </xf>
    <xf numFmtId="0" fontId="0" fillId="0" borderId="46" xfId="0" applyFont="1" applyFill="1" applyBorder="1" applyAlignment="1">
      <alignment horizontal="center" vertical="center" textRotation="255" wrapText="1"/>
    </xf>
    <xf numFmtId="0" fontId="0" fillId="0" borderId="14" xfId="0" applyFont="1" applyFill="1" applyBorder="1" applyAlignment="1">
      <alignment horizontal="center" vertical="center" textRotation="255" wrapText="1"/>
    </xf>
    <xf numFmtId="0" fontId="0" fillId="0" borderId="23" xfId="0" applyFont="1" applyFill="1" applyBorder="1" applyAlignment="1">
      <alignment horizontal="center" vertical="center" textRotation="255" wrapText="1"/>
    </xf>
    <xf numFmtId="0" fontId="0" fillId="0" borderId="47" xfId="0" applyFont="1" applyBorder="1" applyAlignment="1">
      <alignment horizontal="left" vertical="top"/>
    </xf>
    <xf numFmtId="0" fontId="0" fillId="0" borderId="48" xfId="0" applyFont="1" applyBorder="1" applyAlignment="1">
      <alignment horizontal="left" vertical="top"/>
    </xf>
    <xf numFmtId="0" fontId="0" fillId="0" borderId="49" xfId="0" applyFont="1" applyBorder="1" applyAlignment="1">
      <alignment horizontal="left" vertical="top"/>
    </xf>
    <xf numFmtId="0" fontId="0" fillId="0" borderId="46" xfId="0" applyFill="1" applyBorder="1" applyAlignment="1">
      <alignment horizontal="center" vertical="center" textRotation="255" wrapText="1"/>
    </xf>
    <xf numFmtId="0" fontId="0" fillId="0" borderId="14" xfId="0" applyFill="1" applyBorder="1" applyAlignment="1">
      <alignment horizontal="center" vertical="center" textRotation="255" wrapText="1"/>
    </xf>
    <xf numFmtId="0" fontId="0" fillId="0" borderId="23" xfId="0" applyFill="1" applyBorder="1" applyAlignment="1">
      <alignment horizontal="center" vertical="center" textRotation="255" wrapText="1"/>
    </xf>
    <xf numFmtId="0" fontId="0" fillId="0" borderId="47" xfId="0" applyBorder="1" applyAlignment="1">
      <alignment horizontal="left" vertical="top"/>
    </xf>
    <xf numFmtId="0" fontId="0" fillId="0" borderId="43" xfId="0" applyFont="1" applyBorder="1" applyAlignment="1">
      <alignment horizontal="center" vertical="center"/>
    </xf>
    <xf numFmtId="0" fontId="0" fillId="0" borderId="50" xfId="0" applyFont="1" applyBorder="1" applyAlignment="1">
      <alignment horizontal="center" vertical="center"/>
    </xf>
    <xf numFmtId="0" fontId="0" fillId="6" borderId="13" xfId="0" applyFill="1" applyBorder="1" applyAlignment="1">
      <alignment horizontal="center" vertical="center" wrapText="1"/>
    </xf>
    <xf numFmtId="0" fontId="0" fillId="6" borderId="23" xfId="0" applyFont="1" applyFill="1" applyBorder="1" applyAlignment="1">
      <alignment horizontal="center" vertical="center" wrapText="1"/>
    </xf>
    <xf numFmtId="0" fontId="0" fillId="0" borderId="9" xfId="0" applyBorder="1" applyAlignment="1">
      <alignment horizontal="center" vertical="center"/>
    </xf>
    <xf numFmtId="0" fontId="0" fillId="0" borderId="9" xfId="0" applyFont="1" applyBorder="1" applyAlignment="1">
      <alignment horizontal="center" vertical="center"/>
    </xf>
    <xf numFmtId="0" fontId="0" fillId="0" borderId="46" xfId="0" applyBorder="1" applyAlignment="1">
      <alignment horizontal="center" vertical="center" textRotation="255" wrapText="1"/>
    </xf>
    <xf numFmtId="0" fontId="0" fillId="0" borderId="14" xfId="0" applyFont="1" applyBorder="1" applyAlignment="1">
      <alignment horizontal="center" vertical="center" textRotation="255" wrapText="1"/>
    </xf>
    <xf numFmtId="0" fontId="0" fillId="0" borderId="23" xfId="0" applyFont="1" applyBorder="1" applyAlignment="1">
      <alignment horizontal="center" vertical="center" textRotation="255" wrapText="1"/>
    </xf>
    <xf numFmtId="0" fontId="0" fillId="0" borderId="43" xfId="0"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6" xfId="0" applyFill="1" applyBorder="1" applyAlignment="1">
      <alignment horizontal="center" vertical="center" wrapText="1"/>
    </xf>
    <xf numFmtId="0" fontId="0" fillId="0" borderId="14"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6" borderId="23" xfId="0" applyFill="1" applyBorder="1" applyAlignment="1">
      <alignment horizontal="center" vertical="center" wrapText="1"/>
    </xf>
    <xf numFmtId="0" fontId="7" fillId="7" borderId="51" xfId="0" applyFont="1" applyFill="1" applyBorder="1" applyAlignment="1">
      <alignment horizontal="center" vertical="center"/>
    </xf>
    <xf numFmtId="0" fontId="7" fillId="7" borderId="52" xfId="0" applyFont="1" applyFill="1" applyBorder="1" applyAlignment="1">
      <alignment horizontal="center" vertical="center"/>
    </xf>
    <xf numFmtId="0" fontId="0" fillId="0" borderId="15" xfId="0" applyBorder="1" applyAlignment="1">
      <alignment horizontal="center" vertical="center" textRotation="255" wrapText="1"/>
    </xf>
    <xf numFmtId="0" fontId="0" fillId="0" borderId="22" xfId="0" applyFont="1" applyBorder="1" applyAlignment="1">
      <alignment horizontal="center" vertical="center" textRotation="255" wrapText="1"/>
    </xf>
    <xf numFmtId="0" fontId="0" fillId="0" borderId="46" xfId="0" applyBorder="1" applyAlignment="1">
      <alignment horizontal="center" vertical="center" wrapText="1"/>
    </xf>
    <xf numFmtId="0" fontId="0" fillId="6" borderId="53" xfId="0" applyFill="1" applyBorder="1" applyAlignment="1">
      <alignment horizontal="center" vertical="center" wrapText="1"/>
    </xf>
    <xf numFmtId="0" fontId="0" fillId="6" borderId="5" xfId="0" applyFill="1" applyBorder="1" applyAlignment="1">
      <alignment horizontal="center" vertical="center" wrapText="1"/>
    </xf>
    <xf numFmtId="0" fontId="0" fillId="6" borderId="54" xfId="0" applyFill="1" applyBorder="1" applyAlignment="1">
      <alignment horizontal="center" vertical="center" wrapText="1"/>
    </xf>
    <xf numFmtId="0" fontId="0" fillId="0" borderId="46" xfId="0" applyFont="1" applyBorder="1" applyAlignment="1">
      <alignment horizontal="center" vertical="center" textRotation="255" wrapText="1"/>
    </xf>
    <xf numFmtId="38" fontId="2" fillId="0" borderId="9" xfId="3" applyFont="1" applyBorder="1" applyAlignment="1">
      <alignment horizontal="center" vertical="center"/>
    </xf>
    <xf numFmtId="38" fontId="25" fillId="0" borderId="3" xfId="3" applyFont="1" applyBorder="1" applyAlignment="1">
      <alignment horizontal="center" vertical="top"/>
    </xf>
    <xf numFmtId="38" fontId="25" fillId="0" borderId="1" xfId="3" applyFont="1" applyBorder="1" applyAlignment="1">
      <alignment horizontal="center" vertical="top"/>
    </xf>
    <xf numFmtId="38" fontId="25" fillId="0" borderId="4" xfId="3" applyFont="1" applyBorder="1" applyAlignment="1">
      <alignment horizontal="center" vertical="top"/>
    </xf>
    <xf numFmtId="38" fontId="15" fillId="0" borderId="3" xfId="3" applyFont="1" applyBorder="1" applyAlignment="1">
      <alignment horizontal="center" vertical="top"/>
    </xf>
    <xf numFmtId="38" fontId="15" fillId="0" borderId="1" xfId="3" applyFont="1" applyBorder="1" applyAlignment="1">
      <alignment horizontal="center" vertical="top"/>
    </xf>
    <xf numFmtId="38" fontId="15" fillId="0" borderId="4" xfId="3" applyFont="1" applyBorder="1" applyAlignment="1">
      <alignment horizontal="center" vertical="top"/>
    </xf>
    <xf numFmtId="38" fontId="15" fillId="0" borderId="3" xfId="3" applyFont="1" applyBorder="1" applyAlignment="1">
      <alignment horizontal="center" vertical="center" wrapText="1"/>
    </xf>
    <xf numFmtId="38" fontId="15" fillId="0" borderId="7" xfId="3" applyFont="1" applyBorder="1" applyAlignment="1">
      <alignment horizontal="center" vertical="center"/>
    </xf>
    <xf numFmtId="38" fontId="2" fillId="0" borderId="3" xfId="3" applyFont="1" applyBorder="1" applyAlignment="1">
      <alignment horizontal="center" vertical="top"/>
    </xf>
    <xf numFmtId="38" fontId="2" fillId="0" borderId="1" xfId="3" applyFont="1" applyBorder="1" applyAlignment="1">
      <alignment horizontal="center" vertical="top"/>
    </xf>
    <xf numFmtId="38" fontId="2" fillId="0" borderId="4" xfId="3" applyFont="1" applyBorder="1" applyAlignment="1">
      <alignment horizontal="center" vertical="top"/>
    </xf>
    <xf numFmtId="38" fontId="2" fillId="0" borderId="9" xfId="3" applyFont="1" applyBorder="1" applyAlignment="1">
      <alignment horizontal="center" vertical="center" wrapText="1"/>
    </xf>
    <xf numFmtId="0" fontId="40" fillId="0" borderId="5" xfId="0" applyFont="1" applyBorder="1" applyAlignment="1">
      <alignment vertical="center" wrapText="1"/>
    </xf>
    <xf numFmtId="0" fontId="40" fillId="0" borderId="0" xfId="0" applyFont="1" applyAlignment="1">
      <alignment vertical="center" wrapText="1"/>
    </xf>
    <xf numFmtId="38" fontId="25" fillId="0" borderId="9" xfId="3" applyFont="1" applyBorder="1" applyAlignment="1">
      <alignment horizontal="center" vertical="center"/>
    </xf>
    <xf numFmtId="0" fontId="0" fillId="0" borderId="17" xfId="0" applyBorder="1" applyAlignment="1">
      <alignment horizontal="center" vertical="center"/>
    </xf>
    <xf numFmtId="0" fontId="0" fillId="0" borderId="16" xfId="0" applyBorder="1" applyAlignment="1">
      <alignment horizontal="center" vertical="center"/>
    </xf>
    <xf numFmtId="0" fontId="0" fillId="0" borderId="18" xfId="0" applyBorder="1" applyAlignment="1">
      <alignment horizontal="center" vertical="center"/>
    </xf>
    <xf numFmtId="0" fontId="0" fillId="0" borderId="5" xfId="0" applyFill="1" applyBorder="1" applyAlignment="1">
      <alignment horizontal="left" vertical="center" textRotation="255" wrapText="1"/>
    </xf>
    <xf numFmtId="0" fontId="0" fillId="0" borderId="7" xfId="0" applyFill="1" applyBorder="1" applyAlignment="1">
      <alignment horizontal="left" vertical="center" textRotation="255" wrapText="1"/>
    </xf>
    <xf numFmtId="0" fontId="0" fillId="0" borderId="9" xfId="0" applyBorder="1" applyAlignment="1">
      <alignment horizontal="center" vertical="center" textRotation="255"/>
    </xf>
    <xf numFmtId="0" fontId="0" fillId="0" borderId="3" xfId="0" applyBorder="1" applyAlignment="1">
      <alignment horizontal="left" vertical="center" textRotation="255"/>
    </xf>
    <xf numFmtId="0" fontId="0" fillId="0" borderId="5" xfId="0" applyBorder="1">
      <alignment vertical="center"/>
    </xf>
    <xf numFmtId="0" fontId="0" fillId="0" borderId="7" xfId="0" applyBorder="1">
      <alignment vertical="center"/>
    </xf>
    <xf numFmtId="38" fontId="2" fillId="0" borderId="17" xfId="3" applyFont="1" applyBorder="1" applyAlignment="1">
      <alignment horizontal="center" vertical="center"/>
    </xf>
    <xf numFmtId="38" fontId="2" fillId="0" borderId="16" xfId="3" applyFont="1" applyBorder="1" applyAlignment="1">
      <alignment horizontal="center" vertical="center"/>
    </xf>
    <xf numFmtId="38" fontId="2" fillId="0" borderId="18" xfId="3" applyFont="1" applyBorder="1" applyAlignment="1">
      <alignment horizontal="center" vertical="center"/>
    </xf>
    <xf numFmtId="0" fontId="0" fillId="0" borderId="3" xfId="0" applyBorder="1" applyAlignment="1">
      <alignment horizontal="center" vertical="center" textRotation="255" wrapText="1"/>
    </xf>
    <xf numFmtId="0" fontId="0" fillId="0" borderId="5" xfId="0" applyBorder="1" applyAlignment="1">
      <alignment horizontal="center" vertical="center" textRotation="255" wrapText="1"/>
    </xf>
    <xf numFmtId="0" fontId="0" fillId="0" borderId="7" xfId="0" applyBorder="1" applyAlignment="1">
      <alignment horizontal="center" vertical="center" textRotation="255" wrapText="1"/>
    </xf>
    <xf numFmtId="0" fontId="27" fillId="0" borderId="55" xfId="0" applyFont="1" applyBorder="1" applyAlignment="1">
      <alignment horizontal="left" vertical="top" wrapText="1"/>
    </xf>
    <xf numFmtId="0" fontId="27" fillId="0" borderId="56" xfId="0" applyFont="1" applyBorder="1" applyAlignment="1">
      <alignment horizontal="left" vertical="top" wrapText="1"/>
    </xf>
    <xf numFmtId="0" fontId="27" fillId="0" borderId="36" xfId="0" applyFont="1" applyBorder="1" applyAlignment="1">
      <alignment horizontal="right" vertical="center" wrapText="1"/>
    </xf>
    <xf numFmtId="0" fontId="27" fillId="0" borderId="0" xfId="0" applyFont="1" applyBorder="1" applyAlignment="1">
      <alignment horizontal="right" vertical="center"/>
    </xf>
    <xf numFmtId="0" fontId="0" fillId="0" borderId="36" xfId="0" applyBorder="1" applyAlignment="1">
      <alignment horizontal="left" vertical="top"/>
    </xf>
    <xf numFmtId="0" fontId="0" fillId="0" borderId="0" xfId="0" applyBorder="1" applyAlignment="1">
      <alignment horizontal="left" vertical="top"/>
    </xf>
    <xf numFmtId="0" fontId="0" fillId="0" borderId="39" xfId="0" applyBorder="1" applyAlignment="1">
      <alignment horizontal="left" vertical="top"/>
    </xf>
    <xf numFmtId="0" fontId="0" fillId="0" borderId="37" xfId="0" applyBorder="1" applyAlignment="1">
      <alignment horizontal="left" vertical="top"/>
    </xf>
    <xf numFmtId="0" fontId="0" fillId="0" borderId="38" xfId="0" applyBorder="1" applyAlignment="1">
      <alignment horizontal="left" vertical="top"/>
    </xf>
    <xf numFmtId="0" fontId="0" fillId="0" borderId="57" xfId="0" applyBorder="1" applyAlignment="1">
      <alignment horizontal="left" vertical="top"/>
    </xf>
    <xf numFmtId="0" fontId="34" fillId="5" borderId="68" xfId="0" applyFont="1" applyFill="1" applyBorder="1" applyAlignment="1">
      <alignment horizontal="left" vertical="top" wrapText="1"/>
    </xf>
    <xf numFmtId="0" fontId="0" fillId="0" borderId="15" xfId="0" applyFont="1" applyBorder="1" applyAlignment="1">
      <alignment horizontal="center" vertical="center" wrapText="1"/>
    </xf>
    <xf numFmtId="0" fontId="0" fillId="0" borderId="58" xfId="0" applyFont="1" applyBorder="1" applyAlignment="1">
      <alignment horizontal="center" vertical="center" wrapText="1"/>
    </xf>
    <xf numFmtId="0" fontId="0" fillId="0" borderId="15" xfId="0" applyBorder="1" applyAlignment="1">
      <alignment horizontal="center" vertical="center" wrapText="1"/>
    </xf>
    <xf numFmtId="0" fontId="0" fillId="0" borderId="14" xfId="0" applyBorder="1" applyAlignment="1">
      <alignment horizontal="center" vertical="center" textRotation="255" wrapText="1"/>
    </xf>
    <xf numFmtId="0" fontId="27" fillId="0" borderId="36" xfId="0" applyFont="1" applyBorder="1" applyAlignment="1">
      <alignment horizontal="right" vertical="center"/>
    </xf>
    <xf numFmtId="0" fontId="27" fillId="0" borderId="59" xfId="0" applyFont="1" applyBorder="1" applyAlignment="1">
      <alignment horizontal="left" vertical="center"/>
    </xf>
    <xf numFmtId="0" fontId="27" fillId="0" borderId="40" xfId="0" applyFont="1" applyBorder="1" applyAlignment="1">
      <alignment horizontal="left" vertical="center"/>
    </xf>
    <xf numFmtId="0" fontId="0" fillId="0" borderId="9" xfId="0" applyFill="1" applyBorder="1" applyAlignment="1">
      <alignment horizontal="center" vertical="center"/>
    </xf>
    <xf numFmtId="0" fontId="41" fillId="0" borderId="9" xfId="2" applyFont="1" applyFill="1" applyBorder="1" applyAlignment="1" applyProtection="1">
      <alignment horizontal="center" vertical="center"/>
    </xf>
    <xf numFmtId="0" fontId="34" fillId="5" borderId="69" xfId="0" applyFont="1" applyFill="1" applyBorder="1" applyAlignment="1">
      <alignment horizontal="left" vertical="top" wrapText="1"/>
    </xf>
    <xf numFmtId="0" fontId="34" fillId="5" borderId="70" xfId="0" applyFont="1" applyFill="1" applyBorder="1" applyAlignment="1">
      <alignment horizontal="left" vertical="top" wrapText="1"/>
    </xf>
    <xf numFmtId="0" fontId="0" fillId="0" borderId="42" xfId="0" applyFont="1" applyBorder="1" applyAlignment="1">
      <alignment horizontal="left" vertical="top"/>
    </xf>
    <xf numFmtId="0" fontId="0" fillId="0" borderId="25" xfId="0" applyFont="1" applyBorder="1" applyAlignment="1">
      <alignment horizontal="left" vertical="top"/>
    </xf>
    <xf numFmtId="0" fontId="0" fillId="0" borderId="35" xfId="0" applyFont="1" applyBorder="1" applyAlignment="1">
      <alignment horizontal="left" vertical="top"/>
    </xf>
    <xf numFmtId="0" fontId="0" fillId="0" borderId="37" xfId="0" applyFont="1" applyBorder="1" applyAlignment="1">
      <alignment horizontal="left" vertical="top"/>
    </xf>
    <xf numFmtId="0" fontId="0" fillId="0" borderId="38" xfId="0" applyFont="1" applyBorder="1" applyAlignment="1">
      <alignment horizontal="left" vertical="top"/>
    </xf>
    <xf numFmtId="0" fontId="0" fillId="0" borderId="57" xfId="0" applyFont="1" applyBorder="1" applyAlignment="1">
      <alignment horizontal="left" vertical="top"/>
    </xf>
    <xf numFmtId="0" fontId="0" fillId="0" borderId="36" xfId="0" applyFont="1" applyBorder="1" applyAlignment="1">
      <alignment horizontal="left" vertical="top"/>
    </xf>
    <xf numFmtId="0" fontId="0" fillId="0" borderId="0" xfId="0" applyFont="1" applyBorder="1" applyAlignment="1">
      <alignment horizontal="left" vertical="top"/>
    </xf>
    <xf numFmtId="0" fontId="0" fillId="0" borderId="39" xfId="0" applyFont="1" applyBorder="1" applyAlignment="1">
      <alignment horizontal="left" vertical="top"/>
    </xf>
    <xf numFmtId="0" fontId="0" fillId="0" borderId="13" xfId="0" applyBorder="1" applyAlignment="1">
      <alignment horizontal="center" vertical="center" textRotation="255"/>
    </xf>
    <xf numFmtId="0" fontId="0" fillId="0" borderId="14" xfId="0" applyBorder="1" applyAlignment="1">
      <alignment horizontal="center" vertical="center" textRotation="255"/>
    </xf>
    <xf numFmtId="0" fontId="0" fillId="0" borderId="15" xfId="0" applyBorder="1" applyAlignment="1">
      <alignment horizontal="center" vertical="center" textRotation="255"/>
    </xf>
    <xf numFmtId="0" fontId="27" fillId="0" borderId="38" xfId="0" applyFont="1" applyBorder="1" applyAlignment="1">
      <alignment horizontal="left" vertical="top" wrapText="1"/>
    </xf>
    <xf numFmtId="0" fontId="27" fillId="0" borderId="57" xfId="0" applyFont="1" applyBorder="1" applyAlignment="1">
      <alignment horizontal="left" vertical="top" wrapText="1"/>
    </xf>
    <xf numFmtId="0" fontId="27" fillId="0" borderId="42" xfId="0" applyFont="1" applyBorder="1" applyAlignment="1">
      <alignment horizontal="right" vertical="center"/>
    </xf>
    <xf numFmtId="0" fontId="27" fillId="0" borderId="25" xfId="0" applyFont="1" applyBorder="1" applyAlignment="1">
      <alignment horizontal="right" vertical="center"/>
    </xf>
    <xf numFmtId="0" fontId="0" fillId="0" borderId="36" xfId="0" applyBorder="1" applyAlignment="1">
      <alignment horizontal="right" vertical="center"/>
    </xf>
    <xf numFmtId="0" fontId="0" fillId="0" borderId="0" xfId="0" applyBorder="1" applyAlignment="1">
      <alignment horizontal="right" vertical="center"/>
    </xf>
    <xf numFmtId="0" fontId="0" fillId="0" borderId="59" xfId="0" applyBorder="1" applyAlignment="1">
      <alignment horizontal="left" vertical="center"/>
    </xf>
    <xf numFmtId="0" fontId="0" fillId="0" borderId="40" xfId="0" applyBorder="1" applyAlignment="1">
      <alignment horizontal="left" vertical="center"/>
    </xf>
    <xf numFmtId="0" fontId="0" fillId="0" borderId="42" xfId="0" applyBorder="1" applyAlignment="1">
      <alignment horizontal="right" vertical="center" wrapText="1"/>
    </xf>
    <xf numFmtId="0" fontId="0" fillId="0" borderId="25" xfId="0" applyBorder="1" applyAlignment="1">
      <alignment horizontal="right" vertical="center" wrapText="1"/>
    </xf>
    <xf numFmtId="0" fontId="0" fillId="0" borderId="36" xfId="0" applyBorder="1" applyAlignment="1">
      <alignment horizontal="right" vertical="center" wrapText="1"/>
    </xf>
    <xf numFmtId="0" fontId="0" fillId="0" borderId="55" xfId="0" applyBorder="1" applyAlignment="1">
      <alignment horizontal="left" vertical="top" wrapText="1"/>
    </xf>
    <xf numFmtId="0" fontId="0" fillId="0" borderId="56" xfId="0" applyBorder="1" applyAlignment="1">
      <alignment horizontal="left" vertical="top" wrapText="1"/>
    </xf>
    <xf numFmtId="0" fontId="0" fillId="0" borderId="38" xfId="0" applyBorder="1" applyAlignment="1">
      <alignment horizontal="left" vertical="top" wrapText="1"/>
    </xf>
    <xf numFmtId="0" fontId="0" fillId="0" borderId="57" xfId="0" applyBorder="1" applyAlignment="1">
      <alignment horizontal="left" vertical="top" wrapText="1"/>
    </xf>
    <xf numFmtId="0" fontId="0" fillId="0" borderId="42" xfId="0" applyBorder="1" applyAlignment="1">
      <alignment horizontal="right" vertical="center"/>
    </xf>
    <xf numFmtId="0" fontId="0" fillId="0" borderId="25" xfId="0" applyBorder="1" applyAlignment="1">
      <alignment horizontal="right" vertical="center"/>
    </xf>
  </cellXfs>
  <cellStyles count="4">
    <cellStyle name="パーセント" xfId="1" builtinId="5"/>
    <cellStyle name="ハイパーリンク" xfId="2" builtinId="8"/>
    <cellStyle name="桁区切り" xfId="3" builtinId="6"/>
    <cellStyle name="標準" xfId="0" builtinId="0"/>
  </cellStyles>
  <dxfs count="61">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rgb="FFFF99FF"/>
        </patternFill>
      </fill>
    </dxf>
    <dxf>
      <fill>
        <patternFill>
          <bgColor indexed="2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39370</xdr:colOff>
      <xdr:row>0</xdr:row>
      <xdr:rowOff>69850</xdr:rowOff>
    </xdr:from>
    <xdr:to>
      <xdr:col>4</xdr:col>
      <xdr:colOff>137137</xdr:colOff>
      <xdr:row>2</xdr:row>
      <xdr:rowOff>110933</xdr:rowOff>
    </xdr:to>
    <xdr:sp macro="" textlink="">
      <xdr:nvSpPr>
        <xdr:cNvPr id="3" name="Text Box 1">
          <a:extLst>
            <a:ext uri="{FF2B5EF4-FFF2-40B4-BE49-F238E27FC236}">
              <a16:creationId xmlns:a16="http://schemas.microsoft.com/office/drawing/2014/main" id="{479A7072-77AF-B72E-AF1C-0BEC6BEDCACC}"/>
            </a:ext>
          </a:extLst>
        </xdr:cNvPr>
        <xdr:cNvSpPr txBox="1">
          <a:spLocks noChangeArrowheads="1"/>
        </xdr:cNvSpPr>
      </xdr:nvSpPr>
      <xdr:spPr bwMode="auto">
        <a:xfrm>
          <a:off x="66675" y="114300"/>
          <a:ext cx="3514725" cy="381000"/>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050" b="0" i="0" strike="noStrike">
              <a:solidFill>
                <a:srgbClr val="0000FF"/>
              </a:solidFill>
              <a:latin typeface="ＭＳ Ｐゴシック"/>
              <a:ea typeface="ＭＳ Ｐゴシック"/>
            </a:rPr>
            <a:t>４⑥Ｆ表</a:t>
          </a:r>
          <a:r>
            <a:rPr lang="ja-JP" altLang="en-US" sz="1050" b="0" i="0" strike="noStrike">
              <a:solidFill>
                <a:srgbClr val="000000"/>
              </a:solidFill>
              <a:latin typeface="ＭＳ Ｐゴシック"/>
              <a:ea typeface="ＭＳ Ｐゴシック"/>
            </a:rPr>
            <a:t>－ア　損失補償債務等に係る一般会計等負担見込額</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3483" name="AutoShape 1">
          <a:extLst>
            <a:ext uri="{FF2B5EF4-FFF2-40B4-BE49-F238E27FC236}">
              <a16:creationId xmlns:a16="http://schemas.microsoft.com/office/drawing/2014/main" id="{7C34A907-3DA7-9802-8495-D60869FCAB3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3484" name="AutoShape 3">
          <a:extLst>
            <a:ext uri="{FF2B5EF4-FFF2-40B4-BE49-F238E27FC236}">
              <a16:creationId xmlns:a16="http://schemas.microsoft.com/office/drawing/2014/main" id="{7AE9F294-557B-0F0F-C9DA-0F6FD9F1D4B5}"/>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3485" name="AutoShape 4">
          <a:extLst>
            <a:ext uri="{FF2B5EF4-FFF2-40B4-BE49-F238E27FC236}">
              <a16:creationId xmlns:a16="http://schemas.microsoft.com/office/drawing/2014/main" id="{F4F2F494-234D-440F-4716-780B6F31E72B}"/>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3486" name="AutoShape 2">
          <a:extLst>
            <a:ext uri="{FF2B5EF4-FFF2-40B4-BE49-F238E27FC236}">
              <a16:creationId xmlns:a16="http://schemas.microsoft.com/office/drawing/2014/main" id="{1A506CD7-A79F-D8F4-57B3-74EB649F7A2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3487" name="AutoShape 4">
          <a:extLst>
            <a:ext uri="{FF2B5EF4-FFF2-40B4-BE49-F238E27FC236}">
              <a16:creationId xmlns:a16="http://schemas.microsoft.com/office/drawing/2014/main" id="{4F71C116-8CA8-2511-BCE2-54E5577B2935}"/>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3488" name="AutoShape 4">
          <a:extLst>
            <a:ext uri="{FF2B5EF4-FFF2-40B4-BE49-F238E27FC236}">
              <a16:creationId xmlns:a16="http://schemas.microsoft.com/office/drawing/2014/main" id="{6F2C73F2-E785-A1DE-F64B-2A3C0062618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3489" name="AutoShape 4">
          <a:extLst>
            <a:ext uri="{FF2B5EF4-FFF2-40B4-BE49-F238E27FC236}">
              <a16:creationId xmlns:a16="http://schemas.microsoft.com/office/drawing/2014/main" id="{53EDB21E-D09F-9B06-F864-48641C37A760}"/>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3490" name="AutoShape 2">
          <a:extLst>
            <a:ext uri="{FF2B5EF4-FFF2-40B4-BE49-F238E27FC236}">
              <a16:creationId xmlns:a16="http://schemas.microsoft.com/office/drawing/2014/main" id="{D9F9AF65-5964-A412-33E7-7880500CEFE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3491" name="AutoShape 4">
          <a:extLst>
            <a:ext uri="{FF2B5EF4-FFF2-40B4-BE49-F238E27FC236}">
              <a16:creationId xmlns:a16="http://schemas.microsoft.com/office/drawing/2014/main" id="{45B50CB5-70E2-AA03-70E0-07202602CDDE}"/>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1445C59A-D41E-9717-A0D7-9648377B3F67}"/>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7C662EC3-0547-EC2A-051F-E95C731CE326}"/>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CE650CD7-3458-71F6-0B38-617AE0DBA7E4}"/>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3495" name="AutoShape 1">
          <a:extLst>
            <a:ext uri="{FF2B5EF4-FFF2-40B4-BE49-F238E27FC236}">
              <a16:creationId xmlns:a16="http://schemas.microsoft.com/office/drawing/2014/main" id="{A907F5E0-1BA8-A880-DAB9-741BF8BE009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FDC610AF-1DD4-5803-AEAC-A4AEE6E7EEE5}"/>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6203BF0-059E-12E7-BF82-1B6F75EDA60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C28CB611-7F3E-407A-87E9-6B56E14C86C9}"/>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855CA66D-CC94-F36F-2924-67A688D4639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4507" name="AutoShape 1">
          <a:extLst>
            <a:ext uri="{FF2B5EF4-FFF2-40B4-BE49-F238E27FC236}">
              <a16:creationId xmlns:a16="http://schemas.microsoft.com/office/drawing/2014/main" id="{9C52C5D6-9EAD-E2DD-C19D-A9EFB895EF0E}"/>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4508" name="AutoShape 3">
          <a:extLst>
            <a:ext uri="{FF2B5EF4-FFF2-40B4-BE49-F238E27FC236}">
              <a16:creationId xmlns:a16="http://schemas.microsoft.com/office/drawing/2014/main" id="{28B6836D-457D-D4CF-ECAA-154DA51E7140}"/>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4509" name="AutoShape 4">
          <a:extLst>
            <a:ext uri="{FF2B5EF4-FFF2-40B4-BE49-F238E27FC236}">
              <a16:creationId xmlns:a16="http://schemas.microsoft.com/office/drawing/2014/main" id="{F7306905-8C9C-1108-FC6B-D4BB462BEF57}"/>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4510" name="AutoShape 2">
          <a:extLst>
            <a:ext uri="{FF2B5EF4-FFF2-40B4-BE49-F238E27FC236}">
              <a16:creationId xmlns:a16="http://schemas.microsoft.com/office/drawing/2014/main" id="{3E44BF6C-967E-4205-DDEE-4F9E8397EF7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4511" name="AutoShape 4">
          <a:extLst>
            <a:ext uri="{FF2B5EF4-FFF2-40B4-BE49-F238E27FC236}">
              <a16:creationId xmlns:a16="http://schemas.microsoft.com/office/drawing/2014/main" id="{320A72EC-EB52-A3D7-BB01-E3F8B4D40709}"/>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4512" name="AutoShape 4">
          <a:extLst>
            <a:ext uri="{FF2B5EF4-FFF2-40B4-BE49-F238E27FC236}">
              <a16:creationId xmlns:a16="http://schemas.microsoft.com/office/drawing/2014/main" id="{265CD3E7-474E-ACA7-1436-8FCEF1C33CA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4513" name="AutoShape 4">
          <a:extLst>
            <a:ext uri="{FF2B5EF4-FFF2-40B4-BE49-F238E27FC236}">
              <a16:creationId xmlns:a16="http://schemas.microsoft.com/office/drawing/2014/main" id="{3C593561-C8C0-6B67-720B-3A428F8944DA}"/>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4514" name="AutoShape 2">
          <a:extLst>
            <a:ext uri="{FF2B5EF4-FFF2-40B4-BE49-F238E27FC236}">
              <a16:creationId xmlns:a16="http://schemas.microsoft.com/office/drawing/2014/main" id="{654565FC-7023-DFD7-B74D-EA702DA7BE14}"/>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4515" name="AutoShape 4">
          <a:extLst>
            <a:ext uri="{FF2B5EF4-FFF2-40B4-BE49-F238E27FC236}">
              <a16:creationId xmlns:a16="http://schemas.microsoft.com/office/drawing/2014/main" id="{BA5D3D18-E8BB-B42B-7A6F-B96CABAA7F03}"/>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5893F17C-30BD-D22A-F937-705CF4EEC89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992DD47D-B66B-9FA1-5E54-92D19A401BCE}"/>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AD2DEE43-1DAE-5C06-51CB-7EB859546176}"/>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4519" name="AutoShape 1">
          <a:extLst>
            <a:ext uri="{FF2B5EF4-FFF2-40B4-BE49-F238E27FC236}">
              <a16:creationId xmlns:a16="http://schemas.microsoft.com/office/drawing/2014/main" id="{FBB3122B-3684-A524-D7EF-723C2865432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4CA9A408-B405-0594-0346-716D79384726}"/>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B14BE93-7AA3-1084-C6FD-F9F10715316D}"/>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D1AC0829-DE67-0B3F-1420-9B4596BB7C94}"/>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50EC61F5-2DB8-F07B-1E76-BC957770248F}"/>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5531" name="AutoShape 1">
          <a:extLst>
            <a:ext uri="{FF2B5EF4-FFF2-40B4-BE49-F238E27FC236}">
              <a16:creationId xmlns:a16="http://schemas.microsoft.com/office/drawing/2014/main" id="{67D76242-F258-A384-E8D5-42AA02F9A590}"/>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5532" name="AutoShape 3">
          <a:extLst>
            <a:ext uri="{FF2B5EF4-FFF2-40B4-BE49-F238E27FC236}">
              <a16:creationId xmlns:a16="http://schemas.microsoft.com/office/drawing/2014/main" id="{93117528-ADB6-CE8D-71BA-D575B1708F15}"/>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5533" name="AutoShape 4">
          <a:extLst>
            <a:ext uri="{FF2B5EF4-FFF2-40B4-BE49-F238E27FC236}">
              <a16:creationId xmlns:a16="http://schemas.microsoft.com/office/drawing/2014/main" id="{558DB9C9-5D38-3FA9-F947-585ACDF2219C}"/>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5534" name="AutoShape 2">
          <a:extLst>
            <a:ext uri="{FF2B5EF4-FFF2-40B4-BE49-F238E27FC236}">
              <a16:creationId xmlns:a16="http://schemas.microsoft.com/office/drawing/2014/main" id="{046EEE2D-5611-1F54-D5D2-F264D84F69E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5535" name="AutoShape 4">
          <a:extLst>
            <a:ext uri="{FF2B5EF4-FFF2-40B4-BE49-F238E27FC236}">
              <a16:creationId xmlns:a16="http://schemas.microsoft.com/office/drawing/2014/main" id="{1C858BBB-076F-2247-6301-30EB3FD1999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5536" name="AutoShape 4">
          <a:extLst>
            <a:ext uri="{FF2B5EF4-FFF2-40B4-BE49-F238E27FC236}">
              <a16:creationId xmlns:a16="http://schemas.microsoft.com/office/drawing/2014/main" id="{29D2A152-67F2-3EB9-73E3-D7A7142E31B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5537" name="AutoShape 4">
          <a:extLst>
            <a:ext uri="{FF2B5EF4-FFF2-40B4-BE49-F238E27FC236}">
              <a16:creationId xmlns:a16="http://schemas.microsoft.com/office/drawing/2014/main" id="{8CAEA5E8-29FA-4B02-5F5D-989E6EC86414}"/>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5538" name="AutoShape 2">
          <a:extLst>
            <a:ext uri="{FF2B5EF4-FFF2-40B4-BE49-F238E27FC236}">
              <a16:creationId xmlns:a16="http://schemas.microsoft.com/office/drawing/2014/main" id="{0324FE77-68BB-6AFA-6BB5-3B63BB0DFBF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5539" name="AutoShape 4">
          <a:extLst>
            <a:ext uri="{FF2B5EF4-FFF2-40B4-BE49-F238E27FC236}">
              <a16:creationId xmlns:a16="http://schemas.microsoft.com/office/drawing/2014/main" id="{535163AE-1BD3-FC3C-D07F-4C6D0146B2C6}"/>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B67C7322-D35F-16A8-8723-92591A000246}"/>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3E7B588C-1248-6D7B-78CE-0E2DC97EBEB0}"/>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4150BEE1-298D-A528-D4DC-45345C95846A}"/>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5543" name="AutoShape 1">
          <a:extLst>
            <a:ext uri="{FF2B5EF4-FFF2-40B4-BE49-F238E27FC236}">
              <a16:creationId xmlns:a16="http://schemas.microsoft.com/office/drawing/2014/main" id="{F6D650C8-6B0B-CD2A-1195-C1F0DF46CBC0}"/>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84A99443-2981-A6D7-CD62-1D0CA21D1ADF}"/>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2C24B7BC-BE59-66D5-F40B-55D8CDAA8C9E}"/>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E4F0F0A8-9AA4-CB8C-8C14-AA9FF79F4E46}"/>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00BAD0DD-FD4E-53E6-3ACF-FE25F4C0B31C}"/>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6555" name="AutoShape 1">
          <a:extLst>
            <a:ext uri="{FF2B5EF4-FFF2-40B4-BE49-F238E27FC236}">
              <a16:creationId xmlns:a16="http://schemas.microsoft.com/office/drawing/2014/main" id="{67A1430B-6881-7463-0F48-93A88914C3D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6556" name="AutoShape 3">
          <a:extLst>
            <a:ext uri="{FF2B5EF4-FFF2-40B4-BE49-F238E27FC236}">
              <a16:creationId xmlns:a16="http://schemas.microsoft.com/office/drawing/2014/main" id="{63DDFC5B-2DA4-A85B-980F-FF4DBFF3D825}"/>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6557" name="AutoShape 4">
          <a:extLst>
            <a:ext uri="{FF2B5EF4-FFF2-40B4-BE49-F238E27FC236}">
              <a16:creationId xmlns:a16="http://schemas.microsoft.com/office/drawing/2014/main" id="{CB1B7036-FCDD-2E90-F72C-5A55213E6C5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6558" name="AutoShape 2">
          <a:extLst>
            <a:ext uri="{FF2B5EF4-FFF2-40B4-BE49-F238E27FC236}">
              <a16:creationId xmlns:a16="http://schemas.microsoft.com/office/drawing/2014/main" id="{4A17D66E-CBC3-A53F-8FB9-E267188E141E}"/>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6559" name="AutoShape 4">
          <a:extLst>
            <a:ext uri="{FF2B5EF4-FFF2-40B4-BE49-F238E27FC236}">
              <a16:creationId xmlns:a16="http://schemas.microsoft.com/office/drawing/2014/main" id="{C6438400-78ED-1261-DEAF-EEBB1F0180E6}"/>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6560" name="AutoShape 4">
          <a:extLst>
            <a:ext uri="{FF2B5EF4-FFF2-40B4-BE49-F238E27FC236}">
              <a16:creationId xmlns:a16="http://schemas.microsoft.com/office/drawing/2014/main" id="{1F19030C-17C8-C60E-D0B7-584DF0C9F6A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6561" name="AutoShape 4">
          <a:extLst>
            <a:ext uri="{FF2B5EF4-FFF2-40B4-BE49-F238E27FC236}">
              <a16:creationId xmlns:a16="http://schemas.microsoft.com/office/drawing/2014/main" id="{F9FD2068-9566-DB98-B634-BCCF0809B7F4}"/>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6562" name="AutoShape 2">
          <a:extLst>
            <a:ext uri="{FF2B5EF4-FFF2-40B4-BE49-F238E27FC236}">
              <a16:creationId xmlns:a16="http://schemas.microsoft.com/office/drawing/2014/main" id="{7C22FC01-24C5-329B-1F58-493AA260D407}"/>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6563" name="AutoShape 4">
          <a:extLst>
            <a:ext uri="{FF2B5EF4-FFF2-40B4-BE49-F238E27FC236}">
              <a16:creationId xmlns:a16="http://schemas.microsoft.com/office/drawing/2014/main" id="{11E5EB7B-0350-42B6-9765-6B2B7383BD8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CA57EDFE-A594-56A1-026A-4336062FD80C}"/>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A3F6BEB-A623-D00D-9DEE-9103E5B1727A}"/>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5EF5D98A-26B3-7433-E986-138499F7C326}"/>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6567" name="AutoShape 1">
          <a:extLst>
            <a:ext uri="{FF2B5EF4-FFF2-40B4-BE49-F238E27FC236}">
              <a16:creationId xmlns:a16="http://schemas.microsoft.com/office/drawing/2014/main" id="{B75B3795-B3C5-972A-F592-DEB4CE4B5894}"/>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A68F83C9-DC3D-6E50-2CCC-679500DB3D2D}"/>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616F1B8A-7EA0-6FD8-C50F-3FDC1E86CF4B}"/>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603FDBE-DC64-AB88-5ADD-2EE8248552BC}"/>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356AF78C-9FC6-D4CF-02D7-A9C5D596E801}"/>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7579" name="AutoShape 1">
          <a:extLst>
            <a:ext uri="{FF2B5EF4-FFF2-40B4-BE49-F238E27FC236}">
              <a16:creationId xmlns:a16="http://schemas.microsoft.com/office/drawing/2014/main" id="{D0212293-7950-6164-D643-874D6C4A7527}"/>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7580" name="AutoShape 3">
          <a:extLst>
            <a:ext uri="{FF2B5EF4-FFF2-40B4-BE49-F238E27FC236}">
              <a16:creationId xmlns:a16="http://schemas.microsoft.com/office/drawing/2014/main" id="{03EF039B-6DE9-22B7-7E5F-52862F134F86}"/>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7581" name="AutoShape 4">
          <a:extLst>
            <a:ext uri="{FF2B5EF4-FFF2-40B4-BE49-F238E27FC236}">
              <a16:creationId xmlns:a16="http://schemas.microsoft.com/office/drawing/2014/main" id="{7CA59D1C-85B2-97C0-3B7D-E0A9A539DB4F}"/>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7582" name="AutoShape 2">
          <a:extLst>
            <a:ext uri="{FF2B5EF4-FFF2-40B4-BE49-F238E27FC236}">
              <a16:creationId xmlns:a16="http://schemas.microsoft.com/office/drawing/2014/main" id="{7EBD4E52-35E6-C23C-AB57-ADA12C8E4D75}"/>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7583" name="AutoShape 4">
          <a:extLst>
            <a:ext uri="{FF2B5EF4-FFF2-40B4-BE49-F238E27FC236}">
              <a16:creationId xmlns:a16="http://schemas.microsoft.com/office/drawing/2014/main" id="{04D5A6CC-EABB-EC37-EF25-104AC875725B}"/>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7584" name="AutoShape 4">
          <a:extLst>
            <a:ext uri="{FF2B5EF4-FFF2-40B4-BE49-F238E27FC236}">
              <a16:creationId xmlns:a16="http://schemas.microsoft.com/office/drawing/2014/main" id="{0A7BBE4A-95AD-AC2C-12ED-703683B36EB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7585" name="AutoShape 4">
          <a:extLst>
            <a:ext uri="{FF2B5EF4-FFF2-40B4-BE49-F238E27FC236}">
              <a16:creationId xmlns:a16="http://schemas.microsoft.com/office/drawing/2014/main" id="{EA9E6646-79E8-FC03-4A93-87B3F443D5AE}"/>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7586" name="AutoShape 2">
          <a:extLst>
            <a:ext uri="{FF2B5EF4-FFF2-40B4-BE49-F238E27FC236}">
              <a16:creationId xmlns:a16="http://schemas.microsoft.com/office/drawing/2014/main" id="{D1FAA9EC-9610-A84D-31D2-57FC57F77487}"/>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7587" name="AutoShape 4">
          <a:extLst>
            <a:ext uri="{FF2B5EF4-FFF2-40B4-BE49-F238E27FC236}">
              <a16:creationId xmlns:a16="http://schemas.microsoft.com/office/drawing/2014/main" id="{693D0E93-B738-AAA7-4359-DC60A9DE5BD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743F6171-AB6F-2492-9FEE-CF65C82AC0D1}"/>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894348AC-7B3C-3381-4CF0-6EFD685F843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24AA04EA-1CCF-95FC-1480-77A7CE2E15B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7591" name="AutoShape 1">
          <a:extLst>
            <a:ext uri="{FF2B5EF4-FFF2-40B4-BE49-F238E27FC236}">
              <a16:creationId xmlns:a16="http://schemas.microsoft.com/office/drawing/2014/main" id="{A02B4486-B258-F41E-7611-7F81AF5B9FF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502360E7-2D2D-E7AC-28C4-341CB61F3737}"/>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E50476E0-C01E-B240-AA3C-B4D3ACE56CB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7C059F71-80EB-7228-35C5-7758D719EE1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8A00E673-3F64-8376-B9B3-0C88EB636A8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8603" name="AutoShape 1">
          <a:extLst>
            <a:ext uri="{FF2B5EF4-FFF2-40B4-BE49-F238E27FC236}">
              <a16:creationId xmlns:a16="http://schemas.microsoft.com/office/drawing/2014/main" id="{5BF9BD4B-B015-0559-12EC-E3B0D04B9BA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8604" name="AutoShape 3">
          <a:extLst>
            <a:ext uri="{FF2B5EF4-FFF2-40B4-BE49-F238E27FC236}">
              <a16:creationId xmlns:a16="http://schemas.microsoft.com/office/drawing/2014/main" id="{6E64CCF2-FC2C-2417-9E3B-A048AE77C55D}"/>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8605" name="AutoShape 4">
          <a:extLst>
            <a:ext uri="{FF2B5EF4-FFF2-40B4-BE49-F238E27FC236}">
              <a16:creationId xmlns:a16="http://schemas.microsoft.com/office/drawing/2014/main" id="{4B66AC6A-61FD-4AEE-9D69-4F50A6C06D14}"/>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8606" name="AutoShape 2">
          <a:extLst>
            <a:ext uri="{FF2B5EF4-FFF2-40B4-BE49-F238E27FC236}">
              <a16:creationId xmlns:a16="http://schemas.microsoft.com/office/drawing/2014/main" id="{D3324EBF-8335-009B-7462-1BFD1D7A89CD}"/>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8607" name="AutoShape 4">
          <a:extLst>
            <a:ext uri="{FF2B5EF4-FFF2-40B4-BE49-F238E27FC236}">
              <a16:creationId xmlns:a16="http://schemas.microsoft.com/office/drawing/2014/main" id="{98515545-9121-1E1D-A6BD-4A9B50B704C6}"/>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8608" name="AutoShape 4">
          <a:extLst>
            <a:ext uri="{FF2B5EF4-FFF2-40B4-BE49-F238E27FC236}">
              <a16:creationId xmlns:a16="http://schemas.microsoft.com/office/drawing/2014/main" id="{4009D1BB-D15A-D9FE-A8C9-5E4C0D91BFC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8609" name="AutoShape 4">
          <a:extLst>
            <a:ext uri="{FF2B5EF4-FFF2-40B4-BE49-F238E27FC236}">
              <a16:creationId xmlns:a16="http://schemas.microsoft.com/office/drawing/2014/main" id="{E74E6C6F-B877-61E1-4297-3FB9B14FDBA1}"/>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8610" name="AutoShape 2">
          <a:extLst>
            <a:ext uri="{FF2B5EF4-FFF2-40B4-BE49-F238E27FC236}">
              <a16:creationId xmlns:a16="http://schemas.microsoft.com/office/drawing/2014/main" id="{FBDC0B5C-EB26-915A-C231-C0578D1EDF9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8611" name="AutoShape 4">
          <a:extLst>
            <a:ext uri="{FF2B5EF4-FFF2-40B4-BE49-F238E27FC236}">
              <a16:creationId xmlns:a16="http://schemas.microsoft.com/office/drawing/2014/main" id="{9E4888E0-27FA-BF5A-F40C-D7E63A9E190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D4F0A5F5-9239-1B6A-4A50-6E56075D2F8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3FB8A69-0BA4-1EF0-4A3B-3B26DEB501E4}"/>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98B31FF3-4DDF-1EE9-75C9-E429302D2B3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8615" name="AutoShape 1">
          <a:extLst>
            <a:ext uri="{FF2B5EF4-FFF2-40B4-BE49-F238E27FC236}">
              <a16:creationId xmlns:a16="http://schemas.microsoft.com/office/drawing/2014/main" id="{1D8DEADB-0C92-5723-8BB3-60208541D21D}"/>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293205B-2FFE-8196-D81F-639C53253B1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8A95FDFF-B54E-EA95-1CE9-6025163CFE6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47A3C9A-49F9-E262-3DD2-3420A717FF43}"/>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B6C34BB3-A1EC-F406-0F4E-63C9C3D45162}"/>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9627" name="AutoShape 1">
          <a:extLst>
            <a:ext uri="{FF2B5EF4-FFF2-40B4-BE49-F238E27FC236}">
              <a16:creationId xmlns:a16="http://schemas.microsoft.com/office/drawing/2014/main" id="{5D699A68-2B4B-D760-455E-1C65D2339CD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9628" name="AutoShape 3">
          <a:extLst>
            <a:ext uri="{FF2B5EF4-FFF2-40B4-BE49-F238E27FC236}">
              <a16:creationId xmlns:a16="http://schemas.microsoft.com/office/drawing/2014/main" id="{4D83B685-4BF9-C68A-145F-8A7A0380DB9B}"/>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9629" name="AutoShape 4">
          <a:extLst>
            <a:ext uri="{FF2B5EF4-FFF2-40B4-BE49-F238E27FC236}">
              <a16:creationId xmlns:a16="http://schemas.microsoft.com/office/drawing/2014/main" id="{E141662F-55D7-90D4-E67C-279A46E9F369}"/>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9630" name="AutoShape 2">
          <a:extLst>
            <a:ext uri="{FF2B5EF4-FFF2-40B4-BE49-F238E27FC236}">
              <a16:creationId xmlns:a16="http://schemas.microsoft.com/office/drawing/2014/main" id="{E121253C-A6A0-A291-4EF8-C5C5938CB0B7}"/>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9631" name="AutoShape 4">
          <a:extLst>
            <a:ext uri="{FF2B5EF4-FFF2-40B4-BE49-F238E27FC236}">
              <a16:creationId xmlns:a16="http://schemas.microsoft.com/office/drawing/2014/main" id="{AA32FF41-F456-F6C5-7215-1CD3396BE14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9632" name="AutoShape 4">
          <a:extLst>
            <a:ext uri="{FF2B5EF4-FFF2-40B4-BE49-F238E27FC236}">
              <a16:creationId xmlns:a16="http://schemas.microsoft.com/office/drawing/2014/main" id="{5C3636B0-F44C-C3D7-6487-6B97B8727438}"/>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9633" name="AutoShape 4">
          <a:extLst>
            <a:ext uri="{FF2B5EF4-FFF2-40B4-BE49-F238E27FC236}">
              <a16:creationId xmlns:a16="http://schemas.microsoft.com/office/drawing/2014/main" id="{22B88FD7-E3F9-633C-4C93-C6D076A4051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9634" name="AutoShape 2">
          <a:extLst>
            <a:ext uri="{FF2B5EF4-FFF2-40B4-BE49-F238E27FC236}">
              <a16:creationId xmlns:a16="http://schemas.microsoft.com/office/drawing/2014/main" id="{AFF3B299-CE93-7AB6-CB09-FA7FD810730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9635" name="AutoShape 4">
          <a:extLst>
            <a:ext uri="{FF2B5EF4-FFF2-40B4-BE49-F238E27FC236}">
              <a16:creationId xmlns:a16="http://schemas.microsoft.com/office/drawing/2014/main" id="{CB711162-E2E2-CCFF-A328-7C9DEE97E994}"/>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6AAA0C87-4E13-36BC-CBFE-885A24B1CCB2}"/>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0AD5F60F-4186-CED8-1533-B85A64288522}"/>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392DBDC8-9346-183E-794F-F72949C4D381}"/>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9639" name="AutoShape 1">
          <a:extLst>
            <a:ext uri="{FF2B5EF4-FFF2-40B4-BE49-F238E27FC236}">
              <a16:creationId xmlns:a16="http://schemas.microsoft.com/office/drawing/2014/main" id="{8E682E02-9458-F2D5-7011-168CB6AB4CE2}"/>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5AE94708-A809-D91E-5E5C-EB62E2E3A8EE}"/>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3C04573-FDCE-82CA-AB73-849B3D9F06E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9CEB1B32-8567-83A0-1A18-5A49756C77F8}"/>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0FB40808-578E-04A0-B77A-59DDF83B244B}"/>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0651" name="AutoShape 1">
          <a:extLst>
            <a:ext uri="{FF2B5EF4-FFF2-40B4-BE49-F238E27FC236}">
              <a16:creationId xmlns:a16="http://schemas.microsoft.com/office/drawing/2014/main" id="{02876EDC-D4C9-D406-4051-163F053E6E84}"/>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0652" name="AutoShape 3">
          <a:extLst>
            <a:ext uri="{FF2B5EF4-FFF2-40B4-BE49-F238E27FC236}">
              <a16:creationId xmlns:a16="http://schemas.microsoft.com/office/drawing/2014/main" id="{85812B27-CB4A-A138-611A-205E3CAE7000}"/>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0653" name="AutoShape 4">
          <a:extLst>
            <a:ext uri="{FF2B5EF4-FFF2-40B4-BE49-F238E27FC236}">
              <a16:creationId xmlns:a16="http://schemas.microsoft.com/office/drawing/2014/main" id="{E9F6B422-6385-91A2-6AE6-DFA69F470D14}"/>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0654" name="AutoShape 2">
          <a:extLst>
            <a:ext uri="{FF2B5EF4-FFF2-40B4-BE49-F238E27FC236}">
              <a16:creationId xmlns:a16="http://schemas.microsoft.com/office/drawing/2014/main" id="{25FE3209-7CA0-79DB-1773-84D266661BD6}"/>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0655" name="AutoShape 4">
          <a:extLst>
            <a:ext uri="{FF2B5EF4-FFF2-40B4-BE49-F238E27FC236}">
              <a16:creationId xmlns:a16="http://schemas.microsoft.com/office/drawing/2014/main" id="{2C3968EA-1109-E065-DE71-07C6E6F18C1C}"/>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0656" name="AutoShape 4">
          <a:extLst>
            <a:ext uri="{FF2B5EF4-FFF2-40B4-BE49-F238E27FC236}">
              <a16:creationId xmlns:a16="http://schemas.microsoft.com/office/drawing/2014/main" id="{F360D30F-5C59-567A-6F05-B840DFA34839}"/>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0657" name="AutoShape 4">
          <a:extLst>
            <a:ext uri="{FF2B5EF4-FFF2-40B4-BE49-F238E27FC236}">
              <a16:creationId xmlns:a16="http://schemas.microsoft.com/office/drawing/2014/main" id="{257BA269-F293-6BB2-0F2F-ADB49D1E4DA9}"/>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0658" name="AutoShape 2">
          <a:extLst>
            <a:ext uri="{FF2B5EF4-FFF2-40B4-BE49-F238E27FC236}">
              <a16:creationId xmlns:a16="http://schemas.microsoft.com/office/drawing/2014/main" id="{D5E18FFA-25D4-A3A1-9715-31568E2E8A9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0659" name="AutoShape 4">
          <a:extLst>
            <a:ext uri="{FF2B5EF4-FFF2-40B4-BE49-F238E27FC236}">
              <a16:creationId xmlns:a16="http://schemas.microsoft.com/office/drawing/2014/main" id="{9CEBB0A1-A54E-74E1-B884-7EC25E98058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E30DCEDE-8CE3-4F4F-D485-629C83B4638F}"/>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9F2F10C1-F6AA-E376-458E-1332ECD7813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D56EDCDD-43D7-9C5A-AFC6-0683DB81837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0663" name="AutoShape 1">
          <a:extLst>
            <a:ext uri="{FF2B5EF4-FFF2-40B4-BE49-F238E27FC236}">
              <a16:creationId xmlns:a16="http://schemas.microsoft.com/office/drawing/2014/main" id="{E6900512-5444-C61F-011A-DA980AC9599B}"/>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7F1648D-A653-4E06-FA94-FB0483B132DA}"/>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E80D4A39-40E8-0B96-7732-C9ABE940D2F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0BFE893-DA55-DB0B-C899-EA04E342EE2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3C57641C-8921-ED2A-A947-9CE3E8B58FFF}"/>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1675" name="AutoShape 1">
          <a:extLst>
            <a:ext uri="{FF2B5EF4-FFF2-40B4-BE49-F238E27FC236}">
              <a16:creationId xmlns:a16="http://schemas.microsoft.com/office/drawing/2014/main" id="{B8EE6FEF-1973-EFA5-CEA7-313D8DBDFA7F}"/>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1676" name="AutoShape 3">
          <a:extLst>
            <a:ext uri="{FF2B5EF4-FFF2-40B4-BE49-F238E27FC236}">
              <a16:creationId xmlns:a16="http://schemas.microsoft.com/office/drawing/2014/main" id="{16ED0928-7994-FA2A-EA33-FC6AF105570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1677" name="AutoShape 4">
          <a:extLst>
            <a:ext uri="{FF2B5EF4-FFF2-40B4-BE49-F238E27FC236}">
              <a16:creationId xmlns:a16="http://schemas.microsoft.com/office/drawing/2014/main" id="{225D16BF-32ED-2B6B-18F5-1E4D6C15521B}"/>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1678" name="AutoShape 2">
          <a:extLst>
            <a:ext uri="{FF2B5EF4-FFF2-40B4-BE49-F238E27FC236}">
              <a16:creationId xmlns:a16="http://schemas.microsoft.com/office/drawing/2014/main" id="{6DB81010-1B19-B50F-6FC7-6C1CEFDCB7F0}"/>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1679" name="AutoShape 4">
          <a:extLst>
            <a:ext uri="{FF2B5EF4-FFF2-40B4-BE49-F238E27FC236}">
              <a16:creationId xmlns:a16="http://schemas.microsoft.com/office/drawing/2014/main" id="{52E22B25-4A56-18C7-E218-CC81ED0A0FF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1680" name="AutoShape 4">
          <a:extLst>
            <a:ext uri="{FF2B5EF4-FFF2-40B4-BE49-F238E27FC236}">
              <a16:creationId xmlns:a16="http://schemas.microsoft.com/office/drawing/2014/main" id="{EECDE417-F2C9-03E8-E94F-23FDC82829F2}"/>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1681" name="AutoShape 4">
          <a:extLst>
            <a:ext uri="{FF2B5EF4-FFF2-40B4-BE49-F238E27FC236}">
              <a16:creationId xmlns:a16="http://schemas.microsoft.com/office/drawing/2014/main" id="{832254AE-2CD9-8F7B-CC3E-2CB9BD94BBE1}"/>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1682" name="AutoShape 2">
          <a:extLst>
            <a:ext uri="{FF2B5EF4-FFF2-40B4-BE49-F238E27FC236}">
              <a16:creationId xmlns:a16="http://schemas.microsoft.com/office/drawing/2014/main" id="{0493F269-DEAE-834F-793B-4E0C16A67A8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1683" name="AutoShape 4">
          <a:extLst>
            <a:ext uri="{FF2B5EF4-FFF2-40B4-BE49-F238E27FC236}">
              <a16:creationId xmlns:a16="http://schemas.microsoft.com/office/drawing/2014/main" id="{1D276F11-DC16-A903-1897-1CD4B1B25C0D}"/>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EC6F15C3-BDA1-9254-AD6C-C7E8D89BA48B}"/>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B205A4FC-4E2A-B378-487F-1BC451858955}"/>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63FBF4C9-1506-E3D9-A3D7-105D2ED0647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1687" name="AutoShape 1">
          <a:extLst>
            <a:ext uri="{FF2B5EF4-FFF2-40B4-BE49-F238E27FC236}">
              <a16:creationId xmlns:a16="http://schemas.microsoft.com/office/drawing/2014/main" id="{A7AE9562-7678-5484-F063-8DF462FA65E9}"/>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4C6171C1-25CF-FC60-9AB2-23B207DE2024}"/>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30212CD3-E6D2-4F14-CED3-D4CDB775AEAA}"/>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368E5195-4C17-4831-5E5E-2BC71428B9F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C7E74E98-83E5-97F9-F612-09DE09CE71E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2699" name="AutoShape 1">
          <a:extLst>
            <a:ext uri="{FF2B5EF4-FFF2-40B4-BE49-F238E27FC236}">
              <a16:creationId xmlns:a16="http://schemas.microsoft.com/office/drawing/2014/main" id="{B6991762-8A1E-58C8-C179-5E8226955A4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2700" name="AutoShape 3">
          <a:extLst>
            <a:ext uri="{FF2B5EF4-FFF2-40B4-BE49-F238E27FC236}">
              <a16:creationId xmlns:a16="http://schemas.microsoft.com/office/drawing/2014/main" id="{FDDECC86-0F22-794E-6E64-1121232DD9B9}"/>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2701" name="AutoShape 4">
          <a:extLst>
            <a:ext uri="{FF2B5EF4-FFF2-40B4-BE49-F238E27FC236}">
              <a16:creationId xmlns:a16="http://schemas.microsoft.com/office/drawing/2014/main" id="{9348538A-5F0D-5004-38E8-AD077D017973}"/>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2702" name="AutoShape 2">
          <a:extLst>
            <a:ext uri="{FF2B5EF4-FFF2-40B4-BE49-F238E27FC236}">
              <a16:creationId xmlns:a16="http://schemas.microsoft.com/office/drawing/2014/main" id="{25565FD2-AF54-5506-5C19-F2D706F2A589}"/>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2703" name="AutoShape 4">
          <a:extLst>
            <a:ext uri="{FF2B5EF4-FFF2-40B4-BE49-F238E27FC236}">
              <a16:creationId xmlns:a16="http://schemas.microsoft.com/office/drawing/2014/main" id="{E420E6B2-2590-4DC5-E0B9-6AB09DD98105}"/>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2704" name="AutoShape 4">
          <a:extLst>
            <a:ext uri="{FF2B5EF4-FFF2-40B4-BE49-F238E27FC236}">
              <a16:creationId xmlns:a16="http://schemas.microsoft.com/office/drawing/2014/main" id="{72511EE4-BF95-7114-FC36-E202C97D618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2705" name="AutoShape 4">
          <a:extLst>
            <a:ext uri="{FF2B5EF4-FFF2-40B4-BE49-F238E27FC236}">
              <a16:creationId xmlns:a16="http://schemas.microsoft.com/office/drawing/2014/main" id="{59F250B8-F130-5DB4-2B2C-23DF2BBC6988}"/>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2706" name="AutoShape 2">
          <a:extLst>
            <a:ext uri="{FF2B5EF4-FFF2-40B4-BE49-F238E27FC236}">
              <a16:creationId xmlns:a16="http://schemas.microsoft.com/office/drawing/2014/main" id="{A187700C-4A0D-24D6-1B8E-6F1B4881EB29}"/>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2707" name="AutoShape 4">
          <a:extLst>
            <a:ext uri="{FF2B5EF4-FFF2-40B4-BE49-F238E27FC236}">
              <a16:creationId xmlns:a16="http://schemas.microsoft.com/office/drawing/2014/main" id="{D8CCAB75-AAB6-3230-462F-72B9807D1E98}"/>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0EF3733A-5ECC-DD66-38F8-3EA555D544E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022AD2C-8884-6410-30F7-21A72D5A405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5F987B9C-5DD4-E3D4-1804-4CDB71034F7C}"/>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2711" name="AutoShape 1">
          <a:extLst>
            <a:ext uri="{FF2B5EF4-FFF2-40B4-BE49-F238E27FC236}">
              <a16:creationId xmlns:a16="http://schemas.microsoft.com/office/drawing/2014/main" id="{60B7F4A5-D2CB-A9FF-6AAB-27C704432892}"/>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E09BAA86-673C-5674-F353-E102EAE60BE3}"/>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809EE28E-05B5-8BBB-EE35-1B149BFC3224}"/>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E6282556-7C0B-3740-BEB1-A0C0CCB16A20}"/>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B2AD72ED-19E8-FA3B-3F63-1FBFF27741F4}"/>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5578" name="AutoShape 1">
          <a:extLst>
            <a:ext uri="{FF2B5EF4-FFF2-40B4-BE49-F238E27FC236}">
              <a16:creationId xmlns:a16="http://schemas.microsoft.com/office/drawing/2014/main" id="{32288C0E-981C-4736-041F-3EC3F08B8BBB}"/>
            </a:ext>
          </a:extLst>
        </xdr:cNvPr>
        <xdr:cNvSpPr>
          <a:spLocks/>
        </xdr:cNvSpPr>
      </xdr:nvSpPr>
      <xdr:spPr bwMode="auto">
        <a:xfrm>
          <a:off x="30664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5579" name="AutoShape 3">
          <a:extLst>
            <a:ext uri="{FF2B5EF4-FFF2-40B4-BE49-F238E27FC236}">
              <a16:creationId xmlns:a16="http://schemas.microsoft.com/office/drawing/2014/main" id="{E66FC609-C57C-40C3-D9BD-29C9662E028E}"/>
            </a:ext>
          </a:extLst>
        </xdr:cNvPr>
        <xdr:cNvSpPr>
          <a:spLocks/>
        </xdr:cNvSpPr>
      </xdr:nvSpPr>
      <xdr:spPr bwMode="auto">
        <a:xfrm>
          <a:off x="30645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5580" name="AutoShape 4">
          <a:extLst>
            <a:ext uri="{FF2B5EF4-FFF2-40B4-BE49-F238E27FC236}">
              <a16:creationId xmlns:a16="http://schemas.microsoft.com/office/drawing/2014/main" id="{ABD465F2-0E25-F037-4BAC-075BFED6EEE9}"/>
            </a:ext>
          </a:extLst>
        </xdr:cNvPr>
        <xdr:cNvSpPr>
          <a:spLocks/>
        </xdr:cNvSpPr>
      </xdr:nvSpPr>
      <xdr:spPr bwMode="auto">
        <a:xfrm rot="5400000">
          <a:off x="34775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5581" name="AutoShape 2">
          <a:extLst>
            <a:ext uri="{FF2B5EF4-FFF2-40B4-BE49-F238E27FC236}">
              <a16:creationId xmlns:a16="http://schemas.microsoft.com/office/drawing/2014/main" id="{C9D00C38-BCED-A829-8B14-E813839B4EF5}"/>
            </a:ext>
          </a:extLst>
        </xdr:cNvPr>
        <xdr:cNvSpPr>
          <a:spLocks/>
        </xdr:cNvSpPr>
      </xdr:nvSpPr>
      <xdr:spPr bwMode="auto">
        <a:xfrm>
          <a:off x="48977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5582" name="AutoShape 4">
          <a:extLst>
            <a:ext uri="{FF2B5EF4-FFF2-40B4-BE49-F238E27FC236}">
              <a16:creationId xmlns:a16="http://schemas.microsoft.com/office/drawing/2014/main" id="{A382AA41-0CAB-F683-5264-0043B90EE977}"/>
            </a:ext>
          </a:extLst>
        </xdr:cNvPr>
        <xdr:cNvSpPr>
          <a:spLocks/>
        </xdr:cNvSpPr>
      </xdr:nvSpPr>
      <xdr:spPr bwMode="auto">
        <a:xfrm rot="5400000">
          <a:off x="38461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5583" name="AutoShape 4">
          <a:extLst>
            <a:ext uri="{FF2B5EF4-FFF2-40B4-BE49-F238E27FC236}">
              <a16:creationId xmlns:a16="http://schemas.microsoft.com/office/drawing/2014/main" id="{A99EDA5D-B680-9FE0-EBE6-CF33AC295F90}"/>
            </a:ext>
          </a:extLst>
        </xdr:cNvPr>
        <xdr:cNvSpPr>
          <a:spLocks/>
        </xdr:cNvSpPr>
      </xdr:nvSpPr>
      <xdr:spPr bwMode="auto">
        <a:xfrm rot="5400000">
          <a:off x="53178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5584" name="AutoShape 4">
          <a:extLst>
            <a:ext uri="{FF2B5EF4-FFF2-40B4-BE49-F238E27FC236}">
              <a16:creationId xmlns:a16="http://schemas.microsoft.com/office/drawing/2014/main" id="{7F07D7F4-7DA4-72ED-9560-4E53FDF956E9}"/>
            </a:ext>
          </a:extLst>
        </xdr:cNvPr>
        <xdr:cNvSpPr>
          <a:spLocks/>
        </xdr:cNvSpPr>
      </xdr:nvSpPr>
      <xdr:spPr bwMode="auto">
        <a:xfrm rot="5400000">
          <a:off x="57578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5585" name="AutoShape 2">
          <a:extLst>
            <a:ext uri="{FF2B5EF4-FFF2-40B4-BE49-F238E27FC236}">
              <a16:creationId xmlns:a16="http://schemas.microsoft.com/office/drawing/2014/main" id="{E203504D-393A-16D1-AEE8-CAB60895808A}"/>
            </a:ext>
          </a:extLst>
        </xdr:cNvPr>
        <xdr:cNvSpPr>
          <a:spLocks/>
        </xdr:cNvSpPr>
      </xdr:nvSpPr>
      <xdr:spPr bwMode="auto">
        <a:xfrm>
          <a:off x="68732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5586" name="AutoShape 4">
          <a:extLst>
            <a:ext uri="{FF2B5EF4-FFF2-40B4-BE49-F238E27FC236}">
              <a16:creationId xmlns:a16="http://schemas.microsoft.com/office/drawing/2014/main" id="{4CFF6DD9-D08F-7C43-8D63-5DB334010648}"/>
            </a:ext>
          </a:extLst>
        </xdr:cNvPr>
        <xdr:cNvSpPr>
          <a:spLocks/>
        </xdr:cNvSpPr>
      </xdr:nvSpPr>
      <xdr:spPr bwMode="auto">
        <a:xfrm rot="5400000">
          <a:off x="74323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362131</xdr:colOff>
      <xdr:row>34</xdr:row>
      <xdr:rowOff>62593</xdr:rowOff>
    </xdr:from>
    <xdr:to>
      <xdr:col>39</xdr:col>
      <xdr:colOff>595111</xdr:colOff>
      <xdr:row>35</xdr:row>
      <xdr:rowOff>11350</xdr:rowOff>
    </xdr:to>
    <xdr:sp macro="" textlink="">
      <xdr:nvSpPr>
        <xdr:cNvPr id="12" name="上矢印 11">
          <a:extLst>
            <a:ext uri="{FF2B5EF4-FFF2-40B4-BE49-F238E27FC236}">
              <a16:creationId xmlns:a16="http://schemas.microsoft.com/office/drawing/2014/main" id="{B5A970F2-98B7-3C8E-DF5F-80BDC145B1E2}"/>
            </a:ext>
          </a:extLst>
        </xdr:cNvPr>
        <xdr:cNvSpPr/>
      </xdr:nvSpPr>
      <xdr:spPr>
        <a:xfrm>
          <a:off x="37161107" y="14382750"/>
          <a:ext cx="367393" cy="2721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17491</xdr:colOff>
      <xdr:row>31</xdr:row>
      <xdr:rowOff>29902</xdr:rowOff>
    </xdr:from>
    <xdr:to>
      <xdr:col>40</xdr:col>
      <xdr:colOff>192690</xdr:colOff>
      <xdr:row>31</xdr:row>
      <xdr:rowOff>228193</xdr:rowOff>
    </xdr:to>
    <xdr:sp macro="" textlink="">
      <xdr:nvSpPr>
        <xdr:cNvPr id="17" name="左矢印 16">
          <a:extLst>
            <a:ext uri="{FF2B5EF4-FFF2-40B4-BE49-F238E27FC236}">
              <a16:creationId xmlns:a16="http://schemas.microsoft.com/office/drawing/2014/main" id="{0AE00071-CD9A-C592-856D-89C326A92F90}"/>
            </a:ext>
          </a:extLst>
        </xdr:cNvPr>
        <xdr:cNvSpPr/>
      </xdr:nvSpPr>
      <xdr:spPr>
        <a:xfrm>
          <a:off x="31432500" y="13386954"/>
          <a:ext cx="294409" cy="29441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5" name="Text Box 1">
          <a:extLst>
            <a:ext uri="{FF2B5EF4-FFF2-40B4-BE49-F238E27FC236}">
              <a16:creationId xmlns:a16="http://schemas.microsoft.com/office/drawing/2014/main" id="{35B7BFFB-193C-72D9-62DC-7E85EB4550FE}"/>
            </a:ext>
          </a:extLst>
        </xdr:cNvPr>
        <xdr:cNvSpPr txBox="1">
          <a:spLocks noChangeArrowheads="1"/>
        </xdr:cNvSpPr>
      </xdr:nvSpPr>
      <xdr:spPr bwMode="auto">
        <a:xfrm>
          <a:off x="272143" y="272141"/>
          <a:ext cx="9810750" cy="530679"/>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5590" name="AutoShape 1">
          <a:extLst>
            <a:ext uri="{FF2B5EF4-FFF2-40B4-BE49-F238E27FC236}">
              <a16:creationId xmlns:a16="http://schemas.microsoft.com/office/drawing/2014/main" id="{2A950EE0-3786-1384-562F-FFC02B384E6A}"/>
            </a:ext>
          </a:extLst>
        </xdr:cNvPr>
        <xdr:cNvSpPr>
          <a:spLocks/>
        </xdr:cNvSpPr>
      </xdr:nvSpPr>
      <xdr:spPr bwMode="auto">
        <a:xfrm>
          <a:off x="49098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386261</xdr:colOff>
      <xdr:row>34</xdr:row>
      <xdr:rowOff>62593</xdr:rowOff>
    </xdr:from>
    <xdr:to>
      <xdr:col>60</xdr:col>
      <xdr:colOff>597667</xdr:colOff>
      <xdr:row>35</xdr:row>
      <xdr:rowOff>11350</xdr:rowOff>
    </xdr:to>
    <xdr:sp macro="" textlink="">
      <xdr:nvSpPr>
        <xdr:cNvPr id="28" name="上矢印 27">
          <a:extLst>
            <a:ext uri="{FF2B5EF4-FFF2-40B4-BE49-F238E27FC236}">
              <a16:creationId xmlns:a16="http://schemas.microsoft.com/office/drawing/2014/main" id="{E95552D8-FBEF-CCC8-EDCC-7F2C0A30FF8E}"/>
            </a:ext>
          </a:extLst>
        </xdr:cNvPr>
        <xdr:cNvSpPr/>
      </xdr:nvSpPr>
      <xdr:spPr>
        <a:xfrm>
          <a:off x="29990142" y="1483178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55064</xdr:colOff>
      <xdr:row>31</xdr:row>
      <xdr:rowOff>61867</xdr:rowOff>
    </xdr:from>
    <xdr:to>
      <xdr:col>61</xdr:col>
      <xdr:colOff>224886</xdr:colOff>
      <xdr:row>31</xdr:row>
      <xdr:rowOff>242829</xdr:rowOff>
    </xdr:to>
    <xdr:sp macro="" textlink="">
      <xdr:nvSpPr>
        <xdr:cNvPr id="29" name="左矢印 28">
          <a:extLst>
            <a:ext uri="{FF2B5EF4-FFF2-40B4-BE49-F238E27FC236}">
              <a16:creationId xmlns:a16="http://schemas.microsoft.com/office/drawing/2014/main" id="{CA13DCCB-D391-F5E0-4332-D27A71BC40E0}"/>
            </a:ext>
          </a:extLst>
        </xdr:cNvPr>
        <xdr:cNvSpPr/>
      </xdr:nvSpPr>
      <xdr:spPr>
        <a:xfrm>
          <a:off x="51666322" y="14124214"/>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605935</xdr:colOff>
      <xdr:row>35</xdr:row>
      <xdr:rowOff>11350</xdr:rowOff>
    </xdr:to>
    <xdr:sp macro="" textlink="">
      <xdr:nvSpPr>
        <xdr:cNvPr id="31" name="上矢印 30">
          <a:extLst>
            <a:ext uri="{FF2B5EF4-FFF2-40B4-BE49-F238E27FC236}">
              <a16:creationId xmlns:a16="http://schemas.microsoft.com/office/drawing/2014/main" id="{F61DCBFF-A9A7-67A3-9A08-32BA8ED8B495}"/>
            </a:ext>
          </a:extLst>
        </xdr:cNvPr>
        <xdr:cNvSpPr/>
      </xdr:nvSpPr>
      <xdr:spPr>
        <a:xfrm>
          <a:off x="49951821" y="14819416"/>
          <a:ext cx="367393" cy="234043"/>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41729</xdr:colOff>
      <xdr:row>31</xdr:row>
      <xdr:rowOff>93526</xdr:rowOff>
    </xdr:from>
    <xdr:to>
      <xdr:col>84</xdr:col>
      <xdr:colOff>208572</xdr:colOff>
      <xdr:row>31</xdr:row>
      <xdr:rowOff>262480</xdr:rowOff>
    </xdr:to>
    <xdr:sp macro="" textlink="">
      <xdr:nvSpPr>
        <xdr:cNvPr id="32" name="左矢印 31">
          <a:extLst>
            <a:ext uri="{FF2B5EF4-FFF2-40B4-BE49-F238E27FC236}">
              <a16:creationId xmlns:a16="http://schemas.microsoft.com/office/drawing/2014/main" id="{73C32A1F-44DF-07F3-7C64-94E9C911A5A2}"/>
            </a:ext>
          </a:extLst>
        </xdr:cNvPr>
        <xdr:cNvSpPr/>
      </xdr:nvSpPr>
      <xdr:spPr>
        <a:xfrm>
          <a:off x="73247250" y="14151428"/>
          <a:ext cx="294409" cy="24678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3723" name="AutoShape 1">
          <a:extLst>
            <a:ext uri="{FF2B5EF4-FFF2-40B4-BE49-F238E27FC236}">
              <a16:creationId xmlns:a16="http://schemas.microsoft.com/office/drawing/2014/main" id="{4491E9DE-6C62-4DB0-84EF-A402EB0C948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3724" name="AutoShape 3">
          <a:extLst>
            <a:ext uri="{FF2B5EF4-FFF2-40B4-BE49-F238E27FC236}">
              <a16:creationId xmlns:a16="http://schemas.microsoft.com/office/drawing/2014/main" id="{6CD481F3-00AC-50A6-A117-D28B02B3CB31}"/>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3725" name="AutoShape 4">
          <a:extLst>
            <a:ext uri="{FF2B5EF4-FFF2-40B4-BE49-F238E27FC236}">
              <a16:creationId xmlns:a16="http://schemas.microsoft.com/office/drawing/2014/main" id="{C7F7BE5B-DD13-C993-ADBA-0B9BB11F132D}"/>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3726" name="AutoShape 2">
          <a:extLst>
            <a:ext uri="{FF2B5EF4-FFF2-40B4-BE49-F238E27FC236}">
              <a16:creationId xmlns:a16="http://schemas.microsoft.com/office/drawing/2014/main" id="{2042BFD8-5AFB-D40D-82E3-2BCE040D1A10}"/>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3727" name="AutoShape 4">
          <a:extLst>
            <a:ext uri="{FF2B5EF4-FFF2-40B4-BE49-F238E27FC236}">
              <a16:creationId xmlns:a16="http://schemas.microsoft.com/office/drawing/2014/main" id="{F6B4925A-5B39-A16B-AFF9-D2891E9A783F}"/>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3728" name="AutoShape 4">
          <a:extLst>
            <a:ext uri="{FF2B5EF4-FFF2-40B4-BE49-F238E27FC236}">
              <a16:creationId xmlns:a16="http://schemas.microsoft.com/office/drawing/2014/main" id="{EB914D7E-884A-DD6B-421C-B6D2938B41FE}"/>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3729" name="AutoShape 4">
          <a:extLst>
            <a:ext uri="{FF2B5EF4-FFF2-40B4-BE49-F238E27FC236}">
              <a16:creationId xmlns:a16="http://schemas.microsoft.com/office/drawing/2014/main" id="{2AC7101D-2264-A25A-81BC-815E7B39D058}"/>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3730" name="AutoShape 2">
          <a:extLst>
            <a:ext uri="{FF2B5EF4-FFF2-40B4-BE49-F238E27FC236}">
              <a16:creationId xmlns:a16="http://schemas.microsoft.com/office/drawing/2014/main" id="{CAE6BDD6-8969-8E78-FBAF-2046FA7F0FE1}"/>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3731" name="AutoShape 4">
          <a:extLst>
            <a:ext uri="{FF2B5EF4-FFF2-40B4-BE49-F238E27FC236}">
              <a16:creationId xmlns:a16="http://schemas.microsoft.com/office/drawing/2014/main" id="{EDF331D5-DD18-A666-BB93-C2727F2B6910}"/>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E3FF1958-A7BE-85A8-14BA-99644B98700A}"/>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2039E712-2BE0-5B53-E521-81D41CA0678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FB686734-8D18-BA28-64ED-445E3670E04F}"/>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3735" name="AutoShape 1">
          <a:extLst>
            <a:ext uri="{FF2B5EF4-FFF2-40B4-BE49-F238E27FC236}">
              <a16:creationId xmlns:a16="http://schemas.microsoft.com/office/drawing/2014/main" id="{58CDEE94-1D79-81F9-FB03-DC9128A13A97}"/>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C809A939-D088-59F9-B3C1-F258B9C6AF27}"/>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09985BDF-4D02-9828-9C89-21DBC671BC55}"/>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037CF771-F68D-36E0-C1DF-9C715723BBCB}"/>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3C076623-36BF-03BB-F827-1129E965712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74747" name="AutoShape 1">
          <a:extLst>
            <a:ext uri="{FF2B5EF4-FFF2-40B4-BE49-F238E27FC236}">
              <a16:creationId xmlns:a16="http://schemas.microsoft.com/office/drawing/2014/main" id="{31B7C1A8-284F-C46B-891C-1507A2C2557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74748" name="AutoShape 3">
          <a:extLst>
            <a:ext uri="{FF2B5EF4-FFF2-40B4-BE49-F238E27FC236}">
              <a16:creationId xmlns:a16="http://schemas.microsoft.com/office/drawing/2014/main" id="{191607E9-9836-3982-364F-9432F45C2838}"/>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74749" name="AutoShape 4">
          <a:extLst>
            <a:ext uri="{FF2B5EF4-FFF2-40B4-BE49-F238E27FC236}">
              <a16:creationId xmlns:a16="http://schemas.microsoft.com/office/drawing/2014/main" id="{5E0F31A3-6AED-FB68-EF02-E6FFD099B714}"/>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74750" name="AutoShape 2">
          <a:extLst>
            <a:ext uri="{FF2B5EF4-FFF2-40B4-BE49-F238E27FC236}">
              <a16:creationId xmlns:a16="http://schemas.microsoft.com/office/drawing/2014/main" id="{BBE3ADB7-109D-ADBE-81CF-D4B2E9B3D04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74751" name="AutoShape 4">
          <a:extLst>
            <a:ext uri="{FF2B5EF4-FFF2-40B4-BE49-F238E27FC236}">
              <a16:creationId xmlns:a16="http://schemas.microsoft.com/office/drawing/2014/main" id="{703905B8-295A-FD9A-F06A-0E99C6D671B8}"/>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74752" name="AutoShape 4">
          <a:extLst>
            <a:ext uri="{FF2B5EF4-FFF2-40B4-BE49-F238E27FC236}">
              <a16:creationId xmlns:a16="http://schemas.microsoft.com/office/drawing/2014/main" id="{62975CF0-2ADB-620C-8871-1C150EE152DC}"/>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74753" name="AutoShape 4">
          <a:extLst>
            <a:ext uri="{FF2B5EF4-FFF2-40B4-BE49-F238E27FC236}">
              <a16:creationId xmlns:a16="http://schemas.microsoft.com/office/drawing/2014/main" id="{DAA6CD76-F009-6611-11C5-7C6940EEECFA}"/>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74754" name="AutoShape 2">
          <a:extLst>
            <a:ext uri="{FF2B5EF4-FFF2-40B4-BE49-F238E27FC236}">
              <a16:creationId xmlns:a16="http://schemas.microsoft.com/office/drawing/2014/main" id="{315ACD01-E668-787F-8E08-87A59B52AA8A}"/>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74755" name="AutoShape 4">
          <a:extLst>
            <a:ext uri="{FF2B5EF4-FFF2-40B4-BE49-F238E27FC236}">
              <a16:creationId xmlns:a16="http://schemas.microsoft.com/office/drawing/2014/main" id="{9570EEAF-CE72-5E06-65AB-6D94546C2A52}"/>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00957B9A-EE54-A5F4-2FD3-BF772037DED2}"/>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42A113DE-FBE4-1818-7587-AA87CDAA7AC5}"/>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DAB670AA-CD26-46FC-A232-0F0C4042FC39}"/>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74759" name="AutoShape 1">
          <a:extLst>
            <a:ext uri="{FF2B5EF4-FFF2-40B4-BE49-F238E27FC236}">
              <a16:creationId xmlns:a16="http://schemas.microsoft.com/office/drawing/2014/main" id="{BEBBC37D-57EE-7A14-D15C-540834FB3A13}"/>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10FBD2A9-03FF-AD0F-BC45-8081DB53A371}"/>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DBFFD430-AD95-D9C1-CF3D-78D231BF3DFA}"/>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6559C7CA-AF8C-8144-7FEA-34C65BA31481}"/>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6CEA8B29-F556-A0A6-02EA-ED99C9CDB721}"/>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6315" name="AutoShape 1">
          <a:extLst>
            <a:ext uri="{FF2B5EF4-FFF2-40B4-BE49-F238E27FC236}">
              <a16:creationId xmlns:a16="http://schemas.microsoft.com/office/drawing/2014/main" id="{EB17C184-38B4-1E75-7148-1D3499F82AF1}"/>
            </a:ext>
          </a:extLst>
        </xdr:cNvPr>
        <xdr:cNvSpPr>
          <a:spLocks/>
        </xdr:cNvSpPr>
      </xdr:nvSpPr>
      <xdr:spPr bwMode="auto">
        <a:xfrm>
          <a:off x="3060700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6316" name="AutoShape 3">
          <a:extLst>
            <a:ext uri="{FF2B5EF4-FFF2-40B4-BE49-F238E27FC236}">
              <a16:creationId xmlns:a16="http://schemas.microsoft.com/office/drawing/2014/main" id="{6FEEEBC1-6029-5D13-4A16-0B5F1D6193B1}"/>
            </a:ext>
          </a:extLst>
        </xdr:cNvPr>
        <xdr:cNvSpPr>
          <a:spLocks/>
        </xdr:cNvSpPr>
      </xdr:nvSpPr>
      <xdr:spPr bwMode="auto">
        <a:xfrm>
          <a:off x="3058795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6317" name="AutoShape 4">
          <a:extLst>
            <a:ext uri="{FF2B5EF4-FFF2-40B4-BE49-F238E27FC236}">
              <a16:creationId xmlns:a16="http://schemas.microsoft.com/office/drawing/2014/main" id="{A843E6FF-B06A-18D8-4ECB-1FFEE745AF25}"/>
            </a:ext>
          </a:extLst>
        </xdr:cNvPr>
        <xdr:cNvSpPr>
          <a:spLocks/>
        </xdr:cNvSpPr>
      </xdr:nvSpPr>
      <xdr:spPr bwMode="auto">
        <a:xfrm rot="5400000">
          <a:off x="347186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6318" name="AutoShape 2">
          <a:extLst>
            <a:ext uri="{FF2B5EF4-FFF2-40B4-BE49-F238E27FC236}">
              <a16:creationId xmlns:a16="http://schemas.microsoft.com/office/drawing/2014/main" id="{7AC67DBF-6223-F099-F915-F5A43559ADC6}"/>
            </a:ext>
          </a:extLst>
        </xdr:cNvPr>
        <xdr:cNvSpPr>
          <a:spLocks/>
        </xdr:cNvSpPr>
      </xdr:nvSpPr>
      <xdr:spPr bwMode="auto">
        <a:xfrm>
          <a:off x="4892040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6319" name="AutoShape 4">
          <a:extLst>
            <a:ext uri="{FF2B5EF4-FFF2-40B4-BE49-F238E27FC236}">
              <a16:creationId xmlns:a16="http://schemas.microsoft.com/office/drawing/2014/main" id="{88CF5FF7-A141-5A54-B5D1-086D0045CE54}"/>
            </a:ext>
          </a:extLst>
        </xdr:cNvPr>
        <xdr:cNvSpPr>
          <a:spLocks/>
        </xdr:cNvSpPr>
      </xdr:nvSpPr>
      <xdr:spPr bwMode="auto">
        <a:xfrm rot="5400000">
          <a:off x="3840480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6320" name="AutoShape 4">
          <a:extLst>
            <a:ext uri="{FF2B5EF4-FFF2-40B4-BE49-F238E27FC236}">
              <a16:creationId xmlns:a16="http://schemas.microsoft.com/office/drawing/2014/main" id="{4C5F28D0-04CC-5E18-08F1-CE8FE51FB25E}"/>
            </a:ext>
          </a:extLst>
        </xdr:cNvPr>
        <xdr:cNvSpPr>
          <a:spLocks/>
        </xdr:cNvSpPr>
      </xdr:nvSpPr>
      <xdr:spPr bwMode="auto">
        <a:xfrm rot="5400000">
          <a:off x="531209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6321" name="AutoShape 4">
          <a:extLst>
            <a:ext uri="{FF2B5EF4-FFF2-40B4-BE49-F238E27FC236}">
              <a16:creationId xmlns:a16="http://schemas.microsoft.com/office/drawing/2014/main" id="{77475E66-868F-1233-908E-D71093382647}"/>
            </a:ext>
          </a:extLst>
        </xdr:cNvPr>
        <xdr:cNvSpPr>
          <a:spLocks/>
        </xdr:cNvSpPr>
      </xdr:nvSpPr>
      <xdr:spPr bwMode="auto">
        <a:xfrm rot="5400000">
          <a:off x="5752147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6322" name="AutoShape 2">
          <a:extLst>
            <a:ext uri="{FF2B5EF4-FFF2-40B4-BE49-F238E27FC236}">
              <a16:creationId xmlns:a16="http://schemas.microsoft.com/office/drawing/2014/main" id="{876F5814-AA81-F936-FA30-0454763FD8FC}"/>
            </a:ext>
          </a:extLst>
        </xdr:cNvPr>
        <xdr:cNvSpPr>
          <a:spLocks/>
        </xdr:cNvSpPr>
      </xdr:nvSpPr>
      <xdr:spPr bwMode="auto">
        <a:xfrm>
          <a:off x="6867525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6323" name="AutoShape 4">
          <a:extLst>
            <a:ext uri="{FF2B5EF4-FFF2-40B4-BE49-F238E27FC236}">
              <a16:creationId xmlns:a16="http://schemas.microsoft.com/office/drawing/2014/main" id="{56BB3961-C0F8-AB35-F83F-53A77BF284FC}"/>
            </a:ext>
          </a:extLst>
        </xdr:cNvPr>
        <xdr:cNvSpPr>
          <a:spLocks/>
        </xdr:cNvSpPr>
      </xdr:nvSpPr>
      <xdr:spPr bwMode="auto">
        <a:xfrm rot="5400000">
          <a:off x="7426642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371656</xdr:colOff>
      <xdr:row>34</xdr:row>
      <xdr:rowOff>62593</xdr:rowOff>
    </xdr:from>
    <xdr:to>
      <xdr:col>39</xdr:col>
      <xdr:colOff>605471</xdr:colOff>
      <xdr:row>35</xdr:row>
      <xdr:rowOff>11350</xdr:rowOff>
    </xdr:to>
    <xdr:sp macro="" textlink="">
      <xdr:nvSpPr>
        <xdr:cNvPr id="11" name="上矢印 10">
          <a:extLst>
            <a:ext uri="{FF2B5EF4-FFF2-40B4-BE49-F238E27FC236}">
              <a16:creationId xmlns:a16="http://schemas.microsoft.com/office/drawing/2014/main" id="{25D20708-9980-D433-834B-E98BA5692CE3}"/>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20666</xdr:colOff>
      <xdr:row>31</xdr:row>
      <xdr:rowOff>29902</xdr:rowOff>
    </xdr:from>
    <xdr:to>
      <xdr:col>40</xdr:col>
      <xdr:colOff>185826</xdr:colOff>
      <xdr:row>31</xdr:row>
      <xdr:rowOff>228193</xdr:rowOff>
    </xdr:to>
    <xdr:sp macro="" textlink="">
      <xdr:nvSpPr>
        <xdr:cNvPr id="12" name="左矢印 11">
          <a:extLst>
            <a:ext uri="{FF2B5EF4-FFF2-40B4-BE49-F238E27FC236}">
              <a16:creationId xmlns:a16="http://schemas.microsoft.com/office/drawing/2014/main" id="{ABC5AEB7-542C-5534-1417-B25EA293686E}"/>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C47D6DC0-CDCB-9206-1761-7BF786277346}"/>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6327" name="AutoShape 1">
          <a:extLst>
            <a:ext uri="{FF2B5EF4-FFF2-40B4-BE49-F238E27FC236}">
              <a16:creationId xmlns:a16="http://schemas.microsoft.com/office/drawing/2014/main" id="{37BF1002-642A-66F5-DB7A-6C56FF483422}"/>
            </a:ext>
          </a:extLst>
        </xdr:cNvPr>
        <xdr:cNvSpPr>
          <a:spLocks/>
        </xdr:cNvSpPr>
      </xdr:nvSpPr>
      <xdr:spPr bwMode="auto">
        <a:xfrm>
          <a:off x="4904105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604871</xdr:colOff>
      <xdr:row>35</xdr:row>
      <xdr:rowOff>11350</xdr:rowOff>
    </xdr:to>
    <xdr:sp macro="" textlink="">
      <xdr:nvSpPr>
        <xdr:cNvPr id="15" name="上矢印 14">
          <a:extLst>
            <a:ext uri="{FF2B5EF4-FFF2-40B4-BE49-F238E27FC236}">
              <a16:creationId xmlns:a16="http://schemas.microsoft.com/office/drawing/2014/main" id="{F58123F4-CB16-E660-3E95-4781ADBB2CB8}"/>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45539</xdr:colOff>
      <xdr:row>31</xdr:row>
      <xdr:rowOff>61867</xdr:rowOff>
    </xdr:from>
    <xdr:to>
      <xdr:col>61</xdr:col>
      <xdr:colOff>210337</xdr:colOff>
      <xdr:row>31</xdr:row>
      <xdr:rowOff>242829</xdr:rowOff>
    </xdr:to>
    <xdr:sp macro="" textlink="">
      <xdr:nvSpPr>
        <xdr:cNvPr id="16" name="左矢印 15">
          <a:extLst>
            <a:ext uri="{FF2B5EF4-FFF2-40B4-BE49-F238E27FC236}">
              <a16:creationId xmlns:a16="http://schemas.microsoft.com/office/drawing/2014/main" id="{6ABD06E9-6DC0-0941-86E5-8E7072A4A518}"/>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368481</xdr:colOff>
      <xdr:row>34</xdr:row>
      <xdr:rowOff>62593</xdr:rowOff>
    </xdr:from>
    <xdr:to>
      <xdr:col>83</xdr:col>
      <xdr:colOff>595177</xdr:colOff>
      <xdr:row>35</xdr:row>
      <xdr:rowOff>11350</xdr:rowOff>
    </xdr:to>
    <xdr:sp macro="" textlink="">
      <xdr:nvSpPr>
        <xdr:cNvPr id="17" name="上矢印 16">
          <a:extLst>
            <a:ext uri="{FF2B5EF4-FFF2-40B4-BE49-F238E27FC236}">
              <a16:creationId xmlns:a16="http://schemas.microsoft.com/office/drawing/2014/main" id="{9E8EE3D1-D63A-DC61-1EF7-6C7157A427BD}"/>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44904</xdr:colOff>
      <xdr:row>31</xdr:row>
      <xdr:rowOff>93526</xdr:rowOff>
    </xdr:from>
    <xdr:to>
      <xdr:col>84</xdr:col>
      <xdr:colOff>212276</xdr:colOff>
      <xdr:row>31</xdr:row>
      <xdr:rowOff>262480</xdr:rowOff>
    </xdr:to>
    <xdr:sp macro="" textlink="">
      <xdr:nvSpPr>
        <xdr:cNvPr id="18" name="左矢印 17">
          <a:extLst>
            <a:ext uri="{FF2B5EF4-FFF2-40B4-BE49-F238E27FC236}">
              <a16:creationId xmlns:a16="http://schemas.microsoft.com/office/drawing/2014/main" id="{68A66C56-BEE8-2A61-51B6-E6CD4640A9E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7339" name="AutoShape 1">
          <a:extLst>
            <a:ext uri="{FF2B5EF4-FFF2-40B4-BE49-F238E27FC236}">
              <a16:creationId xmlns:a16="http://schemas.microsoft.com/office/drawing/2014/main" id="{973ED1C3-436C-2564-6AA1-71461E933145}"/>
            </a:ext>
          </a:extLst>
        </xdr:cNvPr>
        <xdr:cNvSpPr>
          <a:spLocks/>
        </xdr:cNvSpPr>
      </xdr:nvSpPr>
      <xdr:spPr bwMode="auto">
        <a:xfrm>
          <a:off x="3060700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7340" name="AutoShape 3">
          <a:extLst>
            <a:ext uri="{FF2B5EF4-FFF2-40B4-BE49-F238E27FC236}">
              <a16:creationId xmlns:a16="http://schemas.microsoft.com/office/drawing/2014/main" id="{9A94323E-291B-CA3C-91F1-79D26F6CFC32}"/>
            </a:ext>
          </a:extLst>
        </xdr:cNvPr>
        <xdr:cNvSpPr>
          <a:spLocks/>
        </xdr:cNvSpPr>
      </xdr:nvSpPr>
      <xdr:spPr bwMode="auto">
        <a:xfrm>
          <a:off x="3058795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7341" name="AutoShape 4">
          <a:extLst>
            <a:ext uri="{FF2B5EF4-FFF2-40B4-BE49-F238E27FC236}">
              <a16:creationId xmlns:a16="http://schemas.microsoft.com/office/drawing/2014/main" id="{B49F3416-6F80-5415-0101-611304E434C3}"/>
            </a:ext>
          </a:extLst>
        </xdr:cNvPr>
        <xdr:cNvSpPr>
          <a:spLocks/>
        </xdr:cNvSpPr>
      </xdr:nvSpPr>
      <xdr:spPr bwMode="auto">
        <a:xfrm rot="5400000">
          <a:off x="347186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7342" name="AutoShape 2">
          <a:extLst>
            <a:ext uri="{FF2B5EF4-FFF2-40B4-BE49-F238E27FC236}">
              <a16:creationId xmlns:a16="http://schemas.microsoft.com/office/drawing/2014/main" id="{2657BFE8-1B5F-4C6F-2E4A-E822BC2C901D}"/>
            </a:ext>
          </a:extLst>
        </xdr:cNvPr>
        <xdr:cNvSpPr>
          <a:spLocks/>
        </xdr:cNvSpPr>
      </xdr:nvSpPr>
      <xdr:spPr bwMode="auto">
        <a:xfrm>
          <a:off x="4892040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7343" name="AutoShape 4">
          <a:extLst>
            <a:ext uri="{FF2B5EF4-FFF2-40B4-BE49-F238E27FC236}">
              <a16:creationId xmlns:a16="http://schemas.microsoft.com/office/drawing/2014/main" id="{26A2A443-5BBA-5435-A8C8-DC18367E2792}"/>
            </a:ext>
          </a:extLst>
        </xdr:cNvPr>
        <xdr:cNvSpPr>
          <a:spLocks/>
        </xdr:cNvSpPr>
      </xdr:nvSpPr>
      <xdr:spPr bwMode="auto">
        <a:xfrm rot="5400000">
          <a:off x="3840480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7344" name="AutoShape 4">
          <a:extLst>
            <a:ext uri="{FF2B5EF4-FFF2-40B4-BE49-F238E27FC236}">
              <a16:creationId xmlns:a16="http://schemas.microsoft.com/office/drawing/2014/main" id="{5E38F084-EDE1-ECB2-13DE-BD69E25D845F}"/>
            </a:ext>
          </a:extLst>
        </xdr:cNvPr>
        <xdr:cNvSpPr>
          <a:spLocks/>
        </xdr:cNvSpPr>
      </xdr:nvSpPr>
      <xdr:spPr bwMode="auto">
        <a:xfrm rot="5400000">
          <a:off x="5312092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7345" name="AutoShape 4">
          <a:extLst>
            <a:ext uri="{FF2B5EF4-FFF2-40B4-BE49-F238E27FC236}">
              <a16:creationId xmlns:a16="http://schemas.microsoft.com/office/drawing/2014/main" id="{BC10D858-AE71-367D-5869-2C9282BC62F6}"/>
            </a:ext>
          </a:extLst>
        </xdr:cNvPr>
        <xdr:cNvSpPr>
          <a:spLocks/>
        </xdr:cNvSpPr>
      </xdr:nvSpPr>
      <xdr:spPr bwMode="auto">
        <a:xfrm rot="5400000">
          <a:off x="5752147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7346" name="AutoShape 2">
          <a:extLst>
            <a:ext uri="{FF2B5EF4-FFF2-40B4-BE49-F238E27FC236}">
              <a16:creationId xmlns:a16="http://schemas.microsoft.com/office/drawing/2014/main" id="{5753DA17-6851-0FEB-8F0C-74F7C2A9190B}"/>
            </a:ext>
          </a:extLst>
        </xdr:cNvPr>
        <xdr:cNvSpPr>
          <a:spLocks/>
        </xdr:cNvSpPr>
      </xdr:nvSpPr>
      <xdr:spPr bwMode="auto">
        <a:xfrm>
          <a:off x="6867525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7347" name="AutoShape 4">
          <a:extLst>
            <a:ext uri="{FF2B5EF4-FFF2-40B4-BE49-F238E27FC236}">
              <a16:creationId xmlns:a16="http://schemas.microsoft.com/office/drawing/2014/main" id="{C2468E0F-69CD-A810-43F7-F3D869B5D7C9}"/>
            </a:ext>
          </a:extLst>
        </xdr:cNvPr>
        <xdr:cNvSpPr>
          <a:spLocks/>
        </xdr:cNvSpPr>
      </xdr:nvSpPr>
      <xdr:spPr bwMode="auto">
        <a:xfrm rot="5400000">
          <a:off x="7426642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371656</xdr:colOff>
      <xdr:row>34</xdr:row>
      <xdr:rowOff>62593</xdr:rowOff>
    </xdr:from>
    <xdr:to>
      <xdr:col>39</xdr:col>
      <xdr:colOff>605471</xdr:colOff>
      <xdr:row>35</xdr:row>
      <xdr:rowOff>11350</xdr:rowOff>
    </xdr:to>
    <xdr:sp macro="" textlink="">
      <xdr:nvSpPr>
        <xdr:cNvPr id="11" name="上矢印 10">
          <a:extLst>
            <a:ext uri="{FF2B5EF4-FFF2-40B4-BE49-F238E27FC236}">
              <a16:creationId xmlns:a16="http://schemas.microsoft.com/office/drawing/2014/main" id="{89E64550-0076-059A-3BA7-D6AB1FEA830B}"/>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20666</xdr:colOff>
      <xdr:row>31</xdr:row>
      <xdr:rowOff>29902</xdr:rowOff>
    </xdr:from>
    <xdr:to>
      <xdr:col>40</xdr:col>
      <xdr:colOff>185826</xdr:colOff>
      <xdr:row>31</xdr:row>
      <xdr:rowOff>228193</xdr:rowOff>
    </xdr:to>
    <xdr:sp macro="" textlink="">
      <xdr:nvSpPr>
        <xdr:cNvPr id="12" name="左矢印 11">
          <a:extLst>
            <a:ext uri="{FF2B5EF4-FFF2-40B4-BE49-F238E27FC236}">
              <a16:creationId xmlns:a16="http://schemas.microsoft.com/office/drawing/2014/main" id="{A594596D-1B4A-94FE-23FC-10B0AC9D495C}"/>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2709F873-0CA3-F447-D698-FF702038FE01}"/>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7351" name="AutoShape 1">
          <a:extLst>
            <a:ext uri="{FF2B5EF4-FFF2-40B4-BE49-F238E27FC236}">
              <a16:creationId xmlns:a16="http://schemas.microsoft.com/office/drawing/2014/main" id="{A70E5198-5F93-EA0C-335A-F26A8230B1EE}"/>
            </a:ext>
          </a:extLst>
        </xdr:cNvPr>
        <xdr:cNvSpPr>
          <a:spLocks/>
        </xdr:cNvSpPr>
      </xdr:nvSpPr>
      <xdr:spPr bwMode="auto">
        <a:xfrm>
          <a:off x="4904105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392611</xdr:colOff>
      <xdr:row>34</xdr:row>
      <xdr:rowOff>62593</xdr:rowOff>
    </xdr:from>
    <xdr:to>
      <xdr:col>60</xdr:col>
      <xdr:colOff>604871</xdr:colOff>
      <xdr:row>35</xdr:row>
      <xdr:rowOff>11350</xdr:rowOff>
    </xdr:to>
    <xdr:sp macro="" textlink="">
      <xdr:nvSpPr>
        <xdr:cNvPr id="15" name="上矢印 14">
          <a:extLst>
            <a:ext uri="{FF2B5EF4-FFF2-40B4-BE49-F238E27FC236}">
              <a16:creationId xmlns:a16="http://schemas.microsoft.com/office/drawing/2014/main" id="{FAF44AD6-177D-07A3-E3AB-9D3D24FE9652}"/>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45539</xdr:colOff>
      <xdr:row>31</xdr:row>
      <xdr:rowOff>61867</xdr:rowOff>
    </xdr:from>
    <xdr:to>
      <xdr:col>61</xdr:col>
      <xdr:colOff>210337</xdr:colOff>
      <xdr:row>31</xdr:row>
      <xdr:rowOff>242829</xdr:rowOff>
    </xdr:to>
    <xdr:sp macro="" textlink="">
      <xdr:nvSpPr>
        <xdr:cNvPr id="16" name="左矢印 15">
          <a:extLst>
            <a:ext uri="{FF2B5EF4-FFF2-40B4-BE49-F238E27FC236}">
              <a16:creationId xmlns:a16="http://schemas.microsoft.com/office/drawing/2014/main" id="{3F48392C-2A35-0EEE-A8C4-217EE8069D9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368481</xdr:colOff>
      <xdr:row>34</xdr:row>
      <xdr:rowOff>62593</xdr:rowOff>
    </xdr:from>
    <xdr:to>
      <xdr:col>83</xdr:col>
      <xdr:colOff>595177</xdr:colOff>
      <xdr:row>35</xdr:row>
      <xdr:rowOff>11350</xdr:rowOff>
    </xdr:to>
    <xdr:sp macro="" textlink="">
      <xdr:nvSpPr>
        <xdr:cNvPr id="17" name="上矢印 16">
          <a:extLst>
            <a:ext uri="{FF2B5EF4-FFF2-40B4-BE49-F238E27FC236}">
              <a16:creationId xmlns:a16="http://schemas.microsoft.com/office/drawing/2014/main" id="{A5BEE4C6-BB28-9327-1734-F6D351EB4B18}"/>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44904</xdr:colOff>
      <xdr:row>31</xdr:row>
      <xdr:rowOff>93526</xdr:rowOff>
    </xdr:from>
    <xdr:to>
      <xdr:col>84</xdr:col>
      <xdr:colOff>212276</xdr:colOff>
      <xdr:row>31</xdr:row>
      <xdr:rowOff>262480</xdr:rowOff>
    </xdr:to>
    <xdr:sp macro="" textlink="">
      <xdr:nvSpPr>
        <xdr:cNvPr id="18" name="左矢印 17">
          <a:extLst>
            <a:ext uri="{FF2B5EF4-FFF2-40B4-BE49-F238E27FC236}">
              <a16:creationId xmlns:a16="http://schemas.microsoft.com/office/drawing/2014/main" id="{BE5A0BBF-04EA-9F4B-44FA-D963145970D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8363" name="AutoShape 1">
          <a:extLst>
            <a:ext uri="{FF2B5EF4-FFF2-40B4-BE49-F238E27FC236}">
              <a16:creationId xmlns:a16="http://schemas.microsoft.com/office/drawing/2014/main" id="{A721BA18-4B43-EF23-D6F2-8A4A24079F65}"/>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8364" name="AutoShape 3">
          <a:extLst>
            <a:ext uri="{FF2B5EF4-FFF2-40B4-BE49-F238E27FC236}">
              <a16:creationId xmlns:a16="http://schemas.microsoft.com/office/drawing/2014/main" id="{C7A27413-4FAA-501E-1D36-5B34E1374582}"/>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8365" name="AutoShape 4">
          <a:extLst>
            <a:ext uri="{FF2B5EF4-FFF2-40B4-BE49-F238E27FC236}">
              <a16:creationId xmlns:a16="http://schemas.microsoft.com/office/drawing/2014/main" id="{BC174726-7E04-8FB3-BCF7-334F57AF2EC6}"/>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8366" name="AutoShape 2">
          <a:extLst>
            <a:ext uri="{FF2B5EF4-FFF2-40B4-BE49-F238E27FC236}">
              <a16:creationId xmlns:a16="http://schemas.microsoft.com/office/drawing/2014/main" id="{12D805B3-EFC3-F922-69F5-4D17FD3D6ED6}"/>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8367" name="AutoShape 4">
          <a:extLst>
            <a:ext uri="{FF2B5EF4-FFF2-40B4-BE49-F238E27FC236}">
              <a16:creationId xmlns:a16="http://schemas.microsoft.com/office/drawing/2014/main" id="{ACAD6CD3-694C-48DF-84F0-8001106670F4}"/>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8368" name="AutoShape 4">
          <a:extLst>
            <a:ext uri="{FF2B5EF4-FFF2-40B4-BE49-F238E27FC236}">
              <a16:creationId xmlns:a16="http://schemas.microsoft.com/office/drawing/2014/main" id="{325E86EF-0533-3E0B-43C1-6A7A6BBF969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8369" name="AutoShape 4">
          <a:extLst>
            <a:ext uri="{FF2B5EF4-FFF2-40B4-BE49-F238E27FC236}">
              <a16:creationId xmlns:a16="http://schemas.microsoft.com/office/drawing/2014/main" id="{7F65521D-47ED-3FFB-DBF6-4DC9A5225256}"/>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8370" name="AutoShape 2">
          <a:extLst>
            <a:ext uri="{FF2B5EF4-FFF2-40B4-BE49-F238E27FC236}">
              <a16:creationId xmlns:a16="http://schemas.microsoft.com/office/drawing/2014/main" id="{0075BA0C-E0E8-41BE-A20C-796B87422C7E}"/>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8371" name="AutoShape 4">
          <a:extLst>
            <a:ext uri="{FF2B5EF4-FFF2-40B4-BE49-F238E27FC236}">
              <a16:creationId xmlns:a16="http://schemas.microsoft.com/office/drawing/2014/main" id="{D03E680E-1EB5-B2CB-5CF0-03178EA11725}"/>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048D0352-5E1A-BA84-C7F3-C07DC3CAE5AD}"/>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2B976942-1F2A-805C-12C7-5FA1792E1F68}"/>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F519763C-D5E6-74D9-B5B6-4437AEBEAF12}"/>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8375" name="AutoShape 1">
          <a:extLst>
            <a:ext uri="{FF2B5EF4-FFF2-40B4-BE49-F238E27FC236}">
              <a16:creationId xmlns:a16="http://schemas.microsoft.com/office/drawing/2014/main" id="{53393CBB-FEA5-446C-2047-D6D3B5E9097A}"/>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F1073C6-F7E6-3660-D13E-385B348F5080}"/>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CA550807-1A00-0A49-40CF-24AC715C1030}"/>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F21C4A3D-1C3C-64F5-9399-A7FFFCAE1259}"/>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A708E17D-FB2F-2B83-3E37-6EF51DBC0DD0}"/>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59387" name="AutoShape 1">
          <a:extLst>
            <a:ext uri="{FF2B5EF4-FFF2-40B4-BE49-F238E27FC236}">
              <a16:creationId xmlns:a16="http://schemas.microsoft.com/office/drawing/2014/main" id="{3AD1C533-83AF-91F2-3D5F-8E6DF6258DA9}"/>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59388" name="AutoShape 3">
          <a:extLst>
            <a:ext uri="{FF2B5EF4-FFF2-40B4-BE49-F238E27FC236}">
              <a16:creationId xmlns:a16="http://schemas.microsoft.com/office/drawing/2014/main" id="{1C181A4C-BEBC-0013-7C03-6870DB4A12FB}"/>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59389" name="AutoShape 4">
          <a:extLst>
            <a:ext uri="{FF2B5EF4-FFF2-40B4-BE49-F238E27FC236}">
              <a16:creationId xmlns:a16="http://schemas.microsoft.com/office/drawing/2014/main" id="{1C739A46-D357-CBFE-BC7D-C67CE54C4A69}"/>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59390" name="AutoShape 2">
          <a:extLst>
            <a:ext uri="{FF2B5EF4-FFF2-40B4-BE49-F238E27FC236}">
              <a16:creationId xmlns:a16="http://schemas.microsoft.com/office/drawing/2014/main" id="{1012FC15-76A3-E91C-7532-5FB4D1E32B71}"/>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59391" name="AutoShape 4">
          <a:extLst>
            <a:ext uri="{FF2B5EF4-FFF2-40B4-BE49-F238E27FC236}">
              <a16:creationId xmlns:a16="http://schemas.microsoft.com/office/drawing/2014/main" id="{C58F138E-EB06-8600-93B9-0AF2FF074F89}"/>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59392" name="AutoShape 4">
          <a:extLst>
            <a:ext uri="{FF2B5EF4-FFF2-40B4-BE49-F238E27FC236}">
              <a16:creationId xmlns:a16="http://schemas.microsoft.com/office/drawing/2014/main" id="{48499123-FAAB-336E-2EEB-18C76B5FD255}"/>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59393" name="AutoShape 4">
          <a:extLst>
            <a:ext uri="{FF2B5EF4-FFF2-40B4-BE49-F238E27FC236}">
              <a16:creationId xmlns:a16="http://schemas.microsoft.com/office/drawing/2014/main" id="{8BB434CA-4577-2363-AC85-1406D5DCDF7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59394" name="AutoShape 2">
          <a:extLst>
            <a:ext uri="{FF2B5EF4-FFF2-40B4-BE49-F238E27FC236}">
              <a16:creationId xmlns:a16="http://schemas.microsoft.com/office/drawing/2014/main" id="{37D00E35-377D-73BF-2CBA-CFBE80B43D6A}"/>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59395" name="AutoShape 4">
          <a:extLst>
            <a:ext uri="{FF2B5EF4-FFF2-40B4-BE49-F238E27FC236}">
              <a16:creationId xmlns:a16="http://schemas.microsoft.com/office/drawing/2014/main" id="{3EFBE8B9-5C43-6B5A-C3AF-A6085A1F4551}"/>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3FECAB48-9BBB-BEC7-EE8A-229B0A4DA728}"/>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340B9C46-6520-D06B-9FE2-7DC2FF4C99B3}"/>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C0D573E3-565A-73B0-6874-DE856C71528A}"/>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59399" name="AutoShape 1">
          <a:extLst>
            <a:ext uri="{FF2B5EF4-FFF2-40B4-BE49-F238E27FC236}">
              <a16:creationId xmlns:a16="http://schemas.microsoft.com/office/drawing/2014/main" id="{15889CE0-D0AD-EE84-0A9D-5E5138345261}"/>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7C14499A-AEAD-E4A0-49E8-7D36ED5D6DDF}"/>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5B4A7635-9CB9-9767-6D5C-CBDAA02C99BE}"/>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57307B94-32F0-7DB0-63A6-57A100B3A6F4}"/>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D1DCD8D3-ABCB-79C4-A38F-8BB52F8968A9}"/>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0411" name="AutoShape 1">
          <a:extLst>
            <a:ext uri="{FF2B5EF4-FFF2-40B4-BE49-F238E27FC236}">
              <a16:creationId xmlns:a16="http://schemas.microsoft.com/office/drawing/2014/main" id="{02E4D324-C0AD-33A6-DE01-463A9A6E9762}"/>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0412" name="AutoShape 3">
          <a:extLst>
            <a:ext uri="{FF2B5EF4-FFF2-40B4-BE49-F238E27FC236}">
              <a16:creationId xmlns:a16="http://schemas.microsoft.com/office/drawing/2014/main" id="{FFA59C08-2853-A8EE-9AA3-1E9AB3EE1497}"/>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0413" name="AutoShape 4">
          <a:extLst>
            <a:ext uri="{FF2B5EF4-FFF2-40B4-BE49-F238E27FC236}">
              <a16:creationId xmlns:a16="http://schemas.microsoft.com/office/drawing/2014/main" id="{6E17CD9C-6B69-9CBE-02AF-D393A04B459C}"/>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0414" name="AutoShape 2">
          <a:extLst>
            <a:ext uri="{FF2B5EF4-FFF2-40B4-BE49-F238E27FC236}">
              <a16:creationId xmlns:a16="http://schemas.microsoft.com/office/drawing/2014/main" id="{E06206ED-7A99-BC01-1344-331C43714ECA}"/>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0415" name="AutoShape 4">
          <a:extLst>
            <a:ext uri="{FF2B5EF4-FFF2-40B4-BE49-F238E27FC236}">
              <a16:creationId xmlns:a16="http://schemas.microsoft.com/office/drawing/2014/main" id="{F3D29E45-AC7B-11A1-7E88-AF48F5D45F93}"/>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0416" name="AutoShape 4">
          <a:extLst>
            <a:ext uri="{FF2B5EF4-FFF2-40B4-BE49-F238E27FC236}">
              <a16:creationId xmlns:a16="http://schemas.microsoft.com/office/drawing/2014/main" id="{75101E10-41DC-9B72-911D-88FBDC74B093}"/>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0417" name="AutoShape 4">
          <a:extLst>
            <a:ext uri="{FF2B5EF4-FFF2-40B4-BE49-F238E27FC236}">
              <a16:creationId xmlns:a16="http://schemas.microsoft.com/office/drawing/2014/main" id="{CC3B2680-6C4A-1495-9116-7B8FB66FCD12}"/>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0418" name="AutoShape 2">
          <a:extLst>
            <a:ext uri="{FF2B5EF4-FFF2-40B4-BE49-F238E27FC236}">
              <a16:creationId xmlns:a16="http://schemas.microsoft.com/office/drawing/2014/main" id="{E6A0DC80-AD30-C647-11FD-90B23204E977}"/>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0419" name="AutoShape 4">
          <a:extLst>
            <a:ext uri="{FF2B5EF4-FFF2-40B4-BE49-F238E27FC236}">
              <a16:creationId xmlns:a16="http://schemas.microsoft.com/office/drawing/2014/main" id="{96583384-6268-7DE0-33C1-D3CFD26318B5}"/>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2660F873-D605-70F7-4D24-0B01AE0C584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ED096BDF-DC7F-8DC1-61BF-64D9830F3C01}"/>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57608EDB-3CF2-9DBC-CC08-0956BCB36F93}"/>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0423" name="AutoShape 1">
          <a:extLst>
            <a:ext uri="{FF2B5EF4-FFF2-40B4-BE49-F238E27FC236}">
              <a16:creationId xmlns:a16="http://schemas.microsoft.com/office/drawing/2014/main" id="{149A949C-5C67-DF6F-15C8-A2F0D4EBF2AD}"/>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2586458D-E596-B90C-0ACF-8BDD6F437473}"/>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58F50109-9F01-8F1D-B5A8-59EA622D6036}"/>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46A890DE-DCE5-4697-3CAD-C4F59F9A0C82}"/>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6FD50506-638B-7022-9C15-CE87EC895A06}"/>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1435" name="AutoShape 1">
          <a:extLst>
            <a:ext uri="{FF2B5EF4-FFF2-40B4-BE49-F238E27FC236}">
              <a16:creationId xmlns:a16="http://schemas.microsoft.com/office/drawing/2014/main" id="{FD089CAA-F48F-6D4A-405F-15E316597E09}"/>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1436" name="AutoShape 3">
          <a:extLst>
            <a:ext uri="{FF2B5EF4-FFF2-40B4-BE49-F238E27FC236}">
              <a16:creationId xmlns:a16="http://schemas.microsoft.com/office/drawing/2014/main" id="{E93523C3-B102-EABC-5066-35A8E7535AE7}"/>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1437" name="AutoShape 4">
          <a:extLst>
            <a:ext uri="{FF2B5EF4-FFF2-40B4-BE49-F238E27FC236}">
              <a16:creationId xmlns:a16="http://schemas.microsoft.com/office/drawing/2014/main" id="{0AB423B1-21B1-4380-7ADE-5753F199D5AA}"/>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1438" name="AutoShape 2">
          <a:extLst>
            <a:ext uri="{FF2B5EF4-FFF2-40B4-BE49-F238E27FC236}">
              <a16:creationId xmlns:a16="http://schemas.microsoft.com/office/drawing/2014/main" id="{2FD7BFD3-F8DA-2D5E-951B-42B84EB25DE1}"/>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1439" name="AutoShape 4">
          <a:extLst>
            <a:ext uri="{FF2B5EF4-FFF2-40B4-BE49-F238E27FC236}">
              <a16:creationId xmlns:a16="http://schemas.microsoft.com/office/drawing/2014/main" id="{60AB0127-9B65-C0D6-4F8E-396946CB67D2}"/>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1440" name="AutoShape 4">
          <a:extLst>
            <a:ext uri="{FF2B5EF4-FFF2-40B4-BE49-F238E27FC236}">
              <a16:creationId xmlns:a16="http://schemas.microsoft.com/office/drawing/2014/main" id="{5181ED81-5C3A-3B4E-9788-A3E0DD5818F9}"/>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1441" name="AutoShape 4">
          <a:extLst>
            <a:ext uri="{FF2B5EF4-FFF2-40B4-BE49-F238E27FC236}">
              <a16:creationId xmlns:a16="http://schemas.microsoft.com/office/drawing/2014/main" id="{C80CDC12-86C6-28E9-E63C-41E0DD9274B7}"/>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1442" name="AutoShape 2">
          <a:extLst>
            <a:ext uri="{FF2B5EF4-FFF2-40B4-BE49-F238E27FC236}">
              <a16:creationId xmlns:a16="http://schemas.microsoft.com/office/drawing/2014/main" id="{CFC894E1-DF80-F9BA-25F5-8F6E43265E28}"/>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1443" name="AutoShape 4">
          <a:extLst>
            <a:ext uri="{FF2B5EF4-FFF2-40B4-BE49-F238E27FC236}">
              <a16:creationId xmlns:a16="http://schemas.microsoft.com/office/drawing/2014/main" id="{D7F432D2-ADE8-1F0B-E61E-B313085E8B6E}"/>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19528779-DB4C-018D-03DE-353821B646CD}"/>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5F3FC903-DC9B-9A2A-CB40-05B5D3600C3F}"/>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E345E10D-9706-A56E-F7AE-70F8CD95DC65}"/>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1447" name="AutoShape 1">
          <a:extLst>
            <a:ext uri="{FF2B5EF4-FFF2-40B4-BE49-F238E27FC236}">
              <a16:creationId xmlns:a16="http://schemas.microsoft.com/office/drawing/2014/main" id="{DD666A5C-5F84-B60E-AF54-0928F8883930}"/>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E319A995-63CE-169B-60E4-5DD398E168B5}"/>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C838B801-9BB1-BC81-708A-B22DA3EF5DB9}"/>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9DC544D5-0BE7-F828-6C4E-65C0980DE78D}"/>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21FC19DD-6AE3-7CB0-46FC-2DC1A00AD997}"/>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42</xdr:col>
      <xdr:colOff>355600</xdr:colOff>
      <xdr:row>17</xdr:row>
      <xdr:rowOff>31750</xdr:rowOff>
    </xdr:from>
    <xdr:to>
      <xdr:col>43</xdr:col>
      <xdr:colOff>6350</xdr:colOff>
      <xdr:row>21</xdr:row>
      <xdr:rowOff>247650</xdr:rowOff>
    </xdr:to>
    <xdr:sp macro="" textlink="">
      <xdr:nvSpPr>
        <xdr:cNvPr id="262459" name="AutoShape 1">
          <a:extLst>
            <a:ext uri="{FF2B5EF4-FFF2-40B4-BE49-F238E27FC236}">
              <a16:creationId xmlns:a16="http://schemas.microsoft.com/office/drawing/2014/main" id="{69A80E63-FC92-EE70-C39A-74C1C86263D3}"/>
            </a:ext>
          </a:extLst>
        </xdr:cNvPr>
        <xdr:cNvSpPr>
          <a:spLocks/>
        </xdr:cNvSpPr>
      </xdr:nvSpPr>
      <xdr:spPr bwMode="auto">
        <a:xfrm>
          <a:off x="30537150" y="7124700"/>
          <a:ext cx="412750" cy="2146300"/>
        </a:xfrm>
        <a:prstGeom prst="leftBrace">
          <a:avLst>
            <a:gd name="adj1" fmla="val 2181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336550</xdr:colOff>
      <xdr:row>22</xdr:row>
      <xdr:rowOff>31750</xdr:rowOff>
    </xdr:from>
    <xdr:to>
      <xdr:col>42</xdr:col>
      <xdr:colOff>488950</xdr:colOff>
      <xdr:row>26</xdr:row>
      <xdr:rowOff>247650</xdr:rowOff>
    </xdr:to>
    <xdr:sp macro="" textlink="">
      <xdr:nvSpPr>
        <xdr:cNvPr id="262460" name="AutoShape 3">
          <a:extLst>
            <a:ext uri="{FF2B5EF4-FFF2-40B4-BE49-F238E27FC236}">
              <a16:creationId xmlns:a16="http://schemas.microsoft.com/office/drawing/2014/main" id="{8E431BDF-AD83-4A5F-C4B7-12BFD23F944E}"/>
            </a:ext>
          </a:extLst>
        </xdr:cNvPr>
        <xdr:cNvSpPr>
          <a:spLocks/>
        </xdr:cNvSpPr>
      </xdr:nvSpPr>
      <xdr:spPr bwMode="auto">
        <a:xfrm>
          <a:off x="30518100" y="9537700"/>
          <a:ext cx="152400" cy="2146300"/>
        </a:xfrm>
        <a:prstGeom prst="leftBrace">
          <a:avLst>
            <a:gd name="adj1" fmla="val 50270"/>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45</xdr:col>
      <xdr:colOff>57150</xdr:colOff>
      <xdr:row>12</xdr:row>
      <xdr:rowOff>146050</xdr:rowOff>
    </xdr:from>
    <xdr:to>
      <xdr:col>48</xdr:col>
      <xdr:colOff>488950</xdr:colOff>
      <xdr:row>12</xdr:row>
      <xdr:rowOff>228600</xdr:rowOff>
    </xdr:to>
    <xdr:sp macro="" textlink="">
      <xdr:nvSpPr>
        <xdr:cNvPr id="262461" name="AutoShape 4">
          <a:extLst>
            <a:ext uri="{FF2B5EF4-FFF2-40B4-BE49-F238E27FC236}">
              <a16:creationId xmlns:a16="http://schemas.microsoft.com/office/drawing/2014/main" id="{B934FFAD-3438-723F-C6BD-FBD264D6D19E}"/>
            </a:ext>
          </a:extLst>
        </xdr:cNvPr>
        <xdr:cNvSpPr>
          <a:spLocks/>
        </xdr:cNvSpPr>
      </xdr:nvSpPr>
      <xdr:spPr bwMode="auto">
        <a:xfrm rot="5400000">
          <a:off x="346487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63</xdr:col>
      <xdr:colOff>234950</xdr:colOff>
      <xdr:row>21</xdr:row>
      <xdr:rowOff>0</xdr:rowOff>
    </xdr:from>
    <xdr:to>
      <xdr:col>64</xdr:col>
      <xdr:colOff>0</xdr:colOff>
      <xdr:row>26</xdr:row>
      <xdr:rowOff>0</xdr:rowOff>
    </xdr:to>
    <xdr:sp macro="" textlink="">
      <xdr:nvSpPr>
        <xdr:cNvPr id="262462" name="AutoShape 2">
          <a:extLst>
            <a:ext uri="{FF2B5EF4-FFF2-40B4-BE49-F238E27FC236}">
              <a16:creationId xmlns:a16="http://schemas.microsoft.com/office/drawing/2014/main" id="{CC24365E-DAAF-427C-87F6-F79DDC0AD64C}"/>
            </a:ext>
          </a:extLst>
        </xdr:cNvPr>
        <xdr:cNvSpPr>
          <a:spLocks/>
        </xdr:cNvSpPr>
      </xdr:nvSpPr>
      <xdr:spPr bwMode="auto">
        <a:xfrm>
          <a:off x="48850550" y="9023350"/>
          <a:ext cx="527050" cy="2413000"/>
        </a:xfrm>
        <a:prstGeom prst="leftBrace">
          <a:avLst>
            <a:gd name="adj1" fmla="val 46504"/>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49</xdr:col>
      <xdr:colOff>19050</xdr:colOff>
      <xdr:row>12</xdr:row>
      <xdr:rowOff>127000</xdr:rowOff>
    </xdr:from>
    <xdr:to>
      <xdr:col>53</xdr:col>
      <xdr:colOff>558800</xdr:colOff>
      <xdr:row>12</xdr:row>
      <xdr:rowOff>209550</xdr:rowOff>
    </xdr:to>
    <xdr:sp macro="" textlink="">
      <xdr:nvSpPr>
        <xdr:cNvPr id="262463" name="AutoShape 4">
          <a:extLst>
            <a:ext uri="{FF2B5EF4-FFF2-40B4-BE49-F238E27FC236}">
              <a16:creationId xmlns:a16="http://schemas.microsoft.com/office/drawing/2014/main" id="{3A7F286C-A4FF-0C78-28BA-08DF83C31B1D}"/>
            </a:ext>
          </a:extLst>
        </xdr:cNvPr>
        <xdr:cNvSpPr>
          <a:spLocks/>
        </xdr:cNvSpPr>
      </xdr:nvSpPr>
      <xdr:spPr bwMode="auto">
        <a:xfrm rot="5400000">
          <a:off x="38334950" y="2851150"/>
          <a:ext cx="82550" cy="4070350"/>
        </a:xfrm>
        <a:prstGeom prst="leftBrace">
          <a:avLst>
            <a:gd name="adj1" fmla="val 337849"/>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66</xdr:col>
      <xdr:colOff>25400</xdr:colOff>
      <xdr:row>12</xdr:row>
      <xdr:rowOff>146050</xdr:rowOff>
    </xdr:from>
    <xdr:to>
      <xdr:col>69</xdr:col>
      <xdr:colOff>457200</xdr:colOff>
      <xdr:row>12</xdr:row>
      <xdr:rowOff>228600</xdr:rowOff>
    </xdr:to>
    <xdr:sp macro="" textlink="">
      <xdr:nvSpPr>
        <xdr:cNvPr id="262464" name="AutoShape 4">
          <a:extLst>
            <a:ext uri="{FF2B5EF4-FFF2-40B4-BE49-F238E27FC236}">
              <a16:creationId xmlns:a16="http://schemas.microsoft.com/office/drawing/2014/main" id="{816E0775-9656-E6ED-F044-3CFD64354930}"/>
            </a:ext>
          </a:extLst>
        </xdr:cNvPr>
        <xdr:cNvSpPr>
          <a:spLocks/>
        </xdr:cNvSpPr>
      </xdr:nvSpPr>
      <xdr:spPr bwMode="auto">
        <a:xfrm rot="5400000">
          <a:off x="53051075" y="3546475"/>
          <a:ext cx="82550" cy="2717800"/>
        </a:xfrm>
        <a:prstGeom prst="leftBrace">
          <a:avLst>
            <a:gd name="adj1" fmla="val 33334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71</xdr:col>
      <xdr:colOff>25400</xdr:colOff>
      <xdr:row>12</xdr:row>
      <xdr:rowOff>133350</xdr:rowOff>
    </xdr:from>
    <xdr:to>
      <xdr:col>75</xdr:col>
      <xdr:colOff>546100</xdr:colOff>
      <xdr:row>13</xdr:row>
      <xdr:rowOff>19050</xdr:rowOff>
    </xdr:to>
    <xdr:sp macro="" textlink="">
      <xdr:nvSpPr>
        <xdr:cNvPr id="262465" name="AutoShape 4">
          <a:extLst>
            <a:ext uri="{FF2B5EF4-FFF2-40B4-BE49-F238E27FC236}">
              <a16:creationId xmlns:a16="http://schemas.microsoft.com/office/drawing/2014/main" id="{51303A8E-6DBD-81EE-1EF0-BC2FF741ECE2}"/>
            </a:ext>
          </a:extLst>
        </xdr:cNvPr>
        <xdr:cNvSpPr>
          <a:spLocks/>
        </xdr:cNvSpPr>
      </xdr:nvSpPr>
      <xdr:spPr bwMode="auto">
        <a:xfrm rot="5400000">
          <a:off x="57451625" y="2943225"/>
          <a:ext cx="234950" cy="4051300"/>
        </a:xfrm>
        <a:prstGeom prst="leftBrace">
          <a:avLst>
            <a:gd name="adj1" fmla="val 170676"/>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86</xdr:col>
      <xdr:colOff>171450</xdr:colOff>
      <xdr:row>16</xdr:row>
      <xdr:rowOff>31750</xdr:rowOff>
    </xdr:from>
    <xdr:to>
      <xdr:col>86</xdr:col>
      <xdr:colOff>444500</xdr:colOff>
      <xdr:row>20</xdr:row>
      <xdr:rowOff>254000</xdr:rowOff>
    </xdr:to>
    <xdr:sp macro="" textlink="">
      <xdr:nvSpPr>
        <xdr:cNvPr id="262466" name="AutoShape 2">
          <a:extLst>
            <a:ext uri="{FF2B5EF4-FFF2-40B4-BE49-F238E27FC236}">
              <a16:creationId xmlns:a16="http://schemas.microsoft.com/office/drawing/2014/main" id="{19BE03F0-AB7C-9320-9D52-B14707DC3EC0}"/>
            </a:ext>
          </a:extLst>
        </xdr:cNvPr>
        <xdr:cNvSpPr>
          <a:spLocks/>
        </xdr:cNvSpPr>
      </xdr:nvSpPr>
      <xdr:spPr bwMode="auto">
        <a:xfrm>
          <a:off x="68605400" y="6642100"/>
          <a:ext cx="273050" cy="2152650"/>
        </a:xfrm>
        <a:prstGeom prst="leftBrace">
          <a:avLst>
            <a:gd name="adj1" fmla="val 8383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90</xdr:col>
      <xdr:colOff>82550</xdr:colOff>
      <xdr:row>12</xdr:row>
      <xdr:rowOff>133350</xdr:rowOff>
    </xdr:from>
    <xdr:to>
      <xdr:col>94</xdr:col>
      <xdr:colOff>546100</xdr:colOff>
      <xdr:row>13</xdr:row>
      <xdr:rowOff>0</xdr:rowOff>
    </xdr:to>
    <xdr:sp macro="" textlink="">
      <xdr:nvSpPr>
        <xdr:cNvPr id="262467" name="AutoShape 4">
          <a:extLst>
            <a:ext uri="{FF2B5EF4-FFF2-40B4-BE49-F238E27FC236}">
              <a16:creationId xmlns:a16="http://schemas.microsoft.com/office/drawing/2014/main" id="{C144C0EC-FBC5-67A1-5597-996E22628025}"/>
            </a:ext>
          </a:extLst>
        </xdr:cNvPr>
        <xdr:cNvSpPr>
          <a:spLocks/>
        </xdr:cNvSpPr>
      </xdr:nvSpPr>
      <xdr:spPr bwMode="auto">
        <a:xfrm rot="5400000">
          <a:off x="74196575" y="2962275"/>
          <a:ext cx="215900" cy="3994150"/>
        </a:xfrm>
        <a:prstGeom prst="leftBrace">
          <a:avLst>
            <a:gd name="adj1" fmla="val 158792"/>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374831</xdr:colOff>
      <xdr:row>34</xdr:row>
      <xdr:rowOff>62593</xdr:rowOff>
    </xdr:from>
    <xdr:to>
      <xdr:col>39</xdr:col>
      <xdr:colOff>606011</xdr:colOff>
      <xdr:row>35</xdr:row>
      <xdr:rowOff>11350</xdr:rowOff>
    </xdr:to>
    <xdr:sp macro="" textlink="">
      <xdr:nvSpPr>
        <xdr:cNvPr id="11" name="上矢印 10">
          <a:extLst>
            <a:ext uri="{FF2B5EF4-FFF2-40B4-BE49-F238E27FC236}">
              <a16:creationId xmlns:a16="http://schemas.microsoft.com/office/drawing/2014/main" id="{247C4E45-373A-78AF-8A00-1124C9C03F0E}"/>
            </a:ext>
          </a:extLst>
        </xdr:cNvPr>
        <xdr:cNvSpPr/>
      </xdr:nvSpPr>
      <xdr:spPr>
        <a:xfrm>
          <a:off x="27499491" y="15336883"/>
          <a:ext cx="343528"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40</xdr:col>
      <xdr:colOff>23841</xdr:colOff>
      <xdr:row>31</xdr:row>
      <xdr:rowOff>29902</xdr:rowOff>
    </xdr:from>
    <xdr:to>
      <xdr:col>40</xdr:col>
      <xdr:colOff>204805</xdr:colOff>
      <xdr:row>31</xdr:row>
      <xdr:rowOff>228193</xdr:rowOff>
    </xdr:to>
    <xdr:sp macro="" textlink="">
      <xdr:nvSpPr>
        <xdr:cNvPr id="12" name="左矢印 11">
          <a:extLst>
            <a:ext uri="{FF2B5EF4-FFF2-40B4-BE49-F238E27FC236}">
              <a16:creationId xmlns:a16="http://schemas.microsoft.com/office/drawing/2014/main" id="{CA1857B1-E42F-DB3B-BB76-DC01FFDA5DE0}"/>
            </a:ext>
          </a:extLst>
        </xdr:cNvPr>
        <xdr:cNvSpPr/>
      </xdr:nvSpPr>
      <xdr:spPr>
        <a:xfrm>
          <a:off x="28548676" y="13867187"/>
          <a:ext cx="265985" cy="302158"/>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xdr:col>
      <xdr:colOff>0</xdr:colOff>
      <xdr:row>1</xdr:row>
      <xdr:rowOff>76198</xdr:rowOff>
    </xdr:from>
    <xdr:to>
      <xdr:col>15</xdr:col>
      <xdr:colOff>98212</xdr:colOff>
      <xdr:row>3</xdr:row>
      <xdr:rowOff>49078</xdr:rowOff>
    </xdr:to>
    <xdr:sp macro="" textlink="">
      <xdr:nvSpPr>
        <xdr:cNvPr id="13" name="Text Box 1">
          <a:extLst>
            <a:ext uri="{FF2B5EF4-FFF2-40B4-BE49-F238E27FC236}">
              <a16:creationId xmlns:a16="http://schemas.microsoft.com/office/drawing/2014/main" id="{D48B3665-4EAA-621C-06B1-C61EA15E5A80}"/>
            </a:ext>
          </a:extLst>
        </xdr:cNvPr>
        <xdr:cNvSpPr txBox="1">
          <a:spLocks noChangeArrowheads="1"/>
        </xdr:cNvSpPr>
      </xdr:nvSpPr>
      <xdr:spPr bwMode="auto">
        <a:xfrm>
          <a:off x="251460" y="280033"/>
          <a:ext cx="8707501" cy="518216"/>
        </a:xfrm>
        <a:prstGeom prst="rect">
          <a:avLst/>
        </a:prstGeom>
        <a:solidFill>
          <a:srgbClr val="FFFFFF"/>
        </a:solidFill>
        <a:ln w="9525">
          <a:solidFill>
            <a:srgbClr val="000000"/>
          </a:solidFill>
          <a:miter lim="800000"/>
          <a:headEnd/>
          <a:tailEnd/>
        </a:ln>
      </xdr:spPr>
      <xdr:txBody>
        <a:bodyPr vertOverflow="clip" wrap="square" lIns="27432" tIns="18288" rIns="27432" bIns="18288" anchor="ctr" upright="1"/>
        <a:lstStyle/>
        <a:p>
          <a:pPr algn="ctr" rtl="0">
            <a:defRPr sz="1000"/>
          </a:pPr>
          <a:r>
            <a:rPr lang="ja-JP" altLang="en-US" sz="1600" b="0" i="0" strike="noStrike">
              <a:solidFill>
                <a:srgbClr val="0000FF"/>
              </a:solidFill>
              <a:latin typeface="ＭＳ Ｐゴシック"/>
              <a:ea typeface="+mn-ea"/>
            </a:rPr>
            <a:t>４⑥Ｆ表</a:t>
          </a:r>
          <a:r>
            <a:rPr lang="ja-JP" altLang="en-US" sz="1600" b="0" i="0" strike="noStrike">
              <a:solidFill>
                <a:srgbClr val="000000"/>
              </a:solidFill>
              <a:latin typeface="ＭＳ Ｐゴシック"/>
              <a:ea typeface="+mn-ea"/>
            </a:rPr>
            <a:t>－イ　第三セクター等に係る標準評価方式による損失補償債務等負担見込額算出シート</a:t>
          </a:r>
        </a:p>
      </xdr:txBody>
    </xdr:sp>
    <xdr:clientData/>
  </xdr:twoCellAnchor>
  <xdr:twoCellAnchor>
    <xdr:from>
      <xdr:col>63</xdr:col>
      <xdr:colOff>355600</xdr:colOff>
      <xdr:row>16</xdr:row>
      <xdr:rowOff>31750</xdr:rowOff>
    </xdr:from>
    <xdr:to>
      <xdr:col>64</xdr:col>
      <xdr:colOff>6350</xdr:colOff>
      <xdr:row>20</xdr:row>
      <xdr:rowOff>247650</xdr:rowOff>
    </xdr:to>
    <xdr:sp macro="" textlink="">
      <xdr:nvSpPr>
        <xdr:cNvPr id="262471" name="AutoShape 1">
          <a:extLst>
            <a:ext uri="{FF2B5EF4-FFF2-40B4-BE49-F238E27FC236}">
              <a16:creationId xmlns:a16="http://schemas.microsoft.com/office/drawing/2014/main" id="{1BA3BC60-8595-19BA-0ACC-829A21B6F48C}"/>
            </a:ext>
          </a:extLst>
        </xdr:cNvPr>
        <xdr:cNvSpPr>
          <a:spLocks/>
        </xdr:cNvSpPr>
      </xdr:nvSpPr>
      <xdr:spPr bwMode="auto">
        <a:xfrm>
          <a:off x="48971200" y="6642100"/>
          <a:ext cx="412750" cy="2146300"/>
        </a:xfrm>
        <a:prstGeom prst="leftBrace">
          <a:avLst>
            <a:gd name="adj1" fmla="val 2169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60</xdr:col>
      <xdr:colOff>402136</xdr:colOff>
      <xdr:row>34</xdr:row>
      <xdr:rowOff>62593</xdr:rowOff>
    </xdr:from>
    <xdr:to>
      <xdr:col>60</xdr:col>
      <xdr:colOff>605396</xdr:colOff>
      <xdr:row>35</xdr:row>
      <xdr:rowOff>11350</xdr:rowOff>
    </xdr:to>
    <xdr:sp macro="" textlink="">
      <xdr:nvSpPr>
        <xdr:cNvPr id="15" name="上矢印 14">
          <a:extLst>
            <a:ext uri="{FF2B5EF4-FFF2-40B4-BE49-F238E27FC236}">
              <a16:creationId xmlns:a16="http://schemas.microsoft.com/office/drawing/2014/main" id="{888961FA-2976-BBE6-8983-DA03A917A07C}"/>
            </a:ext>
          </a:extLst>
        </xdr:cNvPr>
        <xdr:cNvSpPr/>
      </xdr:nvSpPr>
      <xdr:spPr>
        <a:xfrm>
          <a:off x="45534126" y="15336883"/>
          <a:ext cx="308699"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61</xdr:col>
      <xdr:colOff>48714</xdr:colOff>
      <xdr:row>31</xdr:row>
      <xdr:rowOff>61867</xdr:rowOff>
    </xdr:from>
    <xdr:to>
      <xdr:col>61</xdr:col>
      <xdr:colOff>219275</xdr:colOff>
      <xdr:row>31</xdr:row>
      <xdr:rowOff>242829</xdr:rowOff>
    </xdr:to>
    <xdr:sp macro="" textlink="">
      <xdr:nvSpPr>
        <xdr:cNvPr id="16" name="左矢印 15">
          <a:extLst>
            <a:ext uri="{FF2B5EF4-FFF2-40B4-BE49-F238E27FC236}">
              <a16:creationId xmlns:a16="http://schemas.microsoft.com/office/drawing/2014/main" id="{C59EC65A-0EA1-7040-910F-0C929F82E20F}"/>
            </a:ext>
          </a:extLst>
        </xdr:cNvPr>
        <xdr:cNvSpPr/>
      </xdr:nvSpPr>
      <xdr:spPr>
        <a:xfrm>
          <a:off x="46610724" y="13899152"/>
          <a:ext cx="251332" cy="270155"/>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83</xdr:col>
      <xdr:colOff>374831</xdr:colOff>
      <xdr:row>34</xdr:row>
      <xdr:rowOff>62593</xdr:rowOff>
    </xdr:from>
    <xdr:to>
      <xdr:col>83</xdr:col>
      <xdr:colOff>605472</xdr:colOff>
      <xdr:row>35</xdr:row>
      <xdr:rowOff>11350</xdr:rowOff>
    </xdr:to>
    <xdr:sp macro="" textlink="">
      <xdr:nvSpPr>
        <xdr:cNvPr id="17" name="上矢印 16">
          <a:extLst>
            <a:ext uri="{FF2B5EF4-FFF2-40B4-BE49-F238E27FC236}">
              <a16:creationId xmlns:a16="http://schemas.microsoft.com/office/drawing/2014/main" id="{B6B762FC-E734-BE9F-3F53-F2C14F167F96}"/>
            </a:ext>
          </a:extLst>
        </xdr:cNvPr>
        <xdr:cNvSpPr/>
      </xdr:nvSpPr>
      <xdr:spPr>
        <a:xfrm>
          <a:off x="64936551" y="15336883"/>
          <a:ext cx="330694" cy="230777"/>
        </a:xfrm>
        <a:prstGeom prst="up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84</xdr:col>
      <xdr:colOff>38554</xdr:colOff>
      <xdr:row>31</xdr:row>
      <xdr:rowOff>93526</xdr:rowOff>
    </xdr:from>
    <xdr:to>
      <xdr:col>84</xdr:col>
      <xdr:colOff>213387</xdr:colOff>
      <xdr:row>31</xdr:row>
      <xdr:rowOff>262480</xdr:rowOff>
    </xdr:to>
    <xdr:sp macro="" textlink="">
      <xdr:nvSpPr>
        <xdr:cNvPr id="18" name="左矢印 17">
          <a:extLst>
            <a:ext uri="{FF2B5EF4-FFF2-40B4-BE49-F238E27FC236}">
              <a16:creationId xmlns:a16="http://schemas.microsoft.com/office/drawing/2014/main" id="{F7146788-E639-270D-1747-8C62D49360C3}"/>
            </a:ext>
          </a:extLst>
        </xdr:cNvPr>
        <xdr:cNvSpPr/>
      </xdr:nvSpPr>
      <xdr:spPr>
        <a:xfrm>
          <a:off x="66020769" y="13943511"/>
          <a:ext cx="258677" cy="254497"/>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 Id="rId6" Type="http://schemas.openxmlformats.org/officeDocument/2006/relationships/comments" Target="../comments8.xml"/><Relationship Id="rId5" Type="http://schemas.openxmlformats.org/officeDocument/2006/relationships/vmlDrawing" Target="../drawings/vmlDrawing8.vml"/><Relationship Id="rId4" Type="http://schemas.openxmlformats.org/officeDocument/2006/relationships/drawing" Target="../drawings/drawing8.xml"/></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 Id="rId6" Type="http://schemas.openxmlformats.org/officeDocument/2006/relationships/comments" Target="../comments9.xml"/><Relationship Id="rId5" Type="http://schemas.openxmlformats.org/officeDocument/2006/relationships/vmlDrawing" Target="../drawings/vmlDrawing9.vml"/><Relationship Id="rId4" Type="http://schemas.openxmlformats.org/officeDocument/2006/relationships/drawing" Target="../drawings/drawing9.xml"/></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comments" Target="../comments10.xml"/><Relationship Id="rId5" Type="http://schemas.openxmlformats.org/officeDocument/2006/relationships/vmlDrawing" Target="../drawings/vmlDrawing10.vm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 Id="rId6" Type="http://schemas.openxmlformats.org/officeDocument/2006/relationships/comments" Target="../comments11.xml"/><Relationship Id="rId5" Type="http://schemas.openxmlformats.org/officeDocument/2006/relationships/vmlDrawing" Target="../drawings/vmlDrawing11.vml"/><Relationship Id="rId4" Type="http://schemas.openxmlformats.org/officeDocument/2006/relationships/drawing" Target="../drawings/drawing11.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6" Type="http://schemas.openxmlformats.org/officeDocument/2006/relationships/comments" Target="../comments12.xml"/><Relationship Id="rId5" Type="http://schemas.openxmlformats.org/officeDocument/2006/relationships/vmlDrawing" Target="../drawings/vmlDrawing12.vml"/><Relationship Id="rId4" Type="http://schemas.openxmlformats.org/officeDocument/2006/relationships/drawing" Target="../drawings/drawing12.xml"/></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 Id="rId6" Type="http://schemas.openxmlformats.org/officeDocument/2006/relationships/comments" Target="../comments13.xml"/><Relationship Id="rId5" Type="http://schemas.openxmlformats.org/officeDocument/2006/relationships/vmlDrawing" Target="../drawings/vmlDrawing13.vml"/><Relationship Id="rId4"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 Id="rId6" Type="http://schemas.openxmlformats.org/officeDocument/2006/relationships/comments" Target="../comments14.xml"/><Relationship Id="rId5" Type="http://schemas.openxmlformats.org/officeDocument/2006/relationships/vmlDrawing" Target="../drawings/vmlDrawing14.vml"/><Relationship Id="rId4"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 Id="rId6" Type="http://schemas.openxmlformats.org/officeDocument/2006/relationships/comments" Target="../comments15.xml"/><Relationship Id="rId5" Type="http://schemas.openxmlformats.org/officeDocument/2006/relationships/vmlDrawing" Target="../drawings/vmlDrawing15.vml"/><Relationship Id="rId4"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54.bin"/><Relationship Id="rId2" Type="http://schemas.openxmlformats.org/officeDocument/2006/relationships/printerSettings" Target="../printerSettings/printerSettings53.bin"/><Relationship Id="rId1" Type="http://schemas.openxmlformats.org/officeDocument/2006/relationships/printerSettings" Target="../printerSettings/printerSettings52.bin"/><Relationship Id="rId6" Type="http://schemas.openxmlformats.org/officeDocument/2006/relationships/comments" Target="../comments16.xml"/><Relationship Id="rId5" Type="http://schemas.openxmlformats.org/officeDocument/2006/relationships/vmlDrawing" Target="../drawings/vmlDrawing16.vml"/><Relationship Id="rId4" Type="http://schemas.openxmlformats.org/officeDocument/2006/relationships/drawing" Target="../drawings/drawing16.xm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7.bin"/><Relationship Id="rId2" Type="http://schemas.openxmlformats.org/officeDocument/2006/relationships/printerSettings" Target="../printerSettings/printerSettings56.bin"/><Relationship Id="rId1" Type="http://schemas.openxmlformats.org/officeDocument/2006/relationships/printerSettings" Target="../printerSettings/printerSettings55.bin"/><Relationship Id="rId6" Type="http://schemas.openxmlformats.org/officeDocument/2006/relationships/comments" Target="../comments17.xml"/><Relationship Id="rId5" Type="http://schemas.openxmlformats.org/officeDocument/2006/relationships/vmlDrawing" Target="../drawings/vmlDrawing17.vml"/><Relationship Id="rId4" Type="http://schemas.openxmlformats.org/officeDocument/2006/relationships/drawing" Target="../drawings/drawing17.xm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60.bin"/><Relationship Id="rId2" Type="http://schemas.openxmlformats.org/officeDocument/2006/relationships/printerSettings" Target="../printerSettings/printerSettings59.bin"/><Relationship Id="rId1" Type="http://schemas.openxmlformats.org/officeDocument/2006/relationships/printerSettings" Target="../printerSettings/printerSettings58.bin"/><Relationship Id="rId6" Type="http://schemas.openxmlformats.org/officeDocument/2006/relationships/comments" Target="../comments18.xml"/><Relationship Id="rId5" Type="http://schemas.openxmlformats.org/officeDocument/2006/relationships/vmlDrawing" Target="../drawings/vmlDrawing18.vml"/><Relationship Id="rId4" Type="http://schemas.openxmlformats.org/officeDocument/2006/relationships/drawing" Target="../drawings/drawing18.xml"/></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63.bin"/><Relationship Id="rId2" Type="http://schemas.openxmlformats.org/officeDocument/2006/relationships/printerSettings" Target="../printerSettings/printerSettings62.bin"/><Relationship Id="rId1" Type="http://schemas.openxmlformats.org/officeDocument/2006/relationships/printerSettings" Target="../printerSettings/printerSettings61.bin"/><Relationship Id="rId6" Type="http://schemas.openxmlformats.org/officeDocument/2006/relationships/comments" Target="../comments19.xml"/><Relationship Id="rId5" Type="http://schemas.openxmlformats.org/officeDocument/2006/relationships/vmlDrawing" Target="../drawings/vmlDrawing19.vml"/><Relationship Id="rId4" Type="http://schemas.openxmlformats.org/officeDocument/2006/relationships/drawing" Target="../drawings/drawing19.xml"/></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66.bin"/><Relationship Id="rId2" Type="http://schemas.openxmlformats.org/officeDocument/2006/relationships/printerSettings" Target="../printerSettings/printerSettings65.bin"/><Relationship Id="rId1" Type="http://schemas.openxmlformats.org/officeDocument/2006/relationships/printerSettings" Target="../printerSettings/printerSettings64.bin"/><Relationship Id="rId6" Type="http://schemas.openxmlformats.org/officeDocument/2006/relationships/comments" Target="../comments20.xml"/><Relationship Id="rId5" Type="http://schemas.openxmlformats.org/officeDocument/2006/relationships/vmlDrawing" Target="../drawings/vmlDrawing20.vml"/><Relationship Id="rId4" Type="http://schemas.openxmlformats.org/officeDocument/2006/relationships/drawing" Target="../drawings/drawing20.xml"/></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9.bin"/><Relationship Id="rId2" Type="http://schemas.openxmlformats.org/officeDocument/2006/relationships/printerSettings" Target="../printerSettings/printerSettings68.bin"/><Relationship Id="rId1" Type="http://schemas.openxmlformats.org/officeDocument/2006/relationships/printerSettings" Target="../printerSettings/printerSettings67.bin"/><Relationship Id="rId6" Type="http://schemas.openxmlformats.org/officeDocument/2006/relationships/comments" Target="../comments21.xml"/><Relationship Id="rId5" Type="http://schemas.openxmlformats.org/officeDocument/2006/relationships/vmlDrawing" Target="../drawings/vmlDrawing21.vml"/><Relationship Id="rId4" Type="http://schemas.openxmlformats.org/officeDocument/2006/relationships/drawing" Target="../drawings/drawing21.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2.bin"/><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 Id="rId6" Type="http://schemas.openxmlformats.org/officeDocument/2006/relationships/comments" Target="../comments2.xml"/><Relationship Id="rId5" Type="http://schemas.openxmlformats.org/officeDocument/2006/relationships/vmlDrawing" Target="../drawings/vmlDrawing2.vml"/><Relationship Id="rId4"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comments" Target="../comments3.xml"/><Relationship Id="rId5" Type="http://schemas.openxmlformats.org/officeDocument/2006/relationships/vmlDrawing" Target="../drawings/vmlDrawing3.vml"/><Relationship Id="rId4"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8.bin"/><Relationship Id="rId2" Type="http://schemas.openxmlformats.org/officeDocument/2006/relationships/printerSettings" Target="../printerSettings/printerSettings17.bin"/><Relationship Id="rId1" Type="http://schemas.openxmlformats.org/officeDocument/2006/relationships/printerSettings" Target="../printerSettings/printerSettings16.bin"/><Relationship Id="rId6" Type="http://schemas.openxmlformats.org/officeDocument/2006/relationships/comments" Target="../comments4.xml"/><Relationship Id="rId5" Type="http://schemas.openxmlformats.org/officeDocument/2006/relationships/vmlDrawing" Target="../drawings/vmlDrawing4.vml"/><Relationship Id="rId4"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21.bin"/><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 Id="rId6" Type="http://schemas.openxmlformats.org/officeDocument/2006/relationships/comments" Target="../comments5.xml"/><Relationship Id="rId5" Type="http://schemas.openxmlformats.org/officeDocument/2006/relationships/vmlDrawing" Target="../drawings/vmlDrawing5.vm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4.bin"/><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 Id="rId6" Type="http://schemas.openxmlformats.org/officeDocument/2006/relationships/comments" Target="../comments6.xml"/><Relationship Id="rId5" Type="http://schemas.openxmlformats.org/officeDocument/2006/relationships/vmlDrawing" Target="../drawings/vmlDrawing6.vml"/><Relationship Id="rId4"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 Id="rId6" Type="http://schemas.openxmlformats.org/officeDocument/2006/relationships/comments" Target="../comments7.xml"/><Relationship Id="rId5" Type="http://schemas.openxmlformats.org/officeDocument/2006/relationships/vmlDrawing" Target="../drawings/vmlDrawing7.vml"/><Relationship Id="rId4"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AD5B71-9A0B-47FC-BFFD-D29FA5F6995D}">
  <dimension ref="A1:BE168"/>
  <sheetViews>
    <sheetView showGridLines="0" tabSelected="1" view="pageBreakPreview" zoomScaleNormal="100" zoomScaleSheetLayoutView="115" workbookViewId="0">
      <pane ySplit="3" topLeftCell="A71" activePane="bottomLeft" state="frozen"/>
      <selection pane="bottomLeft" activeCell="BE26" sqref="BE26"/>
    </sheetView>
  </sheetViews>
  <sheetFormatPr defaultColWidth="9" defaultRowHeight="13"/>
  <cols>
    <col min="1" max="40" width="2.08984375" style="235" customWidth="1"/>
    <col min="41" max="41" width="6.08984375" style="235" customWidth="1"/>
    <col min="42" max="56" width="2.08984375" style="235" customWidth="1"/>
    <col min="57" max="16384" width="9" style="235"/>
  </cols>
  <sheetData>
    <row r="1" spans="1:57" ht="13.5" customHeight="1">
      <c r="A1" s="239" t="s">
        <v>278</v>
      </c>
      <c r="B1" s="239"/>
      <c r="C1" s="239"/>
      <c r="D1" s="239"/>
      <c r="E1" s="239"/>
      <c r="F1" s="239"/>
      <c r="G1" s="239"/>
      <c r="H1" s="239"/>
      <c r="I1" s="239"/>
      <c r="J1" s="239"/>
      <c r="K1" s="239"/>
      <c r="L1" s="239"/>
      <c r="M1" s="239"/>
      <c r="N1" s="239"/>
      <c r="O1" s="239"/>
      <c r="P1" s="239"/>
      <c r="Q1" s="239"/>
      <c r="R1" s="239"/>
      <c r="S1" s="239"/>
      <c r="T1" s="239"/>
      <c r="U1" s="239"/>
      <c r="V1" s="239"/>
      <c r="W1" s="239"/>
      <c r="X1" s="239"/>
      <c r="Y1" s="239"/>
      <c r="Z1" s="239"/>
      <c r="AA1" s="239"/>
      <c r="AB1" s="239"/>
      <c r="AC1" s="239"/>
      <c r="AD1" s="239"/>
      <c r="AE1" s="239"/>
      <c r="AF1" s="239"/>
      <c r="AG1" s="239"/>
      <c r="AH1" s="239"/>
      <c r="AI1" s="239"/>
      <c r="AJ1" s="239"/>
      <c r="AK1" s="239"/>
      <c r="AL1" s="239"/>
      <c r="AM1" s="239"/>
      <c r="AN1" s="239"/>
      <c r="AO1" s="239"/>
    </row>
    <row r="2" spans="1:57" ht="13.5" customHeight="1">
      <c r="A2" s="239"/>
      <c r="B2" s="239"/>
      <c r="C2" s="239"/>
      <c r="D2" s="239"/>
      <c r="E2" s="239"/>
      <c r="F2" s="239"/>
      <c r="G2" s="239"/>
      <c r="H2" s="239"/>
      <c r="I2" s="239"/>
      <c r="J2" s="239"/>
      <c r="K2" s="239"/>
      <c r="L2" s="239"/>
      <c r="M2" s="239"/>
      <c r="N2" s="239"/>
      <c r="O2" s="239"/>
      <c r="P2" s="239"/>
      <c r="Q2" s="239"/>
      <c r="R2" s="239"/>
      <c r="S2" s="239"/>
      <c r="T2" s="239"/>
      <c r="U2" s="239"/>
      <c r="V2" s="239"/>
      <c r="W2" s="239"/>
      <c r="X2" s="239"/>
      <c r="Y2" s="239"/>
      <c r="Z2" s="239"/>
      <c r="AA2" s="239"/>
      <c r="AB2" s="239"/>
      <c r="AC2" s="239"/>
      <c r="AD2" s="239"/>
      <c r="AE2" s="239"/>
      <c r="AF2" s="239"/>
      <c r="AG2" s="239"/>
      <c r="AH2" s="239"/>
      <c r="AI2" s="239"/>
      <c r="AJ2" s="239"/>
      <c r="AK2" s="239"/>
      <c r="AL2" s="239"/>
      <c r="AM2" s="239"/>
      <c r="AN2" s="239"/>
      <c r="AO2" s="239"/>
    </row>
    <row r="4" spans="1:57" ht="13.5" customHeight="1">
      <c r="A4" s="238" t="s">
        <v>328</v>
      </c>
      <c r="B4" s="238"/>
      <c r="C4" s="238"/>
      <c r="D4" s="238"/>
      <c r="E4" s="238"/>
      <c r="F4" s="238"/>
      <c r="G4" s="238"/>
      <c r="H4" s="238"/>
      <c r="I4" s="238"/>
      <c r="J4" s="238"/>
      <c r="K4" s="238"/>
      <c r="L4" s="238"/>
      <c r="M4" s="238"/>
      <c r="N4" s="238"/>
      <c r="O4" s="238"/>
      <c r="P4" s="238"/>
      <c r="Q4" s="238"/>
      <c r="R4" s="238"/>
      <c r="S4" s="238"/>
      <c r="T4" s="238"/>
      <c r="U4" s="238"/>
      <c r="V4" s="238"/>
      <c r="W4" s="238"/>
      <c r="X4" s="238"/>
      <c r="Y4" s="238"/>
      <c r="Z4" s="238"/>
      <c r="AA4" s="238"/>
      <c r="AB4" s="238"/>
      <c r="AC4" s="238"/>
      <c r="AD4" s="238"/>
      <c r="AE4" s="238"/>
      <c r="AF4" s="238"/>
      <c r="AG4" s="238"/>
      <c r="AH4" s="238"/>
      <c r="AI4" s="238"/>
      <c r="AJ4" s="238"/>
      <c r="AK4" s="238"/>
      <c r="AL4" s="238"/>
      <c r="AM4" s="238"/>
      <c r="AN4" s="238"/>
      <c r="AO4" s="238"/>
    </row>
    <row r="5" spans="1:57" ht="13.5" customHeight="1">
      <c r="A5" s="238"/>
      <c r="B5" s="238"/>
      <c r="C5" s="238"/>
      <c r="D5" s="238"/>
      <c r="E5" s="238"/>
      <c r="F5" s="238"/>
      <c r="G5" s="238"/>
      <c r="H5" s="238"/>
      <c r="I5" s="238"/>
      <c r="J5" s="238"/>
      <c r="K5" s="238"/>
      <c r="L5" s="238"/>
      <c r="M5" s="238"/>
      <c r="N5" s="238"/>
      <c r="O5" s="238"/>
      <c r="P5" s="238"/>
      <c r="Q5" s="238"/>
      <c r="R5" s="238"/>
      <c r="S5" s="238"/>
      <c r="T5" s="238"/>
      <c r="U5" s="238"/>
      <c r="V5" s="238"/>
      <c r="W5" s="238"/>
      <c r="X5" s="238"/>
      <c r="Y5" s="238"/>
      <c r="Z5" s="238"/>
      <c r="AA5" s="238"/>
      <c r="AB5" s="238"/>
      <c r="AC5" s="238"/>
      <c r="AD5" s="238"/>
      <c r="AE5" s="238"/>
      <c r="AF5" s="238"/>
      <c r="AG5" s="238"/>
      <c r="AH5" s="238"/>
      <c r="AI5" s="238"/>
      <c r="AJ5" s="238"/>
      <c r="AK5" s="238"/>
      <c r="AL5" s="238"/>
      <c r="AM5" s="238"/>
      <c r="AN5" s="238"/>
      <c r="AO5" s="238"/>
    </row>
    <row r="6" spans="1:57" ht="13.5" customHeight="1">
      <c r="A6" s="238"/>
      <c r="B6" s="238"/>
      <c r="C6" s="238"/>
      <c r="D6" s="238"/>
      <c r="E6" s="238"/>
      <c r="F6" s="238"/>
      <c r="G6" s="238"/>
      <c r="H6" s="238"/>
      <c r="I6" s="238"/>
      <c r="J6" s="238"/>
      <c r="K6" s="238"/>
      <c r="L6" s="238"/>
      <c r="M6" s="238"/>
      <c r="N6" s="238"/>
      <c r="O6" s="238"/>
      <c r="P6" s="238"/>
      <c r="Q6" s="238"/>
      <c r="R6" s="238"/>
      <c r="S6" s="238"/>
      <c r="T6" s="238"/>
      <c r="U6" s="238"/>
      <c r="V6" s="238"/>
      <c r="W6" s="238"/>
      <c r="X6" s="238"/>
      <c r="Y6" s="238"/>
      <c r="Z6" s="238"/>
      <c r="AA6" s="238"/>
      <c r="AB6" s="238"/>
      <c r="AC6" s="238"/>
      <c r="AD6" s="238"/>
      <c r="AE6" s="238"/>
      <c r="AF6" s="238"/>
      <c r="AG6" s="238"/>
      <c r="AH6" s="238"/>
      <c r="AI6" s="238"/>
      <c r="AJ6" s="238"/>
      <c r="AK6" s="238"/>
      <c r="AL6" s="238"/>
      <c r="AM6" s="238"/>
      <c r="AN6" s="238"/>
      <c r="AO6" s="238"/>
    </row>
    <row r="7" spans="1:57" ht="13.5" customHeight="1">
      <c r="A7" s="238"/>
      <c r="B7" s="238"/>
      <c r="C7" s="238"/>
      <c r="D7" s="238"/>
      <c r="E7" s="238"/>
      <c r="F7" s="238"/>
      <c r="G7" s="238"/>
      <c r="H7" s="238"/>
      <c r="I7" s="238"/>
      <c r="J7" s="238"/>
      <c r="K7" s="238"/>
      <c r="L7" s="238"/>
      <c r="M7" s="238"/>
      <c r="N7" s="238"/>
      <c r="O7" s="238"/>
      <c r="P7" s="238"/>
      <c r="Q7" s="238"/>
      <c r="R7" s="238"/>
      <c r="S7" s="238"/>
      <c r="T7" s="238"/>
      <c r="U7" s="238"/>
      <c r="V7" s="238"/>
      <c r="W7" s="238"/>
      <c r="X7" s="238"/>
      <c r="Y7" s="238"/>
      <c r="Z7" s="238"/>
      <c r="AA7" s="238"/>
      <c r="AB7" s="238"/>
      <c r="AC7" s="238"/>
      <c r="AD7" s="238"/>
      <c r="AE7" s="238"/>
      <c r="AF7" s="238"/>
      <c r="AG7" s="238"/>
      <c r="AH7" s="238"/>
      <c r="AI7" s="238"/>
      <c r="AJ7" s="238"/>
      <c r="AK7" s="238"/>
      <c r="AL7" s="238"/>
      <c r="AM7" s="238"/>
      <c r="AN7" s="238"/>
      <c r="AO7" s="238"/>
    </row>
    <row r="8" spans="1:57" ht="13.5" customHeight="1">
      <c r="A8" s="238"/>
      <c r="B8" s="238"/>
      <c r="C8" s="238"/>
      <c r="D8" s="238"/>
      <c r="E8" s="238"/>
      <c r="F8" s="238"/>
      <c r="G8" s="238"/>
      <c r="H8" s="238"/>
      <c r="I8" s="238"/>
      <c r="J8" s="238"/>
      <c r="K8" s="238"/>
      <c r="L8" s="238"/>
      <c r="M8" s="238"/>
      <c r="N8" s="238"/>
      <c r="O8" s="238"/>
      <c r="P8" s="238"/>
      <c r="Q8" s="238"/>
      <c r="R8" s="238"/>
      <c r="S8" s="238"/>
      <c r="T8" s="238"/>
      <c r="U8" s="238"/>
      <c r="V8" s="238"/>
      <c r="W8" s="238"/>
      <c r="X8" s="238"/>
      <c r="Y8" s="238"/>
      <c r="Z8" s="238"/>
      <c r="AA8" s="238"/>
      <c r="AB8" s="238"/>
      <c r="AC8" s="238"/>
      <c r="AD8" s="238"/>
      <c r="AE8" s="238"/>
      <c r="AF8" s="238"/>
      <c r="AG8" s="238"/>
      <c r="AH8" s="238"/>
      <c r="AI8" s="238"/>
      <c r="AJ8" s="238"/>
      <c r="AK8" s="238"/>
      <c r="AL8" s="238"/>
      <c r="AM8" s="238"/>
      <c r="AN8" s="238"/>
      <c r="AO8" s="238"/>
    </row>
    <row r="9" spans="1:57" ht="13.5" customHeight="1">
      <c r="A9" s="238"/>
      <c r="B9" s="238"/>
      <c r="C9" s="238"/>
      <c r="D9" s="238"/>
      <c r="E9" s="238"/>
      <c r="F9" s="238"/>
      <c r="G9" s="238"/>
      <c r="H9" s="238"/>
      <c r="I9" s="238"/>
      <c r="J9" s="238"/>
      <c r="K9" s="238"/>
      <c r="L9" s="238"/>
      <c r="M9" s="238"/>
      <c r="N9" s="238"/>
      <c r="O9" s="238"/>
      <c r="P9" s="238"/>
      <c r="Q9" s="238"/>
      <c r="R9" s="238"/>
      <c r="S9" s="238"/>
      <c r="T9" s="238"/>
      <c r="U9" s="238"/>
      <c r="V9" s="238"/>
      <c r="W9" s="238"/>
      <c r="X9" s="238"/>
      <c r="Y9" s="238"/>
      <c r="Z9" s="238"/>
      <c r="AA9" s="238"/>
      <c r="AB9" s="238"/>
      <c r="AC9" s="238"/>
      <c r="AD9" s="238"/>
      <c r="AE9" s="238"/>
      <c r="AF9" s="238"/>
      <c r="AG9" s="238"/>
      <c r="AH9" s="238"/>
      <c r="AI9" s="238"/>
      <c r="AJ9" s="238"/>
      <c r="AK9" s="238"/>
      <c r="AL9" s="238"/>
      <c r="AM9" s="238"/>
      <c r="AN9" s="238"/>
      <c r="AO9" s="238"/>
    </row>
    <row r="10" spans="1:57" ht="13.5" customHeight="1">
      <c r="A10" s="238"/>
      <c r="B10" s="238"/>
      <c r="C10" s="238"/>
      <c r="D10" s="238"/>
      <c r="E10" s="238"/>
      <c r="F10" s="238"/>
      <c r="G10" s="238"/>
      <c r="H10" s="238"/>
      <c r="I10" s="238"/>
      <c r="J10" s="238"/>
      <c r="K10" s="238"/>
      <c r="L10" s="238"/>
      <c r="M10" s="238"/>
      <c r="N10" s="238"/>
      <c r="O10" s="238"/>
      <c r="P10" s="238"/>
      <c r="Q10" s="238"/>
      <c r="R10" s="238"/>
      <c r="S10" s="238"/>
      <c r="T10" s="238"/>
      <c r="U10" s="238"/>
      <c r="V10" s="238"/>
      <c r="W10" s="238"/>
      <c r="X10" s="238"/>
      <c r="Y10" s="238"/>
      <c r="Z10" s="238"/>
      <c r="AA10" s="238"/>
      <c r="AB10" s="238"/>
      <c r="AC10" s="238"/>
      <c r="AD10" s="238"/>
      <c r="AE10" s="238"/>
      <c r="AF10" s="238"/>
      <c r="AG10" s="238"/>
      <c r="AH10" s="238"/>
      <c r="AI10" s="238"/>
      <c r="AJ10" s="238"/>
      <c r="AK10" s="238"/>
      <c r="AL10" s="238"/>
      <c r="AM10" s="238"/>
      <c r="AN10" s="238"/>
      <c r="AO10" s="238"/>
    </row>
    <row r="12" spans="1:57" ht="13.5" customHeight="1">
      <c r="A12" s="238" t="s">
        <v>329</v>
      </c>
      <c r="B12" s="238"/>
      <c r="C12" s="238"/>
      <c r="D12" s="238"/>
      <c r="E12" s="238"/>
      <c r="F12" s="238"/>
      <c r="G12" s="238"/>
      <c r="H12" s="238"/>
      <c r="I12" s="238"/>
      <c r="J12" s="238"/>
      <c r="K12" s="238"/>
      <c r="L12" s="238"/>
      <c r="M12" s="238"/>
      <c r="N12" s="238"/>
      <c r="O12" s="238"/>
      <c r="P12" s="238"/>
      <c r="Q12" s="238"/>
      <c r="R12" s="238"/>
      <c r="S12" s="238"/>
      <c r="T12" s="238"/>
      <c r="U12" s="238"/>
      <c r="V12" s="238"/>
      <c r="W12" s="238"/>
      <c r="X12" s="238"/>
      <c r="Y12" s="238"/>
      <c r="Z12" s="238"/>
      <c r="AA12" s="238"/>
      <c r="AB12" s="238"/>
      <c r="AC12" s="238"/>
      <c r="AD12" s="238"/>
      <c r="AE12" s="238"/>
      <c r="AF12" s="238"/>
      <c r="AG12" s="238"/>
      <c r="AH12" s="238"/>
      <c r="AI12" s="238"/>
      <c r="AJ12" s="238"/>
      <c r="AK12" s="238"/>
      <c r="AL12" s="238"/>
      <c r="AM12" s="238"/>
      <c r="AN12" s="238"/>
      <c r="AO12" s="238"/>
      <c r="AX12" s="236"/>
      <c r="AY12" s="236"/>
      <c r="AZ12" s="236"/>
      <c r="BA12" s="236"/>
      <c r="BB12" s="236"/>
      <c r="BC12" s="236"/>
      <c r="BD12" s="236"/>
      <c r="BE12" s="236"/>
    </row>
    <row r="13" spans="1:57" ht="13.5" customHeight="1">
      <c r="A13" s="238"/>
      <c r="B13" s="238"/>
      <c r="C13" s="238"/>
      <c r="D13" s="238"/>
      <c r="E13" s="238"/>
      <c r="F13" s="238"/>
      <c r="G13" s="238"/>
      <c r="H13" s="238"/>
      <c r="I13" s="238"/>
      <c r="J13" s="238"/>
      <c r="K13" s="238"/>
      <c r="L13" s="238"/>
      <c r="M13" s="238"/>
      <c r="N13" s="238"/>
      <c r="O13" s="238"/>
      <c r="P13" s="238"/>
      <c r="Q13" s="238"/>
      <c r="R13" s="238"/>
      <c r="S13" s="238"/>
      <c r="T13" s="238"/>
      <c r="U13" s="238"/>
      <c r="V13" s="238"/>
      <c r="W13" s="238"/>
      <c r="X13" s="238"/>
      <c r="Y13" s="238"/>
      <c r="Z13" s="238"/>
      <c r="AA13" s="238"/>
      <c r="AB13" s="238"/>
      <c r="AC13" s="238"/>
      <c r="AD13" s="238"/>
      <c r="AE13" s="238"/>
      <c r="AF13" s="238"/>
      <c r="AG13" s="238"/>
      <c r="AH13" s="238"/>
      <c r="AI13" s="238"/>
      <c r="AJ13" s="238"/>
      <c r="AK13" s="238"/>
      <c r="AL13" s="238"/>
      <c r="AM13" s="238"/>
      <c r="AN13" s="238"/>
      <c r="AO13" s="238"/>
      <c r="AX13" s="236"/>
      <c r="AY13" s="236"/>
      <c r="AZ13" s="236"/>
      <c r="BA13" s="236"/>
      <c r="BB13" s="236"/>
      <c r="BC13" s="236"/>
      <c r="BD13" s="236"/>
      <c r="BE13" s="236"/>
    </row>
    <row r="14" spans="1:57" ht="13.5" customHeight="1">
      <c r="A14" s="238"/>
      <c r="B14" s="238"/>
      <c r="C14" s="238"/>
      <c r="D14" s="238"/>
      <c r="E14" s="238"/>
      <c r="F14" s="238"/>
      <c r="G14" s="238"/>
      <c r="H14" s="238"/>
      <c r="I14" s="238"/>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38"/>
      <c r="AK14" s="238"/>
      <c r="AL14" s="238"/>
      <c r="AM14" s="238"/>
      <c r="AN14" s="238"/>
      <c r="AO14" s="238"/>
      <c r="AX14" s="236"/>
      <c r="AY14" s="236"/>
      <c r="AZ14" s="236"/>
      <c r="BA14" s="236"/>
      <c r="BB14" s="236"/>
      <c r="BC14" s="236"/>
      <c r="BD14" s="236"/>
      <c r="BE14" s="236"/>
    </row>
    <row r="15" spans="1:57">
      <c r="AX15" s="236"/>
      <c r="AY15" s="236"/>
      <c r="AZ15" s="236"/>
      <c r="BA15" s="236"/>
      <c r="BB15" s="236"/>
      <c r="BC15" s="236"/>
      <c r="BD15" s="236"/>
      <c r="BE15" s="236"/>
    </row>
    <row r="16" spans="1:57" ht="13.5" customHeight="1">
      <c r="A16" s="238" t="s">
        <v>322</v>
      </c>
      <c r="B16" s="238"/>
      <c r="C16" s="238"/>
      <c r="D16" s="238"/>
      <c r="E16" s="238"/>
      <c r="F16" s="238"/>
      <c r="G16" s="238"/>
      <c r="H16" s="238"/>
      <c r="I16" s="238"/>
      <c r="J16" s="238"/>
      <c r="K16" s="238"/>
      <c r="L16" s="238"/>
      <c r="M16" s="238"/>
      <c r="N16" s="238"/>
      <c r="O16" s="238"/>
      <c r="P16" s="238"/>
      <c r="Q16" s="238"/>
      <c r="R16" s="238"/>
      <c r="S16" s="238"/>
      <c r="T16" s="238"/>
      <c r="U16" s="238"/>
      <c r="V16" s="238"/>
      <c r="W16" s="238"/>
      <c r="X16" s="238"/>
      <c r="Y16" s="238"/>
      <c r="Z16" s="238"/>
      <c r="AA16" s="238"/>
      <c r="AB16" s="238"/>
      <c r="AC16" s="238"/>
      <c r="AD16" s="238"/>
      <c r="AE16" s="238"/>
      <c r="AF16" s="238"/>
      <c r="AG16" s="238"/>
      <c r="AH16" s="238"/>
      <c r="AI16" s="238"/>
      <c r="AJ16" s="238"/>
      <c r="AK16" s="238"/>
      <c r="AL16" s="238"/>
      <c r="AM16" s="238"/>
      <c r="AN16" s="238"/>
      <c r="AO16" s="238"/>
    </row>
    <row r="17" spans="1:41">
      <c r="A17" s="238"/>
      <c r="B17" s="238"/>
      <c r="C17" s="238"/>
      <c r="D17" s="238"/>
      <c r="E17" s="238"/>
      <c r="F17" s="238"/>
      <c r="G17" s="238"/>
      <c r="H17" s="238"/>
      <c r="I17" s="238"/>
      <c r="J17" s="238"/>
      <c r="K17" s="238"/>
      <c r="L17" s="238"/>
      <c r="M17" s="238"/>
      <c r="N17" s="238"/>
      <c r="O17" s="238"/>
      <c r="P17" s="238"/>
      <c r="Q17" s="238"/>
      <c r="R17" s="238"/>
      <c r="S17" s="238"/>
      <c r="T17" s="238"/>
      <c r="U17" s="238"/>
      <c r="V17" s="238"/>
      <c r="W17" s="238"/>
      <c r="X17" s="238"/>
      <c r="Y17" s="238"/>
      <c r="Z17" s="238"/>
      <c r="AA17" s="238"/>
      <c r="AB17" s="238"/>
      <c r="AC17" s="238"/>
      <c r="AD17" s="238"/>
      <c r="AE17" s="238"/>
      <c r="AF17" s="238"/>
      <c r="AG17" s="238"/>
      <c r="AH17" s="238"/>
      <c r="AI17" s="238"/>
      <c r="AJ17" s="238"/>
      <c r="AK17" s="238"/>
      <c r="AL17" s="238"/>
      <c r="AM17" s="238"/>
      <c r="AN17" s="238"/>
      <c r="AO17" s="238"/>
    </row>
    <row r="18" spans="1:41">
      <c r="A18" s="238"/>
      <c r="B18" s="238"/>
      <c r="C18" s="238"/>
      <c r="D18" s="238"/>
      <c r="E18" s="238"/>
      <c r="F18" s="238"/>
      <c r="G18" s="238"/>
      <c r="H18" s="238"/>
      <c r="I18" s="238"/>
      <c r="J18" s="238"/>
      <c r="K18" s="238"/>
      <c r="L18" s="238"/>
      <c r="M18" s="238"/>
      <c r="N18" s="238"/>
      <c r="O18" s="238"/>
      <c r="P18" s="238"/>
      <c r="Q18" s="238"/>
      <c r="R18" s="238"/>
      <c r="S18" s="238"/>
      <c r="T18" s="238"/>
      <c r="U18" s="238"/>
      <c r="V18" s="238"/>
      <c r="W18" s="238"/>
      <c r="X18" s="238"/>
      <c r="Y18" s="238"/>
      <c r="Z18" s="238"/>
      <c r="AA18" s="238"/>
      <c r="AB18" s="238"/>
      <c r="AC18" s="238"/>
      <c r="AD18" s="238"/>
      <c r="AE18" s="238"/>
      <c r="AF18" s="238"/>
      <c r="AG18" s="238"/>
      <c r="AH18" s="238"/>
      <c r="AI18" s="238"/>
      <c r="AJ18" s="238"/>
      <c r="AK18" s="238"/>
      <c r="AL18" s="238"/>
      <c r="AM18" s="238"/>
      <c r="AN18" s="238"/>
      <c r="AO18" s="238"/>
    </row>
    <row r="19" spans="1:41">
      <c r="A19" s="238"/>
      <c r="B19" s="238"/>
      <c r="C19" s="238"/>
      <c r="D19" s="238"/>
      <c r="E19" s="238"/>
      <c r="F19" s="238"/>
      <c r="G19" s="238"/>
      <c r="H19" s="238"/>
      <c r="I19" s="238"/>
      <c r="J19" s="238"/>
      <c r="K19" s="238"/>
      <c r="L19" s="238"/>
      <c r="M19" s="238"/>
      <c r="N19" s="238"/>
      <c r="O19" s="238"/>
      <c r="P19" s="238"/>
      <c r="Q19" s="238"/>
      <c r="R19" s="238"/>
      <c r="S19" s="238"/>
      <c r="T19" s="238"/>
      <c r="U19" s="238"/>
      <c r="V19" s="238"/>
      <c r="W19" s="238"/>
      <c r="X19" s="238"/>
      <c r="Y19" s="238"/>
      <c r="Z19" s="238"/>
      <c r="AA19" s="238"/>
      <c r="AB19" s="238"/>
      <c r="AC19" s="238"/>
      <c r="AD19" s="238"/>
      <c r="AE19" s="238"/>
      <c r="AF19" s="238"/>
      <c r="AG19" s="238"/>
      <c r="AH19" s="238"/>
      <c r="AI19" s="238"/>
      <c r="AJ19" s="238"/>
      <c r="AK19" s="238"/>
      <c r="AL19" s="238"/>
      <c r="AM19" s="238"/>
      <c r="AN19" s="238"/>
      <c r="AO19" s="238"/>
    </row>
    <row r="20" spans="1:41">
      <c r="A20" s="238"/>
      <c r="B20" s="238"/>
      <c r="C20" s="238"/>
      <c r="D20" s="238"/>
      <c r="E20" s="238"/>
      <c r="F20" s="238"/>
      <c r="G20" s="238"/>
      <c r="H20" s="238"/>
      <c r="I20" s="238"/>
      <c r="J20" s="238"/>
      <c r="K20" s="238"/>
      <c r="L20" s="238"/>
      <c r="M20" s="238"/>
      <c r="N20" s="238"/>
      <c r="O20" s="238"/>
      <c r="P20" s="238"/>
      <c r="Q20" s="238"/>
      <c r="R20" s="238"/>
      <c r="S20" s="238"/>
      <c r="T20" s="238"/>
      <c r="U20" s="238"/>
      <c r="V20" s="238"/>
      <c r="W20" s="238"/>
      <c r="X20" s="238"/>
      <c r="Y20" s="238"/>
      <c r="Z20" s="238"/>
      <c r="AA20" s="238"/>
      <c r="AB20" s="238"/>
      <c r="AC20" s="238"/>
      <c r="AD20" s="238"/>
      <c r="AE20" s="238"/>
      <c r="AF20" s="238"/>
      <c r="AG20" s="238"/>
      <c r="AH20" s="238"/>
      <c r="AI20" s="238"/>
      <c r="AJ20" s="238"/>
      <c r="AK20" s="238"/>
      <c r="AL20" s="238"/>
      <c r="AM20" s="238"/>
      <c r="AN20" s="238"/>
      <c r="AO20" s="238"/>
    </row>
    <row r="21" spans="1:41" ht="15" customHeight="1">
      <c r="A21" s="238"/>
      <c r="B21" s="238"/>
      <c r="C21" s="238"/>
      <c r="D21" s="238"/>
      <c r="E21" s="238"/>
      <c r="F21" s="238"/>
      <c r="G21" s="238"/>
      <c r="H21" s="238"/>
      <c r="I21" s="238"/>
      <c r="J21" s="238"/>
      <c r="K21" s="238"/>
      <c r="L21" s="238"/>
      <c r="M21" s="238"/>
      <c r="N21" s="238"/>
      <c r="O21" s="238"/>
      <c r="P21" s="238"/>
      <c r="Q21" s="238"/>
      <c r="R21" s="238"/>
      <c r="S21" s="238"/>
      <c r="T21" s="238"/>
      <c r="U21" s="238"/>
      <c r="V21" s="238"/>
      <c r="W21" s="238"/>
      <c r="X21" s="238"/>
      <c r="Y21" s="238"/>
      <c r="Z21" s="238"/>
      <c r="AA21" s="238"/>
      <c r="AB21" s="238"/>
      <c r="AC21" s="238"/>
      <c r="AD21" s="238"/>
      <c r="AE21" s="238"/>
      <c r="AF21" s="238"/>
      <c r="AG21" s="238"/>
      <c r="AH21" s="238"/>
      <c r="AI21" s="238"/>
      <c r="AJ21" s="238"/>
      <c r="AK21" s="238"/>
      <c r="AL21" s="238"/>
      <c r="AM21" s="238"/>
      <c r="AN21" s="238"/>
      <c r="AO21" s="238"/>
    </row>
    <row r="22" spans="1:41">
      <c r="A22" s="238"/>
      <c r="B22" s="238"/>
      <c r="C22" s="238"/>
      <c r="D22" s="238"/>
      <c r="E22" s="238"/>
      <c r="F22" s="238"/>
      <c r="G22" s="238"/>
      <c r="H22" s="238"/>
      <c r="I22" s="238"/>
      <c r="J22" s="238"/>
      <c r="K22" s="238"/>
      <c r="L22" s="238"/>
      <c r="M22" s="238"/>
      <c r="N22" s="238"/>
      <c r="O22" s="238"/>
      <c r="P22" s="238"/>
      <c r="Q22" s="238"/>
      <c r="R22" s="238"/>
      <c r="S22" s="238"/>
      <c r="T22" s="238"/>
      <c r="U22" s="238"/>
      <c r="V22" s="238"/>
      <c r="W22" s="238"/>
      <c r="X22" s="238"/>
      <c r="Y22" s="238"/>
      <c r="Z22" s="238"/>
      <c r="AA22" s="238"/>
      <c r="AB22" s="238"/>
      <c r="AC22" s="238"/>
      <c r="AD22" s="238"/>
      <c r="AE22" s="238"/>
      <c r="AF22" s="238"/>
      <c r="AG22" s="238"/>
      <c r="AH22" s="238"/>
      <c r="AI22" s="238"/>
      <c r="AJ22" s="238"/>
      <c r="AK22" s="238"/>
      <c r="AL22" s="238"/>
      <c r="AM22" s="238"/>
      <c r="AN22" s="238"/>
      <c r="AO22" s="238"/>
    </row>
    <row r="23" spans="1:41">
      <c r="A23" s="237"/>
      <c r="B23" s="237"/>
      <c r="C23" s="237"/>
      <c r="D23" s="237"/>
      <c r="E23" s="237"/>
      <c r="F23" s="237"/>
      <c r="G23" s="237"/>
      <c r="H23" s="237"/>
      <c r="I23" s="237"/>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7"/>
      <c r="AJ23" s="237"/>
      <c r="AK23" s="237"/>
      <c r="AL23" s="237"/>
      <c r="AM23" s="237"/>
      <c r="AN23" s="237"/>
      <c r="AO23" s="237"/>
    </row>
    <row r="24" spans="1:41" ht="13.5" customHeight="1">
      <c r="A24" s="238" t="s">
        <v>324</v>
      </c>
      <c r="B24" s="238"/>
      <c r="C24" s="238"/>
      <c r="D24" s="238"/>
      <c r="E24" s="238"/>
      <c r="F24" s="238"/>
      <c r="G24" s="238"/>
      <c r="H24" s="238"/>
      <c r="I24" s="238"/>
      <c r="J24" s="238"/>
      <c r="K24" s="238"/>
      <c r="L24" s="238"/>
      <c r="M24" s="238"/>
      <c r="N24" s="238"/>
      <c r="O24" s="238"/>
      <c r="P24" s="238"/>
      <c r="Q24" s="238"/>
      <c r="R24" s="238"/>
      <c r="S24" s="238"/>
      <c r="T24" s="238"/>
      <c r="U24" s="238"/>
      <c r="V24" s="238"/>
      <c r="W24" s="238"/>
      <c r="X24" s="238"/>
      <c r="Y24" s="238"/>
      <c r="Z24" s="238"/>
      <c r="AA24" s="238"/>
      <c r="AB24" s="238"/>
      <c r="AC24" s="238"/>
      <c r="AD24" s="238"/>
      <c r="AE24" s="238"/>
      <c r="AF24" s="238"/>
      <c r="AG24" s="238"/>
      <c r="AH24" s="238"/>
      <c r="AI24" s="238"/>
      <c r="AJ24" s="238"/>
      <c r="AK24" s="238"/>
      <c r="AL24" s="238"/>
      <c r="AM24" s="238"/>
      <c r="AN24" s="238"/>
      <c r="AO24" s="238"/>
    </row>
    <row r="25" spans="1:41">
      <c r="A25" s="238"/>
      <c r="B25" s="238"/>
      <c r="C25" s="238"/>
      <c r="D25" s="238"/>
      <c r="E25" s="238"/>
      <c r="F25" s="238"/>
      <c r="G25" s="238"/>
      <c r="H25" s="238"/>
      <c r="I25" s="238"/>
      <c r="J25" s="238"/>
      <c r="K25" s="238"/>
      <c r="L25" s="238"/>
      <c r="M25" s="238"/>
      <c r="N25" s="238"/>
      <c r="O25" s="238"/>
      <c r="P25" s="238"/>
      <c r="Q25" s="238"/>
      <c r="R25" s="238"/>
      <c r="S25" s="238"/>
      <c r="T25" s="238"/>
      <c r="U25" s="238"/>
      <c r="V25" s="238"/>
      <c r="W25" s="238"/>
      <c r="X25" s="238"/>
      <c r="Y25" s="238"/>
      <c r="Z25" s="238"/>
      <c r="AA25" s="238"/>
      <c r="AB25" s="238"/>
      <c r="AC25" s="238"/>
      <c r="AD25" s="238"/>
      <c r="AE25" s="238"/>
      <c r="AF25" s="238"/>
      <c r="AG25" s="238"/>
      <c r="AH25" s="238"/>
      <c r="AI25" s="238"/>
      <c r="AJ25" s="238"/>
      <c r="AK25" s="238"/>
      <c r="AL25" s="238"/>
      <c r="AM25" s="238"/>
      <c r="AN25" s="238"/>
      <c r="AO25" s="238"/>
    </row>
    <row r="26" spans="1:41">
      <c r="A26" s="238"/>
      <c r="B26" s="238"/>
      <c r="C26" s="238"/>
      <c r="D26" s="238"/>
      <c r="E26" s="238"/>
      <c r="F26" s="238"/>
      <c r="G26" s="238"/>
      <c r="H26" s="238"/>
      <c r="I26" s="238"/>
      <c r="J26" s="238"/>
      <c r="K26" s="238"/>
      <c r="L26" s="238"/>
      <c r="M26" s="238"/>
      <c r="N26" s="238"/>
      <c r="O26" s="238"/>
      <c r="P26" s="238"/>
      <c r="Q26" s="238"/>
      <c r="R26" s="238"/>
      <c r="S26" s="238"/>
      <c r="T26" s="238"/>
      <c r="U26" s="238"/>
      <c r="V26" s="238"/>
      <c r="W26" s="238"/>
      <c r="X26" s="238"/>
      <c r="Y26" s="238"/>
      <c r="Z26" s="238"/>
      <c r="AA26" s="238"/>
      <c r="AB26" s="238"/>
      <c r="AC26" s="238"/>
      <c r="AD26" s="238"/>
      <c r="AE26" s="238"/>
      <c r="AF26" s="238"/>
      <c r="AG26" s="238"/>
      <c r="AH26" s="238"/>
      <c r="AI26" s="238"/>
      <c r="AJ26" s="238"/>
      <c r="AK26" s="238"/>
      <c r="AL26" s="238"/>
      <c r="AM26" s="238"/>
      <c r="AN26" s="238"/>
      <c r="AO26" s="238"/>
    </row>
    <row r="27" spans="1:41">
      <c r="A27" s="238"/>
      <c r="B27" s="238"/>
      <c r="C27" s="238"/>
      <c r="D27" s="238"/>
      <c r="E27" s="238"/>
      <c r="F27" s="238"/>
      <c r="G27" s="238"/>
      <c r="H27" s="238"/>
      <c r="I27" s="238"/>
      <c r="J27" s="238"/>
      <c r="K27" s="238"/>
      <c r="L27" s="238"/>
      <c r="M27" s="238"/>
      <c r="N27" s="238"/>
      <c r="O27" s="238"/>
      <c r="P27" s="238"/>
      <c r="Q27" s="238"/>
      <c r="R27" s="238"/>
      <c r="S27" s="238"/>
      <c r="T27" s="238"/>
      <c r="U27" s="238"/>
      <c r="V27" s="238"/>
      <c r="W27" s="238"/>
      <c r="X27" s="238"/>
      <c r="Y27" s="238"/>
      <c r="Z27" s="238"/>
      <c r="AA27" s="238"/>
      <c r="AB27" s="238"/>
      <c r="AC27" s="238"/>
      <c r="AD27" s="238"/>
      <c r="AE27" s="238"/>
      <c r="AF27" s="238"/>
      <c r="AG27" s="238"/>
      <c r="AH27" s="238"/>
      <c r="AI27" s="238"/>
      <c r="AJ27" s="238"/>
      <c r="AK27" s="238"/>
      <c r="AL27" s="238"/>
      <c r="AM27" s="238"/>
      <c r="AN27" s="238"/>
      <c r="AO27" s="238"/>
    </row>
    <row r="28" spans="1:41">
      <c r="A28" s="238"/>
      <c r="B28" s="238"/>
      <c r="C28" s="238"/>
      <c r="D28" s="238"/>
      <c r="E28" s="238"/>
      <c r="F28" s="238"/>
      <c r="G28" s="238"/>
      <c r="H28" s="238"/>
      <c r="I28" s="238"/>
      <c r="J28" s="238"/>
      <c r="K28" s="238"/>
      <c r="L28" s="238"/>
      <c r="M28" s="238"/>
      <c r="N28" s="238"/>
      <c r="O28" s="238"/>
      <c r="P28" s="238"/>
      <c r="Q28" s="238"/>
      <c r="R28" s="238"/>
      <c r="S28" s="238"/>
      <c r="T28" s="238"/>
      <c r="U28" s="238"/>
      <c r="V28" s="238"/>
      <c r="W28" s="238"/>
      <c r="X28" s="238"/>
      <c r="Y28" s="238"/>
      <c r="Z28" s="238"/>
      <c r="AA28" s="238"/>
      <c r="AB28" s="238"/>
      <c r="AC28" s="238"/>
      <c r="AD28" s="238"/>
      <c r="AE28" s="238"/>
      <c r="AF28" s="238"/>
      <c r="AG28" s="238"/>
      <c r="AH28" s="238"/>
      <c r="AI28" s="238"/>
      <c r="AJ28" s="238"/>
      <c r="AK28" s="238"/>
      <c r="AL28" s="238"/>
      <c r="AM28" s="238"/>
      <c r="AN28" s="238"/>
      <c r="AO28" s="238"/>
    </row>
    <row r="29" spans="1:41">
      <c r="A29" s="238"/>
      <c r="B29" s="238"/>
      <c r="C29" s="238"/>
      <c r="D29" s="238"/>
      <c r="E29" s="238"/>
      <c r="F29" s="238"/>
      <c r="G29" s="238"/>
      <c r="H29" s="238"/>
      <c r="I29" s="238"/>
      <c r="J29" s="238"/>
      <c r="K29" s="238"/>
      <c r="L29" s="238"/>
      <c r="M29" s="238"/>
      <c r="N29" s="238"/>
      <c r="O29" s="238"/>
      <c r="P29" s="238"/>
      <c r="Q29" s="238"/>
      <c r="R29" s="238"/>
      <c r="S29" s="238"/>
      <c r="T29" s="238"/>
      <c r="U29" s="238"/>
      <c r="V29" s="238"/>
      <c r="W29" s="238"/>
      <c r="X29" s="238"/>
      <c r="Y29" s="238"/>
      <c r="Z29" s="238"/>
      <c r="AA29" s="238"/>
      <c r="AB29" s="238"/>
      <c r="AC29" s="238"/>
      <c r="AD29" s="238"/>
      <c r="AE29" s="238"/>
      <c r="AF29" s="238"/>
      <c r="AG29" s="238"/>
      <c r="AH29" s="238"/>
      <c r="AI29" s="238"/>
      <c r="AJ29" s="238"/>
      <c r="AK29" s="238"/>
      <c r="AL29" s="238"/>
      <c r="AM29" s="238"/>
      <c r="AN29" s="238"/>
      <c r="AO29" s="238"/>
    </row>
    <row r="30" spans="1:41">
      <c r="A30" s="238"/>
      <c r="B30" s="238"/>
      <c r="C30" s="238"/>
      <c r="D30" s="238"/>
      <c r="E30" s="238"/>
      <c r="F30" s="238"/>
      <c r="G30" s="238"/>
      <c r="H30" s="238"/>
      <c r="I30" s="238"/>
      <c r="J30" s="238"/>
      <c r="K30" s="238"/>
      <c r="L30" s="238"/>
      <c r="M30" s="238"/>
      <c r="N30" s="238"/>
      <c r="O30" s="238"/>
      <c r="P30" s="238"/>
      <c r="Q30" s="238"/>
      <c r="R30" s="238"/>
      <c r="S30" s="238"/>
      <c r="T30" s="238"/>
      <c r="U30" s="238"/>
      <c r="V30" s="238"/>
      <c r="W30" s="238"/>
      <c r="X30" s="238"/>
      <c r="Y30" s="238"/>
      <c r="Z30" s="238"/>
      <c r="AA30" s="238"/>
      <c r="AB30" s="238"/>
      <c r="AC30" s="238"/>
      <c r="AD30" s="238"/>
      <c r="AE30" s="238"/>
      <c r="AF30" s="238"/>
      <c r="AG30" s="238"/>
      <c r="AH30" s="238"/>
      <c r="AI30" s="238"/>
      <c r="AJ30" s="238"/>
      <c r="AK30" s="238"/>
      <c r="AL30" s="238"/>
      <c r="AM30" s="238"/>
      <c r="AN30" s="238"/>
      <c r="AO30" s="238"/>
    </row>
    <row r="31" spans="1:41">
      <c r="A31" s="238"/>
      <c r="B31" s="238"/>
      <c r="C31" s="238"/>
      <c r="D31" s="238"/>
      <c r="E31" s="238"/>
      <c r="F31" s="238"/>
      <c r="G31" s="238"/>
      <c r="H31" s="238"/>
      <c r="I31" s="238"/>
      <c r="J31" s="238"/>
      <c r="K31" s="238"/>
      <c r="L31" s="238"/>
      <c r="M31" s="238"/>
      <c r="N31" s="238"/>
      <c r="O31" s="238"/>
      <c r="P31" s="238"/>
      <c r="Q31" s="238"/>
      <c r="R31" s="238"/>
      <c r="S31" s="238"/>
      <c r="T31" s="238"/>
      <c r="U31" s="238"/>
      <c r="V31" s="238"/>
      <c r="W31" s="238"/>
      <c r="X31" s="238"/>
      <c r="Y31" s="238"/>
      <c r="Z31" s="238"/>
      <c r="AA31" s="238"/>
      <c r="AB31" s="238"/>
      <c r="AC31" s="238"/>
      <c r="AD31" s="238"/>
      <c r="AE31" s="238"/>
      <c r="AF31" s="238"/>
      <c r="AG31" s="238"/>
      <c r="AH31" s="238"/>
      <c r="AI31" s="238"/>
      <c r="AJ31" s="238"/>
      <c r="AK31" s="238"/>
      <c r="AL31" s="238"/>
      <c r="AM31" s="238"/>
      <c r="AN31" s="238"/>
      <c r="AO31" s="238"/>
    </row>
    <row r="32" spans="1:41">
      <c r="A32" s="238"/>
      <c r="B32" s="238"/>
      <c r="C32" s="238"/>
      <c r="D32" s="238"/>
      <c r="E32" s="238"/>
      <c r="F32" s="238"/>
      <c r="G32" s="238"/>
      <c r="H32" s="238"/>
      <c r="I32" s="238"/>
      <c r="J32" s="238"/>
      <c r="K32" s="238"/>
      <c r="L32" s="238"/>
      <c r="M32" s="238"/>
      <c r="N32" s="238"/>
      <c r="O32" s="238"/>
      <c r="P32" s="238"/>
      <c r="Q32" s="238"/>
      <c r="R32" s="238"/>
      <c r="S32" s="238"/>
      <c r="T32" s="238"/>
      <c r="U32" s="238"/>
      <c r="V32" s="238"/>
      <c r="W32" s="238"/>
      <c r="X32" s="238"/>
      <c r="Y32" s="238"/>
      <c r="Z32" s="238"/>
      <c r="AA32" s="238"/>
      <c r="AB32" s="238"/>
      <c r="AC32" s="238"/>
      <c r="AD32" s="238"/>
      <c r="AE32" s="238"/>
      <c r="AF32" s="238"/>
      <c r="AG32" s="238"/>
      <c r="AH32" s="238"/>
      <c r="AI32" s="238"/>
      <c r="AJ32" s="238"/>
      <c r="AK32" s="238"/>
      <c r="AL32" s="238"/>
      <c r="AM32" s="238"/>
      <c r="AN32" s="238"/>
      <c r="AO32" s="238"/>
    </row>
    <row r="33" spans="1:41">
      <c r="A33" s="238"/>
      <c r="B33" s="238"/>
      <c r="C33" s="238"/>
      <c r="D33" s="238"/>
      <c r="E33" s="238"/>
      <c r="F33" s="238"/>
      <c r="G33" s="238"/>
      <c r="H33" s="238"/>
      <c r="I33" s="238"/>
      <c r="J33" s="238"/>
      <c r="K33" s="238"/>
      <c r="L33" s="238"/>
      <c r="M33" s="238"/>
      <c r="N33" s="238"/>
      <c r="O33" s="238"/>
      <c r="P33" s="238"/>
      <c r="Q33" s="238"/>
      <c r="R33" s="238"/>
      <c r="S33" s="238"/>
      <c r="T33" s="238"/>
      <c r="U33" s="238"/>
      <c r="V33" s="238"/>
      <c r="W33" s="238"/>
      <c r="X33" s="238"/>
      <c r="Y33" s="238"/>
      <c r="Z33" s="238"/>
      <c r="AA33" s="238"/>
      <c r="AB33" s="238"/>
      <c r="AC33" s="238"/>
      <c r="AD33" s="238"/>
      <c r="AE33" s="238"/>
      <c r="AF33" s="238"/>
      <c r="AG33" s="238"/>
      <c r="AH33" s="238"/>
      <c r="AI33" s="238"/>
      <c r="AJ33" s="238"/>
      <c r="AK33" s="238"/>
      <c r="AL33" s="238"/>
      <c r="AM33" s="238"/>
      <c r="AN33" s="238"/>
      <c r="AO33" s="238"/>
    </row>
    <row r="34" spans="1:41">
      <c r="A34" s="238"/>
      <c r="B34" s="238"/>
      <c r="C34" s="238"/>
      <c r="D34" s="238"/>
      <c r="E34" s="238"/>
      <c r="F34" s="238"/>
      <c r="G34" s="238"/>
      <c r="H34" s="238"/>
      <c r="I34" s="238"/>
      <c r="J34" s="238"/>
      <c r="K34" s="238"/>
      <c r="L34" s="238"/>
      <c r="M34" s="238"/>
      <c r="N34" s="238"/>
      <c r="O34" s="238"/>
      <c r="P34" s="238"/>
      <c r="Q34" s="238"/>
      <c r="R34" s="238"/>
      <c r="S34" s="238"/>
      <c r="T34" s="238"/>
      <c r="U34" s="238"/>
      <c r="V34" s="238"/>
      <c r="W34" s="238"/>
      <c r="X34" s="238"/>
      <c r="Y34" s="238"/>
      <c r="Z34" s="238"/>
      <c r="AA34" s="238"/>
      <c r="AB34" s="238"/>
      <c r="AC34" s="238"/>
      <c r="AD34" s="238"/>
      <c r="AE34" s="238"/>
      <c r="AF34" s="238"/>
      <c r="AG34" s="238"/>
      <c r="AH34" s="238"/>
      <c r="AI34" s="238"/>
      <c r="AJ34" s="238"/>
      <c r="AK34" s="238"/>
      <c r="AL34" s="238"/>
      <c r="AM34" s="238"/>
      <c r="AN34" s="238"/>
      <c r="AO34" s="238"/>
    </row>
    <row r="35" spans="1:41">
      <c r="A35" s="238"/>
      <c r="B35" s="238"/>
      <c r="C35" s="238"/>
      <c r="D35" s="238"/>
      <c r="E35" s="238"/>
      <c r="F35" s="238"/>
      <c r="G35" s="238"/>
      <c r="H35" s="238"/>
      <c r="I35" s="238"/>
      <c r="J35" s="238"/>
      <c r="K35" s="238"/>
      <c r="L35" s="238"/>
      <c r="M35" s="238"/>
      <c r="N35" s="238"/>
      <c r="O35" s="238"/>
      <c r="P35" s="238"/>
      <c r="Q35" s="238"/>
      <c r="R35" s="238"/>
      <c r="S35" s="238"/>
      <c r="T35" s="238"/>
      <c r="U35" s="238"/>
      <c r="V35" s="238"/>
      <c r="W35" s="238"/>
      <c r="X35" s="238"/>
      <c r="Y35" s="238"/>
      <c r="Z35" s="238"/>
      <c r="AA35" s="238"/>
      <c r="AB35" s="238"/>
      <c r="AC35" s="238"/>
      <c r="AD35" s="238"/>
      <c r="AE35" s="238"/>
      <c r="AF35" s="238"/>
      <c r="AG35" s="238"/>
      <c r="AH35" s="238"/>
      <c r="AI35" s="238"/>
      <c r="AJ35" s="238"/>
      <c r="AK35" s="238"/>
      <c r="AL35" s="238"/>
      <c r="AM35" s="238"/>
      <c r="AN35" s="238"/>
      <c r="AO35" s="238"/>
    </row>
    <row r="36" spans="1:41">
      <c r="A36" s="238"/>
      <c r="B36" s="238"/>
      <c r="C36" s="238"/>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row>
    <row r="37" spans="1:41">
      <c r="A37" s="238"/>
      <c r="B37" s="238"/>
      <c r="C37" s="238"/>
      <c r="D37" s="238"/>
      <c r="E37" s="238"/>
      <c r="F37" s="238"/>
      <c r="G37" s="238"/>
      <c r="H37" s="238"/>
      <c r="I37" s="238"/>
      <c r="J37" s="238"/>
      <c r="K37" s="238"/>
      <c r="L37" s="238"/>
      <c r="M37" s="238"/>
      <c r="N37" s="238"/>
      <c r="O37" s="238"/>
      <c r="P37" s="238"/>
      <c r="Q37" s="238"/>
      <c r="R37" s="238"/>
      <c r="S37" s="238"/>
      <c r="T37" s="238"/>
      <c r="U37" s="238"/>
      <c r="V37" s="238"/>
      <c r="W37" s="238"/>
      <c r="X37" s="238"/>
      <c r="Y37" s="238"/>
      <c r="Z37" s="238"/>
      <c r="AA37" s="238"/>
      <c r="AB37" s="238"/>
      <c r="AC37" s="238"/>
      <c r="AD37" s="238"/>
      <c r="AE37" s="238"/>
      <c r="AF37" s="238"/>
      <c r="AG37" s="238"/>
      <c r="AH37" s="238"/>
      <c r="AI37" s="238"/>
      <c r="AJ37" s="238"/>
      <c r="AK37" s="238"/>
      <c r="AL37" s="238"/>
      <c r="AM37" s="238"/>
      <c r="AN37" s="238"/>
      <c r="AO37" s="238"/>
    </row>
    <row r="38" spans="1:41">
      <c r="A38" s="238"/>
      <c r="B38" s="238"/>
      <c r="C38" s="238"/>
      <c r="D38" s="238"/>
      <c r="E38" s="238"/>
      <c r="F38" s="238"/>
      <c r="G38" s="238"/>
      <c r="H38" s="238"/>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8"/>
      <c r="AO38" s="238"/>
    </row>
    <row r="39" spans="1:41">
      <c r="A39" s="238"/>
      <c r="B39" s="238"/>
      <c r="C39" s="238"/>
      <c r="D39" s="238"/>
      <c r="E39" s="238"/>
      <c r="F39" s="238"/>
      <c r="G39" s="238"/>
      <c r="H39" s="238"/>
      <c r="I39" s="238"/>
      <c r="J39" s="238"/>
      <c r="K39" s="238"/>
      <c r="L39" s="238"/>
      <c r="M39" s="238"/>
      <c r="N39" s="238"/>
      <c r="O39" s="238"/>
      <c r="P39" s="238"/>
      <c r="Q39" s="238"/>
      <c r="R39" s="238"/>
      <c r="S39" s="238"/>
      <c r="T39" s="238"/>
      <c r="U39" s="238"/>
      <c r="V39" s="238"/>
      <c r="W39" s="238"/>
      <c r="X39" s="238"/>
      <c r="Y39" s="238"/>
      <c r="Z39" s="238"/>
      <c r="AA39" s="238"/>
      <c r="AB39" s="238"/>
      <c r="AC39" s="238"/>
      <c r="AD39" s="238"/>
      <c r="AE39" s="238"/>
      <c r="AF39" s="238"/>
      <c r="AG39" s="238"/>
      <c r="AH39" s="238"/>
      <c r="AI39" s="238"/>
      <c r="AJ39" s="238"/>
      <c r="AK39" s="238"/>
      <c r="AL39" s="238"/>
      <c r="AM39" s="238"/>
      <c r="AN39" s="238"/>
      <c r="AO39" s="238"/>
    </row>
    <row r="40" spans="1:41">
      <c r="A40" s="238"/>
      <c r="B40" s="238"/>
      <c r="C40" s="238"/>
      <c r="D40" s="238"/>
      <c r="E40" s="238"/>
      <c r="F40" s="238"/>
      <c r="G40" s="238"/>
      <c r="H40" s="238"/>
      <c r="I40" s="238"/>
      <c r="J40" s="238"/>
      <c r="K40" s="238"/>
      <c r="L40" s="238"/>
      <c r="M40" s="238"/>
      <c r="N40" s="238"/>
      <c r="O40" s="238"/>
      <c r="P40" s="238"/>
      <c r="Q40" s="238"/>
      <c r="R40" s="238"/>
      <c r="S40" s="238"/>
      <c r="T40" s="238"/>
      <c r="U40" s="238"/>
      <c r="V40" s="238"/>
      <c r="W40" s="238"/>
      <c r="X40" s="238"/>
      <c r="Y40" s="238"/>
      <c r="Z40" s="238"/>
      <c r="AA40" s="238"/>
      <c r="AB40" s="238"/>
      <c r="AC40" s="238"/>
      <c r="AD40" s="238"/>
      <c r="AE40" s="238"/>
      <c r="AF40" s="238"/>
      <c r="AG40" s="238"/>
      <c r="AH40" s="238"/>
      <c r="AI40" s="238"/>
      <c r="AJ40" s="238"/>
      <c r="AK40" s="238"/>
      <c r="AL40" s="238"/>
      <c r="AM40" s="238"/>
      <c r="AN40" s="238"/>
      <c r="AO40" s="238"/>
    </row>
    <row r="41" spans="1:41">
      <c r="A41" s="238"/>
      <c r="B41" s="238"/>
      <c r="C41" s="238"/>
      <c r="D41" s="238"/>
      <c r="E41" s="238"/>
      <c r="F41" s="238"/>
      <c r="G41" s="238"/>
      <c r="H41" s="238"/>
      <c r="I41" s="238"/>
      <c r="J41" s="238"/>
      <c r="K41" s="238"/>
      <c r="L41" s="238"/>
      <c r="M41" s="238"/>
      <c r="N41" s="238"/>
      <c r="O41" s="238"/>
      <c r="P41" s="238"/>
      <c r="Q41" s="238"/>
      <c r="R41" s="238"/>
      <c r="S41" s="238"/>
      <c r="T41" s="238"/>
      <c r="U41" s="238"/>
      <c r="V41" s="238"/>
      <c r="W41" s="238"/>
      <c r="X41" s="238"/>
      <c r="Y41" s="238"/>
      <c r="Z41" s="238"/>
      <c r="AA41" s="238"/>
      <c r="AB41" s="238"/>
      <c r="AC41" s="238"/>
      <c r="AD41" s="238"/>
      <c r="AE41" s="238"/>
      <c r="AF41" s="238"/>
      <c r="AG41" s="238"/>
      <c r="AH41" s="238"/>
      <c r="AI41" s="238"/>
      <c r="AJ41" s="238"/>
      <c r="AK41" s="238"/>
      <c r="AL41" s="238"/>
      <c r="AM41" s="238"/>
      <c r="AN41" s="238"/>
      <c r="AO41" s="238"/>
    </row>
    <row r="42" spans="1:41">
      <c r="A42" s="238"/>
      <c r="B42" s="238"/>
      <c r="C42" s="238"/>
      <c r="D42" s="238"/>
      <c r="E42" s="238"/>
      <c r="F42" s="238"/>
      <c r="G42" s="238"/>
      <c r="H42" s="238"/>
      <c r="I42" s="238"/>
      <c r="J42" s="238"/>
      <c r="K42" s="238"/>
      <c r="L42" s="238"/>
      <c r="M42" s="238"/>
      <c r="N42" s="238"/>
      <c r="O42" s="238"/>
      <c r="P42" s="238"/>
      <c r="Q42" s="238"/>
      <c r="R42" s="238"/>
      <c r="S42" s="238"/>
      <c r="T42" s="238"/>
      <c r="U42" s="238"/>
      <c r="V42" s="238"/>
      <c r="W42" s="238"/>
      <c r="X42" s="238"/>
      <c r="Y42" s="238"/>
      <c r="Z42" s="238"/>
      <c r="AA42" s="238"/>
      <c r="AB42" s="238"/>
      <c r="AC42" s="238"/>
      <c r="AD42" s="238"/>
      <c r="AE42" s="238"/>
      <c r="AF42" s="238"/>
      <c r="AG42" s="238"/>
      <c r="AH42" s="238"/>
      <c r="AI42" s="238"/>
      <c r="AJ42" s="238"/>
      <c r="AK42" s="238"/>
      <c r="AL42" s="238"/>
      <c r="AM42" s="238"/>
      <c r="AN42" s="238"/>
      <c r="AO42" s="238"/>
    </row>
    <row r="43" spans="1:41">
      <c r="A43" s="238"/>
      <c r="B43" s="238"/>
      <c r="C43" s="238"/>
      <c r="D43" s="238"/>
      <c r="E43" s="238"/>
      <c r="F43" s="238"/>
      <c r="G43" s="238"/>
      <c r="H43" s="238"/>
      <c r="I43" s="238"/>
      <c r="J43" s="238"/>
      <c r="K43" s="238"/>
      <c r="L43" s="238"/>
      <c r="M43" s="238"/>
      <c r="N43" s="238"/>
      <c r="O43" s="238"/>
      <c r="P43" s="238"/>
      <c r="Q43" s="238"/>
      <c r="R43" s="238"/>
      <c r="S43" s="238"/>
      <c r="T43" s="238"/>
      <c r="U43" s="238"/>
      <c r="V43" s="238"/>
      <c r="W43" s="238"/>
      <c r="X43" s="238"/>
      <c r="Y43" s="238"/>
      <c r="Z43" s="238"/>
      <c r="AA43" s="238"/>
      <c r="AB43" s="238"/>
      <c r="AC43" s="238"/>
      <c r="AD43" s="238"/>
      <c r="AE43" s="238"/>
      <c r="AF43" s="238"/>
      <c r="AG43" s="238"/>
      <c r="AH43" s="238"/>
      <c r="AI43" s="238"/>
      <c r="AJ43" s="238"/>
      <c r="AK43" s="238"/>
      <c r="AL43" s="238"/>
      <c r="AM43" s="238"/>
      <c r="AN43" s="238"/>
      <c r="AO43" s="238"/>
    </row>
    <row r="44" spans="1:41">
      <c r="A44" s="238"/>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8"/>
      <c r="AH44" s="238"/>
      <c r="AI44" s="238"/>
      <c r="AJ44" s="238"/>
      <c r="AK44" s="238"/>
      <c r="AL44" s="238"/>
      <c r="AM44" s="238"/>
      <c r="AN44" s="238"/>
      <c r="AO44" s="238"/>
    </row>
    <row r="45" spans="1:41">
      <c r="A45" s="238"/>
      <c r="B45" s="238"/>
      <c r="C45" s="238"/>
      <c r="D45" s="238"/>
      <c r="E45" s="238"/>
      <c r="F45" s="238"/>
      <c r="G45" s="238"/>
      <c r="H45" s="238"/>
      <c r="I45" s="238"/>
      <c r="J45" s="238"/>
      <c r="K45" s="238"/>
      <c r="L45" s="238"/>
      <c r="M45" s="238"/>
      <c r="N45" s="238"/>
      <c r="O45" s="238"/>
      <c r="P45" s="238"/>
      <c r="Q45" s="238"/>
      <c r="R45" s="238"/>
      <c r="S45" s="238"/>
      <c r="T45" s="238"/>
      <c r="U45" s="238"/>
      <c r="V45" s="238"/>
      <c r="W45" s="238"/>
      <c r="X45" s="238"/>
      <c r="Y45" s="238"/>
      <c r="Z45" s="238"/>
      <c r="AA45" s="238"/>
      <c r="AB45" s="238"/>
      <c r="AC45" s="238"/>
      <c r="AD45" s="238"/>
      <c r="AE45" s="238"/>
      <c r="AF45" s="238"/>
      <c r="AG45" s="238"/>
      <c r="AH45" s="238"/>
      <c r="AI45" s="238"/>
      <c r="AJ45" s="238"/>
      <c r="AK45" s="238"/>
      <c r="AL45" s="238"/>
      <c r="AM45" s="238"/>
      <c r="AN45" s="238"/>
      <c r="AO45" s="238"/>
    </row>
    <row r="46" spans="1:41">
      <c r="A46" s="238"/>
      <c r="B46" s="238"/>
      <c r="C46" s="238"/>
      <c r="D46" s="238"/>
      <c r="E46" s="238"/>
      <c r="F46" s="238"/>
      <c r="G46" s="238"/>
      <c r="H46" s="238"/>
      <c r="I46" s="238"/>
      <c r="J46" s="238"/>
      <c r="K46" s="238"/>
      <c r="L46" s="238"/>
      <c r="M46" s="238"/>
      <c r="N46" s="238"/>
      <c r="O46" s="238"/>
      <c r="P46" s="238"/>
      <c r="Q46" s="238"/>
      <c r="R46" s="238"/>
      <c r="S46" s="238"/>
      <c r="T46" s="238"/>
      <c r="U46" s="238"/>
      <c r="V46" s="238"/>
      <c r="W46" s="238"/>
      <c r="X46" s="238"/>
      <c r="Y46" s="238"/>
      <c r="Z46" s="238"/>
      <c r="AA46" s="238"/>
      <c r="AB46" s="238"/>
      <c r="AC46" s="238"/>
      <c r="AD46" s="238"/>
      <c r="AE46" s="238"/>
      <c r="AF46" s="238"/>
      <c r="AG46" s="238"/>
      <c r="AH46" s="238"/>
      <c r="AI46" s="238"/>
      <c r="AJ46" s="238"/>
      <c r="AK46" s="238"/>
      <c r="AL46" s="238"/>
      <c r="AM46" s="238"/>
      <c r="AN46" s="238"/>
      <c r="AO46" s="238"/>
    </row>
    <row r="47" spans="1:41">
      <c r="A47" s="238"/>
      <c r="B47" s="238"/>
      <c r="C47" s="238"/>
      <c r="D47" s="238"/>
      <c r="E47" s="238"/>
      <c r="F47" s="238"/>
      <c r="G47" s="238"/>
      <c r="H47" s="238"/>
      <c r="I47" s="238"/>
      <c r="J47" s="238"/>
      <c r="K47" s="238"/>
      <c r="L47" s="238"/>
      <c r="M47" s="238"/>
      <c r="N47" s="238"/>
      <c r="O47" s="238"/>
      <c r="P47" s="238"/>
      <c r="Q47" s="238"/>
      <c r="R47" s="238"/>
      <c r="S47" s="238"/>
      <c r="T47" s="238"/>
      <c r="U47" s="238"/>
      <c r="V47" s="238"/>
      <c r="W47" s="238"/>
      <c r="X47" s="238"/>
      <c r="Y47" s="238"/>
      <c r="Z47" s="238"/>
      <c r="AA47" s="238"/>
      <c r="AB47" s="238"/>
      <c r="AC47" s="238"/>
      <c r="AD47" s="238"/>
      <c r="AE47" s="238"/>
      <c r="AF47" s="238"/>
      <c r="AG47" s="238"/>
      <c r="AH47" s="238"/>
      <c r="AI47" s="238"/>
      <c r="AJ47" s="238"/>
      <c r="AK47" s="238"/>
      <c r="AL47" s="238"/>
      <c r="AM47" s="238"/>
      <c r="AN47" s="238"/>
      <c r="AO47" s="238"/>
    </row>
    <row r="48" spans="1:41">
      <c r="A48" s="238"/>
      <c r="B48" s="238"/>
      <c r="C48" s="238"/>
      <c r="D48" s="238"/>
      <c r="E48" s="238"/>
      <c r="F48" s="238"/>
      <c r="G48" s="238"/>
      <c r="H48" s="238"/>
      <c r="I48" s="238"/>
      <c r="J48" s="238"/>
      <c r="K48" s="238"/>
      <c r="L48" s="238"/>
      <c r="M48" s="238"/>
      <c r="N48" s="238"/>
      <c r="O48" s="238"/>
      <c r="P48" s="238"/>
      <c r="Q48" s="238"/>
      <c r="R48" s="238"/>
      <c r="S48" s="238"/>
      <c r="T48" s="238"/>
      <c r="U48" s="238"/>
      <c r="V48" s="238"/>
      <c r="W48" s="238"/>
      <c r="X48" s="238"/>
      <c r="Y48" s="238"/>
      <c r="Z48" s="238"/>
      <c r="AA48" s="238"/>
      <c r="AB48" s="238"/>
      <c r="AC48" s="238"/>
      <c r="AD48" s="238"/>
      <c r="AE48" s="238"/>
      <c r="AF48" s="238"/>
      <c r="AG48" s="238"/>
      <c r="AH48" s="238"/>
      <c r="AI48" s="238"/>
      <c r="AJ48" s="238"/>
      <c r="AK48" s="238"/>
      <c r="AL48" s="238"/>
      <c r="AM48" s="238"/>
      <c r="AN48" s="238"/>
      <c r="AO48" s="238"/>
    </row>
    <row r="49" spans="1:41">
      <c r="A49" s="238"/>
      <c r="B49" s="238"/>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c r="AO49" s="238"/>
    </row>
    <row r="50" spans="1:41">
      <c r="A50" s="238"/>
      <c r="B50" s="238"/>
      <c r="C50" s="238"/>
      <c r="D50" s="238"/>
      <c r="E50" s="238"/>
      <c r="F50" s="238"/>
      <c r="G50" s="238"/>
      <c r="H50" s="238"/>
      <c r="I50" s="238"/>
      <c r="J50" s="238"/>
      <c r="K50" s="238"/>
      <c r="L50" s="238"/>
      <c r="M50" s="238"/>
      <c r="N50" s="238"/>
      <c r="O50" s="238"/>
      <c r="P50" s="238"/>
      <c r="Q50" s="238"/>
      <c r="R50" s="238"/>
      <c r="S50" s="238"/>
      <c r="T50" s="238"/>
      <c r="U50" s="238"/>
      <c r="V50" s="238"/>
      <c r="W50" s="238"/>
      <c r="X50" s="238"/>
      <c r="Y50" s="238"/>
      <c r="Z50" s="238"/>
      <c r="AA50" s="238"/>
      <c r="AB50" s="238"/>
      <c r="AC50" s="238"/>
      <c r="AD50" s="238"/>
      <c r="AE50" s="238"/>
      <c r="AF50" s="238"/>
      <c r="AG50" s="238"/>
      <c r="AH50" s="238"/>
      <c r="AI50" s="238"/>
      <c r="AJ50" s="238"/>
      <c r="AK50" s="238"/>
      <c r="AL50" s="238"/>
      <c r="AM50" s="238"/>
      <c r="AN50" s="238"/>
      <c r="AO50" s="238"/>
    </row>
    <row r="51" spans="1:41">
      <c r="A51" s="238"/>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8"/>
      <c r="AM51" s="238"/>
      <c r="AN51" s="238"/>
      <c r="AO51" s="238"/>
    </row>
    <row r="52" spans="1:41">
      <c r="A52" s="238"/>
      <c r="B52" s="238"/>
      <c r="C52" s="238"/>
      <c r="D52" s="238"/>
      <c r="E52" s="238"/>
      <c r="F52" s="238"/>
      <c r="G52" s="238"/>
      <c r="H52" s="238"/>
      <c r="I52" s="238"/>
      <c r="J52" s="238"/>
      <c r="K52" s="238"/>
      <c r="L52" s="238"/>
      <c r="M52" s="238"/>
      <c r="N52" s="238"/>
      <c r="O52" s="238"/>
      <c r="P52" s="238"/>
      <c r="Q52" s="238"/>
      <c r="R52" s="238"/>
      <c r="S52" s="238"/>
      <c r="T52" s="238"/>
      <c r="U52" s="238"/>
      <c r="V52" s="238"/>
      <c r="W52" s="238"/>
      <c r="X52" s="238"/>
      <c r="Y52" s="238"/>
      <c r="Z52" s="238"/>
      <c r="AA52" s="238"/>
      <c r="AB52" s="238"/>
      <c r="AC52" s="238"/>
      <c r="AD52" s="238"/>
      <c r="AE52" s="238"/>
      <c r="AF52" s="238"/>
      <c r="AG52" s="238"/>
      <c r="AH52" s="238"/>
      <c r="AI52" s="238"/>
      <c r="AJ52" s="238"/>
      <c r="AK52" s="238"/>
      <c r="AL52" s="238"/>
      <c r="AM52" s="238"/>
      <c r="AN52" s="238"/>
      <c r="AO52" s="238"/>
    </row>
    <row r="53" spans="1:41">
      <c r="A53" s="238"/>
      <c r="B53" s="238"/>
      <c r="C53" s="238"/>
      <c r="D53" s="238"/>
      <c r="E53" s="238"/>
      <c r="F53" s="238"/>
      <c r="G53" s="238"/>
      <c r="H53" s="238"/>
      <c r="I53" s="238"/>
      <c r="J53" s="238"/>
      <c r="K53" s="238"/>
      <c r="L53" s="238"/>
      <c r="M53" s="238"/>
      <c r="N53" s="238"/>
      <c r="O53" s="238"/>
      <c r="P53" s="238"/>
      <c r="Q53" s="238"/>
      <c r="R53" s="238"/>
      <c r="S53" s="238"/>
      <c r="T53" s="238"/>
      <c r="U53" s="238"/>
      <c r="V53" s="238"/>
      <c r="W53" s="238"/>
      <c r="X53" s="238"/>
      <c r="Y53" s="238"/>
      <c r="Z53" s="238"/>
      <c r="AA53" s="238"/>
      <c r="AB53" s="238"/>
      <c r="AC53" s="238"/>
      <c r="AD53" s="238"/>
      <c r="AE53" s="238"/>
      <c r="AF53" s="238"/>
      <c r="AG53" s="238"/>
      <c r="AH53" s="238"/>
      <c r="AI53" s="238"/>
      <c r="AJ53" s="238"/>
      <c r="AK53" s="238"/>
      <c r="AL53" s="238"/>
      <c r="AM53" s="238"/>
      <c r="AN53" s="238"/>
      <c r="AO53" s="238"/>
    </row>
    <row r="54" spans="1:41">
      <c r="A54" s="238"/>
      <c r="B54" s="238"/>
      <c r="C54" s="238"/>
      <c r="D54" s="238"/>
      <c r="E54" s="238"/>
      <c r="F54" s="238"/>
      <c r="G54" s="238"/>
      <c r="H54" s="238"/>
      <c r="I54" s="238"/>
      <c r="J54" s="238"/>
      <c r="K54" s="238"/>
      <c r="L54" s="238"/>
      <c r="M54" s="238"/>
      <c r="N54" s="238"/>
      <c r="O54" s="238"/>
      <c r="P54" s="238"/>
      <c r="Q54" s="238"/>
      <c r="R54" s="238"/>
      <c r="S54" s="238"/>
      <c r="T54" s="238"/>
      <c r="U54" s="238"/>
      <c r="V54" s="238"/>
      <c r="W54" s="238"/>
      <c r="X54" s="238"/>
      <c r="Y54" s="238"/>
      <c r="Z54" s="238"/>
      <c r="AA54" s="238"/>
      <c r="AB54" s="238"/>
      <c r="AC54" s="238"/>
      <c r="AD54" s="238"/>
      <c r="AE54" s="238"/>
      <c r="AF54" s="238"/>
      <c r="AG54" s="238"/>
      <c r="AH54" s="238"/>
      <c r="AI54" s="238"/>
      <c r="AJ54" s="238"/>
      <c r="AK54" s="238"/>
      <c r="AL54" s="238"/>
      <c r="AM54" s="238"/>
      <c r="AN54" s="238"/>
      <c r="AO54" s="238"/>
    </row>
    <row r="55" spans="1:41">
      <c r="A55" s="238"/>
      <c r="B55" s="238"/>
      <c r="C55" s="238"/>
      <c r="D55" s="238"/>
      <c r="E55" s="238"/>
      <c r="F55" s="238"/>
      <c r="G55" s="238"/>
      <c r="H55" s="238"/>
      <c r="I55" s="238"/>
      <c r="J55" s="238"/>
      <c r="K55" s="238"/>
      <c r="L55" s="238"/>
      <c r="M55" s="238"/>
      <c r="N55" s="238"/>
      <c r="O55" s="238"/>
      <c r="P55" s="238"/>
      <c r="Q55" s="238"/>
      <c r="R55" s="238"/>
      <c r="S55" s="238"/>
      <c r="T55" s="238"/>
      <c r="U55" s="238"/>
      <c r="V55" s="238"/>
      <c r="W55" s="238"/>
      <c r="X55" s="238"/>
      <c r="Y55" s="238"/>
      <c r="Z55" s="238"/>
      <c r="AA55" s="238"/>
      <c r="AB55" s="238"/>
      <c r="AC55" s="238"/>
      <c r="AD55" s="238"/>
      <c r="AE55" s="238"/>
      <c r="AF55" s="238"/>
      <c r="AG55" s="238"/>
      <c r="AH55" s="238"/>
      <c r="AI55" s="238"/>
      <c r="AJ55" s="238"/>
      <c r="AK55" s="238"/>
      <c r="AL55" s="238"/>
      <c r="AM55" s="238"/>
      <c r="AN55" s="238"/>
      <c r="AO55" s="238"/>
    </row>
    <row r="56" spans="1:41">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c r="AI56" s="238"/>
      <c r="AJ56" s="238"/>
      <c r="AK56" s="238"/>
      <c r="AL56" s="238"/>
      <c r="AM56" s="238"/>
      <c r="AN56" s="238"/>
      <c r="AO56" s="238"/>
    </row>
    <row r="57" spans="1:41">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c r="AI57" s="238"/>
      <c r="AJ57" s="238"/>
      <c r="AK57" s="238"/>
      <c r="AL57" s="238"/>
      <c r="AM57" s="238"/>
      <c r="AN57" s="238"/>
      <c r="AO57" s="238"/>
    </row>
    <row r="58" spans="1:41">
      <c r="A58" s="238"/>
      <c r="B58" s="238"/>
      <c r="C58" s="238"/>
      <c r="D58" s="238"/>
      <c r="E58" s="238"/>
      <c r="F58" s="238"/>
      <c r="G58" s="238"/>
      <c r="H58" s="238"/>
      <c r="I58" s="238"/>
      <c r="J58" s="238"/>
      <c r="K58" s="238"/>
      <c r="L58" s="238"/>
      <c r="M58" s="238"/>
      <c r="N58" s="238"/>
      <c r="O58" s="238"/>
      <c r="P58" s="238"/>
      <c r="Q58" s="238"/>
      <c r="R58" s="238"/>
      <c r="S58" s="238"/>
      <c r="T58" s="238"/>
      <c r="U58" s="238"/>
      <c r="V58" s="238"/>
      <c r="W58" s="238"/>
      <c r="X58" s="238"/>
      <c r="Y58" s="238"/>
      <c r="Z58" s="238"/>
      <c r="AA58" s="238"/>
      <c r="AB58" s="238"/>
      <c r="AC58" s="238"/>
      <c r="AD58" s="238"/>
      <c r="AE58" s="238"/>
      <c r="AF58" s="238"/>
      <c r="AG58" s="238"/>
      <c r="AH58" s="238"/>
      <c r="AI58" s="238"/>
      <c r="AJ58" s="238"/>
      <c r="AK58" s="238"/>
      <c r="AL58" s="238"/>
      <c r="AM58" s="238"/>
      <c r="AN58" s="238"/>
      <c r="AO58" s="238"/>
    </row>
    <row r="59" spans="1:41">
      <c r="A59" s="238"/>
      <c r="B59" s="238"/>
      <c r="C59" s="238"/>
      <c r="D59" s="238"/>
      <c r="E59" s="238"/>
      <c r="F59" s="238"/>
      <c r="G59" s="238"/>
      <c r="H59" s="238"/>
      <c r="I59" s="238"/>
      <c r="J59" s="238"/>
      <c r="K59" s="238"/>
      <c r="L59" s="238"/>
      <c r="M59" s="238"/>
      <c r="N59" s="238"/>
      <c r="O59" s="238"/>
      <c r="P59" s="238"/>
      <c r="Q59" s="238"/>
      <c r="R59" s="238"/>
      <c r="S59" s="238"/>
      <c r="T59" s="238"/>
      <c r="U59" s="238"/>
      <c r="V59" s="238"/>
      <c r="W59" s="238"/>
      <c r="X59" s="238"/>
      <c r="Y59" s="238"/>
      <c r="Z59" s="238"/>
      <c r="AA59" s="238"/>
      <c r="AB59" s="238"/>
      <c r="AC59" s="238"/>
      <c r="AD59" s="238"/>
      <c r="AE59" s="238"/>
      <c r="AF59" s="238"/>
      <c r="AG59" s="238"/>
      <c r="AH59" s="238"/>
      <c r="AI59" s="238"/>
      <c r="AJ59" s="238"/>
      <c r="AK59" s="238"/>
      <c r="AL59" s="238"/>
      <c r="AM59" s="238"/>
      <c r="AN59" s="238"/>
      <c r="AO59" s="238"/>
    </row>
    <row r="60" spans="1:41">
      <c r="A60" s="238"/>
      <c r="B60" s="238"/>
      <c r="C60" s="238"/>
      <c r="D60" s="238"/>
      <c r="E60" s="238"/>
      <c r="F60" s="238"/>
      <c r="G60" s="238"/>
      <c r="H60" s="238"/>
      <c r="I60" s="238"/>
      <c r="J60" s="238"/>
      <c r="K60" s="238"/>
      <c r="L60" s="238"/>
      <c r="M60" s="238"/>
      <c r="N60" s="238"/>
      <c r="O60" s="238"/>
      <c r="P60" s="238"/>
      <c r="Q60" s="238"/>
      <c r="R60" s="238"/>
      <c r="S60" s="238"/>
      <c r="T60" s="238"/>
      <c r="U60" s="238"/>
      <c r="V60" s="238"/>
      <c r="W60" s="238"/>
      <c r="X60" s="238"/>
      <c r="Y60" s="238"/>
      <c r="Z60" s="238"/>
      <c r="AA60" s="238"/>
      <c r="AB60" s="238"/>
      <c r="AC60" s="238"/>
      <c r="AD60" s="238"/>
      <c r="AE60" s="238"/>
      <c r="AF60" s="238"/>
      <c r="AG60" s="238"/>
      <c r="AH60" s="238"/>
      <c r="AI60" s="238"/>
      <c r="AJ60" s="238"/>
      <c r="AK60" s="238"/>
      <c r="AL60" s="238"/>
      <c r="AM60" s="238"/>
      <c r="AN60" s="238"/>
      <c r="AO60" s="238"/>
    </row>
    <row r="61" spans="1:41">
      <c r="A61" s="238"/>
      <c r="B61" s="238"/>
      <c r="C61" s="238"/>
      <c r="D61" s="238"/>
      <c r="E61" s="238"/>
      <c r="F61" s="238"/>
      <c r="G61" s="238"/>
      <c r="H61" s="238"/>
      <c r="I61" s="238"/>
      <c r="J61" s="238"/>
      <c r="K61" s="238"/>
      <c r="L61" s="238"/>
      <c r="M61" s="238"/>
      <c r="N61" s="238"/>
      <c r="O61" s="238"/>
      <c r="P61" s="238"/>
      <c r="Q61" s="238"/>
      <c r="R61" s="238"/>
      <c r="S61" s="238"/>
      <c r="T61" s="238"/>
      <c r="U61" s="238"/>
      <c r="V61" s="238"/>
      <c r="W61" s="238"/>
      <c r="X61" s="238"/>
      <c r="Y61" s="238"/>
      <c r="Z61" s="238"/>
      <c r="AA61" s="238"/>
      <c r="AB61" s="238"/>
      <c r="AC61" s="238"/>
      <c r="AD61" s="238"/>
      <c r="AE61" s="238"/>
      <c r="AF61" s="238"/>
      <c r="AG61" s="238"/>
      <c r="AH61" s="238"/>
      <c r="AI61" s="238"/>
      <c r="AJ61" s="238"/>
      <c r="AK61" s="238"/>
      <c r="AL61" s="238"/>
      <c r="AM61" s="238"/>
      <c r="AN61" s="238"/>
      <c r="AO61" s="238"/>
    </row>
    <row r="62" spans="1:41">
      <c r="A62" s="238"/>
      <c r="B62" s="238"/>
      <c r="C62" s="238"/>
      <c r="D62" s="238"/>
      <c r="E62" s="238"/>
      <c r="F62" s="238"/>
      <c r="G62" s="238"/>
      <c r="H62" s="238"/>
      <c r="I62" s="238"/>
      <c r="J62" s="238"/>
      <c r="K62" s="238"/>
      <c r="L62" s="238"/>
      <c r="M62" s="238"/>
      <c r="N62" s="238"/>
      <c r="O62" s="238"/>
      <c r="P62" s="238"/>
      <c r="Q62" s="238"/>
      <c r="R62" s="238"/>
      <c r="S62" s="238"/>
      <c r="T62" s="238"/>
      <c r="U62" s="238"/>
      <c r="V62" s="238"/>
      <c r="W62" s="238"/>
      <c r="X62" s="238"/>
      <c r="Y62" s="238"/>
      <c r="Z62" s="238"/>
      <c r="AA62" s="238"/>
      <c r="AB62" s="238"/>
      <c r="AC62" s="238"/>
      <c r="AD62" s="238"/>
      <c r="AE62" s="238"/>
      <c r="AF62" s="238"/>
      <c r="AG62" s="238"/>
      <c r="AH62" s="238"/>
      <c r="AI62" s="238"/>
      <c r="AJ62" s="238"/>
      <c r="AK62" s="238"/>
      <c r="AL62" s="238"/>
      <c r="AM62" s="238"/>
      <c r="AN62" s="238"/>
      <c r="AO62" s="238"/>
    </row>
    <row r="63" spans="1:41" ht="33" customHeight="1">
      <c r="A63" s="238"/>
      <c r="B63" s="238"/>
      <c r="C63" s="238"/>
      <c r="D63" s="238"/>
      <c r="E63" s="238"/>
      <c r="F63" s="238"/>
      <c r="G63" s="238"/>
      <c r="H63" s="238"/>
      <c r="I63" s="238"/>
      <c r="J63" s="238"/>
      <c r="K63" s="238"/>
      <c r="L63" s="238"/>
      <c r="M63" s="238"/>
      <c r="N63" s="238"/>
      <c r="O63" s="238"/>
      <c r="P63" s="238"/>
      <c r="Q63" s="238"/>
      <c r="R63" s="238"/>
      <c r="S63" s="238"/>
      <c r="T63" s="238"/>
      <c r="U63" s="238"/>
      <c r="V63" s="238"/>
      <c r="W63" s="238"/>
      <c r="X63" s="238"/>
      <c r="Y63" s="238"/>
      <c r="Z63" s="238"/>
      <c r="AA63" s="238"/>
      <c r="AB63" s="238"/>
      <c r="AC63" s="238"/>
      <c r="AD63" s="238"/>
      <c r="AE63" s="238"/>
      <c r="AF63" s="238"/>
      <c r="AG63" s="238"/>
      <c r="AH63" s="238"/>
      <c r="AI63" s="238"/>
      <c r="AJ63" s="238"/>
      <c r="AK63" s="238"/>
      <c r="AL63" s="238"/>
      <c r="AM63" s="238"/>
      <c r="AN63" s="238"/>
      <c r="AO63" s="238"/>
    </row>
    <row r="64" spans="1:41" ht="13.5" customHeight="1">
      <c r="A64" s="238" t="s">
        <v>325</v>
      </c>
      <c r="B64" s="238"/>
      <c r="C64" s="238"/>
      <c r="D64" s="238"/>
      <c r="E64" s="238"/>
      <c r="F64" s="238"/>
      <c r="G64" s="238"/>
      <c r="H64" s="238"/>
      <c r="I64" s="238"/>
      <c r="J64" s="238"/>
      <c r="K64" s="238"/>
      <c r="L64" s="238"/>
      <c r="M64" s="238"/>
      <c r="N64" s="238"/>
      <c r="O64" s="238"/>
      <c r="P64" s="238"/>
      <c r="Q64" s="238"/>
      <c r="R64" s="238"/>
      <c r="S64" s="238"/>
      <c r="T64" s="238"/>
      <c r="U64" s="238"/>
      <c r="V64" s="238"/>
      <c r="W64" s="238"/>
      <c r="X64" s="238"/>
      <c r="Y64" s="238"/>
      <c r="Z64" s="238"/>
      <c r="AA64" s="238"/>
      <c r="AB64" s="238"/>
      <c r="AC64" s="238"/>
      <c r="AD64" s="238"/>
      <c r="AE64" s="238"/>
      <c r="AF64" s="238"/>
      <c r="AG64" s="238"/>
      <c r="AH64" s="238"/>
      <c r="AI64" s="238"/>
      <c r="AJ64" s="238"/>
      <c r="AK64" s="238"/>
      <c r="AL64" s="238"/>
      <c r="AM64" s="238"/>
      <c r="AN64" s="238"/>
      <c r="AO64" s="238"/>
    </row>
    <row r="65" spans="1:41">
      <c r="A65" s="238"/>
      <c r="B65" s="238"/>
      <c r="C65" s="238"/>
      <c r="D65" s="238"/>
      <c r="E65" s="238"/>
      <c r="F65" s="238"/>
      <c r="G65" s="238"/>
      <c r="H65" s="238"/>
      <c r="I65" s="238"/>
      <c r="J65" s="238"/>
      <c r="K65" s="238"/>
      <c r="L65" s="238"/>
      <c r="M65" s="238"/>
      <c r="N65" s="238"/>
      <c r="O65" s="238"/>
      <c r="P65" s="238"/>
      <c r="Q65" s="238"/>
      <c r="R65" s="238"/>
      <c r="S65" s="238"/>
      <c r="T65" s="238"/>
      <c r="U65" s="238"/>
      <c r="V65" s="238"/>
      <c r="W65" s="238"/>
      <c r="X65" s="238"/>
      <c r="Y65" s="238"/>
      <c r="Z65" s="238"/>
      <c r="AA65" s="238"/>
      <c r="AB65" s="238"/>
      <c r="AC65" s="238"/>
      <c r="AD65" s="238"/>
      <c r="AE65" s="238"/>
      <c r="AF65" s="238"/>
      <c r="AG65" s="238"/>
      <c r="AH65" s="238"/>
      <c r="AI65" s="238"/>
      <c r="AJ65" s="238"/>
      <c r="AK65" s="238"/>
      <c r="AL65" s="238"/>
      <c r="AM65" s="238"/>
      <c r="AN65" s="238"/>
      <c r="AO65" s="238"/>
    </row>
    <row r="66" spans="1:41">
      <c r="A66" s="238"/>
      <c r="B66" s="238"/>
      <c r="C66" s="238"/>
      <c r="D66" s="238"/>
      <c r="E66" s="238"/>
      <c r="F66" s="238"/>
      <c r="G66" s="238"/>
      <c r="H66" s="238"/>
      <c r="I66" s="238"/>
      <c r="J66" s="238"/>
      <c r="K66" s="238"/>
      <c r="L66" s="238"/>
      <c r="M66" s="238"/>
      <c r="N66" s="238"/>
      <c r="O66" s="238"/>
      <c r="P66" s="238"/>
      <c r="Q66" s="238"/>
      <c r="R66" s="238"/>
      <c r="S66" s="238"/>
      <c r="T66" s="238"/>
      <c r="U66" s="238"/>
      <c r="V66" s="238"/>
      <c r="W66" s="238"/>
      <c r="X66" s="238"/>
      <c r="Y66" s="238"/>
      <c r="Z66" s="238"/>
      <c r="AA66" s="238"/>
      <c r="AB66" s="238"/>
      <c r="AC66" s="238"/>
      <c r="AD66" s="238"/>
      <c r="AE66" s="238"/>
      <c r="AF66" s="238"/>
      <c r="AG66" s="238"/>
      <c r="AH66" s="238"/>
      <c r="AI66" s="238"/>
      <c r="AJ66" s="238"/>
      <c r="AK66" s="238"/>
      <c r="AL66" s="238"/>
      <c r="AM66" s="238"/>
      <c r="AN66" s="238"/>
      <c r="AO66" s="238"/>
    </row>
    <row r="67" spans="1:41">
      <c r="A67" s="238"/>
      <c r="B67" s="238"/>
      <c r="C67" s="238"/>
      <c r="D67" s="238"/>
      <c r="E67" s="238"/>
      <c r="F67" s="238"/>
      <c r="G67" s="238"/>
      <c r="H67" s="238"/>
      <c r="I67" s="238"/>
      <c r="J67" s="238"/>
      <c r="K67" s="238"/>
      <c r="L67" s="238"/>
      <c r="M67" s="238"/>
      <c r="N67" s="238"/>
      <c r="O67" s="238"/>
      <c r="P67" s="238"/>
      <c r="Q67" s="238"/>
      <c r="R67" s="238"/>
      <c r="S67" s="238"/>
      <c r="T67" s="238"/>
      <c r="U67" s="238"/>
      <c r="V67" s="238"/>
      <c r="W67" s="238"/>
      <c r="X67" s="238"/>
      <c r="Y67" s="238"/>
      <c r="Z67" s="238"/>
      <c r="AA67" s="238"/>
      <c r="AB67" s="238"/>
      <c r="AC67" s="238"/>
      <c r="AD67" s="238"/>
      <c r="AE67" s="238"/>
      <c r="AF67" s="238"/>
      <c r="AG67" s="238"/>
      <c r="AH67" s="238"/>
      <c r="AI67" s="238"/>
      <c r="AJ67" s="238"/>
      <c r="AK67" s="238"/>
      <c r="AL67" s="238"/>
      <c r="AM67" s="238"/>
      <c r="AN67" s="238"/>
      <c r="AO67" s="238"/>
    </row>
    <row r="68" spans="1:41">
      <c r="A68" s="238"/>
      <c r="B68" s="238"/>
      <c r="C68" s="238"/>
      <c r="D68" s="238"/>
      <c r="E68" s="238"/>
      <c r="F68" s="238"/>
      <c r="G68" s="238"/>
      <c r="H68" s="238"/>
      <c r="I68" s="238"/>
      <c r="J68" s="238"/>
      <c r="K68" s="238"/>
      <c r="L68" s="238"/>
      <c r="M68" s="238"/>
      <c r="N68" s="238"/>
      <c r="O68" s="238"/>
      <c r="P68" s="238"/>
      <c r="Q68" s="238"/>
      <c r="R68" s="238"/>
      <c r="S68" s="238"/>
      <c r="T68" s="238"/>
      <c r="U68" s="238"/>
      <c r="V68" s="238"/>
      <c r="W68" s="238"/>
      <c r="X68" s="238"/>
      <c r="Y68" s="238"/>
      <c r="Z68" s="238"/>
      <c r="AA68" s="238"/>
      <c r="AB68" s="238"/>
      <c r="AC68" s="238"/>
      <c r="AD68" s="238"/>
      <c r="AE68" s="238"/>
      <c r="AF68" s="238"/>
      <c r="AG68" s="238"/>
      <c r="AH68" s="238"/>
      <c r="AI68" s="238"/>
      <c r="AJ68" s="238"/>
      <c r="AK68" s="238"/>
      <c r="AL68" s="238"/>
      <c r="AM68" s="238"/>
      <c r="AN68" s="238"/>
      <c r="AO68" s="238"/>
    </row>
    <row r="69" spans="1:41">
      <c r="A69" s="238"/>
      <c r="B69" s="238"/>
      <c r="C69" s="238"/>
      <c r="D69" s="238"/>
      <c r="E69" s="238"/>
      <c r="F69" s="238"/>
      <c r="G69" s="238"/>
      <c r="H69" s="238"/>
      <c r="I69" s="238"/>
      <c r="J69" s="238"/>
      <c r="K69" s="238"/>
      <c r="L69" s="238"/>
      <c r="M69" s="238"/>
      <c r="N69" s="238"/>
      <c r="O69" s="238"/>
      <c r="P69" s="238"/>
      <c r="Q69" s="238"/>
      <c r="R69" s="238"/>
      <c r="S69" s="238"/>
      <c r="T69" s="238"/>
      <c r="U69" s="238"/>
      <c r="V69" s="238"/>
      <c r="W69" s="238"/>
      <c r="X69" s="238"/>
      <c r="Y69" s="238"/>
      <c r="Z69" s="238"/>
      <c r="AA69" s="238"/>
      <c r="AB69" s="238"/>
      <c r="AC69" s="238"/>
      <c r="AD69" s="238"/>
      <c r="AE69" s="238"/>
      <c r="AF69" s="238"/>
      <c r="AG69" s="238"/>
      <c r="AH69" s="238"/>
      <c r="AI69" s="238"/>
      <c r="AJ69" s="238"/>
      <c r="AK69" s="238"/>
      <c r="AL69" s="238"/>
      <c r="AM69" s="238"/>
      <c r="AN69" s="238"/>
      <c r="AO69" s="238"/>
    </row>
    <row r="70" spans="1:41">
      <c r="A70" s="238"/>
      <c r="B70" s="238"/>
      <c r="C70" s="238"/>
      <c r="D70" s="238"/>
      <c r="E70" s="238"/>
      <c r="F70" s="238"/>
      <c r="G70" s="238"/>
      <c r="H70" s="238"/>
      <c r="I70" s="238"/>
      <c r="J70" s="238"/>
      <c r="K70" s="238"/>
      <c r="L70" s="238"/>
      <c r="M70" s="238"/>
      <c r="N70" s="238"/>
      <c r="O70" s="238"/>
      <c r="P70" s="238"/>
      <c r="Q70" s="238"/>
      <c r="R70" s="238"/>
      <c r="S70" s="238"/>
      <c r="T70" s="238"/>
      <c r="U70" s="238"/>
      <c r="V70" s="238"/>
      <c r="W70" s="238"/>
      <c r="X70" s="238"/>
      <c r="Y70" s="238"/>
      <c r="Z70" s="238"/>
      <c r="AA70" s="238"/>
      <c r="AB70" s="238"/>
      <c r="AC70" s="238"/>
      <c r="AD70" s="238"/>
      <c r="AE70" s="238"/>
      <c r="AF70" s="238"/>
      <c r="AG70" s="238"/>
      <c r="AH70" s="238"/>
      <c r="AI70" s="238"/>
      <c r="AJ70" s="238"/>
      <c r="AK70" s="238"/>
      <c r="AL70" s="238"/>
      <c r="AM70" s="238"/>
      <c r="AN70" s="238"/>
      <c r="AO70" s="238"/>
    </row>
    <row r="71" spans="1:41">
      <c r="A71" s="238"/>
      <c r="B71" s="238"/>
      <c r="C71" s="238"/>
      <c r="D71" s="238"/>
      <c r="E71" s="238"/>
      <c r="F71" s="238"/>
      <c r="G71" s="238"/>
      <c r="H71" s="238"/>
      <c r="I71" s="238"/>
      <c r="J71" s="238"/>
      <c r="K71" s="238"/>
      <c r="L71" s="238"/>
      <c r="M71" s="238"/>
      <c r="N71" s="238"/>
      <c r="O71" s="238"/>
      <c r="P71" s="238"/>
      <c r="Q71" s="238"/>
      <c r="R71" s="238"/>
      <c r="S71" s="238"/>
      <c r="T71" s="238"/>
      <c r="U71" s="238"/>
      <c r="V71" s="238"/>
      <c r="W71" s="238"/>
      <c r="X71" s="238"/>
      <c r="Y71" s="238"/>
      <c r="Z71" s="238"/>
      <c r="AA71" s="238"/>
      <c r="AB71" s="238"/>
      <c r="AC71" s="238"/>
      <c r="AD71" s="238"/>
      <c r="AE71" s="238"/>
      <c r="AF71" s="238"/>
      <c r="AG71" s="238"/>
      <c r="AH71" s="238"/>
      <c r="AI71" s="238"/>
      <c r="AJ71" s="238"/>
      <c r="AK71" s="238"/>
      <c r="AL71" s="238"/>
      <c r="AM71" s="238"/>
      <c r="AN71" s="238"/>
      <c r="AO71" s="238"/>
    </row>
    <row r="72" spans="1:41">
      <c r="A72" s="238"/>
      <c r="B72" s="238"/>
      <c r="C72" s="238"/>
      <c r="D72" s="238"/>
      <c r="E72" s="238"/>
      <c r="F72" s="238"/>
      <c r="G72" s="238"/>
      <c r="H72" s="238"/>
      <c r="I72" s="238"/>
      <c r="J72" s="238"/>
      <c r="K72" s="238"/>
      <c r="L72" s="238"/>
      <c r="M72" s="238"/>
      <c r="N72" s="238"/>
      <c r="O72" s="238"/>
      <c r="P72" s="238"/>
      <c r="Q72" s="238"/>
      <c r="R72" s="238"/>
      <c r="S72" s="238"/>
      <c r="T72" s="238"/>
      <c r="U72" s="238"/>
      <c r="V72" s="238"/>
      <c r="W72" s="238"/>
      <c r="X72" s="238"/>
      <c r="Y72" s="238"/>
      <c r="Z72" s="238"/>
      <c r="AA72" s="238"/>
      <c r="AB72" s="238"/>
      <c r="AC72" s="238"/>
      <c r="AD72" s="238"/>
      <c r="AE72" s="238"/>
      <c r="AF72" s="238"/>
      <c r="AG72" s="238"/>
      <c r="AH72" s="238"/>
      <c r="AI72" s="238"/>
      <c r="AJ72" s="238"/>
      <c r="AK72" s="238"/>
      <c r="AL72" s="238"/>
      <c r="AM72" s="238"/>
      <c r="AN72" s="238"/>
      <c r="AO72" s="238"/>
    </row>
    <row r="73" spans="1:41">
      <c r="A73" s="238"/>
      <c r="B73" s="238"/>
      <c r="C73" s="238"/>
      <c r="D73" s="238"/>
      <c r="E73" s="238"/>
      <c r="F73" s="238"/>
      <c r="G73" s="238"/>
      <c r="H73" s="238"/>
      <c r="I73" s="238"/>
      <c r="J73" s="238"/>
      <c r="K73" s="238"/>
      <c r="L73" s="238"/>
      <c r="M73" s="238"/>
      <c r="N73" s="238"/>
      <c r="O73" s="238"/>
      <c r="P73" s="238"/>
      <c r="Q73" s="238"/>
      <c r="R73" s="238"/>
      <c r="S73" s="238"/>
      <c r="T73" s="238"/>
      <c r="U73" s="238"/>
      <c r="V73" s="238"/>
      <c r="W73" s="238"/>
      <c r="X73" s="238"/>
      <c r="Y73" s="238"/>
      <c r="Z73" s="238"/>
      <c r="AA73" s="238"/>
      <c r="AB73" s="238"/>
      <c r="AC73" s="238"/>
      <c r="AD73" s="238"/>
      <c r="AE73" s="238"/>
      <c r="AF73" s="238"/>
      <c r="AG73" s="238"/>
      <c r="AH73" s="238"/>
      <c r="AI73" s="238"/>
      <c r="AJ73" s="238"/>
      <c r="AK73" s="238"/>
      <c r="AL73" s="238"/>
      <c r="AM73" s="238"/>
      <c r="AN73" s="238"/>
      <c r="AO73" s="238"/>
    </row>
    <row r="74" spans="1:41">
      <c r="A74" s="238"/>
      <c r="B74" s="238"/>
      <c r="C74" s="238"/>
      <c r="D74" s="238"/>
      <c r="E74" s="238"/>
      <c r="F74" s="238"/>
      <c r="G74" s="238"/>
      <c r="H74" s="238"/>
      <c r="I74" s="238"/>
      <c r="J74" s="238"/>
      <c r="K74" s="238"/>
      <c r="L74" s="238"/>
      <c r="M74" s="238"/>
      <c r="N74" s="238"/>
      <c r="O74" s="238"/>
      <c r="P74" s="238"/>
      <c r="Q74" s="238"/>
      <c r="R74" s="238"/>
      <c r="S74" s="238"/>
      <c r="T74" s="238"/>
      <c r="U74" s="238"/>
      <c r="V74" s="238"/>
      <c r="W74" s="238"/>
      <c r="X74" s="238"/>
      <c r="Y74" s="238"/>
      <c r="Z74" s="238"/>
      <c r="AA74" s="238"/>
      <c r="AB74" s="238"/>
      <c r="AC74" s="238"/>
      <c r="AD74" s="238"/>
      <c r="AE74" s="238"/>
      <c r="AF74" s="238"/>
      <c r="AG74" s="238"/>
      <c r="AH74" s="238"/>
      <c r="AI74" s="238"/>
      <c r="AJ74" s="238"/>
      <c r="AK74" s="238"/>
      <c r="AL74" s="238"/>
      <c r="AM74" s="238"/>
      <c r="AN74" s="238"/>
      <c r="AO74" s="238"/>
    </row>
    <row r="75" spans="1:41">
      <c r="A75" s="238"/>
      <c r="B75" s="238"/>
      <c r="C75" s="238"/>
      <c r="D75" s="238"/>
      <c r="E75" s="238"/>
      <c r="F75" s="238"/>
      <c r="G75" s="238"/>
      <c r="H75" s="238"/>
      <c r="I75" s="238"/>
      <c r="J75" s="238"/>
      <c r="K75" s="238"/>
      <c r="L75" s="238"/>
      <c r="M75" s="238"/>
      <c r="N75" s="238"/>
      <c r="O75" s="238"/>
      <c r="P75" s="238"/>
      <c r="Q75" s="238"/>
      <c r="R75" s="238"/>
      <c r="S75" s="238"/>
      <c r="T75" s="238"/>
      <c r="U75" s="238"/>
      <c r="V75" s="238"/>
      <c r="W75" s="238"/>
      <c r="X75" s="238"/>
      <c r="Y75" s="238"/>
      <c r="Z75" s="238"/>
      <c r="AA75" s="238"/>
      <c r="AB75" s="238"/>
      <c r="AC75" s="238"/>
      <c r="AD75" s="238"/>
      <c r="AE75" s="238"/>
      <c r="AF75" s="238"/>
      <c r="AG75" s="238"/>
      <c r="AH75" s="238"/>
      <c r="AI75" s="238"/>
      <c r="AJ75" s="238"/>
      <c r="AK75" s="238"/>
      <c r="AL75" s="238"/>
      <c r="AM75" s="238"/>
      <c r="AN75" s="238"/>
      <c r="AO75" s="238"/>
    </row>
    <row r="76" spans="1:41">
      <c r="A76" s="238"/>
      <c r="B76" s="238"/>
      <c r="C76" s="238"/>
      <c r="D76" s="238"/>
      <c r="E76" s="238"/>
      <c r="F76" s="238"/>
      <c r="G76" s="238"/>
      <c r="H76" s="238"/>
      <c r="I76" s="238"/>
      <c r="J76" s="238"/>
      <c r="K76" s="238"/>
      <c r="L76" s="238"/>
      <c r="M76" s="238"/>
      <c r="N76" s="238"/>
      <c r="O76" s="238"/>
      <c r="P76" s="238"/>
      <c r="Q76" s="238"/>
      <c r="R76" s="238"/>
      <c r="S76" s="238"/>
      <c r="T76" s="238"/>
      <c r="U76" s="238"/>
      <c r="V76" s="238"/>
      <c r="W76" s="238"/>
      <c r="X76" s="238"/>
      <c r="Y76" s="238"/>
      <c r="Z76" s="238"/>
      <c r="AA76" s="238"/>
      <c r="AB76" s="238"/>
      <c r="AC76" s="238"/>
      <c r="AD76" s="238"/>
      <c r="AE76" s="238"/>
      <c r="AF76" s="238"/>
      <c r="AG76" s="238"/>
      <c r="AH76" s="238"/>
      <c r="AI76" s="238"/>
      <c r="AJ76" s="238"/>
      <c r="AK76" s="238"/>
      <c r="AL76" s="238"/>
      <c r="AM76" s="238"/>
      <c r="AN76" s="238"/>
      <c r="AO76" s="238"/>
    </row>
    <row r="77" spans="1:41">
      <c r="A77" s="238"/>
      <c r="B77" s="238"/>
      <c r="C77" s="238"/>
      <c r="D77" s="238"/>
      <c r="E77" s="238"/>
      <c r="F77" s="238"/>
      <c r="G77" s="238"/>
      <c r="H77" s="238"/>
      <c r="I77" s="238"/>
      <c r="J77" s="238"/>
      <c r="K77" s="238"/>
      <c r="L77" s="238"/>
      <c r="M77" s="238"/>
      <c r="N77" s="238"/>
      <c r="O77" s="238"/>
      <c r="P77" s="238"/>
      <c r="Q77" s="238"/>
      <c r="R77" s="238"/>
      <c r="S77" s="238"/>
      <c r="T77" s="238"/>
      <c r="U77" s="238"/>
      <c r="V77" s="238"/>
      <c r="W77" s="238"/>
      <c r="X77" s="238"/>
      <c r="Y77" s="238"/>
      <c r="Z77" s="238"/>
      <c r="AA77" s="238"/>
      <c r="AB77" s="238"/>
      <c r="AC77" s="238"/>
      <c r="AD77" s="238"/>
      <c r="AE77" s="238"/>
      <c r="AF77" s="238"/>
      <c r="AG77" s="238"/>
      <c r="AH77" s="238"/>
      <c r="AI77" s="238"/>
      <c r="AJ77" s="238"/>
      <c r="AK77" s="238"/>
      <c r="AL77" s="238"/>
      <c r="AM77" s="238"/>
      <c r="AN77" s="238"/>
      <c r="AO77" s="238"/>
    </row>
    <row r="78" spans="1:41">
      <c r="A78" s="238"/>
      <c r="B78" s="238"/>
      <c r="C78" s="238"/>
      <c r="D78" s="238"/>
      <c r="E78" s="238"/>
      <c r="F78" s="238"/>
      <c r="G78" s="238"/>
      <c r="H78" s="238"/>
      <c r="I78" s="238"/>
      <c r="J78" s="238"/>
      <c r="K78" s="238"/>
      <c r="L78" s="238"/>
      <c r="M78" s="238"/>
      <c r="N78" s="238"/>
      <c r="O78" s="238"/>
      <c r="P78" s="238"/>
      <c r="Q78" s="238"/>
      <c r="R78" s="238"/>
      <c r="S78" s="238"/>
      <c r="T78" s="238"/>
      <c r="U78" s="238"/>
      <c r="V78" s="238"/>
      <c r="W78" s="238"/>
      <c r="X78" s="238"/>
      <c r="Y78" s="238"/>
      <c r="Z78" s="238"/>
      <c r="AA78" s="238"/>
      <c r="AB78" s="238"/>
      <c r="AC78" s="238"/>
      <c r="AD78" s="238"/>
      <c r="AE78" s="238"/>
      <c r="AF78" s="238"/>
      <c r="AG78" s="238"/>
      <c r="AH78" s="238"/>
      <c r="AI78" s="238"/>
      <c r="AJ78" s="238"/>
      <c r="AK78" s="238"/>
      <c r="AL78" s="238"/>
      <c r="AM78" s="238"/>
      <c r="AN78" s="238"/>
      <c r="AO78" s="238"/>
    </row>
    <row r="79" spans="1:41">
      <c r="A79" s="238"/>
      <c r="B79" s="238"/>
      <c r="C79" s="238"/>
      <c r="D79" s="238"/>
      <c r="E79" s="238"/>
      <c r="F79" s="238"/>
      <c r="G79" s="238"/>
      <c r="H79" s="238"/>
      <c r="I79" s="238"/>
      <c r="J79" s="238"/>
      <c r="K79" s="238"/>
      <c r="L79" s="238"/>
      <c r="M79" s="238"/>
      <c r="N79" s="238"/>
      <c r="O79" s="238"/>
      <c r="P79" s="238"/>
      <c r="Q79" s="238"/>
      <c r="R79" s="238"/>
      <c r="S79" s="238"/>
      <c r="T79" s="238"/>
      <c r="U79" s="238"/>
      <c r="V79" s="238"/>
      <c r="W79" s="238"/>
      <c r="X79" s="238"/>
      <c r="Y79" s="238"/>
      <c r="Z79" s="238"/>
      <c r="AA79" s="238"/>
      <c r="AB79" s="238"/>
      <c r="AC79" s="238"/>
      <c r="AD79" s="238"/>
      <c r="AE79" s="238"/>
      <c r="AF79" s="238"/>
      <c r="AG79" s="238"/>
      <c r="AH79" s="238"/>
      <c r="AI79" s="238"/>
      <c r="AJ79" s="238"/>
      <c r="AK79" s="238"/>
      <c r="AL79" s="238"/>
      <c r="AM79" s="238"/>
      <c r="AN79" s="238"/>
      <c r="AO79" s="238"/>
    </row>
    <row r="80" spans="1:41">
      <c r="A80" s="238"/>
      <c r="B80" s="238"/>
      <c r="C80" s="238"/>
      <c r="D80" s="238"/>
      <c r="E80" s="238"/>
      <c r="F80" s="238"/>
      <c r="G80" s="238"/>
      <c r="H80" s="238"/>
      <c r="I80" s="238"/>
      <c r="J80" s="238"/>
      <c r="K80" s="238"/>
      <c r="L80" s="238"/>
      <c r="M80" s="238"/>
      <c r="N80" s="238"/>
      <c r="O80" s="238"/>
      <c r="P80" s="238"/>
      <c r="Q80" s="238"/>
      <c r="R80" s="238"/>
      <c r="S80" s="238"/>
      <c r="T80" s="238"/>
      <c r="U80" s="238"/>
      <c r="V80" s="238"/>
      <c r="W80" s="238"/>
      <c r="X80" s="238"/>
      <c r="Y80" s="238"/>
      <c r="Z80" s="238"/>
      <c r="AA80" s="238"/>
      <c r="AB80" s="238"/>
      <c r="AC80" s="238"/>
      <c r="AD80" s="238"/>
      <c r="AE80" s="238"/>
      <c r="AF80" s="238"/>
      <c r="AG80" s="238"/>
      <c r="AH80" s="238"/>
      <c r="AI80" s="238"/>
      <c r="AJ80" s="238"/>
      <c r="AK80" s="238"/>
      <c r="AL80" s="238"/>
      <c r="AM80" s="238"/>
      <c r="AN80" s="238"/>
      <c r="AO80" s="238"/>
    </row>
    <row r="81" spans="1:41">
      <c r="A81" s="238"/>
      <c r="B81" s="238"/>
      <c r="C81" s="238"/>
      <c r="D81" s="238"/>
      <c r="E81" s="238"/>
      <c r="F81" s="238"/>
      <c r="G81" s="238"/>
      <c r="H81" s="238"/>
      <c r="I81" s="238"/>
      <c r="J81" s="238"/>
      <c r="K81" s="238"/>
      <c r="L81" s="238"/>
      <c r="M81" s="238"/>
      <c r="N81" s="238"/>
      <c r="O81" s="238"/>
      <c r="P81" s="238"/>
      <c r="Q81" s="238"/>
      <c r="R81" s="238"/>
      <c r="S81" s="238"/>
      <c r="T81" s="238"/>
      <c r="U81" s="238"/>
      <c r="V81" s="238"/>
      <c r="W81" s="238"/>
      <c r="X81" s="238"/>
      <c r="Y81" s="238"/>
      <c r="Z81" s="238"/>
      <c r="AA81" s="238"/>
      <c r="AB81" s="238"/>
      <c r="AC81" s="238"/>
      <c r="AD81" s="238"/>
      <c r="AE81" s="238"/>
      <c r="AF81" s="238"/>
      <c r="AG81" s="238"/>
      <c r="AH81" s="238"/>
      <c r="AI81" s="238"/>
      <c r="AJ81" s="238"/>
      <c r="AK81" s="238"/>
      <c r="AL81" s="238"/>
      <c r="AM81" s="238"/>
      <c r="AN81" s="238"/>
      <c r="AO81" s="238"/>
    </row>
    <row r="82" spans="1:41" ht="13.5" customHeight="1">
      <c r="A82" s="238" t="s">
        <v>326</v>
      </c>
      <c r="B82" s="238"/>
      <c r="C82" s="238"/>
      <c r="D82" s="238"/>
      <c r="E82" s="238"/>
      <c r="F82" s="238"/>
      <c r="G82" s="238"/>
      <c r="H82" s="238"/>
      <c r="I82" s="238"/>
      <c r="J82" s="238"/>
      <c r="K82" s="238"/>
      <c r="L82" s="238"/>
      <c r="M82" s="238"/>
      <c r="N82" s="238"/>
      <c r="O82" s="238"/>
      <c r="P82" s="238"/>
      <c r="Q82" s="238"/>
      <c r="R82" s="238"/>
      <c r="S82" s="238"/>
      <c r="T82" s="238"/>
      <c r="U82" s="238"/>
      <c r="V82" s="238"/>
      <c r="W82" s="238"/>
      <c r="X82" s="238"/>
      <c r="Y82" s="238"/>
      <c r="Z82" s="238"/>
      <c r="AA82" s="238"/>
      <c r="AB82" s="238"/>
      <c r="AC82" s="238"/>
      <c r="AD82" s="238"/>
      <c r="AE82" s="238"/>
      <c r="AF82" s="238"/>
      <c r="AG82" s="238"/>
      <c r="AH82" s="238"/>
      <c r="AI82" s="238"/>
      <c r="AJ82" s="238"/>
      <c r="AK82" s="238"/>
      <c r="AL82" s="238"/>
      <c r="AM82" s="238"/>
      <c r="AN82" s="238"/>
      <c r="AO82" s="238"/>
    </row>
    <row r="83" spans="1:41">
      <c r="A83" s="238"/>
      <c r="B83" s="238"/>
      <c r="C83" s="238"/>
      <c r="D83" s="238"/>
      <c r="E83" s="238"/>
      <c r="F83" s="238"/>
      <c r="G83" s="238"/>
      <c r="H83" s="238"/>
      <c r="I83" s="238"/>
      <c r="J83" s="238"/>
      <c r="K83" s="238"/>
      <c r="L83" s="238"/>
      <c r="M83" s="238"/>
      <c r="N83" s="238"/>
      <c r="O83" s="238"/>
      <c r="P83" s="238"/>
      <c r="Q83" s="238"/>
      <c r="R83" s="238"/>
      <c r="S83" s="238"/>
      <c r="T83" s="238"/>
      <c r="U83" s="238"/>
      <c r="V83" s="238"/>
      <c r="W83" s="238"/>
      <c r="X83" s="238"/>
      <c r="Y83" s="238"/>
      <c r="Z83" s="238"/>
      <c r="AA83" s="238"/>
      <c r="AB83" s="238"/>
      <c r="AC83" s="238"/>
      <c r="AD83" s="238"/>
      <c r="AE83" s="238"/>
      <c r="AF83" s="238"/>
      <c r="AG83" s="238"/>
      <c r="AH83" s="238"/>
      <c r="AI83" s="238"/>
      <c r="AJ83" s="238"/>
      <c r="AK83" s="238"/>
      <c r="AL83" s="238"/>
      <c r="AM83" s="238"/>
      <c r="AN83" s="238"/>
      <c r="AO83" s="238"/>
    </row>
    <row r="84" spans="1:41">
      <c r="A84" s="238"/>
      <c r="B84" s="238"/>
      <c r="C84" s="238"/>
      <c r="D84" s="238"/>
      <c r="E84" s="238"/>
      <c r="F84" s="238"/>
      <c r="G84" s="238"/>
      <c r="H84" s="238"/>
      <c r="I84" s="238"/>
      <c r="J84" s="238"/>
      <c r="K84" s="238"/>
      <c r="L84" s="238"/>
      <c r="M84" s="238"/>
      <c r="N84" s="238"/>
      <c r="O84" s="238"/>
      <c r="P84" s="238"/>
      <c r="Q84" s="238"/>
      <c r="R84" s="238"/>
      <c r="S84" s="238"/>
      <c r="T84" s="238"/>
      <c r="U84" s="238"/>
      <c r="V84" s="238"/>
      <c r="W84" s="238"/>
      <c r="X84" s="238"/>
      <c r="Y84" s="238"/>
      <c r="Z84" s="238"/>
      <c r="AA84" s="238"/>
      <c r="AB84" s="238"/>
      <c r="AC84" s="238"/>
      <c r="AD84" s="238"/>
      <c r="AE84" s="238"/>
      <c r="AF84" s="238"/>
      <c r="AG84" s="238"/>
      <c r="AH84" s="238"/>
      <c r="AI84" s="238"/>
      <c r="AJ84" s="238"/>
      <c r="AK84" s="238"/>
      <c r="AL84" s="238"/>
      <c r="AM84" s="238"/>
      <c r="AN84" s="238"/>
      <c r="AO84" s="238"/>
    </row>
    <row r="85" spans="1:41">
      <c r="A85" s="238"/>
      <c r="B85" s="238"/>
      <c r="C85" s="238"/>
      <c r="D85" s="238"/>
      <c r="E85" s="238"/>
      <c r="F85" s="238"/>
      <c r="G85" s="238"/>
      <c r="H85" s="238"/>
      <c r="I85" s="238"/>
      <c r="J85" s="238"/>
      <c r="K85" s="238"/>
      <c r="L85" s="238"/>
      <c r="M85" s="238"/>
      <c r="N85" s="238"/>
      <c r="O85" s="238"/>
      <c r="P85" s="238"/>
      <c r="Q85" s="238"/>
      <c r="R85" s="238"/>
      <c r="S85" s="238"/>
      <c r="T85" s="238"/>
      <c r="U85" s="238"/>
      <c r="V85" s="238"/>
      <c r="W85" s="238"/>
      <c r="X85" s="238"/>
      <c r="Y85" s="238"/>
      <c r="Z85" s="238"/>
      <c r="AA85" s="238"/>
      <c r="AB85" s="238"/>
      <c r="AC85" s="238"/>
      <c r="AD85" s="238"/>
      <c r="AE85" s="238"/>
      <c r="AF85" s="238"/>
      <c r="AG85" s="238"/>
      <c r="AH85" s="238"/>
      <c r="AI85" s="238"/>
      <c r="AJ85" s="238"/>
      <c r="AK85" s="238"/>
      <c r="AL85" s="238"/>
      <c r="AM85" s="238"/>
      <c r="AN85" s="238"/>
      <c r="AO85" s="238"/>
    </row>
    <row r="86" spans="1:41">
      <c r="A86" s="238"/>
      <c r="B86" s="238"/>
      <c r="C86" s="238"/>
      <c r="D86" s="238"/>
      <c r="E86" s="238"/>
      <c r="F86" s="238"/>
      <c r="G86" s="238"/>
      <c r="H86" s="238"/>
      <c r="I86" s="238"/>
      <c r="J86" s="238"/>
      <c r="K86" s="238"/>
      <c r="L86" s="238"/>
      <c r="M86" s="238"/>
      <c r="N86" s="238"/>
      <c r="O86" s="238"/>
      <c r="P86" s="238"/>
      <c r="Q86" s="238"/>
      <c r="R86" s="238"/>
      <c r="S86" s="238"/>
      <c r="T86" s="238"/>
      <c r="U86" s="238"/>
      <c r="V86" s="238"/>
      <c r="W86" s="238"/>
      <c r="X86" s="238"/>
      <c r="Y86" s="238"/>
      <c r="Z86" s="238"/>
      <c r="AA86" s="238"/>
      <c r="AB86" s="238"/>
      <c r="AC86" s="238"/>
      <c r="AD86" s="238"/>
      <c r="AE86" s="238"/>
      <c r="AF86" s="238"/>
      <c r="AG86" s="238"/>
      <c r="AH86" s="238"/>
      <c r="AI86" s="238"/>
      <c r="AJ86" s="238"/>
      <c r="AK86" s="238"/>
      <c r="AL86" s="238"/>
      <c r="AM86" s="238"/>
      <c r="AN86" s="238"/>
      <c r="AO86" s="238"/>
    </row>
    <row r="87" spans="1:41">
      <c r="A87" s="238"/>
      <c r="B87" s="238"/>
      <c r="C87" s="238"/>
      <c r="D87" s="238"/>
      <c r="E87" s="238"/>
      <c r="F87" s="238"/>
      <c r="G87" s="238"/>
      <c r="H87" s="238"/>
      <c r="I87" s="238"/>
      <c r="J87" s="238"/>
      <c r="K87" s="238"/>
      <c r="L87" s="238"/>
      <c r="M87" s="238"/>
      <c r="N87" s="238"/>
      <c r="O87" s="238"/>
      <c r="P87" s="238"/>
      <c r="Q87" s="238"/>
      <c r="R87" s="238"/>
      <c r="S87" s="238"/>
      <c r="T87" s="238"/>
      <c r="U87" s="238"/>
      <c r="V87" s="238"/>
      <c r="W87" s="238"/>
      <c r="X87" s="238"/>
      <c r="Y87" s="238"/>
      <c r="Z87" s="238"/>
      <c r="AA87" s="238"/>
      <c r="AB87" s="238"/>
      <c r="AC87" s="238"/>
      <c r="AD87" s="238"/>
      <c r="AE87" s="238"/>
      <c r="AF87" s="238"/>
      <c r="AG87" s="238"/>
      <c r="AH87" s="238"/>
      <c r="AI87" s="238"/>
      <c r="AJ87" s="238"/>
      <c r="AK87" s="238"/>
      <c r="AL87" s="238"/>
      <c r="AM87" s="238"/>
      <c r="AN87" s="238"/>
      <c r="AO87" s="238"/>
    </row>
    <row r="88" spans="1:41">
      <c r="A88" s="238"/>
      <c r="B88" s="238"/>
      <c r="C88" s="238"/>
      <c r="D88" s="238"/>
      <c r="E88" s="238"/>
      <c r="F88" s="238"/>
      <c r="G88" s="238"/>
      <c r="H88" s="238"/>
      <c r="I88" s="238"/>
      <c r="J88" s="238"/>
      <c r="K88" s="238"/>
      <c r="L88" s="238"/>
      <c r="M88" s="238"/>
      <c r="N88" s="238"/>
      <c r="O88" s="238"/>
      <c r="P88" s="238"/>
      <c r="Q88" s="238"/>
      <c r="R88" s="238"/>
      <c r="S88" s="238"/>
      <c r="T88" s="238"/>
      <c r="U88" s="238"/>
      <c r="V88" s="238"/>
      <c r="W88" s="238"/>
      <c r="X88" s="238"/>
      <c r="Y88" s="238"/>
      <c r="Z88" s="238"/>
      <c r="AA88" s="238"/>
      <c r="AB88" s="238"/>
      <c r="AC88" s="238"/>
      <c r="AD88" s="238"/>
      <c r="AE88" s="238"/>
      <c r="AF88" s="238"/>
      <c r="AG88" s="238"/>
      <c r="AH88" s="238"/>
      <c r="AI88" s="238"/>
      <c r="AJ88" s="238"/>
      <c r="AK88" s="238"/>
      <c r="AL88" s="238"/>
      <c r="AM88" s="238"/>
      <c r="AN88" s="238"/>
      <c r="AO88" s="238"/>
    </row>
    <row r="89" spans="1:41">
      <c r="A89" s="238"/>
      <c r="B89" s="238"/>
      <c r="C89" s="238"/>
      <c r="D89" s="238"/>
      <c r="E89" s="238"/>
      <c r="F89" s="238"/>
      <c r="G89" s="238"/>
      <c r="H89" s="238"/>
      <c r="I89" s="238"/>
      <c r="J89" s="238"/>
      <c r="K89" s="238"/>
      <c r="L89" s="238"/>
      <c r="M89" s="238"/>
      <c r="N89" s="238"/>
      <c r="O89" s="238"/>
      <c r="P89" s="238"/>
      <c r="Q89" s="238"/>
      <c r="R89" s="238"/>
      <c r="S89" s="238"/>
      <c r="T89" s="238"/>
      <c r="U89" s="238"/>
      <c r="V89" s="238"/>
      <c r="W89" s="238"/>
      <c r="X89" s="238"/>
      <c r="Y89" s="238"/>
      <c r="Z89" s="238"/>
      <c r="AA89" s="238"/>
      <c r="AB89" s="238"/>
      <c r="AC89" s="238"/>
      <c r="AD89" s="238"/>
      <c r="AE89" s="238"/>
      <c r="AF89" s="238"/>
      <c r="AG89" s="238"/>
      <c r="AH89" s="238"/>
      <c r="AI89" s="238"/>
      <c r="AJ89" s="238"/>
      <c r="AK89" s="238"/>
      <c r="AL89" s="238"/>
      <c r="AM89" s="238"/>
      <c r="AN89" s="238"/>
      <c r="AO89" s="238"/>
    </row>
    <row r="90" spans="1:41">
      <c r="A90" s="238"/>
      <c r="B90" s="238"/>
      <c r="C90" s="238"/>
      <c r="D90" s="238"/>
      <c r="E90" s="238"/>
      <c r="F90" s="238"/>
      <c r="G90" s="238"/>
      <c r="H90" s="238"/>
      <c r="I90" s="238"/>
      <c r="J90" s="238"/>
      <c r="K90" s="238"/>
      <c r="L90" s="238"/>
      <c r="M90" s="238"/>
      <c r="N90" s="238"/>
      <c r="O90" s="238"/>
      <c r="P90" s="238"/>
      <c r="Q90" s="238"/>
      <c r="R90" s="238"/>
      <c r="S90" s="238"/>
      <c r="T90" s="238"/>
      <c r="U90" s="238"/>
      <c r="V90" s="238"/>
      <c r="W90" s="238"/>
      <c r="X90" s="238"/>
      <c r="Y90" s="238"/>
      <c r="Z90" s="238"/>
      <c r="AA90" s="238"/>
      <c r="AB90" s="238"/>
      <c r="AC90" s="238"/>
      <c r="AD90" s="238"/>
      <c r="AE90" s="238"/>
      <c r="AF90" s="238"/>
      <c r="AG90" s="238"/>
      <c r="AH90" s="238"/>
      <c r="AI90" s="238"/>
      <c r="AJ90" s="238"/>
      <c r="AK90" s="238"/>
      <c r="AL90" s="238"/>
      <c r="AM90" s="238"/>
      <c r="AN90" s="238"/>
      <c r="AO90" s="238"/>
    </row>
    <row r="91" spans="1:41">
      <c r="A91" s="238"/>
      <c r="B91" s="238"/>
      <c r="C91" s="238"/>
      <c r="D91" s="238"/>
      <c r="E91" s="238"/>
      <c r="F91" s="238"/>
      <c r="G91" s="238"/>
      <c r="H91" s="238"/>
      <c r="I91" s="238"/>
      <c r="J91" s="238"/>
      <c r="K91" s="238"/>
      <c r="L91" s="238"/>
      <c r="M91" s="238"/>
      <c r="N91" s="238"/>
      <c r="O91" s="238"/>
      <c r="P91" s="238"/>
      <c r="Q91" s="238"/>
      <c r="R91" s="238"/>
      <c r="S91" s="238"/>
      <c r="T91" s="238"/>
      <c r="U91" s="238"/>
      <c r="V91" s="238"/>
      <c r="W91" s="238"/>
      <c r="X91" s="238"/>
      <c r="Y91" s="238"/>
      <c r="Z91" s="238"/>
      <c r="AA91" s="238"/>
      <c r="AB91" s="238"/>
      <c r="AC91" s="238"/>
      <c r="AD91" s="238"/>
      <c r="AE91" s="238"/>
      <c r="AF91" s="238"/>
      <c r="AG91" s="238"/>
      <c r="AH91" s="238"/>
      <c r="AI91" s="238"/>
      <c r="AJ91" s="238"/>
      <c r="AK91" s="238"/>
      <c r="AL91" s="238"/>
      <c r="AM91" s="238"/>
      <c r="AN91" s="238"/>
      <c r="AO91" s="238"/>
    </row>
    <row r="92" spans="1:41">
      <c r="A92" s="238"/>
      <c r="B92" s="238"/>
      <c r="C92" s="238"/>
      <c r="D92" s="238"/>
      <c r="E92" s="238"/>
      <c r="F92" s="238"/>
      <c r="G92" s="238"/>
      <c r="H92" s="238"/>
      <c r="I92" s="238"/>
      <c r="J92" s="238"/>
      <c r="K92" s="238"/>
      <c r="L92" s="238"/>
      <c r="M92" s="238"/>
      <c r="N92" s="238"/>
      <c r="O92" s="238"/>
      <c r="P92" s="238"/>
      <c r="Q92" s="238"/>
      <c r="R92" s="238"/>
      <c r="S92" s="238"/>
      <c r="T92" s="238"/>
      <c r="U92" s="238"/>
      <c r="V92" s="238"/>
      <c r="W92" s="238"/>
      <c r="X92" s="238"/>
      <c r="Y92" s="238"/>
      <c r="Z92" s="238"/>
      <c r="AA92" s="238"/>
      <c r="AB92" s="238"/>
      <c r="AC92" s="238"/>
      <c r="AD92" s="238"/>
      <c r="AE92" s="238"/>
      <c r="AF92" s="238"/>
      <c r="AG92" s="238"/>
      <c r="AH92" s="238"/>
      <c r="AI92" s="238"/>
      <c r="AJ92" s="238"/>
      <c r="AK92" s="238"/>
      <c r="AL92" s="238"/>
      <c r="AM92" s="238"/>
      <c r="AN92" s="238"/>
      <c r="AO92" s="238"/>
    </row>
    <row r="93" spans="1:41">
      <c r="A93" s="238"/>
      <c r="B93" s="238"/>
      <c r="C93" s="238"/>
      <c r="D93" s="238"/>
      <c r="E93" s="238"/>
      <c r="F93" s="238"/>
      <c r="G93" s="238"/>
      <c r="H93" s="238"/>
      <c r="I93" s="238"/>
      <c r="J93" s="238"/>
      <c r="K93" s="238"/>
      <c r="L93" s="238"/>
      <c r="M93" s="238"/>
      <c r="N93" s="238"/>
      <c r="O93" s="238"/>
      <c r="P93" s="238"/>
      <c r="Q93" s="238"/>
      <c r="R93" s="238"/>
      <c r="S93" s="238"/>
      <c r="T93" s="238"/>
      <c r="U93" s="238"/>
      <c r="V93" s="238"/>
      <c r="W93" s="238"/>
      <c r="X93" s="238"/>
      <c r="Y93" s="238"/>
      <c r="Z93" s="238"/>
      <c r="AA93" s="238"/>
      <c r="AB93" s="238"/>
      <c r="AC93" s="238"/>
      <c r="AD93" s="238"/>
      <c r="AE93" s="238"/>
      <c r="AF93" s="238"/>
      <c r="AG93" s="238"/>
      <c r="AH93" s="238"/>
      <c r="AI93" s="238"/>
      <c r="AJ93" s="238"/>
      <c r="AK93" s="238"/>
      <c r="AL93" s="238"/>
      <c r="AM93" s="238"/>
      <c r="AN93" s="238"/>
      <c r="AO93" s="238"/>
    </row>
    <row r="94" spans="1:41">
      <c r="A94" s="238"/>
      <c r="B94" s="238"/>
      <c r="C94" s="238"/>
      <c r="D94" s="238"/>
      <c r="E94" s="238"/>
      <c r="F94" s="238"/>
      <c r="G94" s="238"/>
      <c r="H94" s="238"/>
      <c r="I94" s="238"/>
      <c r="J94" s="238"/>
      <c r="K94" s="238"/>
      <c r="L94" s="238"/>
      <c r="M94" s="238"/>
      <c r="N94" s="238"/>
      <c r="O94" s="238"/>
      <c r="P94" s="238"/>
      <c r="Q94" s="238"/>
      <c r="R94" s="238"/>
      <c r="S94" s="238"/>
      <c r="T94" s="238"/>
      <c r="U94" s="238"/>
      <c r="V94" s="238"/>
      <c r="W94" s="238"/>
      <c r="X94" s="238"/>
      <c r="Y94" s="238"/>
      <c r="Z94" s="238"/>
      <c r="AA94" s="238"/>
      <c r="AB94" s="238"/>
      <c r="AC94" s="238"/>
      <c r="AD94" s="238"/>
      <c r="AE94" s="238"/>
      <c r="AF94" s="238"/>
      <c r="AG94" s="238"/>
      <c r="AH94" s="238"/>
      <c r="AI94" s="238"/>
      <c r="AJ94" s="238"/>
      <c r="AK94" s="238"/>
      <c r="AL94" s="238"/>
      <c r="AM94" s="238"/>
      <c r="AN94" s="238"/>
      <c r="AO94" s="238"/>
    </row>
    <row r="95" spans="1:41">
      <c r="A95" s="238"/>
      <c r="B95" s="238"/>
      <c r="C95" s="238"/>
      <c r="D95" s="238"/>
      <c r="E95" s="238"/>
      <c r="F95" s="238"/>
      <c r="G95" s="238"/>
      <c r="H95" s="238"/>
      <c r="I95" s="238"/>
      <c r="J95" s="238"/>
      <c r="K95" s="238"/>
      <c r="L95" s="238"/>
      <c r="M95" s="238"/>
      <c r="N95" s="238"/>
      <c r="O95" s="238"/>
      <c r="P95" s="238"/>
      <c r="Q95" s="238"/>
      <c r="R95" s="238"/>
      <c r="S95" s="238"/>
      <c r="T95" s="238"/>
      <c r="U95" s="238"/>
      <c r="V95" s="238"/>
      <c r="W95" s="238"/>
      <c r="X95" s="238"/>
      <c r="Y95" s="238"/>
      <c r="Z95" s="238"/>
      <c r="AA95" s="238"/>
      <c r="AB95" s="238"/>
      <c r="AC95" s="238"/>
      <c r="AD95" s="238"/>
      <c r="AE95" s="238"/>
      <c r="AF95" s="238"/>
      <c r="AG95" s="238"/>
      <c r="AH95" s="238"/>
      <c r="AI95" s="238"/>
      <c r="AJ95" s="238"/>
      <c r="AK95" s="238"/>
      <c r="AL95" s="238"/>
      <c r="AM95" s="238"/>
      <c r="AN95" s="238"/>
      <c r="AO95" s="238"/>
    </row>
    <row r="96" spans="1:41">
      <c r="A96" s="238"/>
      <c r="B96" s="238"/>
      <c r="C96" s="238"/>
      <c r="D96" s="238"/>
      <c r="E96" s="238"/>
      <c r="F96" s="238"/>
      <c r="G96" s="238"/>
      <c r="H96" s="238"/>
      <c r="I96" s="238"/>
      <c r="J96" s="238"/>
      <c r="K96" s="238"/>
      <c r="L96" s="238"/>
      <c r="M96" s="238"/>
      <c r="N96" s="238"/>
      <c r="O96" s="238"/>
      <c r="P96" s="238"/>
      <c r="Q96" s="238"/>
      <c r="R96" s="238"/>
      <c r="S96" s="238"/>
      <c r="T96" s="238"/>
      <c r="U96" s="238"/>
      <c r="V96" s="238"/>
      <c r="W96" s="238"/>
      <c r="X96" s="238"/>
      <c r="Y96" s="238"/>
      <c r="Z96" s="238"/>
      <c r="AA96" s="238"/>
      <c r="AB96" s="238"/>
      <c r="AC96" s="238"/>
      <c r="AD96" s="238"/>
      <c r="AE96" s="238"/>
      <c r="AF96" s="238"/>
      <c r="AG96" s="238"/>
      <c r="AH96" s="238"/>
      <c r="AI96" s="238"/>
      <c r="AJ96" s="238"/>
      <c r="AK96" s="238"/>
      <c r="AL96" s="238"/>
      <c r="AM96" s="238"/>
      <c r="AN96" s="238"/>
      <c r="AO96" s="238"/>
    </row>
    <row r="97" spans="1:41">
      <c r="A97" s="238"/>
      <c r="B97" s="238"/>
      <c r="C97" s="238"/>
      <c r="D97" s="238"/>
      <c r="E97" s="238"/>
      <c r="F97" s="238"/>
      <c r="G97" s="238"/>
      <c r="H97" s="238"/>
      <c r="I97" s="238"/>
      <c r="J97" s="238"/>
      <c r="K97" s="238"/>
      <c r="L97" s="238"/>
      <c r="M97" s="238"/>
      <c r="N97" s="238"/>
      <c r="O97" s="238"/>
      <c r="P97" s="238"/>
      <c r="Q97" s="238"/>
      <c r="R97" s="238"/>
      <c r="S97" s="238"/>
      <c r="T97" s="238"/>
      <c r="U97" s="238"/>
      <c r="V97" s="238"/>
      <c r="W97" s="238"/>
      <c r="X97" s="238"/>
      <c r="Y97" s="238"/>
      <c r="Z97" s="238"/>
      <c r="AA97" s="238"/>
      <c r="AB97" s="238"/>
      <c r="AC97" s="238"/>
      <c r="AD97" s="238"/>
      <c r="AE97" s="238"/>
      <c r="AF97" s="238"/>
      <c r="AG97" s="238"/>
      <c r="AH97" s="238"/>
      <c r="AI97" s="238"/>
      <c r="AJ97" s="238"/>
      <c r="AK97" s="238"/>
      <c r="AL97" s="238"/>
      <c r="AM97" s="238"/>
      <c r="AN97" s="238"/>
      <c r="AO97" s="238"/>
    </row>
    <row r="98" spans="1:41">
      <c r="A98" s="238"/>
      <c r="B98" s="238"/>
      <c r="C98" s="238"/>
      <c r="D98" s="238"/>
      <c r="E98" s="238"/>
      <c r="F98" s="238"/>
      <c r="G98" s="238"/>
      <c r="H98" s="238"/>
      <c r="I98" s="238"/>
      <c r="J98" s="238"/>
      <c r="K98" s="238"/>
      <c r="L98" s="238"/>
      <c r="M98" s="238"/>
      <c r="N98" s="238"/>
      <c r="O98" s="238"/>
      <c r="P98" s="238"/>
      <c r="Q98" s="238"/>
      <c r="R98" s="238"/>
      <c r="S98" s="238"/>
      <c r="T98" s="238"/>
      <c r="U98" s="238"/>
      <c r="V98" s="238"/>
      <c r="W98" s="238"/>
      <c r="X98" s="238"/>
      <c r="Y98" s="238"/>
      <c r="Z98" s="238"/>
      <c r="AA98" s="238"/>
      <c r="AB98" s="238"/>
      <c r="AC98" s="238"/>
      <c r="AD98" s="238"/>
      <c r="AE98" s="238"/>
      <c r="AF98" s="238"/>
      <c r="AG98" s="238"/>
      <c r="AH98" s="238"/>
      <c r="AI98" s="238"/>
      <c r="AJ98" s="238"/>
      <c r="AK98" s="238"/>
      <c r="AL98" s="238"/>
      <c r="AM98" s="238"/>
      <c r="AN98" s="238"/>
      <c r="AO98" s="238"/>
    </row>
    <row r="99" spans="1:41">
      <c r="A99" s="238"/>
      <c r="B99" s="238"/>
      <c r="C99" s="238"/>
      <c r="D99" s="238"/>
      <c r="E99" s="238"/>
      <c r="F99" s="238"/>
      <c r="G99" s="238"/>
      <c r="H99" s="238"/>
      <c r="I99" s="238"/>
      <c r="J99" s="238"/>
      <c r="K99" s="238"/>
      <c r="L99" s="238"/>
      <c r="M99" s="238"/>
      <c r="N99" s="238"/>
      <c r="O99" s="238"/>
      <c r="P99" s="238"/>
      <c r="Q99" s="238"/>
      <c r="R99" s="238"/>
      <c r="S99" s="238"/>
      <c r="T99" s="238"/>
      <c r="U99" s="238"/>
      <c r="V99" s="238"/>
      <c r="W99" s="238"/>
      <c r="X99" s="238"/>
      <c r="Y99" s="238"/>
      <c r="Z99" s="238"/>
      <c r="AA99" s="238"/>
      <c r="AB99" s="238"/>
      <c r="AC99" s="238"/>
      <c r="AD99" s="238"/>
      <c r="AE99" s="238"/>
      <c r="AF99" s="238"/>
      <c r="AG99" s="238"/>
      <c r="AH99" s="238"/>
      <c r="AI99" s="238"/>
      <c r="AJ99" s="238"/>
      <c r="AK99" s="238"/>
      <c r="AL99" s="238"/>
      <c r="AM99" s="238"/>
      <c r="AN99" s="238"/>
      <c r="AO99" s="238"/>
    </row>
    <row r="100" spans="1:41">
      <c r="A100" s="238"/>
      <c r="B100" s="238"/>
      <c r="C100" s="238"/>
      <c r="D100" s="238"/>
      <c r="E100" s="238"/>
      <c r="F100" s="238"/>
      <c r="G100" s="238"/>
      <c r="H100" s="238"/>
      <c r="I100" s="238"/>
      <c r="J100" s="238"/>
      <c r="K100" s="238"/>
      <c r="L100" s="238"/>
      <c r="M100" s="238"/>
      <c r="N100" s="238"/>
      <c r="O100" s="238"/>
      <c r="P100" s="238"/>
      <c r="Q100" s="238"/>
      <c r="R100" s="238"/>
      <c r="S100" s="238"/>
      <c r="T100" s="238"/>
      <c r="U100" s="238"/>
      <c r="V100" s="238"/>
      <c r="W100" s="238"/>
      <c r="X100" s="238"/>
      <c r="Y100" s="238"/>
      <c r="Z100" s="238"/>
      <c r="AA100" s="238"/>
      <c r="AB100" s="238"/>
      <c r="AC100" s="238"/>
      <c r="AD100" s="238"/>
      <c r="AE100" s="238"/>
      <c r="AF100" s="238"/>
      <c r="AG100" s="238"/>
      <c r="AH100" s="238"/>
      <c r="AI100" s="238"/>
      <c r="AJ100" s="238"/>
      <c r="AK100" s="238"/>
      <c r="AL100" s="238"/>
      <c r="AM100" s="238"/>
      <c r="AN100" s="238"/>
      <c r="AO100" s="238"/>
    </row>
    <row r="101" spans="1:41">
      <c r="A101" s="238"/>
      <c r="B101" s="238"/>
      <c r="C101" s="238"/>
      <c r="D101" s="238"/>
      <c r="E101" s="238"/>
      <c r="F101" s="238"/>
      <c r="G101" s="238"/>
      <c r="H101" s="238"/>
      <c r="I101" s="238"/>
      <c r="J101" s="238"/>
      <c r="K101" s="238"/>
      <c r="L101" s="238"/>
      <c r="M101" s="238"/>
      <c r="N101" s="238"/>
      <c r="O101" s="238"/>
      <c r="P101" s="238"/>
      <c r="Q101" s="238"/>
      <c r="R101" s="238"/>
      <c r="S101" s="238"/>
      <c r="T101" s="238"/>
      <c r="U101" s="238"/>
      <c r="V101" s="238"/>
      <c r="W101" s="238"/>
      <c r="X101" s="238"/>
      <c r="Y101" s="238"/>
      <c r="Z101" s="238"/>
      <c r="AA101" s="238"/>
      <c r="AB101" s="238"/>
      <c r="AC101" s="238"/>
      <c r="AD101" s="238"/>
      <c r="AE101" s="238"/>
      <c r="AF101" s="238"/>
      <c r="AG101" s="238"/>
      <c r="AH101" s="238"/>
      <c r="AI101" s="238"/>
      <c r="AJ101" s="238"/>
      <c r="AK101" s="238"/>
      <c r="AL101" s="238"/>
      <c r="AM101" s="238"/>
      <c r="AN101" s="238"/>
      <c r="AO101" s="238"/>
    </row>
    <row r="102" spans="1:41">
      <c r="A102" s="238"/>
      <c r="B102" s="238"/>
      <c r="C102" s="238"/>
      <c r="D102" s="238"/>
      <c r="E102" s="238"/>
      <c r="F102" s="238"/>
      <c r="G102" s="238"/>
      <c r="H102" s="238"/>
      <c r="I102" s="238"/>
      <c r="J102" s="238"/>
      <c r="K102" s="238"/>
      <c r="L102" s="238"/>
      <c r="M102" s="238"/>
      <c r="N102" s="238"/>
      <c r="O102" s="238"/>
      <c r="P102" s="238"/>
      <c r="Q102" s="238"/>
      <c r="R102" s="238"/>
      <c r="S102" s="238"/>
      <c r="T102" s="238"/>
      <c r="U102" s="238"/>
      <c r="V102" s="238"/>
      <c r="W102" s="238"/>
      <c r="X102" s="238"/>
      <c r="Y102" s="238"/>
      <c r="Z102" s="238"/>
      <c r="AA102" s="238"/>
      <c r="AB102" s="238"/>
      <c r="AC102" s="238"/>
      <c r="AD102" s="238"/>
      <c r="AE102" s="238"/>
      <c r="AF102" s="238"/>
      <c r="AG102" s="238"/>
      <c r="AH102" s="238"/>
      <c r="AI102" s="238"/>
      <c r="AJ102" s="238"/>
      <c r="AK102" s="238"/>
      <c r="AL102" s="238"/>
      <c r="AM102" s="238"/>
      <c r="AN102" s="238"/>
      <c r="AO102" s="238"/>
    </row>
    <row r="103" spans="1:41">
      <c r="A103" s="238"/>
      <c r="B103" s="238"/>
      <c r="C103" s="238"/>
      <c r="D103" s="238"/>
      <c r="E103" s="238"/>
      <c r="F103" s="238"/>
      <c r="G103" s="238"/>
      <c r="H103" s="238"/>
      <c r="I103" s="238"/>
      <c r="J103" s="238"/>
      <c r="K103" s="238"/>
      <c r="L103" s="238"/>
      <c r="M103" s="238"/>
      <c r="N103" s="238"/>
      <c r="O103" s="238"/>
      <c r="P103" s="238"/>
      <c r="Q103" s="238"/>
      <c r="R103" s="238"/>
      <c r="S103" s="238"/>
      <c r="T103" s="238"/>
      <c r="U103" s="238"/>
      <c r="V103" s="238"/>
      <c r="W103" s="238"/>
      <c r="X103" s="238"/>
      <c r="Y103" s="238"/>
      <c r="Z103" s="238"/>
      <c r="AA103" s="238"/>
      <c r="AB103" s="238"/>
      <c r="AC103" s="238"/>
      <c r="AD103" s="238"/>
      <c r="AE103" s="238"/>
      <c r="AF103" s="238"/>
      <c r="AG103" s="238"/>
      <c r="AH103" s="238"/>
      <c r="AI103" s="238"/>
      <c r="AJ103" s="238"/>
      <c r="AK103" s="238"/>
      <c r="AL103" s="238"/>
      <c r="AM103" s="238"/>
      <c r="AN103" s="238"/>
      <c r="AO103" s="238"/>
    </row>
    <row r="104" spans="1:41">
      <c r="A104" s="238"/>
      <c r="B104" s="238"/>
      <c r="C104" s="238"/>
      <c r="D104" s="238"/>
      <c r="E104" s="238"/>
      <c r="F104" s="238"/>
      <c r="G104" s="238"/>
      <c r="H104" s="238"/>
      <c r="I104" s="238"/>
      <c r="J104" s="238"/>
      <c r="K104" s="238"/>
      <c r="L104" s="238"/>
      <c r="M104" s="238"/>
      <c r="N104" s="238"/>
      <c r="O104" s="238"/>
      <c r="P104" s="238"/>
      <c r="Q104" s="238"/>
      <c r="R104" s="238"/>
      <c r="S104" s="238"/>
      <c r="T104" s="238"/>
      <c r="U104" s="238"/>
      <c r="V104" s="238"/>
      <c r="W104" s="238"/>
      <c r="X104" s="238"/>
      <c r="Y104" s="238"/>
      <c r="Z104" s="238"/>
      <c r="AA104" s="238"/>
      <c r="AB104" s="238"/>
      <c r="AC104" s="238"/>
      <c r="AD104" s="238"/>
      <c r="AE104" s="238"/>
      <c r="AF104" s="238"/>
      <c r="AG104" s="238"/>
      <c r="AH104" s="238"/>
      <c r="AI104" s="238"/>
      <c r="AJ104" s="238"/>
      <c r="AK104" s="238"/>
      <c r="AL104" s="238"/>
      <c r="AM104" s="238"/>
      <c r="AN104" s="238"/>
      <c r="AO104" s="238"/>
    </row>
    <row r="105" spans="1:41">
      <c r="A105" s="238"/>
      <c r="B105" s="238"/>
      <c r="C105" s="238"/>
      <c r="D105" s="238"/>
      <c r="E105" s="238"/>
      <c r="F105" s="238"/>
      <c r="G105" s="238"/>
      <c r="H105" s="238"/>
      <c r="I105" s="238"/>
      <c r="J105" s="238"/>
      <c r="K105" s="238"/>
      <c r="L105" s="238"/>
      <c r="M105" s="238"/>
      <c r="N105" s="238"/>
      <c r="O105" s="238"/>
      <c r="P105" s="238"/>
      <c r="Q105" s="238"/>
      <c r="R105" s="238"/>
      <c r="S105" s="238"/>
      <c r="T105" s="238"/>
      <c r="U105" s="238"/>
      <c r="V105" s="238"/>
      <c r="W105" s="238"/>
      <c r="X105" s="238"/>
      <c r="Y105" s="238"/>
      <c r="Z105" s="238"/>
      <c r="AA105" s="238"/>
      <c r="AB105" s="238"/>
      <c r="AC105" s="238"/>
      <c r="AD105" s="238"/>
      <c r="AE105" s="238"/>
      <c r="AF105" s="238"/>
      <c r="AG105" s="238"/>
      <c r="AH105" s="238"/>
      <c r="AI105" s="238"/>
      <c r="AJ105" s="238"/>
      <c r="AK105" s="238"/>
      <c r="AL105" s="238"/>
      <c r="AM105" s="238"/>
      <c r="AN105" s="238"/>
      <c r="AO105" s="238"/>
    </row>
    <row r="106" spans="1:41">
      <c r="A106" s="238"/>
      <c r="B106" s="238"/>
      <c r="C106" s="238"/>
      <c r="D106" s="238"/>
      <c r="E106" s="238"/>
      <c r="F106" s="238"/>
      <c r="G106" s="238"/>
      <c r="H106" s="238"/>
      <c r="I106" s="238"/>
      <c r="J106" s="238"/>
      <c r="K106" s="238"/>
      <c r="L106" s="238"/>
      <c r="M106" s="238"/>
      <c r="N106" s="238"/>
      <c r="O106" s="238"/>
      <c r="P106" s="238"/>
      <c r="Q106" s="238"/>
      <c r="R106" s="238"/>
      <c r="S106" s="238"/>
      <c r="T106" s="238"/>
      <c r="U106" s="238"/>
      <c r="V106" s="238"/>
      <c r="W106" s="238"/>
      <c r="X106" s="238"/>
      <c r="Y106" s="238"/>
      <c r="Z106" s="238"/>
      <c r="AA106" s="238"/>
      <c r="AB106" s="238"/>
      <c r="AC106" s="238"/>
      <c r="AD106" s="238"/>
      <c r="AE106" s="238"/>
      <c r="AF106" s="238"/>
      <c r="AG106" s="238"/>
      <c r="AH106" s="238"/>
      <c r="AI106" s="238"/>
      <c r="AJ106" s="238"/>
      <c r="AK106" s="238"/>
      <c r="AL106" s="238"/>
      <c r="AM106" s="238"/>
      <c r="AN106" s="238"/>
      <c r="AO106" s="238"/>
    </row>
    <row r="107" spans="1:41">
      <c r="A107" s="238"/>
      <c r="B107" s="238"/>
      <c r="C107" s="238"/>
      <c r="D107" s="238"/>
      <c r="E107" s="238"/>
      <c r="F107" s="238"/>
      <c r="G107" s="238"/>
      <c r="H107" s="238"/>
      <c r="I107" s="238"/>
      <c r="J107" s="238"/>
      <c r="K107" s="238"/>
      <c r="L107" s="238"/>
      <c r="M107" s="238"/>
      <c r="N107" s="238"/>
      <c r="O107" s="238"/>
      <c r="P107" s="238"/>
      <c r="Q107" s="238"/>
      <c r="R107" s="238"/>
      <c r="S107" s="238"/>
      <c r="T107" s="238"/>
      <c r="U107" s="238"/>
      <c r="V107" s="238"/>
      <c r="W107" s="238"/>
      <c r="X107" s="238"/>
      <c r="Y107" s="238"/>
      <c r="Z107" s="238"/>
      <c r="AA107" s="238"/>
      <c r="AB107" s="238"/>
      <c r="AC107" s="238"/>
      <c r="AD107" s="238"/>
      <c r="AE107" s="238"/>
      <c r="AF107" s="238"/>
      <c r="AG107" s="238"/>
      <c r="AH107" s="238"/>
      <c r="AI107" s="238"/>
      <c r="AJ107" s="238"/>
      <c r="AK107" s="238"/>
      <c r="AL107" s="238"/>
      <c r="AM107" s="238"/>
      <c r="AN107" s="238"/>
      <c r="AO107" s="238"/>
    </row>
    <row r="108" spans="1:41">
      <c r="A108" s="238"/>
      <c r="B108" s="238"/>
      <c r="C108" s="238"/>
      <c r="D108" s="238"/>
      <c r="E108" s="238"/>
      <c r="F108" s="238"/>
      <c r="G108" s="238"/>
      <c r="H108" s="238"/>
      <c r="I108" s="238"/>
      <c r="J108" s="238"/>
      <c r="K108" s="238"/>
      <c r="L108" s="238"/>
      <c r="M108" s="238"/>
      <c r="N108" s="238"/>
      <c r="O108" s="238"/>
      <c r="P108" s="238"/>
      <c r="Q108" s="238"/>
      <c r="R108" s="238"/>
      <c r="S108" s="238"/>
      <c r="T108" s="238"/>
      <c r="U108" s="238"/>
      <c r="V108" s="238"/>
      <c r="W108" s="238"/>
      <c r="X108" s="238"/>
      <c r="Y108" s="238"/>
      <c r="Z108" s="238"/>
      <c r="AA108" s="238"/>
      <c r="AB108" s="238"/>
      <c r="AC108" s="238"/>
      <c r="AD108" s="238"/>
      <c r="AE108" s="238"/>
      <c r="AF108" s="238"/>
      <c r="AG108" s="238"/>
      <c r="AH108" s="238"/>
      <c r="AI108" s="238"/>
      <c r="AJ108" s="238"/>
      <c r="AK108" s="238"/>
      <c r="AL108" s="238"/>
      <c r="AM108" s="238"/>
      <c r="AN108" s="238"/>
      <c r="AO108" s="238"/>
    </row>
    <row r="109" spans="1:41">
      <c r="A109" s="238"/>
      <c r="B109" s="238"/>
      <c r="C109" s="238"/>
      <c r="D109" s="238"/>
      <c r="E109" s="238"/>
      <c r="F109" s="238"/>
      <c r="G109" s="238"/>
      <c r="H109" s="238"/>
      <c r="I109" s="238"/>
      <c r="J109" s="238"/>
      <c r="K109" s="238"/>
      <c r="L109" s="238"/>
      <c r="M109" s="238"/>
      <c r="N109" s="238"/>
      <c r="O109" s="238"/>
      <c r="P109" s="238"/>
      <c r="Q109" s="238"/>
      <c r="R109" s="238"/>
      <c r="S109" s="238"/>
      <c r="T109" s="238"/>
      <c r="U109" s="238"/>
      <c r="V109" s="238"/>
      <c r="W109" s="238"/>
      <c r="X109" s="238"/>
      <c r="Y109" s="238"/>
      <c r="Z109" s="238"/>
      <c r="AA109" s="238"/>
      <c r="AB109" s="238"/>
      <c r="AC109" s="238"/>
      <c r="AD109" s="238"/>
      <c r="AE109" s="238"/>
      <c r="AF109" s="238"/>
      <c r="AG109" s="238"/>
      <c r="AH109" s="238"/>
      <c r="AI109" s="238"/>
      <c r="AJ109" s="238"/>
      <c r="AK109" s="238"/>
      <c r="AL109" s="238"/>
      <c r="AM109" s="238"/>
      <c r="AN109" s="238"/>
      <c r="AO109" s="238"/>
    </row>
    <row r="110" spans="1:41">
      <c r="A110" s="238"/>
      <c r="B110" s="238"/>
      <c r="C110" s="238"/>
      <c r="D110" s="238"/>
      <c r="E110" s="238"/>
      <c r="F110" s="238"/>
      <c r="G110" s="238"/>
      <c r="H110" s="238"/>
      <c r="I110" s="238"/>
      <c r="J110" s="238"/>
      <c r="K110" s="238"/>
      <c r="L110" s="238"/>
      <c r="M110" s="238"/>
      <c r="N110" s="238"/>
      <c r="O110" s="238"/>
      <c r="P110" s="238"/>
      <c r="Q110" s="238"/>
      <c r="R110" s="238"/>
      <c r="S110" s="238"/>
      <c r="T110" s="238"/>
      <c r="U110" s="238"/>
      <c r="V110" s="238"/>
      <c r="W110" s="238"/>
      <c r="X110" s="238"/>
      <c r="Y110" s="238"/>
      <c r="Z110" s="238"/>
      <c r="AA110" s="238"/>
      <c r="AB110" s="238"/>
      <c r="AC110" s="238"/>
      <c r="AD110" s="238"/>
      <c r="AE110" s="238"/>
      <c r="AF110" s="238"/>
      <c r="AG110" s="238"/>
      <c r="AH110" s="238"/>
      <c r="AI110" s="238"/>
      <c r="AJ110" s="238"/>
      <c r="AK110" s="238"/>
      <c r="AL110" s="238"/>
      <c r="AM110" s="238"/>
      <c r="AN110" s="238"/>
      <c r="AO110" s="238"/>
    </row>
    <row r="111" spans="1:41">
      <c r="A111" s="238"/>
      <c r="B111" s="238"/>
      <c r="C111" s="238"/>
      <c r="D111" s="238"/>
      <c r="E111" s="238"/>
      <c r="F111" s="238"/>
      <c r="G111" s="238"/>
      <c r="H111" s="238"/>
      <c r="I111" s="238"/>
      <c r="J111" s="238"/>
      <c r="K111" s="238"/>
      <c r="L111" s="238"/>
      <c r="M111" s="238"/>
      <c r="N111" s="238"/>
      <c r="O111" s="238"/>
      <c r="P111" s="238"/>
      <c r="Q111" s="238"/>
      <c r="R111" s="238"/>
      <c r="S111" s="238"/>
      <c r="T111" s="238"/>
      <c r="U111" s="238"/>
      <c r="V111" s="238"/>
      <c r="W111" s="238"/>
      <c r="X111" s="238"/>
      <c r="Y111" s="238"/>
      <c r="Z111" s="238"/>
      <c r="AA111" s="238"/>
      <c r="AB111" s="238"/>
      <c r="AC111" s="238"/>
      <c r="AD111" s="238"/>
      <c r="AE111" s="238"/>
      <c r="AF111" s="238"/>
      <c r="AG111" s="238"/>
      <c r="AH111" s="238"/>
      <c r="AI111" s="238"/>
      <c r="AJ111" s="238"/>
      <c r="AK111" s="238"/>
      <c r="AL111" s="238"/>
      <c r="AM111" s="238"/>
      <c r="AN111" s="238"/>
      <c r="AO111" s="238"/>
    </row>
    <row r="112" spans="1:41">
      <c r="A112" s="238"/>
      <c r="B112" s="238"/>
      <c r="C112" s="238"/>
      <c r="D112" s="238"/>
      <c r="E112" s="238"/>
      <c r="F112" s="238"/>
      <c r="G112" s="238"/>
      <c r="H112" s="238"/>
      <c r="I112" s="238"/>
      <c r="J112" s="238"/>
      <c r="K112" s="238"/>
      <c r="L112" s="238"/>
      <c r="M112" s="238"/>
      <c r="N112" s="238"/>
      <c r="O112" s="238"/>
      <c r="P112" s="238"/>
      <c r="Q112" s="238"/>
      <c r="R112" s="238"/>
      <c r="S112" s="238"/>
      <c r="T112" s="238"/>
      <c r="U112" s="238"/>
      <c r="V112" s="238"/>
      <c r="W112" s="238"/>
      <c r="X112" s="238"/>
      <c r="Y112" s="238"/>
      <c r="Z112" s="238"/>
      <c r="AA112" s="238"/>
      <c r="AB112" s="238"/>
      <c r="AC112" s="238"/>
      <c r="AD112" s="238"/>
      <c r="AE112" s="238"/>
      <c r="AF112" s="238"/>
      <c r="AG112" s="238"/>
      <c r="AH112" s="238"/>
      <c r="AI112" s="238"/>
      <c r="AJ112" s="238"/>
      <c r="AK112" s="238"/>
      <c r="AL112" s="238"/>
      <c r="AM112" s="238"/>
      <c r="AN112" s="238"/>
      <c r="AO112" s="238"/>
    </row>
    <row r="113" spans="1:41">
      <c r="A113" s="238"/>
      <c r="B113" s="238"/>
      <c r="C113" s="238"/>
      <c r="D113" s="238"/>
      <c r="E113" s="238"/>
      <c r="F113" s="238"/>
      <c r="G113" s="238"/>
      <c r="H113" s="238"/>
      <c r="I113" s="238"/>
      <c r="J113" s="238"/>
      <c r="K113" s="238"/>
      <c r="L113" s="238"/>
      <c r="M113" s="238"/>
      <c r="N113" s="238"/>
      <c r="O113" s="238"/>
      <c r="P113" s="238"/>
      <c r="Q113" s="238"/>
      <c r="R113" s="238"/>
      <c r="S113" s="238"/>
      <c r="T113" s="238"/>
      <c r="U113" s="238"/>
      <c r="V113" s="238"/>
      <c r="W113" s="238"/>
      <c r="X113" s="238"/>
      <c r="Y113" s="238"/>
      <c r="Z113" s="238"/>
      <c r="AA113" s="238"/>
      <c r="AB113" s="238"/>
      <c r="AC113" s="238"/>
      <c r="AD113" s="238"/>
      <c r="AE113" s="238"/>
      <c r="AF113" s="238"/>
      <c r="AG113" s="238"/>
      <c r="AH113" s="238"/>
      <c r="AI113" s="238"/>
      <c r="AJ113" s="238"/>
      <c r="AK113" s="238"/>
      <c r="AL113" s="238"/>
      <c r="AM113" s="238"/>
      <c r="AN113" s="238"/>
      <c r="AO113" s="238"/>
    </row>
    <row r="114" spans="1:41">
      <c r="A114" s="238"/>
      <c r="B114" s="238"/>
      <c r="C114" s="238"/>
      <c r="D114" s="238"/>
      <c r="E114" s="238"/>
      <c r="F114" s="238"/>
      <c r="G114" s="238"/>
      <c r="H114" s="238"/>
      <c r="I114" s="238"/>
      <c r="J114" s="238"/>
      <c r="K114" s="238"/>
      <c r="L114" s="238"/>
      <c r="M114" s="238"/>
      <c r="N114" s="238"/>
      <c r="O114" s="238"/>
      <c r="P114" s="238"/>
      <c r="Q114" s="238"/>
      <c r="R114" s="238"/>
      <c r="S114" s="238"/>
      <c r="T114" s="238"/>
      <c r="U114" s="238"/>
      <c r="V114" s="238"/>
      <c r="W114" s="238"/>
      <c r="X114" s="238"/>
      <c r="Y114" s="238"/>
      <c r="Z114" s="238"/>
      <c r="AA114" s="238"/>
      <c r="AB114" s="238"/>
      <c r="AC114" s="238"/>
      <c r="AD114" s="238"/>
      <c r="AE114" s="238"/>
      <c r="AF114" s="238"/>
      <c r="AG114" s="238"/>
      <c r="AH114" s="238"/>
      <c r="AI114" s="238"/>
      <c r="AJ114" s="238"/>
      <c r="AK114" s="238"/>
      <c r="AL114" s="238"/>
      <c r="AM114" s="238"/>
      <c r="AN114" s="238"/>
      <c r="AO114" s="238"/>
    </row>
    <row r="115" spans="1:41">
      <c r="A115" s="238"/>
      <c r="B115" s="238"/>
      <c r="C115" s="238"/>
      <c r="D115" s="238"/>
      <c r="E115" s="238"/>
      <c r="F115" s="238"/>
      <c r="G115" s="238"/>
      <c r="H115" s="238"/>
      <c r="I115" s="238"/>
      <c r="J115" s="238"/>
      <c r="K115" s="238"/>
      <c r="L115" s="238"/>
      <c r="M115" s="238"/>
      <c r="N115" s="238"/>
      <c r="O115" s="238"/>
      <c r="P115" s="238"/>
      <c r="Q115" s="238"/>
      <c r="R115" s="238"/>
      <c r="S115" s="238"/>
      <c r="T115" s="238"/>
      <c r="U115" s="238"/>
      <c r="V115" s="238"/>
      <c r="W115" s="238"/>
      <c r="X115" s="238"/>
      <c r="Y115" s="238"/>
      <c r="Z115" s="238"/>
      <c r="AA115" s="238"/>
      <c r="AB115" s="238"/>
      <c r="AC115" s="238"/>
      <c r="AD115" s="238"/>
      <c r="AE115" s="238"/>
      <c r="AF115" s="238"/>
      <c r="AG115" s="238"/>
      <c r="AH115" s="238"/>
      <c r="AI115" s="238"/>
      <c r="AJ115" s="238"/>
      <c r="AK115" s="238"/>
      <c r="AL115" s="238"/>
      <c r="AM115" s="238"/>
      <c r="AN115" s="238"/>
      <c r="AO115" s="238"/>
    </row>
    <row r="116" spans="1:41">
      <c r="A116" s="238"/>
      <c r="B116" s="238"/>
      <c r="C116" s="238"/>
      <c r="D116" s="238"/>
      <c r="E116" s="238"/>
      <c r="F116" s="238"/>
      <c r="G116" s="238"/>
      <c r="H116" s="238"/>
      <c r="I116" s="238"/>
      <c r="J116" s="238"/>
      <c r="K116" s="238"/>
      <c r="L116" s="238"/>
      <c r="M116" s="238"/>
      <c r="N116" s="238"/>
      <c r="O116" s="238"/>
      <c r="P116" s="238"/>
      <c r="Q116" s="238"/>
      <c r="R116" s="238"/>
      <c r="S116" s="238"/>
      <c r="T116" s="238"/>
      <c r="U116" s="238"/>
      <c r="V116" s="238"/>
      <c r="W116" s="238"/>
      <c r="X116" s="238"/>
      <c r="Y116" s="238"/>
      <c r="Z116" s="238"/>
      <c r="AA116" s="238"/>
      <c r="AB116" s="238"/>
      <c r="AC116" s="238"/>
      <c r="AD116" s="238"/>
      <c r="AE116" s="238"/>
      <c r="AF116" s="238"/>
      <c r="AG116" s="238"/>
      <c r="AH116" s="238"/>
      <c r="AI116" s="238"/>
      <c r="AJ116" s="238"/>
      <c r="AK116" s="238"/>
      <c r="AL116" s="238"/>
      <c r="AM116" s="238"/>
      <c r="AN116" s="238"/>
      <c r="AO116" s="238"/>
    </row>
    <row r="117" spans="1:41">
      <c r="A117" s="238"/>
      <c r="B117" s="238"/>
      <c r="C117" s="238"/>
      <c r="D117" s="238"/>
      <c r="E117" s="238"/>
      <c r="F117" s="238"/>
      <c r="G117" s="238"/>
      <c r="H117" s="238"/>
      <c r="I117" s="238"/>
      <c r="J117" s="238"/>
      <c r="K117" s="238"/>
      <c r="L117" s="238"/>
      <c r="M117" s="238"/>
      <c r="N117" s="238"/>
      <c r="O117" s="238"/>
      <c r="P117" s="238"/>
      <c r="Q117" s="238"/>
      <c r="R117" s="238"/>
      <c r="S117" s="238"/>
      <c r="T117" s="238"/>
      <c r="U117" s="238"/>
      <c r="V117" s="238"/>
      <c r="W117" s="238"/>
      <c r="X117" s="238"/>
      <c r="Y117" s="238"/>
      <c r="Z117" s="238"/>
      <c r="AA117" s="238"/>
      <c r="AB117" s="238"/>
      <c r="AC117" s="238"/>
      <c r="AD117" s="238"/>
      <c r="AE117" s="238"/>
      <c r="AF117" s="238"/>
      <c r="AG117" s="238"/>
      <c r="AH117" s="238"/>
      <c r="AI117" s="238"/>
      <c r="AJ117" s="238"/>
      <c r="AK117" s="238"/>
      <c r="AL117" s="238"/>
      <c r="AM117" s="238"/>
      <c r="AN117" s="238"/>
      <c r="AO117" s="238"/>
    </row>
    <row r="118" spans="1:41">
      <c r="A118" s="238"/>
      <c r="B118" s="238"/>
      <c r="C118" s="238"/>
      <c r="D118" s="238"/>
      <c r="E118" s="238"/>
      <c r="F118" s="238"/>
      <c r="G118" s="238"/>
      <c r="H118" s="238"/>
      <c r="I118" s="238"/>
      <c r="J118" s="238"/>
      <c r="K118" s="238"/>
      <c r="L118" s="238"/>
      <c r="M118" s="238"/>
      <c r="N118" s="238"/>
      <c r="O118" s="238"/>
      <c r="P118" s="238"/>
      <c r="Q118" s="238"/>
      <c r="R118" s="238"/>
      <c r="S118" s="238"/>
      <c r="T118" s="238"/>
      <c r="U118" s="238"/>
      <c r="V118" s="238"/>
      <c r="W118" s="238"/>
      <c r="X118" s="238"/>
      <c r="Y118" s="238"/>
      <c r="Z118" s="238"/>
      <c r="AA118" s="238"/>
      <c r="AB118" s="238"/>
      <c r="AC118" s="238"/>
      <c r="AD118" s="238"/>
      <c r="AE118" s="238"/>
      <c r="AF118" s="238"/>
      <c r="AG118" s="238"/>
      <c r="AH118" s="238"/>
      <c r="AI118" s="238"/>
      <c r="AJ118" s="238"/>
      <c r="AK118" s="238"/>
      <c r="AL118" s="238"/>
      <c r="AM118" s="238"/>
      <c r="AN118" s="238"/>
      <c r="AO118" s="238"/>
    </row>
    <row r="119" spans="1:41">
      <c r="A119" s="238"/>
      <c r="B119" s="238"/>
      <c r="C119" s="238"/>
      <c r="D119" s="238"/>
      <c r="E119" s="238"/>
      <c r="F119" s="238"/>
      <c r="G119" s="238"/>
      <c r="H119" s="238"/>
      <c r="I119" s="238"/>
      <c r="J119" s="238"/>
      <c r="K119" s="238"/>
      <c r="L119" s="238"/>
      <c r="M119" s="238"/>
      <c r="N119" s="238"/>
      <c r="O119" s="238"/>
      <c r="P119" s="238"/>
      <c r="Q119" s="238"/>
      <c r="R119" s="238"/>
      <c r="S119" s="238"/>
      <c r="T119" s="238"/>
      <c r="U119" s="238"/>
      <c r="V119" s="238"/>
      <c r="W119" s="238"/>
      <c r="X119" s="238"/>
      <c r="Y119" s="238"/>
      <c r="Z119" s="238"/>
      <c r="AA119" s="238"/>
      <c r="AB119" s="238"/>
      <c r="AC119" s="238"/>
      <c r="AD119" s="238"/>
      <c r="AE119" s="238"/>
      <c r="AF119" s="238"/>
      <c r="AG119" s="238"/>
      <c r="AH119" s="238"/>
      <c r="AI119" s="238"/>
      <c r="AJ119" s="238"/>
      <c r="AK119" s="238"/>
      <c r="AL119" s="238"/>
      <c r="AM119" s="238"/>
      <c r="AN119" s="238"/>
      <c r="AO119" s="238"/>
    </row>
    <row r="120" spans="1:41">
      <c r="A120" s="238"/>
      <c r="B120" s="238"/>
      <c r="C120" s="238"/>
      <c r="D120" s="238"/>
      <c r="E120" s="238"/>
      <c r="F120" s="238"/>
      <c r="G120" s="238"/>
      <c r="H120" s="238"/>
      <c r="I120" s="238"/>
      <c r="J120" s="238"/>
      <c r="K120" s="238"/>
      <c r="L120" s="238"/>
      <c r="M120" s="238"/>
      <c r="N120" s="238"/>
      <c r="O120" s="238"/>
      <c r="P120" s="238"/>
      <c r="Q120" s="238"/>
      <c r="R120" s="238"/>
      <c r="S120" s="238"/>
      <c r="T120" s="238"/>
      <c r="U120" s="238"/>
      <c r="V120" s="238"/>
      <c r="W120" s="238"/>
      <c r="X120" s="238"/>
      <c r="Y120" s="238"/>
      <c r="Z120" s="238"/>
      <c r="AA120" s="238"/>
      <c r="AB120" s="238"/>
      <c r="AC120" s="238"/>
      <c r="AD120" s="238"/>
      <c r="AE120" s="238"/>
      <c r="AF120" s="238"/>
      <c r="AG120" s="238"/>
      <c r="AH120" s="238"/>
      <c r="AI120" s="238"/>
      <c r="AJ120" s="238"/>
      <c r="AK120" s="238"/>
      <c r="AL120" s="238"/>
      <c r="AM120" s="238"/>
      <c r="AN120" s="238"/>
      <c r="AO120" s="238"/>
    </row>
    <row r="121" spans="1:41">
      <c r="A121" s="238"/>
      <c r="B121" s="238"/>
      <c r="C121" s="238"/>
      <c r="D121" s="238"/>
      <c r="E121" s="238"/>
      <c r="F121" s="238"/>
      <c r="G121" s="238"/>
      <c r="H121" s="238"/>
      <c r="I121" s="238"/>
      <c r="J121" s="238"/>
      <c r="K121" s="238"/>
      <c r="L121" s="238"/>
      <c r="M121" s="238"/>
      <c r="N121" s="238"/>
      <c r="O121" s="238"/>
      <c r="P121" s="238"/>
      <c r="Q121" s="238"/>
      <c r="R121" s="238"/>
      <c r="S121" s="238"/>
      <c r="T121" s="238"/>
      <c r="U121" s="238"/>
      <c r="V121" s="238"/>
      <c r="W121" s="238"/>
      <c r="X121" s="238"/>
      <c r="Y121" s="238"/>
      <c r="Z121" s="238"/>
      <c r="AA121" s="238"/>
      <c r="AB121" s="238"/>
      <c r="AC121" s="238"/>
      <c r="AD121" s="238"/>
      <c r="AE121" s="238"/>
      <c r="AF121" s="238"/>
      <c r="AG121" s="238"/>
      <c r="AH121" s="238"/>
      <c r="AI121" s="238"/>
      <c r="AJ121" s="238"/>
      <c r="AK121" s="238"/>
      <c r="AL121" s="238"/>
      <c r="AM121" s="238"/>
      <c r="AN121" s="238"/>
      <c r="AO121" s="238"/>
    </row>
    <row r="122" spans="1:41">
      <c r="A122" s="238"/>
      <c r="B122" s="238"/>
      <c r="C122" s="238"/>
      <c r="D122" s="238"/>
      <c r="E122" s="238"/>
      <c r="F122" s="238"/>
      <c r="G122" s="238"/>
      <c r="H122" s="238"/>
      <c r="I122" s="238"/>
      <c r="J122" s="238"/>
      <c r="K122" s="238"/>
      <c r="L122" s="238"/>
      <c r="M122" s="238"/>
      <c r="N122" s="238"/>
      <c r="O122" s="238"/>
      <c r="P122" s="238"/>
      <c r="Q122" s="238"/>
      <c r="R122" s="238"/>
      <c r="S122" s="238"/>
      <c r="T122" s="238"/>
      <c r="U122" s="238"/>
      <c r="V122" s="238"/>
      <c r="W122" s="238"/>
      <c r="X122" s="238"/>
      <c r="Y122" s="238"/>
      <c r="Z122" s="238"/>
      <c r="AA122" s="238"/>
      <c r="AB122" s="238"/>
      <c r="AC122" s="238"/>
      <c r="AD122" s="238"/>
      <c r="AE122" s="238"/>
      <c r="AF122" s="238"/>
      <c r="AG122" s="238"/>
      <c r="AH122" s="238"/>
      <c r="AI122" s="238"/>
      <c r="AJ122" s="238"/>
      <c r="AK122" s="238"/>
      <c r="AL122" s="238"/>
      <c r="AM122" s="238"/>
      <c r="AN122" s="238"/>
      <c r="AO122" s="238"/>
    </row>
    <row r="123" spans="1:41">
      <c r="A123" s="238"/>
      <c r="B123" s="238"/>
      <c r="C123" s="238"/>
      <c r="D123" s="238"/>
      <c r="E123" s="238"/>
      <c r="F123" s="238"/>
      <c r="G123" s="238"/>
      <c r="H123" s="238"/>
      <c r="I123" s="238"/>
      <c r="J123" s="238"/>
      <c r="K123" s="238"/>
      <c r="L123" s="238"/>
      <c r="M123" s="238"/>
      <c r="N123" s="238"/>
      <c r="O123" s="238"/>
      <c r="P123" s="238"/>
      <c r="Q123" s="238"/>
      <c r="R123" s="238"/>
      <c r="S123" s="238"/>
      <c r="T123" s="238"/>
      <c r="U123" s="238"/>
      <c r="V123" s="238"/>
      <c r="W123" s="238"/>
      <c r="X123" s="238"/>
      <c r="Y123" s="238"/>
      <c r="Z123" s="238"/>
      <c r="AA123" s="238"/>
      <c r="AB123" s="238"/>
      <c r="AC123" s="238"/>
      <c r="AD123" s="238"/>
      <c r="AE123" s="238"/>
      <c r="AF123" s="238"/>
      <c r="AG123" s="238"/>
      <c r="AH123" s="238"/>
      <c r="AI123" s="238"/>
      <c r="AJ123" s="238"/>
      <c r="AK123" s="238"/>
      <c r="AL123" s="238"/>
      <c r="AM123" s="238"/>
      <c r="AN123" s="238"/>
      <c r="AO123" s="238"/>
    </row>
    <row r="124" spans="1:41">
      <c r="A124" s="238"/>
      <c r="B124" s="238"/>
      <c r="C124" s="238"/>
      <c r="D124" s="238"/>
      <c r="E124" s="238"/>
      <c r="F124" s="238"/>
      <c r="G124" s="238"/>
      <c r="H124" s="238"/>
      <c r="I124" s="238"/>
      <c r="J124" s="238"/>
      <c r="K124" s="238"/>
      <c r="L124" s="238"/>
      <c r="M124" s="238"/>
      <c r="N124" s="238"/>
      <c r="O124" s="238"/>
      <c r="P124" s="238"/>
      <c r="Q124" s="238"/>
      <c r="R124" s="238"/>
      <c r="S124" s="238"/>
      <c r="T124" s="238"/>
      <c r="U124" s="238"/>
      <c r="V124" s="238"/>
      <c r="W124" s="238"/>
      <c r="X124" s="238"/>
      <c r="Y124" s="238"/>
      <c r="Z124" s="238"/>
      <c r="AA124" s="238"/>
      <c r="AB124" s="238"/>
      <c r="AC124" s="238"/>
      <c r="AD124" s="238"/>
      <c r="AE124" s="238"/>
      <c r="AF124" s="238"/>
      <c r="AG124" s="238"/>
      <c r="AH124" s="238"/>
      <c r="AI124" s="238"/>
      <c r="AJ124" s="238"/>
      <c r="AK124" s="238"/>
      <c r="AL124" s="238"/>
      <c r="AM124" s="238"/>
      <c r="AN124" s="238"/>
      <c r="AO124" s="238"/>
    </row>
    <row r="125" spans="1:41">
      <c r="A125" s="238"/>
      <c r="B125" s="238"/>
      <c r="C125" s="238"/>
      <c r="D125" s="238"/>
      <c r="E125" s="238"/>
      <c r="F125" s="238"/>
      <c r="G125" s="238"/>
      <c r="H125" s="238"/>
      <c r="I125" s="238"/>
      <c r="J125" s="238"/>
      <c r="K125" s="238"/>
      <c r="L125" s="238"/>
      <c r="M125" s="238"/>
      <c r="N125" s="238"/>
      <c r="O125" s="238"/>
      <c r="P125" s="238"/>
      <c r="Q125" s="238"/>
      <c r="R125" s="238"/>
      <c r="S125" s="238"/>
      <c r="T125" s="238"/>
      <c r="U125" s="238"/>
      <c r="V125" s="238"/>
      <c r="W125" s="238"/>
      <c r="X125" s="238"/>
      <c r="Y125" s="238"/>
      <c r="Z125" s="238"/>
      <c r="AA125" s="238"/>
      <c r="AB125" s="238"/>
      <c r="AC125" s="238"/>
      <c r="AD125" s="238"/>
      <c r="AE125" s="238"/>
      <c r="AF125" s="238"/>
      <c r="AG125" s="238"/>
      <c r="AH125" s="238"/>
      <c r="AI125" s="238"/>
      <c r="AJ125" s="238"/>
      <c r="AK125" s="238"/>
      <c r="AL125" s="238"/>
      <c r="AM125" s="238"/>
      <c r="AN125" s="238"/>
      <c r="AO125" s="238"/>
    </row>
    <row r="126" spans="1:41">
      <c r="A126" s="238"/>
      <c r="B126" s="238"/>
      <c r="C126" s="238"/>
      <c r="D126" s="238"/>
      <c r="E126" s="238"/>
      <c r="F126" s="238"/>
      <c r="G126" s="238"/>
      <c r="H126" s="238"/>
      <c r="I126" s="238"/>
      <c r="J126" s="238"/>
      <c r="K126" s="238"/>
      <c r="L126" s="238"/>
      <c r="M126" s="238"/>
      <c r="N126" s="238"/>
      <c r="O126" s="238"/>
      <c r="P126" s="238"/>
      <c r="Q126" s="238"/>
      <c r="R126" s="238"/>
      <c r="S126" s="238"/>
      <c r="T126" s="238"/>
      <c r="U126" s="238"/>
      <c r="V126" s="238"/>
      <c r="W126" s="238"/>
      <c r="X126" s="238"/>
      <c r="Y126" s="238"/>
      <c r="Z126" s="238"/>
      <c r="AA126" s="238"/>
      <c r="AB126" s="238"/>
      <c r="AC126" s="238"/>
      <c r="AD126" s="238"/>
      <c r="AE126" s="238"/>
      <c r="AF126" s="238"/>
      <c r="AG126" s="238"/>
      <c r="AH126" s="238"/>
      <c r="AI126" s="238"/>
      <c r="AJ126" s="238"/>
      <c r="AK126" s="238"/>
      <c r="AL126" s="238"/>
      <c r="AM126" s="238"/>
      <c r="AN126" s="238"/>
      <c r="AO126" s="238"/>
    </row>
    <row r="127" spans="1:41">
      <c r="A127" s="238"/>
      <c r="B127" s="238"/>
      <c r="C127" s="238"/>
      <c r="D127" s="238"/>
      <c r="E127" s="238"/>
      <c r="F127" s="238"/>
      <c r="G127" s="238"/>
      <c r="H127" s="238"/>
      <c r="I127" s="238"/>
      <c r="J127" s="238"/>
      <c r="K127" s="238"/>
      <c r="L127" s="238"/>
      <c r="M127" s="238"/>
      <c r="N127" s="238"/>
      <c r="O127" s="238"/>
      <c r="P127" s="238"/>
      <c r="Q127" s="238"/>
      <c r="R127" s="238"/>
      <c r="S127" s="238"/>
      <c r="T127" s="238"/>
      <c r="U127" s="238"/>
      <c r="V127" s="238"/>
      <c r="W127" s="238"/>
      <c r="X127" s="238"/>
      <c r="Y127" s="238"/>
      <c r="Z127" s="238"/>
      <c r="AA127" s="238"/>
      <c r="AB127" s="238"/>
      <c r="AC127" s="238"/>
      <c r="AD127" s="238"/>
      <c r="AE127" s="238"/>
      <c r="AF127" s="238"/>
      <c r="AG127" s="238"/>
      <c r="AH127" s="238"/>
      <c r="AI127" s="238"/>
      <c r="AJ127" s="238"/>
      <c r="AK127" s="238"/>
      <c r="AL127" s="238"/>
      <c r="AM127" s="238"/>
      <c r="AN127" s="238"/>
      <c r="AO127" s="238"/>
    </row>
    <row r="128" spans="1:41">
      <c r="A128" s="238"/>
      <c r="B128" s="238"/>
      <c r="C128" s="238"/>
      <c r="D128" s="238"/>
      <c r="E128" s="238"/>
      <c r="F128" s="238"/>
      <c r="G128" s="238"/>
      <c r="H128" s="238"/>
      <c r="I128" s="238"/>
      <c r="J128" s="238"/>
      <c r="K128" s="238"/>
      <c r="L128" s="238"/>
      <c r="M128" s="238"/>
      <c r="N128" s="238"/>
      <c r="O128" s="238"/>
      <c r="P128" s="238"/>
      <c r="Q128" s="238"/>
      <c r="R128" s="238"/>
      <c r="S128" s="238"/>
      <c r="T128" s="238"/>
      <c r="U128" s="238"/>
      <c r="V128" s="238"/>
      <c r="W128" s="238"/>
      <c r="X128" s="238"/>
      <c r="Y128" s="238"/>
      <c r="Z128" s="238"/>
      <c r="AA128" s="238"/>
      <c r="AB128" s="238"/>
      <c r="AC128" s="238"/>
      <c r="AD128" s="238"/>
      <c r="AE128" s="238"/>
      <c r="AF128" s="238"/>
      <c r="AG128" s="238"/>
      <c r="AH128" s="238"/>
      <c r="AI128" s="238"/>
      <c r="AJ128" s="238"/>
      <c r="AK128" s="238"/>
      <c r="AL128" s="238"/>
      <c r="AM128" s="238"/>
      <c r="AN128" s="238"/>
      <c r="AO128" s="238"/>
    </row>
    <row r="129" spans="1:41">
      <c r="A129" s="238"/>
      <c r="B129" s="238"/>
      <c r="C129" s="238"/>
      <c r="D129" s="238"/>
      <c r="E129" s="238"/>
      <c r="F129" s="238"/>
      <c r="G129" s="238"/>
      <c r="H129" s="238"/>
      <c r="I129" s="238"/>
      <c r="J129" s="238"/>
      <c r="K129" s="238"/>
      <c r="L129" s="238"/>
      <c r="M129" s="238"/>
      <c r="N129" s="238"/>
      <c r="O129" s="238"/>
      <c r="P129" s="238"/>
      <c r="Q129" s="238"/>
      <c r="R129" s="238"/>
      <c r="S129" s="238"/>
      <c r="T129" s="238"/>
      <c r="U129" s="238"/>
      <c r="V129" s="238"/>
      <c r="W129" s="238"/>
      <c r="X129" s="238"/>
      <c r="Y129" s="238"/>
      <c r="Z129" s="238"/>
      <c r="AA129" s="238"/>
      <c r="AB129" s="238"/>
      <c r="AC129" s="238"/>
      <c r="AD129" s="238"/>
      <c r="AE129" s="238"/>
      <c r="AF129" s="238"/>
      <c r="AG129" s="238"/>
      <c r="AH129" s="238"/>
      <c r="AI129" s="238"/>
      <c r="AJ129" s="238"/>
      <c r="AK129" s="238"/>
      <c r="AL129" s="238"/>
      <c r="AM129" s="238"/>
      <c r="AN129" s="238"/>
      <c r="AO129" s="238"/>
    </row>
    <row r="130" spans="1:41">
      <c r="A130" s="238"/>
      <c r="B130" s="238"/>
      <c r="C130" s="238"/>
      <c r="D130" s="238"/>
      <c r="E130" s="238"/>
      <c r="F130" s="238"/>
      <c r="G130" s="238"/>
      <c r="H130" s="238"/>
      <c r="I130" s="238"/>
      <c r="J130" s="238"/>
      <c r="K130" s="238"/>
      <c r="L130" s="238"/>
      <c r="M130" s="238"/>
      <c r="N130" s="238"/>
      <c r="O130" s="238"/>
      <c r="P130" s="238"/>
      <c r="Q130" s="238"/>
      <c r="R130" s="238"/>
      <c r="S130" s="238"/>
      <c r="T130" s="238"/>
      <c r="U130" s="238"/>
      <c r="V130" s="238"/>
      <c r="W130" s="238"/>
      <c r="X130" s="238"/>
      <c r="Y130" s="238"/>
      <c r="Z130" s="238"/>
      <c r="AA130" s="238"/>
      <c r="AB130" s="238"/>
      <c r="AC130" s="238"/>
      <c r="AD130" s="238"/>
      <c r="AE130" s="238"/>
      <c r="AF130" s="238"/>
      <c r="AG130" s="238"/>
      <c r="AH130" s="238"/>
      <c r="AI130" s="238"/>
      <c r="AJ130" s="238"/>
      <c r="AK130" s="238"/>
      <c r="AL130" s="238"/>
      <c r="AM130" s="238"/>
      <c r="AN130" s="238"/>
      <c r="AO130" s="238"/>
    </row>
    <row r="131" spans="1:41">
      <c r="A131" s="238"/>
      <c r="B131" s="238"/>
      <c r="C131" s="238"/>
      <c r="D131" s="238"/>
      <c r="E131" s="238"/>
      <c r="F131" s="238"/>
      <c r="G131" s="238"/>
      <c r="H131" s="238"/>
      <c r="I131" s="238"/>
      <c r="J131" s="238"/>
      <c r="K131" s="238"/>
      <c r="L131" s="238"/>
      <c r="M131" s="238"/>
      <c r="N131" s="238"/>
      <c r="O131" s="238"/>
      <c r="P131" s="238"/>
      <c r="Q131" s="238"/>
      <c r="R131" s="238"/>
      <c r="S131" s="238"/>
      <c r="T131" s="238"/>
      <c r="U131" s="238"/>
      <c r="V131" s="238"/>
      <c r="W131" s="238"/>
      <c r="X131" s="238"/>
      <c r="Y131" s="238"/>
      <c r="Z131" s="238"/>
      <c r="AA131" s="238"/>
      <c r="AB131" s="238"/>
      <c r="AC131" s="238"/>
      <c r="AD131" s="238"/>
      <c r="AE131" s="238"/>
      <c r="AF131" s="238"/>
      <c r="AG131" s="238"/>
      <c r="AH131" s="238"/>
      <c r="AI131" s="238"/>
      <c r="AJ131" s="238"/>
      <c r="AK131" s="238"/>
      <c r="AL131" s="238"/>
      <c r="AM131" s="238"/>
      <c r="AN131" s="238"/>
      <c r="AO131" s="238"/>
    </row>
    <row r="132" spans="1:41">
      <c r="A132" s="238"/>
      <c r="B132" s="238"/>
      <c r="C132" s="238"/>
      <c r="D132" s="238"/>
      <c r="E132" s="238"/>
      <c r="F132" s="238"/>
      <c r="G132" s="238"/>
      <c r="H132" s="238"/>
      <c r="I132" s="238"/>
      <c r="J132" s="238"/>
      <c r="K132" s="238"/>
      <c r="L132" s="238"/>
      <c r="M132" s="238"/>
      <c r="N132" s="238"/>
      <c r="O132" s="238"/>
      <c r="P132" s="238"/>
      <c r="Q132" s="238"/>
      <c r="R132" s="238"/>
      <c r="S132" s="238"/>
      <c r="T132" s="238"/>
      <c r="U132" s="238"/>
      <c r="V132" s="238"/>
      <c r="W132" s="238"/>
      <c r="X132" s="238"/>
      <c r="Y132" s="238"/>
      <c r="Z132" s="238"/>
      <c r="AA132" s="238"/>
      <c r="AB132" s="238"/>
      <c r="AC132" s="238"/>
      <c r="AD132" s="238"/>
      <c r="AE132" s="238"/>
      <c r="AF132" s="238"/>
      <c r="AG132" s="238"/>
      <c r="AH132" s="238"/>
      <c r="AI132" s="238"/>
      <c r="AJ132" s="238"/>
      <c r="AK132" s="238"/>
      <c r="AL132" s="238"/>
      <c r="AM132" s="238"/>
      <c r="AN132" s="238"/>
      <c r="AO132" s="238"/>
    </row>
    <row r="133" spans="1:41">
      <c r="A133" s="238"/>
      <c r="B133" s="238"/>
      <c r="C133" s="238"/>
      <c r="D133" s="238"/>
      <c r="E133" s="238"/>
      <c r="F133" s="238"/>
      <c r="G133" s="238"/>
      <c r="H133" s="238"/>
      <c r="I133" s="238"/>
      <c r="J133" s="238"/>
      <c r="K133" s="238"/>
      <c r="L133" s="238"/>
      <c r="M133" s="238"/>
      <c r="N133" s="238"/>
      <c r="O133" s="238"/>
      <c r="P133" s="238"/>
      <c r="Q133" s="238"/>
      <c r="R133" s="238"/>
      <c r="S133" s="238"/>
      <c r="T133" s="238"/>
      <c r="U133" s="238"/>
      <c r="V133" s="238"/>
      <c r="W133" s="238"/>
      <c r="X133" s="238"/>
      <c r="Y133" s="238"/>
      <c r="Z133" s="238"/>
      <c r="AA133" s="238"/>
      <c r="AB133" s="238"/>
      <c r="AC133" s="238"/>
      <c r="AD133" s="238"/>
      <c r="AE133" s="238"/>
      <c r="AF133" s="238"/>
      <c r="AG133" s="238"/>
      <c r="AH133" s="238"/>
      <c r="AI133" s="238"/>
      <c r="AJ133" s="238"/>
      <c r="AK133" s="238"/>
      <c r="AL133" s="238"/>
      <c r="AM133" s="238"/>
      <c r="AN133" s="238"/>
      <c r="AO133" s="238"/>
    </row>
    <row r="134" spans="1:41">
      <c r="A134" s="238"/>
      <c r="B134" s="238"/>
      <c r="C134" s="238"/>
      <c r="D134" s="238"/>
      <c r="E134" s="238"/>
      <c r="F134" s="238"/>
      <c r="G134" s="238"/>
      <c r="H134" s="238"/>
      <c r="I134" s="238"/>
      <c r="J134" s="238"/>
      <c r="K134" s="238"/>
      <c r="L134" s="238"/>
      <c r="M134" s="238"/>
      <c r="N134" s="238"/>
      <c r="O134" s="238"/>
      <c r="P134" s="238"/>
      <c r="Q134" s="238"/>
      <c r="R134" s="238"/>
      <c r="S134" s="238"/>
      <c r="T134" s="238"/>
      <c r="U134" s="238"/>
      <c r="V134" s="238"/>
      <c r="W134" s="238"/>
      <c r="X134" s="238"/>
      <c r="Y134" s="238"/>
      <c r="Z134" s="238"/>
      <c r="AA134" s="238"/>
      <c r="AB134" s="238"/>
      <c r="AC134" s="238"/>
      <c r="AD134" s="238"/>
      <c r="AE134" s="238"/>
      <c r="AF134" s="238"/>
      <c r="AG134" s="238"/>
      <c r="AH134" s="238"/>
      <c r="AI134" s="238"/>
      <c r="AJ134" s="238"/>
      <c r="AK134" s="238"/>
      <c r="AL134" s="238"/>
      <c r="AM134" s="238"/>
      <c r="AN134" s="238"/>
      <c r="AO134" s="238"/>
    </row>
    <row r="135" spans="1:41">
      <c r="A135" s="238"/>
      <c r="B135" s="238"/>
      <c r="C135" s="238"/>
      <c r="D135" s="238"/>
      <c r="E135" s="238"/>
      <c r="F135" s="238"/>
      <c r="G135" s="238"/>
      <c r="H135" s="238"/>
      <c r="I135" s="238"/>
      <c r="J135" s="238"/>
      <c r="K135" s="238"/>
      <c r="L135" s="238"/>
      <c r="M135" s="238"/>
      <c r="N135" s="238"/>
      <c r="O135" s="238"/>
      <c r="P135" s="238"/>
      <c r="Q135" s="238"/>
      <c r="R135" s="238"/>
      <c r="S135" s="238"/>
      <c r="T135" s="238"/>
      <c r="U135" s="238"/>
      <c r="V135" s="238"/>
      <c r="W135" s="238"/>
      <c r="X135" s="238"/>
      <c r="Y135" s="238"/>
      <c r="Z135" s="238"/>
      <c r="AA135" s="238"/>
      <c r="AB135" s="238"/>
      <c r="AC135" s="238"/>
      <c r="AD135" s="238"/>
      <c r="AE135" s="238"/>
      <c r="AF135" s="238"/>
      <c r="AG135" s="238"/>
      <c r="AH135" s="238"/>
      <c r="AI135" s="238"/>
      <c r="AJ135" s="238"/>
      <c r="AK135" s="238"/>
      <c r="AL135" s="238"/>
      <c r="AM135" s="238"/>
      <c r="AN135" s="238"/>
      <c r="AO135" s="238"/>
    </row>
    <row r="136" spans="1:41">
      <c r="A136" s="238"/>
      <c r="B136" s="238"/>
      <c r="C136" s="238"/>
      <c r="D136" s="238"/>
      <c r="E136" s="238"/>
      <c r="F136" s="238"/>
      <c r="G136" s="238"/>
      <c r="H136" s="238"/>
      <c r="I136" s="238"/>
      <c r="J136" s="238"/>
      <c r="K136" s="238"/>
      <c r="L136" s="238"/>
      <c r="M136" s="238"/>
      <c r="N136" s="238"/>
      <c r="O136" s="238"/>
      <c r="P136" s="238"/>
      <c r="Q136" s="238"/>
      <c r="R136" s="238"/>
      <c r="S136" s="238"/>
      <c r="T136" s="238"/>
      <c r="U136" s="238"/>
      <c r="V136" s="238"/>
      <c r="W136" s="238"/>
      <c r="X136" s="238"/>
      <c r="Y136" s="238"/>
      <c r="Z136" s="238"/>
      <c r="AA136" s="238"/>
      <c r="AB136" s="238"/>
      <c r="AC136" s="238"/>
      <c r="AD136" s="238"/>
      <c r="AE136" s="238"/>
      <c r="AF136" s="238"/>
      <c r="AG136" s="238"/>
      <c r="AH136" s="238"/>
      <c r="AI136" s="238"/>
      <c r="AJ136" s="238"/>
      <c r="AK136" s="238"/>
      <c r="AL136" s="238"/>
      <c r="AM136" s="238"/>
      <c r="AN136" s="238"/>
      <c r="AO136" s="238"/>
    </row>
    <row r="137" spans="1:41">
      <c r="A137" s="238"/>
      <c r="B137" s="238"/>
      <c r="C137" s="238"/>
      <c r="D137" s="238"/>
      <c r="E137" s="238"/>
      <c r="F137" s="238"/>
      <c r="G137" s="238"/>
      <c r="H137" s="238"/>
      <c r="I137" s="238"/>
      <c r="J137" s="238"/>
      <c r="K137" s="238"/>
      <c r="L137" s="238"/>
      <c r="M137" s="238"/>
      <c r="N137" s="238"/>
      <c r="O137" s="238"/>
      <c r="P137" s="238"/>
      <c r="Q137" s="238"/>
      <c r="R137" s="238"/>
      <c r="S137" s="238"/>
      <c r="T137" s="238"/>
      <c r="U137" s="238"/>
      <c r="V137" s="238"/>
      <c r="W137" s="238"/>
      <c r="X137" s="238"/>
      <c r="Y137" s="238"/>
      <c r="Z137" s="238"/>
      <c r="AA137" s="238"/>
      <c r="AB137" s="238"/>
      <c r="AC137" s="238"/>
      <c r="AD137" s="238"/>
      <c r="AE137" s="238"/>
      <c r="AF137" s="238"/>
      <c r="AG137" s="238"/>
      <c r="AH137" s="238"/>
      <c r="AI137" s="238"/>
      <c r="AJ137" s="238"/>
      <c r="AK137" s="238"/>
      <c r="AL137" s="238"/>
      <c r="AM137" s="238"/>
      <c r="AN137" s="238"/>
      <c r="AO137" s="238"/>
    </row>
    <row r="138" spans="1:41">
      <c r="A138" s="238"/>
      <c r="B138" s="238"/>
      <c r="C138" s="238"/>
      <c r="D138" s="238"/>
      <c r="E138" s="238"/>
      <c r="F138" s="238"/>
      <c r="G138" s="238"/>
      <c r="H138" s="238"/>
      <c r="I138" s="238"/>
      <c r="J138" s="238"/>
      <c r="K138" s="238"/>
      <c r="L138" s="238"/>
      <c r="M138" s="238"/>
      <c r="N138" s="238"/>
      <c r="O138" s="238"/>
      <c r="P138" s="238"/>
      <c r="Q138" s="238"/>
      <c r="R138" s="238"/>
      <c r="S138" s="238"/>
      <c r="T138" s="238"/>
      <c r="U138" s="238"/>
      <c r="V138" s="238"/>
      <c r="W138" s="238"/>
      <c r="X138" s="238"/>
      <c r="Y138" s="238"/>
      <c r="Z138" s="238"/>
      <c r="AA138" s="238"/>
      <c r="AB138" s="238"/>
      <c r="AC138" s="238"/>
      <c r="AD138" s="238"/>
      <c r="AE138" s="238"/>
      <c r="AF138" s="238"/>
      <c r="AG138" s="238"/>
      <c r="AH138" s="238"/>
      <c r="AI138" s="238"/>
      <c r="AJ138" s="238"/>
      <c r="AK138" s="238"/>
      <c r="AL138" s="238"/>
      <c r="AM138" s="238"/>
      <c r="AN138" s="238"/>
      <c r="AO138" s="238"/>
    </row>
    <row r="139" spans="1:41">
      <c r="A139" s="238"/>
      <c r="B139" s="238"/>
      <c r="C139" s="238"/>
      <c r="D139" s="238"/>
      <c r="E139" s="238"/>
      <c r="F139" s="238"/>
      <c r="G139" s="238"/>
      <c r="H139" s="238"/>
      <c r="I139" s="238"/>
      <c r="J139" s="238"/>
      <c r="K139" s="238"/>
      <c r="L139" s="238"/>
      <c r="M139" s="238"/>
      <c r="N139" s="238"/>
      <c r="O139" s="238"/>
      <c r="P139" s="238"/>
      <c r="Q139" s="238"/>
      <c r="R139" s="238"/>
      <c r="S139" s="238"/>
      <c r="T139" s="238"/>
      <c r="U139" s="238"/>
      <c r="V139" s="238"/>
      <c r="W139" s="238"/>
      <c r="X139" s="238"/>
      <c r="Y139" s="238"/>
      <c r="Z139" s="238"/>
      <c r="AA139" s="238"/>
      <c r="AB139" s="238"/>
      <c r="AC139" s="238"/>
      <c r="AD139" s="238"/>
      <c r="AE139" s="238"/>
      <c r="AF139" s="238"/>
      <c r="AG139" s="238"/>
      <c r="AH139" s="238"/>
      <c r="AI139" s="238"/>
      <c r="AJ139" s="238"/>
      <c r="AK139" s="238"/>
      <c r="AL139" s="238"/>
      <c r="AM139" s="238"/>
      <c r="AN139" s="238"/>
      <c r="AO139" s="238"/>
    </row>
    <row r="140" spans="1:41">
      <c r="A140" s="238"/>
      <c r="B140" s="238"/>
      <c r="C140" s="238"/>
      <c r="D140" s="238"/>
      <c r="E140" s="238"/>
      <c r="F140" s="238"/>
      <c r="G140" s="238"/>
      <c r="H140" s="238"/>
      <c r="I140" s="238"/>
      <c r="J140" s="238"/>
      <c r="K140" s="238"/>
      <c r="L140" s="238"/>
      <c r="M140" s="238"/>
      <c r="N140" s="238"/>
      <c r="O140" s="238"/>
      <c r="P140" s="238"/>
      <c r="Q140" s="238"/>
      <c r="R140" s="238"/>
      <c r="S140" s="238"/>
      <c r="T140" s="238"/>
      <c r="U140" s="238"/>
      <c r="V140" s="238"/>
      <c r="W140" s="238"/>
      <c r="X140" s="238"/>
      <c r="Y140" s="238"/>
      <c r="Z140" s="238"/>
      <c r="AA140" s="238"/>
      <c r="AB140" s="238"/>
      <c r="AC140" s="238"/>
      <c r="AD140" s="238"/>
      <c r="AE140" s="238"/>
      <c r="AF140" s="238"/>
      <c r="AG140" s="238"/>
      <c r="AH140" s="238"/>
      <c r="AI140" s="238"/>
      <c r="AJ140" s="238"/>
      <c r="AK140" s="238"/>
      <c r="AL140" s="238"/>
      <c r="AM140" s="238"/>
      <c r="AN140" s="238"/>
      <c r="AO140" s="238"/>
    </row>
    <row r="141" spans="1:41" ht="13.5" customHeight="1">
      <c r="A141" s="238"/>
      <c r="B141" s="238"/>
      <c r="C141" s="238"/>
      <c r="D141" s="238"/>
      <c r="E141" s="238"/>
      <c r="F141" s="238"/>
      <c r="G141" s="238"/>
      <c r="H141" s="238"/>
      <c r="I141" s="238"/>
      <c r="J141" s="238"/>
      <c r="K141" s="238"/>
      <c r="L141" s="238"/>
      <c r="M141" s="238"/>
      <c r="N141" s="238"/>
      <c r="O141" s="238"/>
      <c r="P141" s="238"/>
      <c r="Q141" s="238"/>
      <c r="R141" s="238"/>
      <c r="S141" s="238"/>
      <c r="T141" s="238"/>
      <c r="U141" s="238"/>
      <c r="V141" s="238"/>
      <c r="W141" s="238"/>
      <c r="X141" s="238"/>
      <c r="Y141" s="238"/>
      <c r="Z141" s="238"/>
      <c r="AA141" s="238"/>
      <c r="AB141" s="238"/>
      <c r="AC141" s="238"/>
      <c r="AD141" s="238"/>
      <c r="AE141" s="238"/>
      <c r="AF141" s="238"/>
      <c r="AG141" s="238"/>
      <c r="AH141" s="238"/>
      <c r="AI141" s="238"/>
      <c r="AJ141" s="238"/>
      <c r="AK141" s="238"/>
      <c r="AL141" s="238"/>
      <c r="AM141" s="238"/>
      <c r="AN141" s="238"/>
      <c r="AO141" s="238"/>
    </row>
    <row r="142" spans="1:41">
      <c r="A142" s="238"/>
      <c r="B142" s="238"/>
      <c r="C142" s="238"/>
      <c r="D142" s="238"/>
      <c r="E142" s="238"/>
      <c r="F142" s="238"/>
      <c r="G142" s="238"/>
      <c r="H142" s="238"/>
      <c r="I142" s="238"/>
      <c r="J142" s="238"/>
      <c r="K142" s="238"/>
      <c r="L142" s="238"/>
      <c r="M142" s="238"/>
      <c r="N142" s="238"/>
      <c r="O142" s="238"/>
      <c r="P142" s="238"/>
      <c r="Q142" s="238"/>
      <c r="R142" s="238"/>
      <c r="S142" s="238"/>
      <c r="T142" s="238"/>
      <c r="U142" s="238"/>
      <c r="V142" s="238"/>
      <c r="W142" s="238"/>
      <c r="X142" s="238"/>
      <c r="Y142" s="238"/>
      <c r="Z142" s="238"/>
      <c r="AA142" s="238"/>
      <c r="AB142" s="238"/>
      <c r="AC142" s="238"/>
      <c r="AD142" s="238"/>
      <c r="AE142" s="238"/>
      <c r="AF142" s="238"/>
      <c r="AG142" s="238"/>
      <c r="AH142" s="238"/>
      <c r="AI142" s="238"/>
      <c r="AJ142" s="238"/>
      <c r="AK142" s="238"/>
      <c r="AL142" s="238"/>
      <c r="AM142" s="238"/>
      <c r="AN142" s="238"/>
      <c r="AO142" s="238"/>
    </row>
    <row r="143" spans="1:41">
      <c r="A143" s="238"/>
      <c r="B143" s="238"/>
      <c r="C143" s="238"/>
      <c r="D143" s="238"/>
      <c r="E143" s="238"/>
      <c r="F143" s="238"/>
      <c r="G143" s="238"/>
      <c r="H143" s="238"/>
      <c r="I143" s="238"/>
      <c r="J143" s="238"/>
      <c r="K143" s="238"/>
      <c r="L143" s="238"/>
      <c r="M143" s="238"/>
      <c r="N143" s="238"/>
      <c r="O143" s="238"/>
      <c r="P143" s="238"/>
      <c r="Q143" s="238"/>
      <c r="R143" s="238"/>
      <c r="S143" s="238"/>
      <c r="T143" s="238"/>
      <c r="U143" s="238"/>
      <c r="V143" s="238"/>
      <c r="W143" s="238"/>
      <c r="X143" s="238"/>
      <c r="Y143" s="238"/>
      <c r="Z143" s="238"/>
      <c r="AA143" s="238"/>
      <c r="AB143" s="238"/>
      <c r="AC143" s="238"/>
      <c r="AD143" s="238"/>
      <c r="AE143" s="238"/>
      <c r="AF143" s="238"/>
      <c r="AG143" s="238"/>
      <c r="AH143" s="238"/>
      <c r="AI143" s="238"/>
      <c r="AJ143" s="238"/>
      <c r="AK143" s="238"/>
      <c r="AL143" s="238"/>
      <c r="AM143" s="238"/>
      <c r="AN143" s="238"/>
      <c r="AO143" s="238"/>
    </row>
    <row r="144" spans="1:41">
      <c r="A144" s="238"/>
      <c r="B144" s="238"/>
      <c r="C144" s="238"/>
      <c r="D144" s="238"/>
      <c r="E144" s="238"/>
      <c r="F144" s="238"/>
      <c r="G144" s="238"/>
      <c r="H144" s="238"/>
      <c r="I144" s="238"/>
      <c r="J144" s="238"/>
      <c r="K144" s="238"/>
      <c r="L144" s="238"/>
      <c r="M144" s="238"/>
      <c r="N144" s="238"/>
      <c r="O144" s="238"/>
      <c r="P144" s="238"/>
      <c r="Q144" s="238"/>
      <c r="R144" s="238"/>
      <c r="S144" s="238"/>
      <c r="T144" s="238"/>
      <c r="U144" s="238"/>
      <c r="V144" s="238"/>
      <c r="W144" s="238"/>
      <c r="X144" s="238"/>
      <c r="Y144" s="238"/>
      <c r="Z144" s="238"/>
      <c r="AA144" s="238"/>
      <c r="AB144" s="238"/>
      <c r="AC144" s="238"/>
      <c r="AD144" s="238"/>
      <c r="AE144" s="238"/>
      <c r="AF144" s="238"/>
      <c r="AG144" s="238"/>
      <c r="AH144" s="238"/>
      <c r="AI144" s="238"/>
      <c r="AJ144" s="238"/>
      <c r="AK144" s="238"/>
      <c r="AL144" s="238"/>
      <c r="AM144" s="238"/>
      <c r="AN144" s="238"/>
      <c r="AO144" s="238"/>
    </row>
    <row r="145" spans="1:41" ht="12.65" customHeight="1">
      <c r="A145" s="238"/>
      <c r="B145" s="238"/>
      <c r="C145" s="238"/>
      <c r="D145" s="238"/>
      <c r="E145" s="238"/>
      <c r="F145" s="238"/>
      <c r="G145" s="238"/>
      <c r="H145" s="238"/>
      <c r="I145" s="238"/>
      <c r="J145" s="238"/>
      <c r="K145" s="238"/>
      <c r="L145" s="238"/>
      <c r="M145" s="238"/>
      <c r="N145" s="238"/>
      <c r="O145" s="238"/>
      <c r="P145" s="238"/>
      <c r="Q145" s="238"/>
      <c r="R145" s="238"/>
      <c r="S145" s="238"/>
      <c r="T145" s="238"/>
      <c r="U145" s="238"/>
      <c r="V145" s="238"/>
      <c r="W145" s="238"/>
      <c r="X145" s="238"/>
      <c r="Y145" s="238"/>
      <c r="Z145" s="238"/>
      <c r="AA145" s="238"/>
      <c r="AB145" s="238"/>
      <c r="AC145" s="238"/>
      <c r="AD145" s="238"/>
      <c r="AE145" s="238"/>
      <c r="AF145" s="238"/>
      <c r="AG145" s="238"/>
      <c r="AH145" s="238"/>
      <c r="AI145" s="238"/>
      <c r="AJ145" s="238"/>
      <c r="AK145" s="238"/>
      <c r="AL145" s="238"/>
      <c r="AM145" s="238"/>
      <c r="AN145" s="238"/>
      <c r="AO145" s="238"/>
    </row>
    <row r="146" spans="1:41">
      <c r="A146" s="238"/>
      <c r="B146" s="238"/>
      <c r="C146" s="238"/>
      <c r="D146" s="238"/>
      <c r="E146" s="238"/>
      <c r="F146" s="238"/>
      <c r="G146" s="238"/>
      <c r="H146" s="238"/>
      <c r="I146" s="238"/>
      <c r="J146" s="238"/>
      <c r="K146" s="238"/>
      <c r="L146" s="238"/>
      <c r="M146" s="238"/>
      <c r="N146" s="238"/>
      <c r="O146" s="238"/>
      <c r="P146" s="238"/>
      <c r="Q146" s="238"/>
      <c r="R146" s="238"/>
      <c r="S146" s="238"/>
      <c r="T146" s="238"/>
      <c r="U146" s="238"/>
      <c r="V146" s="238"/>
      <c r="W146" s="238"/>
      <c r="X146" s="238"/>
      <c r="Y146" s="238"/>
      <c r="Z146" s="238"/>
      <c r="AA146" s="238"/>
      <c r="AB146" s="238"/>
      <c r="AC146" s="238"/>
      <c r="AD146" s="238"/>
      <c r="AE146" s="238"/>
      <c r="AF146" s="238"/>
      <c r="AG146" s="238"/>
      <c r="AH146" s="238"/>
      <c r="AI146" s="238"/>
      <c r="AJ146" s="238"/>
      <c r="AK146" s="238"/>
      <c r="AL146" s="238"/>
      <c r="AM146" s="238"/>
      <c r="AN146" s="238"/>
      <c r="AO146" s="238"/>
    </row>
    <row r="147" spans="1:41">
      <c r="A147" s="238"/>
      <c r="B147" s="238"/>
      <c r="C147" s="238"/>
      <c r="D147" s="238"/>
      <c r="E147" s="238"/>
      <c r="F147" s="238"/>
      <c r="G147" s="238"/>
      <c r="H147" s="238"/>
      <c r="I147" s="238"/>
      <c r="J147" s="238"/>
      <c r="K147" s="238"/>
      <c r="L147" s="238"/>
      <c r="M147" s="238"/>
      <c r="N147" s="238"/>
      <c r="O147" s="238"/>
      <c r="P147" s="238"/>
      <c r="Q147" s="238"/>
      <c r="R147" s="238"/>
      <c r="S147" s="238"/>
      <c r="T147" s="238"/>
      <c r="U147" s="238"/>
      <c r="V147" s="238"/>
      <c r="W147" s="238"/>
      <c r="X147" s="238"/>
      <c r="Y147" s="238"/>
      <c r="Z147" s="238"/>
      <c r="AA147" s="238"/>
      <c r="AB147" s="238"/>
      <c r="AC147" s="238"/>
      <c r="AD147" s="238"/>
      <c r="AE147" s="238"/>
      <c r="AF147" s="238"/>
      <c r="AG147" s="238"/>
      <c r="AH147" s="238"/>
      <c r="AI147" s="238"/>
      <c r="AJ147" s="238"/>
      <c r="AK147" s="238"/>
      <c r="AL147" s="238"/>
      <c r="AM147" s="238"/>
      <c r="AN147" s="238"/>
      <c r="AO147" s="238"/>
    </row>
    <row r="148" spans="1:41">
      <c r="A148" s="238"/>
      <c r="B148" s="238"/>
      <c r="C148" s="238"/>
      <c r="D148" s="238"/>
      <c r="E148" s="238"/>
      <c r="F148" s="238"/>
      <c r="G148" s="238"/>
      <c r="H148" s="238"/>
      <c r="I148" s="238"/>
      <c r="J148" s="238"/>
      <c r="K148" s="238"/>
      <c r="L148" s="238"/>
      <c r="M148" s="238"/>
      <c r="N148" s="238"/>
      <c r="O148" s="238"/>
      <c r="P148" s="238"/>
      <c r="Q148" s="238"/>
      <c r="R148" s="238"/>
      <c r="S148" s="238"/>
      <c r="T148" s="238"/>
      <c r="U148" s="238"/>
      <c r="V148" s="238"/>
      <c r="W148" s="238"/>
      <c r="X148" s="238"/>
      <c r="Y148" s="238"/>
      <c r="Z148" s="238"/>
      <c r="AA148" s="238"/>
      <c r="AB148" s="238"/>
      <c r="AC148" s="238"/>
      <c r="AD148" s="238"/>
      <c r="AE148" s="238"/>
      <c r="AF148" s="238"/>
      <c r="AG148" s="238"/>
      <c r="AH148" s="238"/>
      <c r="AI148" s="238"/>
      <c r="AJ148" s="238"/>
      <c r="AK148" s="238"/>
      <c r="AL148" s="238"/>
      <c r="AM148" s="238"/>
      <c r="AN148" s="238"/>
      <c r="AO148" s="238"/>
    </row>
    <row r="149" spans="1:41">
      <c r="A149" s="238"/>
      <c r="B149" s="238"/>
      <c r="C149" s="238"/>
      <c r="D149" s="238"/>
      <c r="E149" s="238"/>
      <c r="F149" s="238"/>
      <c r="G149" s="238"/>
      <c r="H149" s="238"/>
      <c r="I149" s="238"/>
      <c r="J149" s="238"/>
      <c r="K149" s="238"/>
      <c r="L149" s="238"/>
      <c r="M149" s="238"/>
      <c r="N149" s="238"/>
      <c r="O149" s="238"/>
      <c r="P149" s="238"/>
      <c r="Q149" s="238"/>
      <c r="R149" s="238"/>
      <c r="S149" s="238"/>
      <c r="T149" s="238"/>
      <c r="U149" s="238"/>
      <c r="V149" s="238"/>
      <c r="W149" s="238"/>
      <c r="X149" s="238"/>
      <c r="Y149" s="238"/>
      <c r="Z149" s="238"/>
      <c r="AA149" s="238"/>
      <c r="AB149" s="238"/>
      <c r="AC149" s="238"/>
      <c r="AD149" s="238"/>
      <c r="AE149" s="238"/>
      <c r="AF149" s="238"/>
      <c r="AG149" s="238"/>
      <c r="AH149" s="238"/>
      <c r="AI149" s="238"/>
      <c r="AJ149" s="238"/>
      <c r="AK149" s="238"/>
      <c r="AL149" s="238"/>
      <c r="AM149" s="238"/>
      <c r="AN149" s="238"/>
      <c r="AO149" s="238"/>
    </row>
    <row r="150" spans="1:41">
      <c r="A150" s="238"/>
      <c r="B150" s="238"/>
      <c r="C150" s="238"/>
      <c r="D150" s="238"/>
      <c r="E150" s="238"/>
      <c r="F150" s="238"/>
      <c r="G150" s="238"/>
      <c r="H150" s="238"/>
      <c r="I150" s="238"/>
      <c r="J150" s="238"/>
      <c r="K150" s="238"/>
      <c r="L150" s="238"/>
      <c r="M150" s="238"/>
      <c r="N150" s="238"/>
      <c r="O150" s="238"/>
      <c r="P150" s="238"/>
      <c r="Q150" s="238"/>
      <c r="R150" s="238"/>
      <c r="S150" s="238"/>
      <c r="T150" s="238"/>
      <c r="U150" s="238"/>
      <c r="V150" s="238"/>
      <c r="W150" s="238"/>
      <c r="X150" s="238"/>
      <c r="Y150" s="238"/>
      <c r="Z150" s="238"/>
      <c r="AA150" s="238"/>
      <c r="AB150" s="238"/>
      <c r="AC150" s="238"/>
      <c r="AD150" s="238"/>
      <c r="AE150" s="238"/>
      <c r="AF150" s="238"/>
      <c r="AG150" s="238"/>
      <c r="AH150" s="238"/>
      <c r="AI150" s="238"/>
      <c r="AJ150" s="238"/>
      <c r="AK150" s="238"/>
      <c r="AL150" s="238"/>
      <c r="AM150" s="238"/>
      <c r="AN150" s="238"/>
      <c r="AO150" s="238"/>
    </row>
    <row r="151" spans="1:41">
      <c r="A151" s="238"/>
      <c r="B151" s="238"/>
      <c r="C151" s="238"/>
      <c r="D151" s="238"/>
      <c r="E151" s="238"/>
      <c r="F151" s="238"/>
      <c r="G151" s="238"/>
      <c r="H151" s="238"/>
      <c r="I151" s="238"/>
      <c r="J151" s="238"/>
      <c r="K151" s="238"/>
      <c r="L151" s="238"/>
      <c r="M151" s="238"/>
      <c r="N151" s="238"/>
      <c r="O151" s="238"/>
      <c r="P151" s="238"/>
      <c r="Q151" s="238"/>
      <c r="R151" s="238"/>
      <c r="S151" s="238"/>
      <c r="T151" s="238"/>
      <c r="U151" s="238"/>
      <c r="V151" s="238"/>
      <c r="W151" s="238"/>
      <c r="X151" s="238"/>
      <c r="Y151" s="238"/>
      <c r="Z151" s="238"/>
      <c r="AA151" s="238"/>
      <c r="AB151" s="238"/>
      <c r="AC151" s="238"/>
      <c r="AD151" s="238"/>
      <c r="AE151" s="238"/>
      <c r="AF151" s="238"/>
      <c r="AG151" s="238"/>
      <c r="AH151" s="238"/>
      <c r="AI151" s="238"/>
      <c r="AJ151" s="238"/>
      <c r="AK151" s="238"/>
      <c r="AL151" s="238"/>
      <c r="AM151" s="238"/>
      <c r="AN151" s="238"/>
      <c r="AO151" s="238"/>
    </row>
    <row r="152" spans="1:41">
      <c r="A152" s="238"/>
      <c r="B152" s="238"/>
      <c r="C152" s="238"/>
      <c r="D152" s="238"/>
      <c r="E152" s="238"/>
      <c r="F152" s="238"/>
      <c r="G152" s="238"/>
      <c r="H152" s="238"/>
      <c r="I152" s="238"/>
      <c r="J152" s="238"/>
      <c r="K152" s="238"/>
      <c r="L152" s="238"/>
      <c r="M152" s="238"/>
      <c r="N152" s="238"/>
      <c r="O152" s="238"/>
      <c r="P152" s="238"/>
      <c r="Q152" s="238"/>
      <c r="R152" s="238"/>
      <c r="S152" s="238"/>
      <c r="T152" s="238"/>
      <c r="U152" s="238"/>
      <c r="V152" s="238"/>
      <c r="W152" s="238"/>
      <c r="X152" s="238"/>
      <c r="Y152" s="238"/>
      <c r="Z152" s="238"/>
      <c r="AA152" s="238"/>
      <c r="AB152" s="238"/>
      <c r="AC152" s="238"/>
      <c r="AD152" s="238"/>
      <c r="AE152" s="238"/>
      <c r="AF152" s="238"/>
      <c r="AG152" s="238"/>
      <c r="AH152" s="238"/>
      <c r="AI152" s="238"/>
      <c r="AJ152" s="238"/>
      <c r="AK152" s="238"/>
      <c r="AL152" s="238"/>
      <c r="AM152" s="238"/>
      <c r="AN152" s="238"/>
      <c r="AO152" s="238"/>
    </row>
    <row r="153" spans="1:41">
      <c r="A153" s="238"/>
      <c r="B153" s="238"/>
      <c r="C153" s="238"/>
      <c r="D153" s="238"/>
      <c r="E153" s="238"/>
      <c r="F153" s="238"/>
      <c r="G153" s="238"/>
      <c r="H153" s="238"/>
      <c r="I153" s="238"/>
      <c r="J153" s="238"/>
      <c r="K153" s="238"/>
      <c r="L153" s="238"/>
      <c r="M153" s="238"/>
      <c r="N153" s="238"/>
      <c r="O153" s="238"/>
      <c r="P153" s="238"/>
      <c r="Q153" s="238"/>
      <c r="R153" s="238"/>
      <c r="S153" s="238"/>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238"/>
    </row>
    <row r="154" spans="1:41">
      <c r="A154" s="238"/>
      <c r="B154" s="238"/>
      <c r="C154" s="238"/>
      <c r="D154" s="238"/>
      <c r="E154" s="238"/>
      <c r="F154" s="238"/>
      <c r="G154" s="238"/>
      <c r="H154" s="238"/>
      <c r="I154" s="238"/>
      <c r="J154" s="238"/>
      <c r="K154" s="238"/>
      <c r="L154" s="238"/>
      <c r="M154" s="238"/>
      <c r="N154" s="238"/>
      <c r="O154" s="238"/>
      <c r="P154" s="238"/>
      <c r="Q154" s="238"/>
      <c r="R154" s="238"/>
      <c r="S154" s="238"/>
      <c r="T154" s="238"/>
      <c r="U154" s="238"/>
      <c r="V154" s="238"/>
      <c r="W154" s="238"/>
      <c r="X154" s="238"/>
      <c r="Y154" s="238"/>
      <c r="Z154" s="238"/>
      <c r="AA154" s="238"/>
      <c r="AB154" s="238"/>
      <c r="AC154" s="238"/>
      <c r="AD154" s="238"/>
      <c r="AE154" s="238"/>
      <c r="AF154" s="238"/>
      <c r="AG154" s="238"/>
      <c r="AH154" s="238"/>
      <c r="AI154" s="238"/>
      <c r="AJ154" s="238"/>
      <c r="AK154" s="238"/>
      <c r="AL154" s="238"/>
      <c r="AM154" s="238"/>
      <c r="AN154" s="238"/>
      <c r="AO154" s="238"/>
    </row>
    <row r="155" spans="1:41">
      <c r="A155" s="238"/>
      <c r="B155" s="238"/>
      <c r="C155" s="238"/>
      <c r="D155" s="238"/>
      <c r="E155" s="238"/>
      <c r="F155" s="238"/>
      <c r="G155" s="238"/>
      <c r="H155" s="238"/>
      <c r="I155" s="238"/>
      <c r="J155" s="238"/>
      <c r="K155" s="238"/>
      <c r="L155" s="238"/>
      <c r="M155" s="238"/>
      <c r="N155" s="238"/>
      <c r="O155" s="238"/>
      <c r="P155" s="238"/>
      <c r="Q155" s="238"/>
      <c r="R155" s="238"/>
      <c r="S155" s="238"/>
      <c r="T155" s="238"/>
      <c r="U155" s="238"/>
      <c r="V155" s="238"/>
      <c r="W155" s="238"/>
      <c r="X155" s="238"/>
      <c r="Y155" s="238"/>
      <c r="Z155" s="238"/>
      <c r="AA155" s="238"/>
      <c r="AB155" s="238"/>
      <c r="AC155" s="238"/>
      <c r="AD155" s="238"/>
      <c r="AE155" s="238"/>
      <c r="AF155" s="238"/>
      <c r="AG155" s="238"/>
      <c r="AH155" s="238"/>
      <c r="AI155" s="238"/>
      <c r="AJ155" s="238"/>
      <c r="AK155" s="238"/>
      <c r="AL155" s="238"/>
      <c r="AM155" s="238"/>
      <c r="AN155" s="238"/>
      <c r="AO155" s="238"/>
    </row>
    <row r="156" spans="1:41">
      <c r="A156" s="238"/>
      <c r="B156" s="238"/>
      <c r="C156" s="238"/>
      <c r="D156" s="238"/>
      <c r="E156" s="238"/>
      <c r="F156" s="238"/>
      <c r="G156" s="238"/>
      <c r="H156" s="238"/>
      <c r="I156" s="238"/>
      <c r="J156" s="238"/>
      <c r="K156" s="238"/>
      <c r="L156" s="238"/>
      <c r="M156" s="238"/>
      <c r="N156" s="238"/>
      <c r="O156" s="238"/>
      <c r="P156" s="238"/>
      <c r="Q156" s="238"/>
      <c r="R156" s="238"/>
      <c r="S156" s="238"/>
      <c r="T156" s="238"/>
      <c r="U156" s="238"/>
      <c r="V156" s="238"/>
      <c r="W156" s="238"/>
      <c r="X156" s="238"/>
      <c r="Y156" s="238"/>
      <c r="Z156" s="238"/>
      <c r="AA156" s="238"/>
      <c r="AB156" s="238"/>
      <c r="AC156" s="238"/>
      <c r="AD156" s="238"/>
      <c r="AE156" s="238"/>
      <c r="AF156" s="238"/>
      <c r="AG156" s="238"/>
      <c r="AH156" s="238"/>
      <c r="AI156" s="238"/>
      <c r="AJ156" s="238"/>
      <c r="AK156" s="238"/>
      <c r="AL156" s="238"/>
      <c r="AM156" s="238"/>
      <c r="AN156" s="238"/>
      <c r="AO156" s="238"/>
    </row>
    <row r="157" spans="1:41">
      <c r="A157" s="238"/>
      <c r="B157" s="238"/>
      <c r="C157" s="238"/>
      <c r="D157" s="238"/>
      <c r="E157" s="238"/>
      <c r="F157" s="238"/>
      <c r="G157" s="238"/>
      <c r="H157" s="238"/>
      <c r="I157" s="238"/>
      <c r="J157" s="238"/>
      <c r="K157" s="238"/>
      <c r="L157" s="238"/>
      <c r="M157" s="238"/>
      <c r="N157" s="238"/>
      <c r="O157" s="238"/>
      <c r="P157" s="238"/>
      <c r="Q157" s="238"/>
      <c r="R157" s="238"/>
      <c r="S157" s="238"/>
      <c r="T157" s="238"/>
      <c r="U157" s="238"/>
      <c r="V157" s="238"/>
      <c r="W157" s="238"/>
      <c r="X157" s="238"/>
      <c r="Y157" s="238"/>
      <c r="Z157" s="238"/>
      <c r="AA157" s="238"/>
      <c r="AB157" s="238"/>
      <c r="AC157" s="238"/>
      <c r="AD157" s="238"/>
      <c r="AE157" s="238"/>
      <c r="AF157" s="238"/>
      <c r="AG157" s="238"/>
      <c r="AH157" s="238"/>
      <c r="AI157" s="238"/>
      <c r="AJ157" s="238"/>
      <c r="AK157" s="238"/>
      <c r="AL157" s="238"/>
      <c r="AM157" s="238"/>
      <c r="AN157" s="238"/>
      <c r="AO157" s="238"/>
    </row>
    <row r="158" spans="1:41">
      <c r="A158" s="238"/>
      <c r="B158" s="238"/>
      <c r="C158" s="238"/>
      <c r="D158" s="238"/>
      <c r="E158" s="238"/>
      <c r="F158" s="238"/>
      <c r="G158" s="238"/>
      <c r="H158" s="238"/>
      <c r="I158" s="238"/>
      <c r="J158" s="238"/>
      <c r="K158" s="238"/>
      <c r="L158" s="238"/>
      <c r="M158" s="238"/>
      <c r="N158" s="238"/>
      <c r="O158" s="238"/>
      <c r="P158" s="238"/>
      <c r="Q158" s="238"/>
      <c r="R158" s="238"/>
      <c r="S158" s="238"/>
      <c r="T158" s="238"/>
      <c r="U158" s="238"/>
      <c r="V158" s="238"/>
      <c r="W158" s="238"/>
      <c r="X158" s="238"/>
      <c r="Y158" s="238"/>
      <c r="Z158" s="238"/>
      <c r="AA158" s="238"/>
      <c r="AB158" s="238"/>
      <c r="AC158" s="238"/>
      <c r="AD158" s="238"/>
      <c r="AE158" s="238"/>
      <c r="AF158" s="238"/>
      <c r="AG158" s="238"/>
      <c r="AH158" s="238"/>
      <c r="AI158" s="238"/>
      <c r="AJ158" s="238"/>
      <c r="AK158" s="238"/>
      <c r="AL158" s="238"/>
      <c r="AM158" s="238"/>
      <c r="AN158" s="238"/>
      <c r="AO158" s="238"/>
    </row>
    <row r="159" spans="1:41">
      <c r="A159" s="238"/>
      <c r="B159" s="238"/>
      <c r="C159" s="238"/>
      <c r="D159" s="238"/>
      <c r="E159" s="238"/>
      <c r="F159" s="238"/>
      <c r="G159" s="238"/>
      <c r="H159" s="238"/>
      <c r="I159" s="238"/>
      <c r="J159" s="238"/>
      <c r="K159" s="238"/>
      <c r="L159" s="238"/>
      <c r="M159" s="238"/>
      <c r="N159" s="238"/>
      <c r="O159" s="238"/>
      <c r="P159" s="238"/>
      <c r="Q159" s="238"/>
      <c r="R159" s="238"/>
      <c r="S159" s="238"/>
      <c r="T159" s="238"/>
      <c r="U159" s="238"/>
      <c r="V159" s="238"/>
      <c r="W159" s="238"/>
      <c r="X159" s="238"/>
      <c r="Y159" s="238"/>
      <c r="Z159" s="238"/>
      <c r="AA159" s="238"/>
      <c r="AB159" s="238"/>
      <c r="AC159" s="238"/>
      <c r="AD159" s="238"/>
      <c r="AE159" s="238"/>
      <c r="AF159" s="238"/>
      <c r="AG159" s="238"/>
      <c r="AH159" s="238"/>
      <c r="AI159" s="238"/>
      <c r="AJ159" s="238"/>
      <c r="AK159" s="238"/>
      <c r="AL159" s="238"/>
      <c r="AM159" s="238"/>
      <c r="AN159" s="238"/>
      <c r="AO159" s="238"/>
    </row>
    <row r="160" spans="1:41">
      <c r="A160" s="238"/>
      <c r="B160" s="238"/>
      <c r="C160" s="238"/>
      <c r="D160" s="238"/>
      <c r="E160" s="238"/>
      <c r="F160" s="238"/>
      <c r="G160" s="238"/>
      <c r="H160" s="238"/>
      <c r="I160" s="238"/>
      <c r="J160" s="238"/>
      <c r="K160" s="238"/>
      <c r="L160" s="238"/>
      <c r="M160" s="238"/>
      <c r="N160" s="238"/>
      <c r="O160" s="238"/>
      <c r="P160" s="238"/>
      <c r="Q160" s="238"/>
      <c r="R160" s="238"/>
      <c r="S160" s="238"/>
      <c r="T160" s="238"/>
      <c r="U160" s="238"/>
      <c r="V160" s="238"/>
      <c r="W160" s="238"/>
      <c r="X160" s="238"/>
      <c r="Y160" s="238"/>
      <c r="Z160" s="238"/>
      <c r="AA160" s="238"/>
      <c r="AB160" s="238"/>
      <c r="AC160" s="238"/>
      <c r="AD160" s="238"/>
      <c r="AE160" s="238"/>
      <c r="AF160" s="238"/>
      <c r="AG160" s="238"/>
      <c r="AH160" s="238"/>
      <c r="AI160" s="238"/>
      <c r="AJ160" s="238"/>
      <c r="AK160" s="238"/>
      <c r="AL160" s="238"/>
      <c r="AM160" s="238"/>
      <c r="AN160" s="238"/>
      <c r="AO160" s="238"/>
    </row>
    <row r="161" spans="1:41">
      <c r="A161" s="238"/>
      <c r="B161" s="238"/>
      <c r="C161" s="238"/>
      <c r="D161" s="238"/>
      <c r="E161" s="238"/>
      <c r="F161" s="238"/>
      <c r="G161" s="238"/>
      <c r="H161" s="238"/>
      <c r="I161" s="238"/>
      <c r="J161" s="238"/>
      <c r="K161" s="238"/>
      <c r="L161" s="238"/>
      <c r="M161" s="238"/>
      <c r="N161" s="238"/>
      <c r="O161" s="238"/>
      <c r="P161" s="238"/>
      <c r="Q161" s="238"/>
      <c r="R161" s="238"/>
      <c r="S161" s="238"/>
      <c r="T161" s="238"/>
      <c r="U161" s="238"/>
      <c r="V161" s="238"/>
      <c r="W161" s="238"/>
      <c r="X161" s="238"/>
      <c r="Y161" s="238"/>
      <c r="Z161" s="238"/>
      <c r="AA161" s="238"/>
      <c r="AB161" s="238"/>
      <c r="AC161" s="238"/>
      <c r="AD161" s="238"/>
      <c r="AE161" s="238"/>
      <c r="AF161" s="238"/>
      <c r="AG161" s="238"/>
      <c r="AH161" s="238"/>
      <c r="AI161" s="238"/>
      <c r="AJ161" s="238"/>
      <c r="AK161" s="238"/>
      <c r="AL161" s="238"/>
      <c r="AM161" s="238"/>
      <c r="AN161" s="238"/>
      <c r="AO161" s="238"/>
    </row>
    <row r="162" spans="1:41">
      <c r="A162" s="238"/>
      <c r="B162" s="238"/>
      <c r="C162" s="238"/>
      <c r="D162" s="238"/>
      <c r="E162" s="238"/>
      <c r="F162" s="238"/>
      <c r="G162" s="238"/>
      <c r="H162" s="238"/>
      <c r="I162" s="238"/>
      <c r="J162" s="238"/>
      <c r="K162" s="238"/>
      <c r="L162" s="238"/>
      <c r="M162" s="238"/>
      <c r="N162" s="238"/>
      <c r="O162" s="238"/>
      <c r="P162" s="238"/>
      <c r="Q162" s="238"/>
      <c r="R162" s="238"/>
      <c r="S162" s="238"/>
      <c r="T162" s="238"/>
      <c r="U162" s="238"/>
      <c r="V162" s="238"/>
      <c r="W162" s="238"/>
      <c r="X162" s="238"/>
      <c r="Y162" s="238"/>
      <c r="Z162" s="238"/>
      <c r="AA162" s="238"/>
      <c r="AB162" s="238"/>
      <c r="AC162" s="238"/>
      <c r="AD162" s="238"/>
      <c r="AE162" s="238"/>
      <c r="AF162" s="238"/>
      <c r="AG162" s="238"/>
      <c r="AH162" s="238"/>
      <c r="AI162" s="238"/>
      <c r="AJ162" s="238"/>
      <c r="AK162" s="238"/>
      <c r="AL162" s="238"/>
      <c r="AM162" s="238"/>
      <c r="AN162" s="238"/>
      <c r="AO162" s="238"/>
    </row>
    <row r="163" spans="1:41">
      <c r="A163" s="238"/>
      <c r="B163" s="238"/>
      <c r="C163" s="238"/>
      <c r="D163" s="238"/>
      <c r="E163" s="238"/>
      <c r="F163" s="238"/>
      <c r="G163" s="238"/>
      <c r="H163" s="238"/>
      <c r="I163" s="238"/>
      <c r="J163" s="238"/>
      <c r="K163" s="238"/>
      <c r="L163" s="238"/>
      <c r="M163" s="238"/>
      <c r="N163" s="238"/>
      <c r="O163" s="238"/>
      <c r="P163" s="238"/>
      <c r="Q163" s="238"/>
      <c r="R163" s="238"/>
      <c r="S163" s="238"/>
      <c r="T163" s="238"/>
      <c r="U163" s="238"/>
      <c r="V163" s="238"/>
      <c r="W163" s="238"/>
      <c r="X163" s="238"/>
      <c r="Y163" s="238"/>
      <c r="Z163" s="238"/>
      <c r="AA163" s="238"/>
      <c r="AB163" s="238"/>
      <c r="AC163" s="238"/>
      <c r="AD163" s="238"/>
      <c r="AE163" s="238"/>
      <c r="AF163" s="238"/>
      <c r="AG163" s="238"/>
      <c r="AH163" s="238"/>
      <c r="AI163" s="238"/>
      <c r="AJ163" s="238"/>
      <c r="AK163" s="238"/>
      <c r="AL163" s="238"/>
      <c r="AM163" s="238"/>
      <c r="AN163" s="238"/>
      <c r="AO163" s="238"/>
    </row>
    <row r="164" spans="1:41">
      <c r="A164" s="238"/>
      <c r="B164" s="238"/>
      <c r="C164" s="238"/>
      <c r="D164" s="238"/>
      <c r="E164" s="238"/>
      <c r="F164" s="238"/>
      <c r="G164" s="238"/>
      <c r="H164" s="238"/>
      <c r="I164" s="238"/>
      <c r="J164" s="238"/>
      <c r="K164" s="238"/>
      <c r="L164" s="238"/>
      <c r="M164" s="238"/>
      <c r="N164" s="238"/>
      <c r="O164" s="238"/>
      <c r="P164" s="238"/>
      <c r="Q164" s="238"/>
      <c r="R164" s="238"/>
      <c r="S164" s="238"/>
      <c r="T164" s="238"/>
      <c r="U164" s="238"/>
      <c r="V164" s="238"/>
      <c r="W164" s="238"/>
      <c r="X164" s="238"/>
      <c r="Y164" s="238"/>
      <c r="Z164" s="238"/>
      <c r="AA164" s="238"/>
      <c r="AB164" s="238"/>
      <c r="AC164" s="238"/>
      <c r="AD164" s="238"/>
      <c r="AE164" s="238"/>
      <c r="AF164" s="238"/>
      <c r="AG164" s="238"/>
      <c r="AH164" s="238"/>
      <c r="AI164" s="238"/>
      <c r="AJ164" s="238"/>
      <c r="AK164" s="238"/>
      <c r="AL164" s="238"/>
      <c r="AM164" s="238"/>
      <c r="AN164" s="238"/>
      <c r="AO164" s="238"/>
    </row>
    <row r="165" spans="1:41">
      <c r="A165" s="238"/>
      <c r="B165" s="238"/>
      <c r="C165" s="238"/>
      <c r="D165" s="238"/>
      <c r="E165" s="238"/>
      <c r="F165" s="238"/>
      <c r="G165" s="238"/>
      <c r="H165" s="238"/>
      <c r="I165" s="238"/>
      <c r="J165" s="238"/>
      <c r="K165" s="238"/>
      <c r="L165" s="238"/>
      <c r="M165" s="238"/>
      <c r="N165" s="238"/>
      <c r="O165" s="238"/>
      <c r="P165" s="238"/>
      <c r="Q165" s="238"/>
      <c r="R165" s="238"/>
      <c r="S165" s="238"/>
      <c r="T165" s="238"/>
      <c r="U165" s="238"/>
      <c r="V165" s="238"/>
      <c r="W165" s="238"/>
      <c r="X165" s="238"/>
      <c r="Y165" s="238"/>
      <c r="Z165" s="238"/>
      <c r="AA165" s="238"/>
      <c r="AB165" s="238"/>
      <c r="AC165" s="238"/>
      <c r="AD165" s="238"/>
      <c r="AE165" s="238"/>
      <c r="AF165" s="238"/>
      <c r="AG165" s="238"/>
      <c r="AH165" s="238"/>
      <c r="AI165" s="238"/>
      <c r="AJ165" s="238"/>
      <c r="AK165" s="238"/>
      <c r="AL165" s="238"/>
      <c r="AM165" s="238"/>
      <c r="AN165" s="238"/>
      <c r="AO165" s="238"/>
    </row>
    <row r="166" spans="1:41">
      <c r="A166" s="238"/>
      <c r="B166" s="238"/>
      <c r="C166" s="238"/>
      <c r="D166" s="238"/>
      <c r="E166" s="238"/>
      <c r="F166" s="238"/>
      <c r="G166" s="238"/>
      <c r="H166" s="238"/>
      <c r="I166" s="238"/>
      <c r="J166" s="238"/>
      <c r="K166" s="238"/>
      <c r="L166" s="238"/>
      <c r="M166" s="238"/>
      <c r="N166" s="238"/>
      <c r="O166" s="238"/>
      <c r="P166" s="238"/>
      <c r="Q166" s="238"/>
      <c r="R166" s="238"/>
      <c r="S166" s="238"/>
      <c r="T166" s="238"/>
      <c r="U166" s="238"/>
      <c r="V166" s="238"/>
      <c r="W166" s="238"/>
      <c r="X166" s="238"/>
      <c r="Y166" s="238"/>
      <c r="Z166" s="238"/>
      <c r="AA166" s="238"/>
      <c r="AB166" s="238"/>
      <c r="AC166" s="238"/>
      <c r="AD166" s="238"/>
      <c r="AE166" s="238"/>
      <c r="AF166" s="238"/>
      <c r="AG166" s="238"/>
      <c r="AH166" s="238"/>
      <c r="AI166" s="238"/>
      <c r="AJ166" s="238"/>
      <c r="AK166" s="238"/>
      <c r="AL166" s="238"/>
      <c r="AM166" s="238"/>
      <c r="AN166" s="238"/>
      <c r="AO166" s="238"/>
    </row>
    <row r="167" spans="1:41">
      <c r="A167" s="238"/>
      <c r="B167" s="238"/>
      <c r="C167" s="238"/>
      <c r="D167" s="238"/>
      <c r="E167" s="238"/>
      <c r="F167" s="238"/>
      <c r="G167" s="238"/>
      <c r="H167" s="238"/>
      <c r="I167" s="238"/>
      <c r="J167" s="238"/>
      <c r="K167" s="238"/>
      <c r="L167" s="238"/>
      <c r="M167" s="238"/>
      <c r="N167" s="238"/>
      <c r="O167" s="238"/>
      <c r="P167" s="238"/>
      <c r="Q167" s="238"/>
      <c r="R167" s="238"/>
      <c r="S167" s="238"/>
      <c r="T167" s="238"/>
      <c r="U167" s="238"/>
      <c r="V167" s="238"/>
      <c r="W167" s="238"/>
      <c r="X167" s="238"/>
      <c r="Y167" s="238"/>
      <c r="Z167" s="238"/>
      <c r="AA167" s="238"/>
      <c r="AB167" s="238"/>
      <c r="AC167" s="238"/>
      <c r="AD167" s="238"/>
      <c r="AE167" s="238"/>
      <c r="AF167" s="238"/>
      <c r="AG167" s="238"/>
      <c r="AH167" s="238"/>
      <c r="AI167" s="238"/>
      <c r="AJ167" s="238"/>
      <c r="AK167" s="238"/>
      <c r="AL167" s="238"/>
      <c r="AM167" s="238"/>
      <c r="AN167" s="238"/>
      <c r="AO167" s="238"/>
    </row>
    <row r="168" spans="1:41">
      <c r="A168" s="238"/>
      <c r="B168" s="238"/>
      <c r="C168" s="238"/>
      <c r="D168" s="238"/>
      <c r="E168" s="238"/>
      <c r="F168" s="238"/>
      <c r="G168" s="238"/>
      <c r="H168" s="238"/>
      <c r="I168" s="238"/>
      <c r="J168" s="238"/>
      <c r="K168" s="238"/>
      <c r="L168" s="238"/>
      <c r="M168" s="238"/>
      <c r="N168" s="238"/>
      <c r="O168" s="238"/>
      <c r="P168" s="238"/>
      <c r="Q168" s="238"/>
      <c r="R168" s="238"/>
      <c r="S168" s="238"/>
      <c r="T168" s="238"/>
      <c r="U168" s="238"/>
      <c r="V168" s="238"/>
      <c r="W168" s="238"/>
      <c r="X168" s="238"/>
      <c r="Y168" s="238"/>
      <c r="Z168" s="238"/>
      <c r="AA168" s="238"/>
      <c r="AB168" s="238"/>
      <c r="AC168" s="238"/>
      <c r="AD168" s="238"/>
      <c r="AE168" s="238"/>
      <c r="AF168" s="238"/>
      <c r="AG168" s="238"/>
      <c r="AH168" s="238"/>
      <c r="AI168" s="238"/>
      <c r="AJ168" s="238"/>
      <c r="AK168" s="238"/>
      <c r="AL168" s="238"/>
      <c r="AM168" s="238"/>
      <c r="AN168" s="238"/>
      <c r="AO168" s="238"/>
    </row>
  </sheetData>
  <customSheetViews>
    <customSheetView guid="{F9C1EC9B-246E-4073-B9FB-9C752483F779}" showPageBreaks="1" showGridLines="0" printArea="1" view="pageBreakPreview">
      <pane ySplit="3" topLeftCell="A4" activePane="bottomLeft" state="frozen"/>
      <selection pane="bottomLeft" sqref="A1:AO2"/>
      <rowBreaks count="2" manualBreakCount="2">
        <brk id="64" max="16383" man="1"/>
        <brk id="132" max="16383" man="1"/>
      </rowBreaks>
      <pageMargins left="0.70866141732283472" right="0.70866141732283472" top="0.39370078740157483" bottom="0.19685039370078741" header="0.23622047244094491" footer="0.15748031496062992"/>
      <printOptions horizontalCentered="1"/>
      <pageSetup paperSize="9" scale="95" orientation="portrait" r:id="rId1"/>
    </customSheetView>
    <customSheetView guid="{3B4EF31E-F0D4-4813-AE81-EBCAB7D95FB5}" showPageBreaks="1" showGridLines="0" printArea="1" view="pageBreakPreview">
      <pane ySplit="3" topLeftCell="A71" activePane="bottomLeft" state="frozen"/>
      <selection pane="bottomLeft" activeCell="BE26" sqref="BE26"/>
      <rowBreaks count="2" manualBreakCount="2">
        <brk id="63" max="16383" man="1"/>
        <brk id="131" max="16383" man="1"/>
      </rowBreaks>
      <pageMargins left="0.70866141732283472" right="0.70866141732283472" top="0.39370078740157483" bottom="0.19685039370078741" header="0.23622047244094491" footer="0.15748031496062992"/>
      <printOptions horizontalCentered="1"/>
      <pageSetup paperSize="9" scale="95" orientation="portrait" r:id="rId2"/>
    </customSheetView>
  </customSheetViews>
  <mergeCells count="7">
    <mergeCell ref="A82:AO168"/>
    <mergeCell ref="A1:AO2"/>
    <mergeCell ref="A4:AO10"/>
    <mergeCell ref="A12:AO14"/>
    <mergeCell ref="A16:AO22"/>
    <mergeCell ref="A24:AO63"/>
    <mergeCell ref="A64:AO81"/>
  </mergeCells>
  <phoneticPr fontId="18"/>
  <printOptions horizontalCentered="1"/>
  <pageMargins left="0.70866141732283472" right="0.70866141732283472" top="0.39370078740157483" bottom="0.19685039370078741" header="0.23622047244094491" footer="0.15748031496062992"/>
  <pageSetup paperSize="9" scale="95" orientation="portrait" r:id="rId3"/>
  <rowBreaks count="2" manualBreakCount="2">
    <brk id="63" max="16383" man="1"/>
    <brk id="131" max="16383" man="1"/>
  </rowBreaks>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CA62-3579-4A9F-B42E-E2511F6A0FE4}">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7</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41" priority="3" stopIfTrue="1">
      <formula>AND($AS16="○",AT$15="○")</formula>
    </cfRule>
  </conditionalFormatting>
  <conditionalFormatting sqref="BO16:CB26">
    <cfRule type="expression" dxfId="40" priority="2" stopIfTrue="1">
      <formula>AND($BN16="○",BO$15="○")</formula>
    </cfRule>
  </conditionalFormatting>
  <conditionalFormatting sqref="CL16:CQ21">
    <cfRule type="expression" dxfId="39" priority="1" stopIfTrue="1">
      <formula>AND($CK16="○",CL$15="○")</formula>
    </cfRule>
  </conditionalFormatting>
  <dataValidations count="9">
    <dataValidation type="list" imeMode="off" allowBlank="1" showInputMessage="1" showErrorMessage="1" sqref="AN32 BI32 CF32" xr:uid="{7AE0CD43-FCD7-4974-B4D3-F17CA657307B}">
      <formula1>"A,B,C,D,E"</formula1>
    </dataValidation>
    <dataValidation type="list" allowBlank="1" showInputMessage="1" showErrorMessage="1" sqref="E11" xr:uid="{73E014D2-DA6E-4B34-BFAA-30E6A588BA2F}">
      <formula1>"1,2,3,4,5,6,7,8,9,10,11,12,13,14,15,16"</formula1>
    </dataValidation>
    <dataValidation type="list" allowBlank="1" showInputMessage="1" showErrorMessage="1" sqref="F11" xr:uid="{DEA22E09-DBFF-4BCD-BE44-4448E37B2FD2}">
      <formula1>"1,2,3"</formula1>
    </dataValidation>
    <dataValidation type="list" allowBlank="1" showInputMessage="1" showErrorMessage="1" sqref="G11 K11 AC11" xr:uid="{243415A9-60FB-442F-B02C-3420EE91BF91}">
      <formula1>"1,2,3,4,5,6"</formula1>
    </dataValidation>
    <dataValidation type="list" allowBlank="1" showInputMessage="1" showErrorMessage="1" sqref="H11" xr:uid="{D204ABFE-829B-4DF7-9CD5-6B6D33435620}">
      <formula1>"1,2,3,4,5,6,7"</formula1>
    </dataValidation>
    <dataValidation type="list" allowBlank="1" showInputMessage="1" showErrorMessage="1" sqref="I11:J11 AG11 AD11" xr:uid="{5208FDEC-9E22-4DF1-AE0B-9FCB418F050D}">
      <formula1>"1,2,3,4,5"</formula1>
    </dataValidation>
    <dataValidation type="list" allowBlank="1" showInputMessage="1" showErrorMessage="1" sqref="L11" xr:uid="{2A639B7B-EBF7-4161-8B26-723CC11EE856}">
      <formula1>"1,2,3,4,5,6,7,8,9,10,11,12,13"</formula1>
    </dataValidation>
    <dataValidation type="list" allowBlank="1" showInputMessage="1" showErrorMessage="1" sqref="M11 AE11:AF11" xr:uid="{88592BCC-7EC1-4AA1-A8B7-BBFCCF3E025B}">
      <formula1>"1,2"</formula1>
    </dataValidation>
    <dataValidation type="list" allowBlank="1" showInputMessage="1" showErrorMessage="1" sqref="N11 AI11 AB11" xr:uid="{74802806-D8CA-412C-8F4D-8513FFC192AE}">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7BF145-F710-44A2-A46E-9DE6D27E88BA}">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8</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38" priority="3" stopIfTrue="1">
      <formula>AND($AS16="○",AT$15="○")</formula>
    </cfRule>
  </conditionalFormatting>
  <conditionalFormatting sqref="BO16:CB26">
    <cfRule type="expression" dxfId="37" priority="2" stopIfTrue="1">
      <formula>AND($BN16="○",BO$15="○")</formula>
    </cfRule>
  </conditionalFormatting>
  <conditionalFormatting sqref="CL16:CQ21">
    <cfRule type="expression" dxfId="36" priority="1" stopIfTrue="1">
      <formula>AND($CK16="○",CL$15="○")</formula>
    </cfRule>
  </conditionalFormatting>
  <dataValidations count="9">
    <dataValidation type="list" allowBlank="1" showInputMessage="1" showErrorMessage="1" sqref="N11 AI11 AB11" xr:uid="{06ADFF40-40E0-42C3-BA5B-C8EE8EE08306}">
      <formula1>"1,2,3,4"</formula1>
    </dataValidation>
    <dataValidation type="list" allowBlank="1" showInputMessage="1" showErrorMessage="1" sqref="M11 AE11:AF11" xr:uid="{DB510FB3-53FF-43E3-9145-FC69764C71F4}">
      <formula1>"1,2"</formula1>
    </dataValidation>
    <dataValidation type="list" allowBlank="1" showInputMessage="1" showErrorMessage="1" sqref="L11" xr:uid="{6265C6DD-9672-43B3-BF22-965831C5D1AB}">
      <formula1>"1,2,3,4,5,6,7,8,9,10,11,12,13"</formula1>
    </dataValidation>
    <dataValidation type="list" allowBlank="1" showInputMessage="1" showErrorMessage="1" sqref="I11:J11 AG11 AD11" xr:uid="{035EABC8-5AF2-4F97-8E6F-001087252B3B}">
      <formula1>"1,2,3,4,5"</formula1>
    </dataValidation>
    <dataValidation type="list" allowBlank="1" showInputMessage="1" showErrorMessage="1" sqref="H11" xr:uid="{545285E1-2DAF-4344-B783-F6137A3B353E}">
      <formula1>"1,2,3,4,5,6,7"</formula1>
    </dataValidation>
    <dataValidation type="list" allowBlank="1" showInputMessage="1" showErrorMessage="1" sqref="G11 K11 AC11" xr:uid="{0910A1E7-3C06-499A-AB37-A03B7831802F}">
      <formula1>"1,2,3,4,5,6"</formula1>
    </dataValidation>
    <dataValidation type="list" allowBlank="1" showInputMessage="1" showErrorMessage="1" sqref="F11" xr:uid="{04B096B1-36EA-4D7C-AA6C-A5F2F9360D8B}">
      <formula1>"1,2,3"</formula1>
    </dataValidation>
    <dataValidation type="list" allowBlank="1" showInputMessage="1" showErrorMessage="1" sqref="E11" xr:uid="{B54484F3-A0B1-4DFB-A928-9381C2ED9D19}">
      <formula1>"1,2,3,4,5,6,7,8,9,10,11,12,13,14,15,16"</formula1>
    </dataValidation>
    <dataValidation type="list" imeMode="off" allowBlank="1" showInputMessage="1" showErrorMessage="1" sqref="AN32 BI32 CF32" xr:uid="{9F4C02D9-D3CC-4AAE-BD7F-04197BD33C0D}">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1755F8-467F-44C0-8025-13A7292D626E}">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9</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35" priority="3" stopIfTrue="1">
      <formula>AND($AS16="○",AT$15="○")</formula>
    </cfRule>
  </conditionalFormatting>
  <conditionalFormatting sqref="BO16:CB26">
    <cfRule type="expression" dxfId="34" priority="2" stopIfTrue="1">
      <formula>AND($BN16="○",BO$15="○")</formula>
    </cfRule>
  </conditionalFormatting>
  <conditionalFormatting sqref="CL16:CQ21">
    <cfRule type="expression" dxfId="33" priority="1" stopIfTrue="1">
      <formula>AND($CK16="○",CL$15="○")</formula>
    </cfRule>
  </conditionalFormatting>
  <dataValidations count="9">
    <dataValidation type="list" allowBlank="1" showInputMessage="1" showErrorMessage="1" sqref="N11 AI11 AB11" xr:uid="{3DD1AAC1-67B0-4313-B005-41769D2C4A45}">
      <formula1>"1,2,3,4"</formula1>
    </dataValidation>
    <dataValidation type="list" allowBlank="1" showInputMessage="1" showErrorMessage="1" sqref="M11 AE11:AF11" xr:uid="{9B4805B8-F1E9-4E40-B8F5-D7866891BB46}">
      <formula1>"1,2"</formula1>
    </dataValidation>
    <dataValidation type="list" allowBlank="1" showInputMessage="1" showErrorMessage="1" sqref="L11" xr:uid="{B4DD1AD2-37F9-4829-906D-AD6137EEE023}">
      <formula1>"1,2,3,4,5,6,7,8,9,10,11,12,13"</formula1>
    </dataValidation>
    <dataValidation type="list" allowBlank="1" showInputMessage="1" showErrorMessage="1" sqref="I11:J11 AG11 AD11" xr:uid="{F28F2574-7364-4DE1-BCF8-40436ECBFB5C}">
      <formula1>"1,2,3,4,5"</formula1>
    </dataValidation>
    <dataValidation type="list" allowBlank="1" showInputMessage="1" showErrorMessage="1" sqref="H11" xr:uid="{8CC11CDA-A690-4977-B0BA-B36E8B08C042}">
      <formula1>"1,2,3,4,5,6,7"</formula1>
    </dataValidation>
    <dataValidation type="list" allowBlank="1" showInputMessage="1" showErrorMessage="1" sqref="G11 K11 AC11" xr:uid="{644E2ADA-082A-4D48-A79F-F347ACE374BA}">
      <formula1>"1,2,3,4,5,6"</formula1>
    </dataValidation>
    <dataValidation type="list" allowBlank="1" showInputMessage="1" showErrorMessage="1" sqref="F11" xr:uid="{25CBCB1E-E63E-413A-B6F4-32DFD498830D}">
      <formula1>"1,2,3"</formula1>
    </dataValidation>
    <dataValidation type="list" allowBlank="1" showInputMessage="1" showErrorMessage="1" sqref="E11" xr:uid="{12DA59FF-4BB7-4E19-A7AB-BF678035108C}">
      <formula1>"1,2,3,4,5,6,7,8,9,10,11,12,13,14,15,16"</formula1>
    </dataValidation>
    <dataValidation type="list" imeMode="off" allowBlank="1" showInputMessage="1" showErrorMessage="1" sqref="AN32 BI32 CF32" xr:uid="{0FACFFC0-CDD7-475B-982D-BCC6ADB3308E}">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7E09E5-1EEE-45D1-A04F-47799AA2D389}">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10</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32" priority="3" stopIfTrue="1">
      <formula>AND($AS16="○",AT$15="○")</formula>
    </cfRule>
  </conditionalFormatting>
  <conditionalFormatting sqref="BO16:CB26">
    <cfRule type="expression" dxfId="31" priority="2" stopIfTrue="1">
      <formula>AND($BN16="○",BO$15="○")</formula>
    </cfRule>
  </conditionalFormatting>
  <conditionalFormatting sqref="CL16:CQ21">
    <cfRule type="expression" dxfId="30" priority="1" stopIfTrue="1">
      <formula>AND($CK16="○",CL$15="○")</formula>
    </cfRule>
  </conditionalFormatting>
  <dataValidations count="9">
    <dataValidation type="list" imeMode="off" allowBlank="1" showInputMessage="1" showErrorMessage="1" sqref="AN32 BI32 CF32" xr:uid="{84520F43-A5C7-4866-9F5B-284F937EDFC4}">
      <formula1>"A,B,C,D,E"</formula1>
    </dataValidation>
    <dataValidation type="list" allowBlank="1" showInputMessage="1" showErrorMessage="1" sqref="E11" xr:uid="{47536C1F-B5D4-4753-93B0-A367F31F935C}">
      <formula1>"1,2,3,4,5,6,7,8,9,10,11,12,13,14,15,16"</formula1>
    </dataValidation>
    <dataValidation type="list" allowBlank="1" showInputMessage="1" showErrorMessage="1" sqref="F11" xr:uid="{05DC813D-F8D1-41E9-9F40-28C7B3E80291}">
      <formula1>"1,2,3"</formula1>
    </dataValidation>
    <dataValidation type="list" allowBlank="1" showInputMessage="1" showErrorMessage="1" sqref="G11 K11 AC11" xr:uid="{C9D0C7F8-AEDA-41E9-97CE-A9B5258E3BB3}">
      <formula1>"1,2,3,4,5,6"</formula1>
    </dataValidation>
    <dataValidation type="list" allowBlank="1" showInputMessage="1" showErrorMessage="1" sqref="H11" xr:uid="{9659DC19-134E-410C-9F2A-0DAC14049629}">
      <formula1>"1,2,3,4,5,6,7"</formula1>
    </dataValidation>
    <dataValidation type="list" allowBlank="1" showInputMessage="1" showErrorMessage="1" sqref="I11:J11 AG11 AD11" xr:uid="{9EA91782-54F8-4A64-B0E2-FDC4A4F1B90E}">
      <formula1>"1,2,3,4,5"</formula1>
    </dataValidation>
    <dataValidation type="list" allowBlank="1" showInputMessage="1" showErrorMessage="1" sqref="L11" xr:uid="{796BF98F-DBF0-415B-AC91-B5936ED9A655}">
      <formula1>"1,2,3,4,5,6,7,8,9,10,11,12,13"</formula1>
    </dataValidation>
    <dataValidation type="list" allowBlank="1" showInputMessage="1" showErrorMessage="1" sqref="M11 AE11:AF11" xr:uid="{2A59BA9D-A3A6-44EA-8AC3-7FB5FCFC9F75}">
      <formula1>"1,2"</formula1>
    </dataValidation>
    <dataValidation type="list" allowBlank="1" showInputMessage="1" showErrorMessage="1" sqref="N11 AI11 AB11" xr:uid="{0AA62B47-9D0D-4366-B828-474279E2623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182D8C-453D-47B1-B319-3ADD2BDB8AB1}">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11</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9" priority="3" stopIfTrue="1">
      <formula>AND($AS16="○",AT$15="○")</formula>
    </cfRule>
  </conditionalFormatting>
  <conditionalFormatting sqref="BO16:CB26">
    <cfRule type="expression" dxfId="28" priority="2" stopIfTrue="1">
      <formula>AND($BN16="○",BO$15="○")</formula>
    </cfRule>
  </conditionalFormatting>
  <conditionalFormatting sqref="CL16:CQ21">
    <cfRule type="expression" dxfId="27" priority="1" stopIfTrue="1">
      <formula>AND($CK16="○",CL$15="○")</formula>
    </cfRule>
  </conditionalFormatting>
  <dataValidations count="9">
    <dataValidation type="list" imeMode="off" allowBlank="1" showInputMessage="1" showErrorMessage="1" sqref="AN32 BI32 CF32" xr:uid="{426627F6-9FF6-49BA-A478-4B59160E111E}">
      <formula1>"A,B,C,D,E"</formula1>
    </dataValidation>
    <dataValidation type="list" allowBlank="1" showInputMessage="1" showErrorMessage="1" sqref="E11" xr:uid="{33E87F69-9C99-4FB8-B661-6EECCAEE1F1E}">
      <formula1>"1,2,3,4,5,6,7,8,9,10,11,12,13,14,15,16"</formula1>
    </dataValidation>
    <dataValidation type="list" allowBlank="1" showInputMessage="1" showErrorMessage="1" sqref="F11" xr:uid="{EE3B7E9D-9284-4B9D-8AFE-180E9CFE9A4F}">
      <formula1>"1,2,3"</formula1>
    </dataValidation>
    <dataValidation type="list" allowBlank="1" showInputMessage="1" showErrorMessage="1" sqref="G11 K11 AC11" xr:uid="{755E659C-FFBB-4AAD-A94C-FE41A82524C5}">
      <formula1>"1,2,3,4,5,6"</formula1>
    </dataValidation>
    <dataValidation type="list" allowBlank="1" showInputMessage="1" showErrorMessage="1" sqref="H11" xr:uid="{A58582D0-034D-4E1D-977E-459363C53184}">
      <formula1>"1,2,3,4,5,6,7"</formula1>
    </dataValidation>
    <dataValidation type="list" allowBlank="1" showInputMessage="1" showErrorMessage="1" sqref="I11:J11 AG11 AD11" xr:uid="{F4AD37B1-0393-4880-A3BC-4529E4763BEF}">
      <formula1>"1,2,3,4,5"</formula1>
    </dataValidation>
    <dataValidation type="list" allowBlank="1" showInputMessage="1" showErrorMessage="1" sqref="L11" xr:uid="{F394C787-D752-4B02-8269-47C5E06B717A}">
      <formula1>"1,2,3,4,5,6,7,8,9,10,11,12,13"</formula1>
    </dataValidation>
    <dataValidation type="list" allowBlank="1" showInputMessage="1" showErrorMessage="1" sqref="M11 AE11:AF11" xr:uid="{FCB0FCE6-C23E-48AE-9648-F70C63F72E37}">
      <formula1>"1,2"</formula1>
    </dataValidation>
    <dataValidation type="list" allowBlank="1" showInputMessage="1" showErrorMessage="1" sqref="N11 AI11 AB11" xr:uid="{E83CD982-86C3-4AF2-9DE9-241BD794EE21}">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4AF60-A9B8-4D9F-8EFF-725FF86AF816}">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12</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6" priority="3" stopIfTrue="1">
      <formula>AND($AS16="○",AT$15="○")</formula>
    </cfRule>
  </conditionalFormatting>
  <conditionalFormatting sqref="BO16:CB26">
    <cfRule type="expression" dxfId="25" priority="2" stopIfTrue="1">
      <formula>AND($BN16="○",BO$15="○")</formula>
    </cfRule>
  </conditionalFormatting>
  <conditionalFormatting sqref="CL16:CQ21">
    <cfRule type="expression" dxfId="24" priority="1" stopIfTrue="1">
      <formula>AND($CK16="○",CL$15="○")</formula>
    </cfRule>
  </conditionalFormatting>
  <dataValidations count="9">
    <dataValidation type="list" allowBlank="1" showInputMessage="1" showErrorMessage="1" sqref="N11 AI11 AB11" xr:uid="{D9E72BC7-2425-49D5-A2EC-A6BACD626F9B}">
      <formula1>"1,2,3,4"</formula1>
    </dataValidation>
    <dataValidation type="list" allowBlank="1" showInputMessage="1" showErrorMessage="1" sqref="M11 AE11:AF11" xr:uid="{FD67B6C4-C8F6-4288-A739-EACD72AE2E40}">
      <formula1>"1,2"</formula1>
    </dataValidation>
    <dataValidation type="list" allowBlank="1" showInputMessage="1" showErrorMessage="1" sqref="L11" xr:uid="{4DCC65FF-A5E4-49EE-939F-D3698E3BB014}">
      <formula1>"1,2,3,4,5,6,7,8,9,10,11,12,13"</formula1>
    </dataValidation>
    <dataValidation type="list" allowBlank="1" showInputMessage="1" showErrorMessage="1" sqref="I11:J11 AG11 AD11" xr:uid="{87649EFE-DFD7-47F6-AC8A-8A8038F2D05A}">
      <formula1>"1,2,3,4,5"</formula1>
    </dataValidation>
    <dataValidation type="list" allowBlank="1" showInputMessage="1" showErrorMessage="1" sqref="H11" xr:uid="{EA9F461F-B07E-4290-9730-4D3924A2AF87}">
      <formula1>"1,2,3,4,5,6,7"</formula1>
    </dataValidation>
    <dataValidation type="list" allowBlank="1" showInputMessage="1" showErrorMessage="1" sqref="G11 K11 AC11" xr:uid="{3034CBD6-C676-450F-A448-590146FEB4FF}">
      <formula1>"1,2,3,4,5,6"</formula1>
    </dataValidation>
    <dataValidation type="list" allowBlank="1" showInputMessage="1" showErrorMessage="1" sqref="F11" xr:uid="{4C760476-D306-4997-ABC7-CB5FEF47FA89}">
      <formula1>"1,2,3"</formula1>
    </dataValidation>
    <dataValidation type="list" allowBlank="1" showInputMessage="1" showErrorMessage="1" sqref="E11" xr:uid="{81AF00FD-E3E5-46C7-94FE-9F33BE0AF466}">
      <formula1>"1,2,3,4,5,6,7,8,9,10,11,12,13,14,15,16"</formula1>
    </dataValidation>
    <dataValidation type="list" imeMode="off" allowBlank="1" showInputMessage="1" showErrorMessage="1" sqref="AN32 BI32 CF32" xr:uid="{E2433EF5-2452-4838-8DFD-F47CBC99E695}">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51759-A488-4D37-815B-4D8A90535065}">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13</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3" priority="3" stopIfTrue="1">
      <formula>AND($AS16="○",AT$15="○")</formula>
    </cfRule>
  </conditionalFormatting>
  <conditionalFormatting sqref="BO16:CB26">
    <cfRule type="expression" dxfId="22" priority="2" stopIfTrue="1">
      <formula>AND($BN16="○",BO$15="○")</formula>
    </cfRule>
  </conditionalFormatting>
  <conditionalFormatting sqref="CL16:CQ21">
    <cfRule type="expression" dxfId="21" priority="1" stopIfTrue="1">
      <formula>AND($CK16="○",CL$15="○")</formula>
    </cfRule>
  </conditionalFormatting>
  <dataValidations count="9">
    <dataValidation type="list" imeMode="off" allowBlank="1" showInputMessage="1" showErrorMessage="1" sqref="AN32 BI32 CF32" xr:uid="{339B0FFA-1379-43D3-92AE-27D16C0BF3E7}">
      <formula1>"A,B,C,D,E"</formula1>
    </dataValidation>
    <dataValidation type="list" allowBlank="1" showInputMessage="1" showErrorMessage="1" sqref="E11" xr:uid="{93FE44F6-EAAB-4632-85E0-C88064A2B793}">
      <formula1>"1,2,3,4,5,6,7,8,9,10,11,12,13,14,15,16"</formula1>
    </dataValidation>
    <dataValidation type="list" allowBlank="1" showInputMessage="1" showErrorMessage="1" sqref="F11" xr:uid="{2E5FF0FA-6C65-4EF8-9B7C-C1746B40074C}">
      <formula1>"1,2,3"</formula1>
    </dataValidation>
    <dataValidation type="list" allowBlank="1" showInputMessage="1" showErrorMessage="1" sqref="G11 K11 AC11" xr:uid="{97B3756F-FBFE-4E6B-BED2-245FFCF398DF}">
      <formula1>"1,2,3,4,5,6"</formula1>
    </dataValidation>
    <dataValidation type="list" allowBlank="1" showInputMessage="1" showErrorMessage="1" sqref="H11" xr:uid="{1E5E691B-9477-44A2-8331-94AC9A795971}">
      <formula1>"1,2,3,4,5,6,7"</formula1>
    </dataValidation>
    <dataValidation type="list" allowBlank="1" showInputMessage="1" showErrorMessage="1" sqref="I11:J11 AG11 AD11" xr:uid="{DCA17F5F-E865-4683-9C24-4BB2A03941BF}">
      <formula1>"1,2,3,4,5"</formula1>
    </dataValidation>
    <dataValidation type="list" allowBlank="1" showInputMessage="1" showErrorMessage="1" sqref="L11" xr:uid="{4CE19189-26E3-40EA-AFAD-12469845FF99}">
      <formula1>"1,2,3,4,5,6,7,8,9,10,11,12,13"</formula1>
    </dataValidation>
    <dataValidation type="list" allowBlank="1" showInputMessage="1" showErrorMessage="1" sqref="M11 AE11:AF11" xr:uid="{CF472882-E675-4322-B47F-3B3570B1C9C5}">
      <formula1>"1,2"</formula1>
    </dataValidation>
    <dataValidation type="list" allowBlank="1" showInputMessage="1" showErrorMessage="1" sqref="N11 AI11 AB11" xr:uid="{0687B3E0-0AC9-4602-BABC-2F1BC655BD16}">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6EF78-93D0-4992-B471-58C21DC03053}">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14</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0" priority="3" stopIfTrue="1">
      <formula>AND($AS16="○",AT$15="○")</formula>
    </cfRule>
  </conditionalFormatting>
  <conditionalFormatting sqref="BO16:CB26">
    <cfRule type="expression" dxfId="19" priority="2" stopIfTrue="1">
      <formula>AND($BN16="○",BO$15="○")</formula>
    </cfRule>
  </conditionalFormatting>
  <conditionalFormatting sqref="CL16:CQ21">
    <cfRule type="expression" dxfId="18" priority="1" stopIfTrue="1">
      <formula>AND($CK16="○",CL$15="○")</formula>
    </cfRule>
  </conditionalFormatting>
  <dataValidations count="9">
    <dataValidation type="list" allowBlank="1" showInputMessage="1" showErrorMessage="1" sqref="N11 AI11 AB11" xr:uid="{EED9CBA6-F1EA-4D68-8000-F9512D8DE2AD}">
      <formula1>"1,2,3,4"</formula1>
    </dataValidation>
    <dataValidation type="list" allowBlank="1" showInputMessage="1" showErrorMessage="1" sqref="M11 AE11:AF11" xr:uid="{AF8CF612-2CB3-4B38-BC0D-3BF348183E0E}">
      <formula1>"1,2"</formula1>
    </dataValidation>
    <dataValidation type="list" allowBlank="1" showInputMessage="1" showErrorMessage="1" sqref="L11" xr:uid="{56C6BC95-01AF-4D44-A364-7FB948FE0FC3}">
      <formula1>"1,2,3,4,5,6,7,8,9,10,11,12,13"</formula1>
    </dataValidation>
    <dataValidation type="list" allowBlank="1" showInputMessage="1" showErrorMessage="1" sqref="I11:J11 AG11 AD11" xr:uid="{A2C6646D-5F27-41CB-A1AB-32A99A3E12DA}">
      <formula1>"1,2,3,4,5"</formula1>
    </dataValidation>
    <dataValidation type="list" allowBlank="1" showInputMessage="1" showErrorMessage="1" sqref="H11" xr:uid="{28A7DD9B-2EC8-4705-971F-41BB5DA828C0}">
      <formula1>"1,2,3,4,5,6,7"</formula1>
    </dataValidation>
    <dataValidation type="list" allowBlank="1" showInputMessage="1" showErrorMessage="1" sqref="G11 K11 AC11" xr:uid="{DE935429-85CA-48DA-82F2-5AFE8BDA141E}">
      <formula1>"1,2,3,4,5,6"</formula1>
    </dataValidation>
    <dataValidation type="list" allowBlank="1" showInputMessage="1" showErrorMessage="1" sqref="F11" xr:uid="{3CA8C02C-E341-4E07-A05F-10F856301FDF}">
      <formula1>"1,2,3"</formula1>
    </dataValidation>
    <dataValidation type="list" allowBlank="1" showInputMessage="1" showErrorMessage="1" sqref="E11" xr:uid="{AC6773BD-D3B4-487B-99B3-0F97A6A73680}">
      <formula1>"1,2,3,4,5,6,7,8,9,10,11,12,13,14,15,16"</formula1>
    </dataValidation>
    <dataValidation type="list" imeMode="off" allowBlank="1" showInputMessage="1" showErrorMessage="1" sqref="AN32 BI32 CF32" xr:uid="{B0588EE3-C900-46C2-AB54-B7A7A6FED6F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AAFC0-6F68-4A70-A8D1-AE735E19B467}">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15</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17" priority="3" stopIfTrue="1">
      <formula>AND($AS16="○",AT$15="○")</formula>
    </cfRule>
  </conditionalFormatting>
  <conditionalFormatting sqref="BO16:CB26">
    <cfRule type="expression" dxfId="16" priority="2" stopIfTrue="1">
      <formula>AND($BN16="○",BO$15="○")</formula>
    </cfRule>
  </conditionalFormatting>
  <conditionalFormatting sqref="CL16:CQ21">
    <cfRule type="expression" dxfId="15" priority="1" stopIfTrue="1">
      <formula>AND($CK16="○",CL$15="○")</formula>
    </cfRule>
  </conditionalFormatting>
  <dataValidations count="9">
    <dataValidation type="list" allowBlank="1" showInputMessage="1" showErrorMessage="1" sqref="N11 AI11 AB11" xr:uid="{720D2E3F-05D4-4E93-8F4A-5FA7E22EAC47}">
      <formula1>"1,2,3,4"</formula1>
    </dataValidation>
    <dataValidation type="list" allowBlank="1" showInputMessage="1" showErrorMessage="1" sqref="M11 AE11:AF11" xr:uid="{40D88214-3487-479A-A1B0-DDE26EC674C7}">
      <formula1>"1,2"</formula1>
    </dataValidation>
    <dataValidation type="list" allowBlank="1" showInputMessage="1" showErrorMessage="1" sqref="L11" xr:uid="{CD9B1329-0861-4C73-915D-77E85123DFFC}">
      <formula1>"1,2,3,4,5,6,7,8,9,10,11,12,13"</formula1>
    </dataValidation>
    <dataValidation type="list" allowBlank="1" showInputMessage="1" showErrorMessage="1" sqref="I11:J11 AG11 AD11" xr:uid="{C049D3A6-6AC1-4225-8556-1CEAF9AB7F7F}">
      <formula1>"1,2,3,4,5"</formula1>
    </dataValidation>
    <dataValidation type="list" allowBlank="1" showInputMessage="1" showErrorMessage="1" sqref="H11" xr:uid="{FE9D814D-B26F-4982-81B3-307D31A9F4CF}">
      <formula1>"1,2,3,4,5,6,7"</formula1>
    </dataValidation>
    <dataValidation type="list" allowBlank="1" showInputMessage="1" showErrorMessage="1" sqref="G11 K11 AC11" xr:uid="{4050CE04-2BED-4B8C-A342-FB5419706F56}">
      <formula1>"1,2,3,4,5,6"</formula1>
    </dataValidation>
    <dataValidation type="list" allowBlank="1" showInputMessage="1" showErrorMessage="1" sqref="F11" xr:uid="{E2D14B98-9FC1-40A4-95B1-C57619524A94}">
      <formula1>"1,2,3"</formula1>
    </dataValidation>
    <dataValidation type="list" allowBlank="1" showInputMessage="1" showErrorMessage="1" sqref="E11" xr:uid="{2D142C75-DB7B-44BF-B190-6C1E247E8BC5}">
      <formula1>"1,2,3,4,5,6,7,8,9,10,11,12,13,14,15,16"</formula1>
    </dataValidation>
    <dataValidation type="list" imeMode="off" allowBlank="1" showInputMessage="1" showErrorMessage="1" sqref="AN32 BI32 CF32" xr:uid="{56CFDACC-9F33-4481-93ED-2A7BFC00ACA4}">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978DD2-25E5-48DA-889E-77616161C3A2}">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16</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14" priority="3" stopIfTrue="1">
      <formula>AND($AS16="○",AT$15="○")</formula>
    </cfRule>
  </conditionalFormatting>
  <conditionalFormatting sqref="BO16:CB26">
    <cfRule type="expression" dxfId="13" priority="2" stopIfTrue="1">
      <formula>AND($BN16="○",BO$15="○")</formula>
    </cfRule>
  </conditionalFormatting>
  <conditionalFormatting sqref="CL16:CQ21">
    <cfRule type="expression" dxfId="12" priority="1" stopIfTrue="1">
      <formula>AND($CK16="○",CL$15="○")</formula>
    </cfRule>
  </conditionalFormatting>
  <dataValidations count="9">
    <dataValidation type="list" imeMode="off" allowBlank="1" showInputMessage="1" showErrorMessage="1" sqref="AN32 BI32 CF32" xr:uid="{88CB5900-9F0A-4A05-93E0-BCB0D1B3D380}">
      <formula1>"A,B,C,D,E"</formula1>
    </dataValidation>
    <dataValidation type="list" allowBlank="1" showInputMessage="1" showErrorMessage="1" sqref="E11" xr:uid="{6C20621A-61DB-485E-9FBB-9D659A7B5A8C}">
      <formula1>"1,2,3,4,5,6,7,8,9,10,11,12,13,14,15,16"</formula1>
    </dataValidation>
    <dataValidation type="list" allowBlank="1" showInputMessage="1" showErrorMessage="1" sqref="F11" xr:uid="{CCA0132E-B535-4424-8D07-E6B94FECA245}">
      <formula1>"1,2,3"</formula1>
    </dataValidation>
    <dataValidation type="list" allowBlank="1" showInputMessage="1" showErrorMessage="1" sqref="G11 K11 AC11" xr:uid="{F161E719-A16A-4122-B6F5-968A0D79DF35}">
      <formula1>"1,2,3,4,5,6"</formula1>
    </dataValidation>
    <dataValidation type="list" allowBlank="1" showInputMessage="1" showErrorMessage="1" sqref="H11" xr:uid="{EE44DB1F-7C38-4B40-A7F7-474726180A76}">
      <formula1>"1,2,3,4,5,6,7"</formula1>
    </dataValidation>
    <dataValidation type="list" allowBlank="1" showInputMessage="1" showErrorMessage="1" sqref="I11:J11 AG11 AD11" xr:uid="{B182D910-AE32-4B28-B372-D05EC9A59DF1}">
      <formula1>"1,2,3,4,5"</formula1>
    </dataValidation>
    <dataValidation type="list" allowBlank="1" showInputMessage="1" showErrorMessage="1" sqref="L11" xr:uid="{3383E04B-A690-4659-A720-1557213F21B1}">
      <formula1>"1,2,3,4,5,6,7,8,9,10,11,12,13"</formula1>
    </dataValidation>
    <dataValidation type="list" allowBlank="1" showInputMessage="1" showErrorMessage="1" sqref="M11 AE11:AF11" xr:uid="{D860D74B-40F8-49E0-8067-977F20EF888F}">
      <formula1>"1,2"</formula1>
    </dataValidation>
    <dataValidation type="list" allowBlank="1" showInputMessage="1" showErrorMessage="1" sqref="N11 AI11 AB11" xr:uid="{31219DE2-4575-4F69-88E2-DFA9F3442D5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A012-A30A-41A2-BD1A-DC66CB0D302C}">
  <sheetPr codeName="Sheet2"/>
  <dimension ref="A1:F156"/>
  <sheetViews>
    <sheetView showGridLines="0" view="pageBreakPreview" zoomScale="85" zoomScaleNormal="85" zoomScaleSheetLayoutView="85" workbookViewId="0">
      <pane ySplit="4" topLeftCell="A5" activePane="bottomLeft" state="frozen"/>
      <selection pane="bottomLeft" sqref="A1:F3"/>
    </sheetView>
  </sheetViews>
  <sheetFormatPr defaultRowHeight="13"/>
  <cols>
    <col min="1" max="1" width="5.90625" customWidth="1"/>
    <col min="2" max="2" width="57.6328125" customWidth="1"/>
    <col min="5" max="5" width="5.90625" customWidth="1"/>
    <col min="6" max="6" width="57.6328125" customWidth="1"/>
  </cols>
  <sheetData>
    <row r="1" spans="1:6">
      <c r="A1" s="245" t="s">
        <v>280</v>
      </c>
      <c r="B1" s="245"/>
      <c r="C1" s="245"/>
      <c r="D1" s="245"/>
      <c r="E1" s="245"/>
      <c r="F1" s="245"/>
    </row>
    <row r="2" spans="1:6">
      <c r="A2" s="245"/>
      <c r="B2" s="245"/>
      <c r="C2" s="245"/>
      <c r="D2" s="245"/>
      <c r="E2" s="245"/>
      <c r="F2" s="245"/>
    </row>
    <row r="3" spans="1:6">
      <c r="A3" s="245"/>
      <c r="B3" s="245"/>
      <c r="C3" s="245"/>
      <c r="D3" s="245"/>
      <c r="E3" s="245"/>
      <c r="F3" s="245"/>
    </row>
    <row r="4" spans="1:6">
      <c r="A4" s="11"/>
      <c r="B4" s="11"/>
      <c r="C4" s="11"/>
      <c r="D4" s="11"/>
      <c r="E4" s="11"/>
      <c r="F4" s="11"/>
    </row>
    <row r="5" spans="1:6">
      <c r="E5" s="11"/>
      <c r="F5" s="11"/>
    </row>
    <row r="6" spans="1:6">
      <c r="A6" t="s">
        <v>281</v>
      </c>
      <c r="E6" t="s">
        <v>171</v>
      </c>
    </row>
    <row r="7" spans="1:6">
      <c r="A7" s="136">
        <v>1</v>
      </c>
      <c r="B7" s="212" t="s">
        <v>282</v>
      </c>
      <c r="E7" s="195">
        <v>1</v>
      </c>
      <c r="F7" s="195" t="s">
        <v>172</v>
      </c>
    </row>
    <row r="8" spans="1:6">
      <c r="A8" s="136">
        <v>2</v>
      </c>
      <c r="B8" s="212" t="s">
        <v>283</v>
      </c>
      <c r="E8" s="195">
        <v>2</v>
      </c>
      <c r="F8" s="195" t="s">
        <v>173</v>
      </c>
    </row>
    <row r="9" spans="1:6">
      <c r="A9" s="136">
        <v>3</v>
      </c>
      <c r="B9" s="212" t="s">
        <v>284</v>
      </c>
      <c r="E9" s="196">
        <v>3</v>
      </c>
      <c r="F9" s="240" t="s">
        <v>327</v>
      </c>
    </row>
    <row r="10" spans="1:6">
      <c r="A10" s="136">
        <v>4</v>
      </c>
      <c r="B10" s="212" t="s">
        <v>285</v>
      </c>
      <c r="E10" s="197"/>
      <c r="F10" s="240"/>
    </row>
    <row r="11" spans="1:6">
      <c r="A11" s="136">
        <v>5</v>
      </c>
      <c r="B11" s="213" t="s">
        <v>119</v>
      </c>
      <c r="E11" s="136">
        <v>4</v>
      </c>
      <c r="F11" s="136" t="s">
        <v>174</v>
      </c>
    </row>
    <row r="12" spans="1:6">
      <c r="A12" s="136">
        <v>6</v>
      </c>
      <c r="B12" s="213" t="s">
        <v>120</v>
      </c>
      <c r="E12" s="34"/>
      <c r="F12" s="34"/>
    </row>
    <row r="13" spans="1:6">
      <c r="A13" s="136">
        <v>7</v>
      </c>
      <c r="B13" s="136" t="s">
        <v>121</v>
      </c>
      <c r="E13" s="34"/>
      <c r="F13" s="34"/>
    </row>
    <row r="14" spans="1:6">
      <c r="A14" s="136">
        <v>8</v>
      </c>
      <c r="B14" s="136" t="s">
        <v>122</v>
      </c>
      <c r="E14" s="143" t="s">
        <v>175</v>
      </c>
      <c r="F14" s="143"/>
    </row>
    <row r="15" spans="1:6" ht="13.5" customHeight="1">
      <c r="A15" s="136">
        <v>9</v>
      </c>
      <c r="B15" s="136" t="s">
        <v>123</v>
      </c>
      <c r="E15" s="144">
        <v>1</v>
      </c>
      <c r="F15" s="241" t="s">
        <v>176</v>
      </c>
    </row>
    <row r="16" spans="1:6">
      <c r="A16" s="136">
        <v>10</v>
      </c>
      <c r="B16" s="136" t="s">
        <v>124</v>
      </c>
      <c r="E16" s="145"/>
      <c r="F16" s="242"/>
    </row>
    <row r="17" spans="1:6">
      <c r="A17" s="136">
        <v>11</v>
      </c>
      <c r="B17" s="136" t="s">
        <v>125</v>
      </c>
      <c r="E17" s="146">
        <v>2</v>
      </c>
      <c r="F17" s="175" t="s">
        <v>177</v>
      </c>
    </row>
    <row r="18" spans="1:6">
      <c r="A18" s="136">
        <v>12</v>
      </c>
      <c r="B18" s="136" t="s">
        <v>126</v>
      </c>
      <c r="E18" s="142">
        <v>3</v>
      </c>
      <c r="F18" s="142" t="s">
        <v>178</v>
      </c>
    </row>
    <row r="19" spans="1:6">
      <c r="A19" s="213">
        <v>13</v>
      </c>
      <c r="B19" s="213" t="s">
        <v>127</v>
      </c>
      <c r="E19" s="142">
        <v>4</v>
      </c>
      <c r="F19" s="142" t="s">
        <v>174</v>
      </c>
    </row>
    <row r="20" spans="1:6">
      <c r="A20" s="214">
        <v>14</v>
      </c>
      <c r="B20" s="215" t="s">
        <v>293</v>
      </c>
      <c r="E20" s="143"/>
      <c r="F20" s="143"/>
    </row>
    <row r="21" spans="1:6">
      <c r="A21" s="214">
        <v>15</v>
      </c>
      <c r="B21" s="215" t="s">
        <v>294</v>
      </c>
      <c r="E21" s="143"/>
      <c r="F21" s="143"/>
    </row>
    <row r="22" spans="1:6">
      <c r="A22" s="214">
        <v>16</v>
      </c>
      <c r="B22" s="246" t="s">
        <v>302</v>
      </c>
      <c r="E22" s="143"/>
      <c r="F22" s="143"/>
    </row>
    <row r="23" spans="1:6">
      <c r="A23" s="216"/>
      <c r="B23" s="247"/>
      <c r="E23" s="143"/>
      <c r="F23" s="143"/>
    </row>
    <row r="24" spans="1:6">
      <c r="A24" s="34"/>
      <c r="B24" s="141"/>
      <c r="E24" s="4" t="s">
        <v>188</v>
      </c>
      <c r="F24" s="4"/>
    </row>
    <row r="25" spans="1:6">
      <c r="A25" s="34"/>
      <c r="B25" s="141"/>
      <c r="E25" s="144">
        <v>1</v>
      </c>
      <c r="F25" s="241" t="s">
        <v>189</v>
      </c>
    </row>
    <row r="26" spans="1:6">
      <c r="A26" t="s">
        <v>128</v>
      </c>
      <c r="E26" s="145"/>
      <c r="F26" s="242"/>
    </row>
    <row r="27" spans="1:6">
      <c r="A27" s="136">
        <v>1</v>
      </c>
      <c r="B27" s="136" t="s">
        <v>129</v>
      </c>
      <c r="E27" s="144">
        <v>2</v>
      </c>
      <c r="F27" s="241" t="s">
        <v>190</v>
      </c>
    </row>
    <row r="28" spans="1:6">
      <c r="A28" s="136">
        <v>2</v>
      </c>
      <c r="B28" s="136" t="s">
        <v>130</v>
      </c>
      <c r="E28" s="145"/>
      <c r="F28" s="242"/>
    </row>
    <row r="29" spans="1:6">
      <c r="A29" s="136">
        <v>3</v>
      </c>
      <c r="B29" s="136" t="s">
        <v>131</v>
      </c>
      <c r="E29" s="144">
        <v>3</v>
      </c>
      <c r="F29" s="241" t="s">
        <v>191</v>
      </c>
    </row>
    <row r="30" spans="1:6">
      <c r="A30" s="34"/>
      <c r="B30" s="34"/>
      <c r="E30" s="145"/>
      <c r="F30" s="242"/>
    </row>
    <row r="31" spans="1:6">
      <c r="A31" s="34"/>
      <c r="B31" s="34"/>
      <c r="E31" s="144">
        <v>4</v>
      </c>
      <c r="F31" s="241" t="s">
        <v>192</v>
      </c>
    </row>
    <row r="32" spans="1:6">
      <c r="A32" t="s">
        <v>132</v>
      </c>
      <c r="E32" s="145"/>
      <c r="F32" s="242"/>
    </row>
    <row r="33" spans="1:6" ht="13.5" customHeight="1">
      <c r="A33" s="136">
        <v>1</v>
      </c>
      <c r="B33" s="136" t="s">
        <v>133</v>
      </c>
      <c r="E33" s="144">
        <v>5</v>
      </c>
      <c r="F33" s="241" t="s">
        <v>193</v>
      </c>
    </row>
    <row r="34" spans="1:6">
      <c r="A34" s="136">
        <v>2</v>
      </c>
      <c r="B34" s="136" t="s">
        <v>134</v>
      </c>
      <c r="E34" s="145"/>
      <c r="F34" s="242"/>
    </row>
    <row r="35" spans="1:6" ht="13.5" customHeight="1">
      <c r="A35" s="137">
        <v>3</v>
      </c>
      <c r="B35" s="248" t="s">
        <v>135</v>
      </c>
      <c r="E35" s="144">
        <v>6</v>
      </c>
      <c r="F35" s="241" t="s">
        <v>194</v>
      </c>
    </row>
    <row r="36" spans="1:6">
      <c r="A36" s="138"/>
      <c r="B36" s="249"/>
      <c r="E36" s="145"/>
      <c r="F36" s="242"/>
    </row>
    <row r="37" spans="1:6" ht="13.5" customHeight="1">
      <c r="A37" s="136">
        <v>4</v>
      </c>
      <c r="B37" s="139" t="s">
        <v>136</v>
      </c>
      <c r="E37" s="4"/>
      <c r="F37" s="4"/>
    </row>
    <row r="38" spans="1:6">
      <c r="A38" s="136">
        <v>5</v>
      </c>
      <c r="B38" s="136" t="s">
        <v>137</v>
      </c>
      <c r="E38" s="4"/>
      <c r="F38" s="4"/>
    </row>
    <row r="39" spans="1:6" ht="13.5" customHeight="1">
      <c r="A39" s="136">
        <v>6</v>
      </c>
      <c r="B39" s="136" t="s">
        <v>138</v>
      </c>
      <c r="E39" s="4" t="s">
        <v>179</v>
      </c>
      <c r="F39" s="4"/>
    </row>
    <row r="40" spans="1:6">
      <c r="A40" s="34"/>
      <c r="B40" s="34"/>
      <c r="E40" s="142">
        <v>1</v>
      </c>
      <c r="F40" s="142" t="s">
        <v>195</v>
      </c>
    </row>
    <row r="41" spans="1:6" ht="13.5" customHeight="1">
      <c r="A41" s="34"/>
      <c r="B41" s="34"/>
      <c r="E41" s="142">
        <v>2</v>
      </c>
      <c r="F41" s="142" t="s">
        <v>180</v>
      </c>
    </row>
    <row r="42" spans="1:6">
      <c r="A42" t="s">
        <v>139</v>
      </c>
      <c r="E42" s="142">
        <v>3</v>
      </c>
      <c r="F42" s="142" t="s">
        <v>181</v>
      </c>
    </row>
    <row r="43" spans="1:6" ht="13.5" customHeight="1">
      <c r="A43" s="195">
        <v>1</v>
      </c>
      <c r="B43" s="195" t="s">
        <v>140</v>
      </c>
      <c r="E43" s="142">
        <v>4</v>
      </c>
      <c r="F43" s="142" t="s">
        <v>182</v>
      </c>
    </row>
    <row r="44" spans="1:6">
      <c r="A44" s="195">
        <v>2</v>
      </c>
      <c r="B44" s="195" t="s">
        <v>141</v>
      </c>
      <c r="E44" s="142">
        <v>5</v>
      </c>
      <c r="F44" s="142" t="s">
        <v>183</v>
      </c>
    </row>
    <row r="45" spans="1:6">
      <c r="A45" s="195">
        <v>3</v>
      </c>
      <c r="B45" s="195" t="s">
        <v>142</v>
      </c>
      <c r="E45" s="4"/>
      <c r="F45" s="4"/>
    </row>
    <row r="46" spans="1:6">
      <c r="A46" s="195">
        <v>4</v>
      </c>
      <c r="B46" s="195" t="s">
        <v>143</v>
      </c>
      <c r="E46" s="4"/>
      <c r="F46" s="4"/>
    </row>
    <row r="47" spans="1:6">
      <c r="A47" s="195">
        <v>5</v>
      </c>
      <c r="B47" s="195" t="s">
        <v>243</v>
      </c>
      <c r="E47" s="4" t="s">
        <v>206</v>
      </c>
      <c r="F47" s="4"/>
    </row>
    <row r="48" spans="1:6">
      <c r="A48" s="198">
        <v>6</v>
      </c>
      <c r="B48" s="240" t="s">
        <v>144</v>
      </c>
      <c r="E48" s="142">
        <v>1</v>
      </c>
      <c r="F48" s="142" t="s">
        <v>207</v>
      </c>
    </row>
    <row r="49" spans="1:6">
      <c r="A49" s="199"/>
      <c r="B49" s="240"/>
      <c r="E49" s="142">
        <v>2</v>
      </c>
      <c r="F49" s="142" t="s">
        <v>208</v>
      </c>
    </row>
    <row r="50" spans="1:6">
      <c r="A50" s="195">
        <v>7</v>
      </c>
      <c r="B50" s="203" t="s">
        <v>145</v>
      </c>
      <c r="E50" s="4"/>
      <c r="F50" s="4"/>
    </row>
    <row r="51" spans="1:6">
      <c r="A51" s="200"/>
      <c r="B51" s="201"/>
      <c r="E51" s="4"/>
      <c r="F51" s="4"/>
    </row>
    <row r="52" spans="1:6">
      <c r="A52" t="s">
        <v>245</v>
      </c>
      <c r="E52" s="4" t="s">
        <v>196</v>
      </c>
      <c r="F52" s="4"/>
    </row>
    <row r="53" spans="1:6">
      <c r="A53" s="136">
        <v>1</v>
      </c>
      <c r="B53" s="136" t="s">
        <v>146</v>
      </c>
      <c r="E53" s="144">
        <v>1</v>
      </c>
      <c r="F53" s="241" t="s">
        <v>197</v>
      </c>
    </row>
    <row r="54" spans="1:6">
      <c r="A54" s="136">
        <v>2</v>
      </c>
      <c r="B54" s="136" t="s">
        <v>147</v>
      </c>
      <c r="E54" s="145"/>
      <c r="F54" s="242"/>
    </row>
    <row r="55" spans="1:6">
      <c r="A55" s="136">
        <v>3</v>
      </c>
      <c r="B55" s="136" t="s">
        <v>148</v>
      </c>
      <c r="E55" s="144">
        <v>2</v>
      </c>
      <c r="F55" s="241" t="s">
        <v>198</v>
      </c>
    </row>
    <row r="56" spans="1:6" ht="13.5" customHeight="1">
      <c r="A56" s="136">
        <v>4</v>
      </c>
      <c r="B56" s="136" t="s">
        <v>149</v>
      </c>
      <c r="E56" s="145"/>
      <c r="F56" s="242"/>
    </row>
    <row r="57" spans="1:6">
      <c r="A57" s="136">
        <v>5</v>
      </c>
      <c r="B57" s="136" t="s">
        <v>150</v>
      </c>
      <c r="E57" s="4"/>
      <c r="F57" s="4"/>
    </row>
    <row r="58" spans="1:6" ht="13.5" customHeight="1">
      <c r="A58" s="34"/>
      <c r="B58" s="34"/>
      <c r="E58" s="4"/>
      <c r="F58" s="4"/>
    </row>
    <row r="59" spans="1:6">
      <c r="A59" s="34"/>
      <c r="B59" s="34"/>
      <c r="E59" s="4" t="s">
        <v>199</v>
      </c>
      <c r="F59" s="4"/>
    </row>
    <row r="60" spans="1:6">
      <c r="A60" s="34" t="s">
        <v>244</v>
      </c>
      <c r="B60" s="34"/>
      <c r="E60" s="142">
        <v>1</v>
      </c>
      <c r="F60" s="142" t="s">
        <v>200</v>
      </c>
    </row>
    <row r="61" spans="1:6">
      <c r="A61" s="136">
        <v>1</v>
      </c>
      <c r="B61" s="136" t="s">
        <v>151</v>
      </c>
      <c r="E61" s="142">
        <v>2</v>
      </c>
      <c r="F61" s="142" t="s">
        <v>201</v>
      </c>
    </row>
    <row r="62" spans="1:6">
      <c r="A62" s="136">
        <v>2</v>
      </c>
      <c r="B62" s="136" t="s">
        <v>152</v>
      </c>
      <c r="E62" s="142">
        <v>3</v>
      </c>
      <c r="F62" s="142" t="s">
        <v>286</v>
      </c>
    </row>
    <row r="63" spans="1:6">
      <c r="A63" s="136">
        <v>3</v>
      </c>
      <c r="B63" s="136" t="s">
        <v>148</v>
      </c>
      <c r="E63" s="142">
        <v>4</v>
      </c>
      <c r="F63" s="142" t="s">
        <v>287</v>
      </c>
    </row>
    <row r="64" spans="1:6">
      <c r="A64" s="136">
        <v>4</v>
      </c>
      <c r="B64" s="136" t="s">
        <v>149</v>
      </c>
      <c r="E64" s="142">
        <v>5</v>
      </c>
      <c r="F64" s="142" t="s">
        <v>288</v>
      </c>
    </row>
    <row r="65" spans="1:6">
      <c r="A65" s="136">
        <v>5</v>
      </c>
      <c r="B65" s="136" t="s">
        <v>153</v>
      </c>
      <c r="E65" s="4"/>
      <c r="F65" s="4"/>
    </row>
    <row r="66" spans="1:6">
      <c r="A66" s="34"/>
      <c r="B66" s="34"/>
      <c r="E66" s="4"/>
      <c r="F66" s="4"/>
    </row>
    <row r="67" spans="1:6">
      <c r="A67" s="34"/>
      <c r="B67" s="34"/>
      <c r="E67" s="4" t="s">
        <v>202</v>
      </c>
      <c r="F67" s="4"/>
    </row>
    <row r="68" spans="1:6">
      <c r="A68" t="s">
        <v>186</v>
      </c>
      <c r="E68" s="144">
        <v>1</v>
      </c>
      <c r="F68" s="241" t="s">
        <v>203</v>
      </c>
    </row>
    <row r="69" spans="1:6">
      <c r="A69" s="136">
        <v>1</v>
      </c>
      <c r="B69" s="136" t="s">
        <v>184</v>
      </c>
      <c r="E69" s="145"/>
      <c r="F69" s="242"/>
    </row>
    <row r="70" spans="1:6">
      <c r="A70" s="136">
        <v>2</v>
      </c>
      <c r="B70" s="136" t="s">
        <v>185</v>
      </c>
      <c r="E70" s="144">
        <v>2</v>
      </c>
      <c r="F70" s="241" t="s">
        <v>204</v>
      </c>
    </row>
    <row r="71" spans="1:6" ht="13.5" customHeight="1">
      <c r="A71" s="136">
        <v>3</v>
      </c>
      <c r="B71" s="212" t="s">
        <v>289</v>
      </c>
      <c r="E71" s="145"/>
      <c r="F71" s="242"/>
    </row>
    <row r="72" spans="1:6">
      <c r="A72" s="136">
        <v>4</v>
      </c>
      <c r="B72" s="217" t="s">
        <v>290</v>
      </c>
      <c r="E72" s="144">
        <v>3</v>
      </c>
      <c r="F72" s="243" t="s">
        <v>303</v>
      </c>
    </row>
    <row r="73" spans="1:6" ht="13.5" customHeight="1">
      <c r="A73" s="136">
        <v>5</v>
      </c>
      <c r="B73" s="136" t="s">
        <v>291</v>
      </c>
      <c r="E73" s="145"/>
      <c r="F73" s="244"/>
    </row>
    <row r="74" spans="1:6">
      <c r="A74" s="136">
        <v>6</v>
      </c>
      <c r="B74" s="136" t="s">
        <v>154</v>
      </c>
      <c r="E74" s="142">
        <v>4</v>
      </c>
      <c r="F74" s="142" t="s">
        <v>205</v>
      </c>
    </row>
    <row r="75" spans="1:6" ht="13.5" customHeight="1">
      <c r="A75" s="34"/>
      <c r="B75" s="34"/>
      <c r="E75" s="4"/>
      <c r="F75" s="4"/>
    </row>
    <row r="76" spans="1:6">
      <c r="A76" s="34"/>
      <c r="B76" s="34"/>
      <c r="E76" s="4"/>
      <c r="F76" s="4"/>
    </row>
    <row r="77" spans="1:6">
      <c r="A77" t="s">
        <v>155</v>
      </c>
    </row>
    <row r="78" spans="1:6">
      <c r="A78" s="136">
        <v>1</v>
      </c>
      <c r="B78" s="136" t="s">
        <v>156</v>
      </c>
    </row>
    <row r="79" spans="1:6">
      <c r="A79" s="136">
        <v>2</v>
      </c>
      <c r="B79" s="136" t="s">
        <v>157</v>
      </c>
    </row>
    <row r="80" spans="1:6">
      <c r="A80" s="136">
        <v>3</v>
      </c>
      <c r="B80" s="136" t="s">
        <v>158</v>
      </c>
      <c r="E80" s="4"/>
      <c r="F80" s="4"/>
    </row>
    <row r="81" spans="1:6">
      <c r="A81" s="136">
        <v>4</v>
      </c>
      <c r="B81" s="136" t="s">
        <v>159</v>
      </c>
      <c r="E81" s="4"/>
      <c r="F81" s="4"/>
    </row>
    <row r="82" spans="1:6">
      <c r="A82" s="136">
        <v>5</v>
      </c>
      <c r="B82" s="136" t="s">
        <v>160</v>
      </c>
      <c r="E82" s="4"/>
      <c r="F82" s="4"/>
    </row>
    <row r="83" spans="1:6">
      <c r="A83" s="136">
        <v>6</v>
      </c>
      <c r="B83" s="136" t="s">
        <v>161</v>
      </c>
      <c r="E83" s="4"/>
      <c r="F83" s="4"/>
    </row>
    <row r="84" spans="1:6">
      <c r="A84" s="136">
        <v>7</v>
      </c>
      <c r="B84" s="136" t="s">
        <v>162</v>
      </c>
      <c r="E84" s="4"/>
      <c r="F84" s="4"/>
    </row>
    <row r="85" spans="1:6">
      <c r="A85" s="136">
        <v>8</v>
      </c>
      <c r="B85" s="136" t="s">
        <v>163</v>
      </c>
      <c r="E85" s="4"/>
      <c r="F85" s="4"/>
    </row>
    <row r="86" spans="1:6">
      <c r="A86" s="136">
        <v>9</v>
      </c>
      <c r="B86" s="136" t="s">
        <v>164</v>
      </c>
      <c r="E86" s="4"/>
      <c r="F86" s="4"/>
    </row>
    <row r="87" spans="1:6">
      <c r="A87" s="136">
        <v>10</v>
      </c>
      <c r="B87" s="136" t="s">
        <v>165</v>
      </c>
      <c r="E87" s="4"/>
      <c r="F87" s="4"/>
    </row>
    <row r="88" spans="1:6">
      <c r="A88" s="136">
        <v>11</v>
      </c>
      <c r="B88" s="136" t="s">
        <v>166</v>
      </c>
      <c r="E88" s="4"/>
      <c r="F88" s="4"/>
    </row>
    <row r="89" spans="1:6">
      <c r="A89" s="136">
        <v>12</v>
      </c>
      <c r="B89" s="136" t="s">
        <v>167</v>
      </c>
      <c r="E89" s="4"/>
      <c r="F89" s="4"/>
    </row>
    <row r="90" spans="1:6">
      <c r="A90" s="136">
        <v>13</v>
      </c>
      <c r="B90" s="136" t="s">
        <v>168</v>
      </c>
      <c r="E90" s="4"/>
      <c r="F90" s="4"/>
    </row>
    <row r="91" spans="1:6">
      <c r="A91" s="34"/>
      <c r="B91" s="34"/>
      <c r="E91" s="4"/>
      <c r="F91" s="4"/>
    </row>
    <row r="92" spans="1:6">
      <c r="A92" s="34"/>
      <c r="B92" s="34"/>
      <c r="E92" s="4"/>
      <c r="F92" s="4"/>
    </row>
    <row r="93" spans="1:6">
      <c r="A93" t="s">
        <v>14</v>
      </c>
      <c r="E93" s="4"/>
      <c r="F93" s="4"/>
    </row>
    <row r="94" spans="1:6" ht="26">
      <c r="A94" s="137">
        <v>1</v>
      </c>
      <c r="B94" s="140" t="s">
        <v>169</v>
      </c>
      <c r="E94" s="4"/>
      <c r="F94" s="4"/>
    </row>
    <row r="95" spans="1:6">
      <c r="A95" s="136">
        <v>2</v>
      </c>
      <c r="B95" s="136" t="s">
        <v>170</v>
      </c>
      <c r="E95" s="4"/>
      <c r="F95" s="4"/>
    </row>
    <row r="96" spans="1:6">
      <c r="A96" s="34"/>
      <c r="B96" s="34"/>
      <c r="E96" s="4"/>
      <c r="F96" s="4"/>
    </row>
    <row r="97" spans="1:6">
      <c r="A97" s="34"/>
      <c r="B97" s="34"/>
      <c r="E97" s="4"/>
      <c r="F97" s="4"/>
    </row>
    <row r="98" spans="1:6">
      <c r="E98" s="4"/>
      <c r="F98" s="4"/>
    </row>
    <row r="104" spans="1:6">
      <c r="A104" s="34"/>
      <c r="B104" s="34"/>
    </row>
    <row r="105" spans="1:6">
      <c r="A105" s="34"/>
      <c r="B105" s="34"/>
    </row>
    <row r="123" ht="13.5" customHeight="1"/>
    <row r="156" ht="13.5" customHeight="1"/>
  </sheetData>
  <customSheetViews>
    <customSheetView guid="{F9C1EC9B-246E-4073-B9FB-9C752483F779}" scale="85" showPageBreaks="1" showGridLines="0" printArea="1" view="pageBreakPreview">
      <pane ySplit="4" topLeftCell="A5" activePane="bottomLeft" state="frozen"/>
      <selection pane="bottomLeft" sqref="A1:F3"/>
      <pageMargins left="0.19685039370078741" right="0.19685039370078741" top="0.39370078740157483" bottom="0.39370078740157483" header="0.39370078740157483" footer="0.19685039370078741"/>
      <printOptions horizontalCentered="1"/>
      <pageSetup paperSize="9" scale="63" orientation="portrait" r:id="rId1"/>
      <headerFooter>
        <oddHeader xml:space="preserve">&amp;R&amp;16
</oddHeader>
      </headerFooter>
    </customSheetView>
    <customSheetView guid="{3B4EF31E-F0D4-4813-AE81-EBCAB7D95FB5}" scale="85" showPageBreaks="1" showGridLines="0" printArea="1" view="pageBreakPreview">
      <pane ySplit="4" topLeftCell="A5" activePane="bottomLeft" state="frozen"/>
      <selection pane="bottomLeft" sqref="A1:F3"/>
      <pageMargins left="0.19685039370078741" right="0.19685039370078741" top="0.39370078740157483" bottom="0.39370078740157483" header="0.39370078740157483" footer="0.19685039370078741"/>
      <printOptions horizontalCentered="1"/>
      <pageSetup paperSize="9" scale="63" orientation="portrait" r:id="rId2"/>
      <headerFooter>
        <oddHeader xml:space="preserve">&amp;R&amp;16
</oddHeader>
      </headerFooter>
    </customSheetView>
  </customSheetViews>
  <mergeCells count="17">
    <mergeCell ref="F31:F32"/>
    <mergeCell ref="B48:B49"/>
    <mergeCell ref="F55:F56"/>
    <mergeCell ref="F72:F73"/>
    <mergeCell ref="A1:F3"/>
    <mergeCell ref="F9:F10"/>
    <mergeCell ref="F15:F16"/>
    <mergeCell ref="F33:F34"/>
    <mergeCell ref="B22:B23"/>
    <mergeCell ref="B35:B36"/>
    <mergeCell ref="F35:F36"/>
    <mergeCell ref="F53:F54"/>
    <mergeCell ref="F68:F69"/>
    <mergeCell ref="F70:F71"/>
    <mergeCell ref="F25:F26"/>
    <mergeCell ref="F27:F28"/>
    <mergeCell ref="F29:F30"/>
  </mergeCells>
  <phoneticPr fontId="14"/>
  <printOptions horizontalCentered="1"/>
  <pageMargins left="0.19685039370078741" right="0.19685039370078741" top="0.39370078740157483" bottom="0.39370078740157483" header="0.39370078740157483" footer="0.19685039370078741"/>
  <pageSetup paperSize="9" scale="63" orientation="portrait" r:id="rId3"/>
  <headerFooter>
    <oddHeader xml:space="preserve">&amp;R&amp;16
</oddHead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27DF6-817F-4CED-A9F4-8325A80DDE3E}">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17</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11" priority="3" stopIfTrue="1">
      <formula>AND($AS16="○",AT$15="○")</formula>
    </cfRule>
  </conditionalFormatting>
  <conditionalFormatting sqref="BO16:CB26">
    <cfRule type="expression" dxfId="10" priority="2" stopIfTrue="1">
      <formula>AND($BN16="○",BO$15="○")</formula>
    </cfRule>
  </conditionalFormatting>
  <conditionalFormatting sqref="CL16:CQ21">
    <cfRule type="expression" dxfId="9" priority="1" stopIfTrue="1">
      <formula>AND($CK16="○",CL$15="○")</formula>
    </cfRule>
  </conditionalFormatting>
  <dataValidations count="9">
    <dataValidation type="list" allowBlank="1" showInputMessage="1" showErrorMessage="1" sqref="N11 AI11 AB11" xr:uid="{D4AFB292-51A1-4464-B110-4778D6FFA636}">
      <formula1>"1,2,3,4"</formula1>
    </dataValidation>
    <dataValidation type="list" allowBlank="1" showInputMessage="1" showErrorMessage="1" sqref="M11 AE11:AF11" xr:uid="{34FDBCFF-D0D9-444C-BA4F-32350B8F84B8}">
      <formula1>"1,2"</formula1>
    </dataValidation>
    <dataValidation type="list" allowBlank="1" showInputMessage="1" showErrorMessage="1" sqref="L11" xr:uid="{EF08F692-0F16-411D-96C8-3F0EE83AA971}">
      <formula1>"1,2,3,4,5,6,7,8,9,10,11,12,13"</formula1>
    </dataValidation>
    <dataValidation type="list" allowBlank="1" showInputMessage="1" showErrorMessage="1" sqref="I11:J11 AG11 AD11" xr:uid="{5E0E0918-82DE-469D-B337-BB5F6566A7F7}">
      <formula1>"1,2,3,4,5"</formula1>
    </dataValidation>
    <dataValidation type="list" allowBlank="1" showInputMessage="1" showErrorMessage="1" sqref="H11" xr:uid="{A29926C8-BC87-4DCD-BA03-8F5F38B2679C}">
      <formula1>"1,2,3,4,5,6,7"</formula1>
    </dataValidation>
    <dataValidation type="list" allowBlank="1" showInputMessage="1" showErrorMessage="1" sqref="G11 K11 AC11" xr:uid="{631FAFDA-B2D0-42C7-A37D-35B67F4BBED4}">
      <formula1>"1,2,3,4,5,6"</formula1>
    </dataValidation>
    <dataValidation type="list" allowBlank="1" showInputMessage="1" showErrorMessage="1" sqref="F11" xr:uid="{06068824-2109-41C3-A947-5671619E2E9B}">
      <formula1>"1,2,3"</formula1>
    </dataValidation>
    <dataValidation type="list" allowBlank="1" showInputMessage="1" showErrorMessage="1" sqref="E11" xr:uid="{64371090-E51E-4ABA-A4CE-2B3572275C95}">
      <formula1>"1,2,3,4,5,6,7,8,9,10,11,12,13,14,15,16"</formula1>
    </dataValidation>
    <dataValidation type="list" imeMode="off" allowBlank="1" showInputMessage="1" showErrorMessage="1" sqref="AN32 BI32 CF32" xr:uid="{45DCE6F4-CC7E-4FF2-B080-938463A6CD3D}">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0C125-DC5C-4A0D-950A-AE292E6355DC}">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18</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8" priority="3" stopIfTrue="1">
      <formula>AND($AS16="○",AT$15="○")</formula>
    </cfRule>
  </conditionalFormatting>
  <conditionalFormatting sqref="BO16:CB26">
    <cfRule type="expression" dxfId="7" priority="2" stopIfTrue="1">
      <formula>AND($BN16="○",BO$15="○")</formula>
    </cfRule>
  </conditionalFormatting>
  <conditionalFormatting sqref="CL16:CQ21">
    <cfRule type="expression" dxfId="6" priority="1" stopIfTrue="1">
      <formula>AND($CK16="○",CL$15="○")</formula>
    </cfRule>
  </conditionalFormatting>
  <dataValidations count="9">
    <dataValidation type="list" imeMode="off" allowBlank="1" showInputMessage="1" showErrorMessage="1" sqref="AN32 BI32 CF32" xr:uid="{09C5BD29-8655-4ED0-8704-D3E4E5339471}">
      <formula1>"A,B,C,D,E"</formula1>
    </dataValidation>
    <dataValidation type="list" allowBlank="1" showInputMessage="1" showErrorMessage="1" sqref="E11" xr:uid="{DF1B4A1C-4B78-4733-B98A-E9471BACF426}">
      <formula1>"1,2,3,4,5,6,7,8,9,10,11,12,13,14,15,16"</formula1>
    </dataValidation>
    <dataValidation type="list" allowBlank="1" showInputMessage="1" showErrorMessage="1" sqref="F11" xr:uid="{758B2536-6B2F-462E-B5EE-03C6179081C3}">
      <formula1>"1,2,3"</formula1>
    </dataValidation>
    <dataValidation type="list" allowBlank="1" showInputMessage="1" showErrorMessage="1" sqref="G11 K11 AC11" xr:uid="{945104DD-DFF6-443F-9332-FE4BFEFCE2E4}">
      <formula1>"1,2,3,4,5,6"</formula1>
    </dataValidation>
    <dataValidation type="list" allowBlank="1" showInputMessage="1" showErrorMessage="1" sqref="H11" xr:uid="{24384469-713C-49A1-9A87-D447AD4EB394}">
      <formula1>"1,2,3,4,5,6,7"</formula1>
    </dataValidation>
    <dataValidation type="list" allowBlank="1" showInputMessage="1" showErrorMessage="1" sqref="I11:J11 AG11 AD11" xr:uid="{D12C9915-023F-4D2F-A9F3-6ACA835F8DBD}">
      <formula1>"1,2,3,4,5"</formula1>
    </dataValidation>
    <dataValidation type="list" allowBlank="1" showInputMessage="1" showErrorMessage="1" sqref="L11" xr:uid="{3959DF2E-3E46-4107-B609-405B219CD2C8}">
      <formula1>"1,2,3,4,5,6,7,8,9,10,11,12,13"</formula1>
    </dataValidation>
    <dataValidation type="list" allowBlank="1" showInputMessage="1" showErrorMessage="1" sqref="M11 AE11:AF11" xr:uid="{796CA303-E30A-40F5-A05A-73346FD8F48B}">
      <formula1>"1,2"</formula1>
    </dataValidation>
    <dataValidation type="list" allowBlank="1" showInputMessage="1" showErrorMessage="1" sqref="N11 AI11 AB11" xr:uid="{6606AEE8-34E2-47B7-8DE4-5278633E67F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0A8BC-B611-4BDE-BE7B-535D04BDF125}">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19</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 priority="3" stopIfTrue="1">
      <formula>AND($AS16="○",AT$15="○")</formula>
    </cfRule>
  </conditionalFormatting>
  <conditionalFormatting sqref="BO16:CB26">
    <cfRule type="expression" dxfId="4" priority="2" stopIfTrue="1">
      <formula>AND($BN16="○",BO$15="○")</formula>
    </cfRule>
  </conditionalFormatting>
  <conditionalFormatting sqref="CL16:CQ21">
    <cfRule type="expression" dxfId="3" priority="1" stopIfTrue="1">
      <formula>AND($CK16="○",CL$15="○")</formula>
    </cfRule>
  </conditionalFormatting>
  <dataValidations count="9">
    <dataValidation type="list" imeMode="off" allowBlank="1" showInputMessage="1" showErrorMessage="1" sqref="AN32 BI32 CF32" xr:uid="{1FC5F7AF-3B07-48B8-BA8E-24F048913853}">
      <formula1>"A,B,C,D,E"</formula1>
    </dataValidation>
    <dataValidation type="list" allowBlank="1" showInputMessage="1" showErrorMessage="1" sqref="E11" xr:uid="{ED137AC7-7C76-4A5C-AF2F-530D1FBFBA11}">
      <formula1>"1,2,3,4,5,6,7,8,9,10,11,12,13,14,15,16"</formula1>
    </dataValidation>
    <dataValidation type="list" allowBlank="1" showInputMessage="1" showErrorMessage="1" sqref="F11" xr:uid="{61F8EEDB-EC36-49D0-A40E-7C4651964FFE}">
      <formula1>"1,2,3"</formula1>
    </dataValidation>
    <dataValidation type="list" allowBlank="1" showInputMessage="1" showErrorMessage="1" sqref="G11 K11 AC11" xr:uid="{FAABC37C-1B8B-4DF6-9F06-2A6DB0058CB8}">
      <formula1>"1,2,3,4,5,6"</formula1>
    </dataValidation>
    <dataValidation type="list" allowBlank="1" showInputMessage="1" showErrorMessage="1" sqref="H11" xr:uid="{7FBE9520-5A5A-4271-9786-68F747B8748A}">
      <formula1>"1,2,3,4,5,6,7"</formula1>
    </dataValidation>
    <dataValidation type="list" allowBlank="1" showInputMessage="1" showErrorMessage="1" sqref="I11:J11 AG11 AD11" xr:uid="{91B2DB9D-C81A-44F8-B1CD-E06A303267B5}">
      <formula1>"1,2,3,4,5"</formula1>
    </dataValidation>
    <dataValidation type="list" allowBlank="1" showInputMessage="1" showErrorMessage="1" sqref="L11" xr:uid="{600FC067-74D7-4718-A4BF-78093518C83A}">
      <formula1>"1,2,3,4,5,6,7,8,9,10,11,12,13"</formula1>
    </dataValidation>
    <dataValidation type="list" allowBlank="1" showInputMessage="1" showErrorMessage="1" sqref="M11 AE11:AF11" xr:uid="{FF0A074B-C21A-462E-8E71-432E39E6931C}">
      <formula1>"1,2"</formula1>
    </dataValidation>
    <dataValidation type="list" allowBlank="1" showInputMessage="1" showErrorMessage="1" sqref="N11 AI11 AB11" xr:uid="{4E2AA048-5B28-458E-8B1B-98C8057BC96D}">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C9F84-6DD0-4720-9AF2-43C7B5E86D95}">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20</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2" priority="3" stopIfTrue="1">
      <formula>AND($AS16="○",AT$15="○")</formula>
    </cfRule>
  </conditionalFormatting>
  <conditionalFormatting sqref="BO16:CB26">
    <cfRule type="expression" dxfId="1" priority="2" stopIfTrue="1">
      <formula>AND($BN16="○",BO$15="○")</formula>
    </cfRule>
  </conditionalFormatting>
  <conditionalFormatting sqref="CL16:CQ21">
    <cfRule type="expression" dxfId="0" priority="1" stopIfTrue="1">
      <formula>AND($CK16="○",CL$15="○")</formula>
    </cfRule>
  </conditionalFormatting>
  <dataValidations count="9">
    <dataValidation type="list" allowBlank="1" showInputMessage="1" showErrorMessage="1" sqref="N11 AI11 AB11" xr:uid="{D40616BD-DAAF-4240-8C32-C547296079F0}">
      <formula1>"1,2,3,4"</formula1>
    </dataValidation>
    <dataValidation type="list" allowBlank="1" showInputMessage="1" showErrorMessage="1" sqref="M11 AE11:AF11" xr:uid="{12F76929-C965-4607-8C31-15FB1B6439AA}">
      <formula1>"1,2"</formula1>
    </dataValidation>
    <dataValidation type="list" allowBlank="1" showInputMessage="1" showErrorMessage="1" sqref="L11" xr:uid="{6FB42A67-EF4A-49B5-BB50-48A13A86D65D}">
      <formula1>"1,2,3,4,5,6,7,8,9,10,11,12,13"</formula1>
    </dataValidation>
    <dataValidation type="list" allowBlank="1" showInputMessage="1" showErrorMessage="1" sqref="I11:J11 AG11 AD11" xr:uid="{EF724375-29E2-4F1B-9820-B4DF458C4A81}">
      <formula1>"1,2,3,4,5"</formula1>
    </dataValidation>
    <dataValidation type="list" allowBlank="1" showInputMessage="1" showErrorMessage="1" sqref="H11" xr:uid="{60B15B49-C96D-4490-BCDA-0939386D6D3E}">
      <formula1>"1,2,3,4,5,6,7"</formula1>
    </dataValidation>
    <dataValidation type="list" allowBlank="1" showInputMessage="1" showErrorMessage="1" sqref="G11 K11 AC11" xr:uid="{601E692B-0890-48A1-B24D-64DD1826C032}">
      <formula1>"1,2,3,4,5,6"</formula1>
    </dataValidation>
    <dataValidation type="list" allowBlank="1" showInputMessage="1" showErrorMessage="1" sqref="F11" xr:uid="{38BF1CF8-1692-4E56-AAD3-479C11AA21C8}">
      <formula1>"1,2,3"</formula1>
    </dataValidation>
    <dataValidation type="list" allowBlank="1" showInputMessage="1" showErrorMessage="1" sqref="E11" xr:uid="{3DB8E5DC-9555-416B-9A2E-117FC78ECBC2}">
      <formula1>"1,2,3,4,5,6,7,8,9,10,11,12,13,14,15,16"</formula1>
    </dataValidation>
    <dataValidation type="list" imeMode="off" allowBlank="1" showInputMessage="1" showErrorMessage="1" sqref="AN32 BI32 CF32" xr:uid="{D410B856-1E6D-4159-9B95-B51D9204A020}">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84A16B-EBAD-4E21-9F87-947AC5AF5D72}">
  <sheetPr codeName="Sheet3">
    <tabColor rgb="FFFF0000"/>
  </sheetPr>
  <dimension ref="A2:K201"/>
  <sheetViews>
    <sheetView showGridLines="0" view="pageBreakPreview" zoomScale="85" zoomScaleNormal="100" zoomScaleSheetLayoutView="85" workbookViewId="0">
      <pane ySplit="6" topLeftCell="A7" activePane="bottomLeft" state="frozen"/>
      <selection pane="bottomLeft"/>
    </sheetView>
  </sheetViews>
  <sheetFormatPr defaultRowHeight="13"/>
  <cols>
    <col min="1" max="1" width="7.36328125" customWidth="1"/>
    <col min="2" max="2" width="41" customWidth="1"/>
    <col min="3" max="9" width="19.6328125" customWidth="1"/>
    <col min="10" max="10" width="2.453125" customWidth="1"/>
  </cols>
  <sheetData>
    <row r="2" spans="1:10">
      <c r="B2" s="122" t="str">
        <f>+'【標準（財務諸表）】1'!D$11</f>
        <v>○○開発</v>
      </c>
      <c r="G2" s="169" t="s">
        <v>251</v>
      </c>
      <c r="H2" s="121" t="s">
        <v>21</v>
      </c>
      <c r="I2" s="205"/>
    </row>
    <row r="3" spans="1:10">
      <c r="G3" s="170" t="s">
        <v>252</v>
      </c>
      <c r="H3" s="171" t="s">
        <v>253</v>
      </c>
      <c r="I3" s="206"/>
      <c r="J3" s="34"/>
    </row>
    <row r="4" spans="1:10" s="66" customFormat="1">
      <c r="B4" s="82" t="s">
        <v>255</v>
      </c>
      <c r="G4" s="172" t="s">
        <v>15</v>
      </c>
      <c r="H4" s="173" t="s">
        <v>254</v>
      </c>
      <c r="I4" s="207"/>
    </row>
    <row r="5" spans="1:10" s="66" customFormat="1">
      <c r="B5" s="82" t="s">
        <v>92</v>
      </c>
    </row>
    <row r="6" spans="1:10" s="66" customFormat="1"/>
    <row r="7" spans="1:10" s="66" customFormat="1">
      <c r="A7" s="83" t="s">
        <v>75</v>
      </c>
    </row>
    <row r="8" spans="1:10" s="66" customFormat="1">
      <c r="G8" s="84" t="s">
        <v>73</v>
      </c>
      <c r="H8" s="84"/>
    </row>
    <row r="9" spans="1:10" s="66" customFormat="1" ht="52.5" customHeight="1">
      <c r="B9" s="85" t="s">
        <v>39</v>
      </c>
      <c r="C9" s="86" t="s">
        <v>74</v>
      </c>
      <c r="D9" s="86" t="s">
        <v>78</v>
      </c>
      <c r="E9" s="86" t="s">
        <v>103</v>
      </c>
      <c r="F9" s="86" t="s">
        <v>79</v>
      </c>
      <c r="G9" s="86" t="s">
        <v>104</v>
      </c>
      <c r="H9" s="85" t="s">
        <v>300</v>
      </c>
      <c r="I9" s="85" t="s">
        <v>301</v>
      </c>
    </row>
    <row r="10" spans="1:10" s="66" customFormat="1">
      <c r="A10" s="66">
        <v>1</v>
      </c>
      <c r="B10" s="122" t="str">
        <f>+'【標準（財務諸表）】1'!D$11</f>
        <v>○○開発</v>
      </c>
      <c r="C10" s="123">
        <f>+'【標準（財務諸表）】1'!Q$11</f>
        <v>50000000</v>
      </c>
      <c r="D10" s="90">
        <f>+'【標準（財務諸表）】1'!R$11</f>
        <v>0</v>
      </c>
      <c r="E10" s="90">
        <f>+C10-D10</f>
        <v>50000000</v>
      </c>
      <c r="F10" s="124">
        <f>+'【標準（財務諸表）】1'!AN$34+'【標準（財務諸表）】1'!BI$34+'【標準（財務諸表）】1'!CF$34</f>
        <v>0.72499999999999998</v>
      </c>
      <c r="G10" s="90">
        <f>ROUND(E10*F10,0)</f>
        <v>36250000</v>
      </c>
      <c r="H10" s="122">
        <f>'【標準（財務諸表）】1'!E11</f>
        <v>5</v>
      </c>
      <c r="I10" s="122">
        <f>+'【標準（財務諸表）】1'!B$15</f>
        <v>0</v>
      </c>
    </row>
    <row r="11" spans="1:10" s="66" customFormat="1">
      <c r="A11" s="66">
        <v>2</v>
      </c>
      <c r="B11" s="122" t="str">
        <f>+'【標準（財務諸表）】2'!D$11</f>
        <v>○○公社</v>
      </c>
      <c r="C11" s="123">
        <f>+'【標準（財務諸表）】2'!Q$11</f>
        <v>15000000</v>
      </c>
      <c r="D11" s="90">
        <f>+'【標準（財務諸表）】2'!R$11</f>
        <v>0</v>
      </c>
      <c r="E11" s="90">
        <f t="shared" ref="E11:E29" si="0">+C11-D11</f>
        <v>15000000</v>
      </c>
      <c r="F11" s="124">
        <f>+'【標準（財務諸表）】2'!AN$34+'【標準（財務諸表）】2'!BI$34+'【標準（財務諸表）】2'!CF$34</f>
        <v>0.90500000000000003</v>
      </c>
      <c r="G11" s="90">
        <f t="shared" ref="G11:G28" si="1">ROUND(E11*F11,0)</f>
        <v>13575000</v>
      </c>
      <c r="H11" s="122">
        <f>'【標準（財務諸表）】2'!E11</f>
        <v>5</v>
      </c>
      <c r="I11" s="122">
        <f>+'【標準（財務諸表）】2'!B$15</f>
        <v>0</v>
      </c>
    </row>
    <row r="12" spans="1:10" s="66" customFormat="1">
      <c r="A12" s="66">
        <v>3</v>
      </c>
      <c r="B12" s="122" t="str">
        <f>+'【標準（財務諸表）】3'!D$11</f>
        <v>○○公社</v>
      </c>
      <c r="C12" s="123">
        <f>+'【標準（財務諸表）】3'!Q$11</f>
        <v>150000000</v>
      </c>
      <c r="D12" s="90">
        <f>+'【標準（財務諸表）】3'!R$11</f>
        <v>0</v>
      </c>
      <c r="E12" s="90">
        <f t="shared" si="0"/>
        <v>150000000</v>
      </c>
      <c r="F12" s="124">
        <f>+'【標準（財務諸表）】3'!AN$34+'【標準（財務諸表）】3'!BI$34+'【標準（財務諸表）】3'!CF$34</f>
        <v>0.115</v>
      </c>
      <c r="G12" s="90">
        <f t="shared" si="1"/>
        <v>17250000</v>
      </c>
      <c r="H12" s="122">
        <f>'【標準（財務諸表）】3'!E11</f>
        <v>3</v>
      </c>
      <c r="I12" s="122">
        <f>+'【標準（財務諸表）】3'!B$15</f>
        <v>0</v>
      </c>
    </row>
    <row r="13" spans="1:10" s="66" customFormat="1">
      <c r="A13" s="66">
        <v>4</v>
      </c>
      <c r="B13" s="122">
        <f>+'【標準（財務諸表）】4'!D$11</f>
        <v>0</v>
      </c>
      <c r="C13" s="123">
        <f>+'【標準（財務諸表）】4'!Q$11</f>
        <v>0</v>
      </c>
      <c r="D13" s="90">
        <f>+'【標準（財務諸表）】4'!R$11</f>
        <v>0</v>
      </c>
      <c r="E13" s="90">
        <f t="shared" si="0"/>
        <v>0</v>
      </c>
      <c r="F13" s="124">
        <f>+'【標準（財務諸表）】4'!AN$34+'【標準（財務諸表）】4'!BI$34+'【標準（財務諸表）】4'!CF$34</f>
        <v>0</v>
      </c>
      <c r="G13" s="90">
        <f t="shared" si="1"/>
        <v>0</v>
      </c>
      <c r="H13" s="122">
        <f>'【標準（財務諸表）】4'!E11</f>
        <v>0</v>
      </c>
      <c r="I13" s="122">
        <f>+'【標準（財務諸表）】4'!B$15</f>
        <v>0</v>
      </c>
    </row>
    <row r="14" spans="1:10" s="66" customFormat="1">
      <c r="A14" s="66">
        <v>5</v>
      </c>
      <c r="B14" s="122">
        <f>+'【標準（財務諸表）】5'!D$11</f>
        <v>0</v>
      </c>
      <c r="C14" s="123">
        <f>+'【標準（財務諸表）】5'!Q$11</f>
        <v>0</v>
      </c>
      <c r="D14" s="90">
        <f>+'【標準（財務諸表）】5'!R$11</f>
        <v>0</v>
      </c>
      <c r="E14" s="90">
        <f t="shared" si="0"/>
        <v>0</v>
      </c>
      <c r="F14" s="124">
        <f>+'【標準（財務諸表）】5'!AN$34+'【標準（財務諸表）】5'!BI$34+'【標準（財務諸表）】5'!CF$34</f>
        <v>0</v>
      </c>
      <c r="G14" s="90">
        <f t="shared" si="1"/>
        <v>0</v>
      </c>
      <c r="H14" s="122">
        <f>'【標準（財務諸表）】5'!E11</f>
        <v>0</v>
      </c>
      <c r="I14" s="122">
        <f>+'【標準（財務諸表）】5'!B$15</f>
        <v>0</v>
      </c>
    </row>
    <row r="15" spans="1:10" s="66" customFormat="1">
      <c r="A15" s="66">
        <v>6</v>
      </c>
      <c r="B15" s="122">
        <f>+'【標準（財務諸表）】6'!D$11</f>
        <v>0</v>
      </c>
      <c r="C15" s="123">
        <f>+'【標準（財務諸表）】6'!Q$11</f>
        <v>0</v>
      </c>
      <c r="D15" s="90">
        <f>+'【標準（財務諸表）】6'!R$11</f>
        <v>0</v>
      </c>
      <c r="E15" s="90">
        <f t="shared" si="0"/>
        <v>0</v>
      </c>
      <c r="F15" s="124">
        <f>+'【標準（財務諸表）】6'!AN$34+'【標準（財務諸表）】6'!BI$34+'【標準（財務諸表）】6'!CF$34</f>
        <v>0</v>
      </c>
      <c r="G15" s="90">
        <f t="shared" si="1"/>
        <v>0</v>
      </c>
      <c r="H15" s="122">
        <f>'【標準（財務諸表）】6'!E11</f>
        <v>0</v>
      </c>
      <c r="I15" s="122">
        <f>+'【標準（財務諸表）】6'!B$15</f>
        <v>0</v>
      </c>
    </row>
    <row r="16" spans="1:10" s="66" customFormat="1">
      <c r="A16" s="66">
        <v>7</v>
      </c>
      <c r="B16" s="122">
        <f>+'【標準（財務諸表）】7'!D$11</f>
        <v>0</v>
      </c>
      <c r="C16" s="123">
        <f>+'【標準（財務諸表）】7'!Q$11</f>
        <v>0</v>
      </c>
      <c r="D16" s="90">
        <f>+'【標準（財務諸表）】7'!R$11</f>
        <v>0</v>
      </c>
      <c r="E16" s="90">
        <f t="shared" si="0"/>
        <v>0</v>
      </c>
      <c r="F16" s="124">
        <f>+'【標準（財務諸表）】7'!AN$34+'【標準（財務諸表）】7'!BI$34+'【標準（財務諸表）】7'!CF$34</f>
        <v>0</v>
      </c>
      <c r="G16" s="90">
        <f t="shared" si="1"/>
        <v>0</v>
      </c>
      <c r="H16" s="122">
        <f>'【標準（財務諸表）】7'!E11</f>
        <v>0</v>
      </c>
      <c r="I16" s="122">
        <f>+'【標準（財務諸表）】7'!B$15</f>
        <v>0</v>
      </c>
    </row>
    <row r="17" spans="1:9" s="66" customFormat="1">
      <c r="A17" s="66">
        <v>8</v>
      </c>
      <c r="B17" s="122">
        <f>+'【標準（財務諸表）】8'!D$11</f>
        <v>0</v>
      </c>
      <c r="C17" s="123">
        <f>+'【標準（財務諸表）】8'!Q$11</f>
        <v>0</v>
      </c>
      <c r="D17" s="90">
        <f>+'【標準（財務諸表）】8'!R$11</f>
        <v>0</v>
      </c>
      <c r="E17" s="90">
        <f t="shared" si="0"/>
        <v>0</v>
      </c>
      <c r="F17" s="124">
        <f>+'【標準（財務諸表）】8'!AN$34+'【標準（財務諸表）】8'!BI$34+'【標準（財務諸表）】8'!CF$34</f>
        <v>0</v>
      </c>
      <c r="G17" s="90">
        <f t="shared" si="1"/>
        <v>0</v>
      </c>
      <c r="H17" s="122">
        <f>'【標準（財務諸表）】8'!E11</f>
        <v>0</v>
      </c>
      <c r="I17" s="122">
        <f>+'【標準（財務諸表）】8'!B$15</f>
        <v>0</v>
      </c>
    </row>
    <row r="18" spans="1:9" s="66" customFormat="1">
      <c r="A18" s="66">
        <v>9</v>
      </c>
      <c r="B18" s="122">
        <f>+'【標準（財務諸表）】9'!D$11</f>
        <v>0</v>
      </c>
      <c r="C18" s="123">
        <f>+'【標準（財務諸表）】9'!Q$11</f>
        <v>0</v>
      </c>
      <c r="D18" s="90">
        <f>+'【標準（財務諸表）】9'!R$11</f>
        <v>0</v>
      </c>
      <c r="E18" s="90">
        <f t="shared" si="0"/>
        <v>0</v>
      </c>
      <c r="F18" s="124">
        <f>+'【標準（財務諸表）】9'!AN$34+'【標準（財務諸表）】9'!BI$34+'【標準（財務諸表）】9'!CF$34</f>
        <v>0</v>
      </c>
      <c r="G18" s="90">
        <f t="shared" si="1"/>
        <v>0</v>
      </c>
      <c r="H18" s="122">
        <f>'【標準（財務諸表）】9'!E11</f>
        <v>0</v>
      </c>
      <c r="I18" s="122">
        <f>+'【標準（財務諸表）】9'!B$15</f>
        <v>0</v>
      </c>
    </row>
    <row r="19" spans="1:9" s="66" customFormat="1">
      <c r="A19" s="66">
        <v>10</v>
      </c>
      <c r="B19" s="122">
        <f>+'【標準（財務諸表）】10'!D$11</f>
        <v>0</v>
      </c>
      <c r="C19" s="123">
        <f>+'【標準（財務諸表）】10'!Q$11</f>
        <v>0</v>
      </c>
      <c r="D19" s="90">
        <f>+'【標準（財務諸表）】10'!R$11</f>
        <v>0</v>
      </c>
      <c r="E19" s="90">
        <f t="shared" si="0"/>
        <v>0</v>
      </c>
      <c r="F19" s="124">
        <f>+'【標準（財務諸表）】10'!AN$34+'【標準（財務諸表）】10'!BI$34+'【標準（財務諸表）】10'!CF$34</f>
        <v>0</v>
      </c>
      <c r="G19" s="90">
        <f t="shared" si="1"/>
        <v>0</v>
      </c>
      <c r="H19" s="122">
        <f>'【標準（財務諸表）】10'!E11</f>
        <v>0</v>
      </c>
      <c r="I19" s="122">
        <f>+'【標準（財務諸表）】10'!B$15</f>
        <v>0</v>
      </c>
    </row>
    <row r="20" spans="1:9" s="66" customFormat="1">
      <c r="A20" s="66">
        <v>11</v>
      </c>
      <c r="B20" s="122">
        <f>+'【標準（財務諸表）】11'!D$11</f>
        <v>0</v>
      </c>
      <c r="C20" s="123">
        <f>+'【標準（財務諸表）】11'!Q$11</f>
        <v>0</v>
      </c>
      <c r="D20" s="90">
        <f>+'【標準（財務諸表）】11'!R$11</f>
        <v>0</v>
      </c>
      <c r="E20" s="90">
        <f t="shared" si="0"/>
        <v>0</v>
      </c>
      <c r="F20" s="124">
        <f>+'【標準（財務諸表）】11'!AN$34+'【標準（財務諸表）】11'!BI$34+'【標準（財務諸表）】11'!CF$34</f>
        <v>0</v>
      </c>
      <c r="G20" s="90">
        <f t="shared" si="1"/>
        <v>0</v>
      </c>
      <c r="H20" s="122">
        <f>'【標準（財務諸表）】11'!E11</f>
        <v>0</v>
      </c>
      <c r="I20" s="122">
        <f>+'【標準（財務諸表）】11'!B$15</f>
        <v>0</v>
      </c>
    </row>
    <row r="21" spans="1:9" s="66" customFormat="1">
      <c r="A21" s="66">
        <v>12</v>
      </c>
      <c r="B21" s="122">
        <f>+'【標準（財務諸表）】12'!D$11</f>
        <v>0</v>
      </c>
      <c r="C21" s="123">
        <f>+'【標準（財務諸表）】12'!Q$11</f>
        <v>0</v>
      </c>
      <c r="D21" s="90">
        <f>+'【標準（財務諸表）】12'!R$11</f>
        <v>0</v>
      </c>
      <c r="E21" s="90">
        <f t="shared" si="0"/>
        <v>0</v>
      </c>
      <c r="F21" s="124">
        <f>+'【標準（財務諸表）】12'!AN$34+'【標準（財務諸表）】12'!BI$34+'【標準（財務諸表）】12'!CF$34</f>
        <v>0</v>
      </c>
      <c r="G21" s="90">
        <f t="shared" si="1"/>
        <v>0</v>
      </c>
      <c r="H21" s="122">
        <f>'【標準（財務諸表）】12'!E11</f>
        <v>0</v>
      </c>
      <c r="I21" s="122">
        <f>+'【標準（財務諸表）】12'!B$15</f>
        <v>0</v>
      </c>
    </row>
    <row r="22" spans="1:9" s="66" customFormat="1">
      <c r="A22" s="66">
        <v>13</v>
      </c>
      <c r="B22" s="122">
        <f>+'【標準（財務諸表）】13'!D$11</f>
        <v>0</v>
      </c>
      <c r="C22" s="123">
        <f>+'【標準（財務諸表）】13'!Q$11</f>
        <v>0</v>
      </c>
      <c r="D22" s="90">
        <f>+'【標準（財務諸表）】13'!R$11</f>
        <v>0</v>
      </c>
      <c r="E22" s="90">
        <f t="shared" si="0"/>
        <v>0</v>
      </c>
      <c r="F22" s="124">
        <f>+'【標準（財務諸表）】13'!AN$34+'【標準（財務諸表）】13'!BI$34+'【標準（財務諸表）】13'!CF$34</f>
        <v>0</v>
      </c>
      <c r="G22" s="90">
        <f t="shared" si="1"/>
        <v>0</v>
      </c>
      <c r="H22" s="122">
        <f>'【標準（財務諸表）】13'!E11</f>
        <v>0</v>
      </c>
      <c r="I22" s="122">
        <f>+'【標準（財務諸表）】13'!B$15</f>
        <v>0</v>
      </c>
    </row>
    <row r="23" spans="1:9" s="66" customFormat="1">
      <c r="A23" s="66">
        <v>14</v>
      </c>
      <c r="B23" s="122">
        <f>+'【標準（財務諸表）】14'!D$11</f>
        <v>0</v>
      </c>
      <c r="C23" s="123">
        <f>+'【標準（財務諸表）】14'!Q$11</f>
        <v>0</v>
      </c>
      <c r="D23" s="90">
        <f>+'【標準（財務諸表）】14'!R$11</f>
        <v>0</v>
      </c>
      <c r="E23" s="90">
        <f t="shared" si="0"/>
        <v>0</v>
      </c>
      <c r="F23" s="124">
        <f>+'【標準（財務諸表）】14'!AN$34+'【標準（財務諸表）】14'!BI$34+'【標準（財務諸表）】14'!CF$34</f>
        <v>0</v>
      </c>
      <c r="G23" s="90">
        <f t="shared" si="1"/>
        <v>0</v>
      </c>
      <c r="H23" s="122">
        <f>'【標準（財務諸表）】14'!E11</f>
        <v>0</v>
      </c>
      <c r="I23" s="122">
        <f>+'【標準（財務諸表）】14'!B$15</f>
        <v>0</v>
      </c>
    </row>
    <row r="24" spans="1:9" s="66" customFormat="1">
      <c r="A24" s="66">
        <v>15</v>
      </c>
      <c r="B24" s="122">
        <f>+'【標準（財務諸表）】15'!D$11</f>
        <v>0</v>
      </c>
      <c r="C24" s="123">
        <f>+'【標準（財務諸表）】15'!Q$11</f>
        <v>0</v>
      </c>
      <c r="D24" s="90">
        <f>+'【標準（財務諸表）】15'!R$11</f>
        <v>0</v>
      </c>
      <c r="E24" s="90">
        <f t="shared" si="0"/>
        <v>0</v>
      </c>
      <c r="F24" s="124">
        <f>+'【標準（財務諸表）】15'!AN$34+'【標準（財務諸表）】15'!BI$34+'【標準（財務諸表）】15'!CF$34</f>
        <v>0</v>
      </c>
      <c r="G24" s="90">
        <f t="shared" si="1"/>
        <v>0</v>
      </c>
      <c r="H24" s="122">
        <f>'【標準（財務諸表）】15'!E11</f>
        <v>0</v>
      </c>
      <c r="I24" s="122">
        <f>+'【標準（財務諸表）】15'!B$15</f>
        <v>0</v>
      </c>
    </row>
    <row r="25" spans="1:9" s="66" customFormat="1">
      <c r="A25" s="66">
        <v>16</v>
      </c>
      <c r="B25" s="122">
        <f>+'【標準（財務諸表）】16'!D$11</f>
        <v>0</v>
      </c>
      <c r="C25" s="123">
        <f>+'【標準（財務諸表）】16'!Q$11</f>
        <v>0</v>
      </c>
      <c r="D25" s="90">
        <f>+'【標準（財務諸表）】16'!R$11</f>
        <v>0</v>
      </c>
      <c r="E25" s="90">
        <f t="shared" si="0"/>
        <v>0</v>
      </c>
      <c r="F25" s="124">
        <f>+'【標準（財務諸表）】16'!AN$34+'【標準（財務諸表）】16'!BI$34+'【標準（財務諸表）】16'!CF$34</f>
        <v>0</v>
      </c>
      <c r="G25" s="90">
        <f t="shared" si="1"/>
        <v>0</v>
      </c>
      <c r="H25" s="122">
        <f>'【標準（財務諸表）】16'!E11</f>
        <v>0</v>
      </c>
      <c r="I25" s="122">
        <f>+'【標準（財務諸表）】16'!B$15</f>
        <v>0</v>
      </c>
    </row>
    <row r="26" spans="1:9" s="66" customFormat="1">
      <c r="A26" s="66">
        <v>17</v>
      </c>
      <c r="B26" s="122">
        <f>+'【標準（財務諸表）】17'!D$11</f>
        <v>0</v>
      </c>
      <c r="C26" s="123">
        <f>+'【標準（財務諸表）】17'!Q$11</f>
        <v>0</v>
      </c>
      <c r="D26" s="90">
        <f>+'【標準（財務諸表）】17'!R$11</f>
        <v>0</v>
      </c>
      <c r="E26" s="90">
        <f t="shared" si="0"/>
        <v>0</v>
      </c>
      <c r="F26" s="124">
        <f>+'【標準（財務諸表）】17'!AN$34+'【標準（財務諸表）】17'!BI$34+'【標準（財務諸表）】17'!CF$34</f>
        <v>0</v>
      </c>
      <c r="G26" s="90">
        <f t="shared" si="1"/>
        <v>0</v>
      </c>
      <c r="H26" s="122">
        <f>'【標準（財務諸表）】17'!E11</f>
        <v>0</v>
      </c>
      <c r="I26" s="122">
        <f>+'【標準（財務諸表）】17'!B$15</f>
        <v>0</v>
      </c>
    </row>
    <row r="27" spans="1:9" s="66" customFormat="1">
      <c r="A27" s="66">
        <v>18</v>
      </c>
      <c r="B27" s="122">
        <f>+'【標準（財務諸表）】18'!D$11</f>
        <v>0</v>
      </c>
      <c r="C27" s="123">
        <f>+'【標準（財務諸表）】18'!Q$11</f>
        <v>0</v>
      </c>
      <c r="D27" s="90">
        <f>+'【標準（財務諸表）】18'!R$11</f>
        <v>0</v>
      </c>
      <c r="E27" s="90">
        <f t="shared" si="0"/>
        <v>0</v>
      </c>
      <c r="F27" s="124">
        <f>+'【標準（財務諸表）】18'!AN$34+'【標準（財務諸表）】18'!BI$34+'【標準（財務諸表）】18'!CF$34</f>
        <v>0</v>
      </c>
      <c r="G27" s="90">
        <f t="shared" si="1"/>
        <v>0</v>
      </c>
      <c r="H27" s="122">
        <f>'【標準（財務諸表）】18'!E11</f>
        <v>0</v>
      </c>
      <c r="I27" s="122">
        <f>+'【標準（財務諸表）】18'!B$15</f>
        <v>0</v>
      </c>
    </row>
    <row r="28" spans="1:9" s="66" customFormat="1">
      <c r="A28" s="66">
        <v>19</v>
      </c>
      <c r="B28" s="122">
        <f>+'【標準（財務諸表）】19'!D$11</f>
        <v>0</v>
      </c>
      <c r="C28" s="123">
        <f>+'【標準（財務諸表）】19'!Q$11</f>
        <v>0</v>
      </c>
      <c r="D28" s="90">
        <f>+'【標準（財務諸表）】19'!R$11</f>
        <v>0</v>
      </c>
      <c r="E28" s="90">
        <f t="shared" si="0"/>
        <v>0</v>
      </c>
      <c r="F28" s="124">
        <f>+'【標準（財務諸表）】19'!AN$34+'【標準（財務諸表）】19'!BI$34+'【標準（財務諸表）】19'!CF$34</f>
        <v>0</v>
      </c>
      <c r="G28" s="90">
        <f t="shared" si="1"/>
        <v>0</v>
      </c>
      <c r="H28" s="122">
        <f>'【標準（財務諸表）】19'!E11</f>
        <v>0</v>
      </c>
      <c r="I28" s="122">
        <f>+'【標準（財務諸表）】19'!B$15</f>
        <v>0</v>
      </c>
    </row>
    <row r="29" spans="1:9" s="66" customFormat="1" ht="13.5" thickBot="1">
      <c r="A29" s="66">
        <v>20</v>
      </c>
      <c r="B29" s="122">
        <f>+'【標準（財務諸表）】20'!D$11</f>
        <v>0</v>
      </c>
      <c r="C29" s="123">
        <f>+'【標準（財務諸表）】20'!Q$11</f>
        <v>0</v>
      </c>
      <c r="D29" s="90">
        <f>+'【標準（財務諸表）】20'!R$11</f>
        <v>0</v>
      </c>
      <c r="E29" s="90">
        <f t="shared" si="0"/>
        <v>0</v>
      </c>
      <c r="F29" s="124">
        <f>+'【標準（財務諸表）】20'!AN$34+'【標準（財務諸表）】20'!BI$34+'【標準（財務諸表）】20'!CF$34</f>
        <v>0</v>
      </c>
      <c r="G29" s="90">
        <f>ROUND(E29*F29,0)</f>
        <v>0</v>
      </c>
      <c r="H29" s="122">
        <f>'【標準（財務諸表）】20'!E11</f>
        <v>0</v>
      </c>
      <c r="I29" s="122">
        <f>+'【標準（財務諸表）】20'!B$15</f>
        <v>0</v>
      </c>
    </row>
    <row r="30" spans="1:9" s="66" customFormat="1" ht="13.5" customHeight="1" thickBot="1">
      <c r="B30" s="88"/>
      <c r="C30" s="88"/>
      <c r="D30" s="88"/>
      <c r="E30" s="88"/>
      <c r="F30" s="89" t="s">
        <v>69</v>
      </c>
      <c r="G30" s="125">
        <f>SUM(G10:G29)</f>
        <v>67075000</v>
      </c>
      <c r="H30" s="97"/>
    </row>
    <row r="31" spans="1:9" s="66" customFormat="1"/>
    <row r="32" spans="1:9" s="66" customFormat="1">
      <c r="A32" s="83" t="s">
        <v>76</v>
      </c>
    </row>
    <row r="33" spans="1:5" s="66" customFormat="1">
      <c r="B33" s="83" t="s">
        <v>77</v>
      </c>
    </row>
    <row r="34" spans="1:5" s="66" customFormat="1">
      <c r="C34" s="84" t="s">
        <v>73</v>
      </c>
      <c r="E34" s="84"/>
    </row>
    <row r="35" spans="1:5" s="66" customFormat="1" ht="52.5" customHeight="1">
      <c r="B35" s="85" t="s">
        <v>39</v>
      </c>
      <c r="C35" s="86" t="s">
        <v>94</v>
      </c>
      <c r="D35" s="85" t="s">
        <v>300</v>
      </c>
      <c r="E35" s="85" t="s">
        <v>301</v>
      </c>
    </row>
    <row r="36" spans="1:5" s="66" customFormat="1" ht="13.5" customHeight="1">
      <c r="A36" s="66">
        <v>1</v>
      </c>
      <c r="B36" s="126"/>
      <c r="C36" s="91"/>
      <c r="D36" s="213"/>
      <c r="E36" s="213"/>
    </row>
    <row r="37" spans="1:5" s="66" customFormat="1" ht="13.5" customHeight="1">
      <c r="A37" s="66">
        <v>2</v>
      </c>
      <c r="B37" s="126"/>
      <c r="C37" s="91"/>
      <c r="D37" s="213"/>
      <c r="E37" s="213"/>
    </row>
    <row r="38" spans="1:5" s="66" customFormat="1" ht="13.5" customHeight="1">
      <c r="A38" s="66">
        <v>3</v>
      </c>
      <c r="B38" s="126"/>
      <c r="C38" s="91"/>
      <c r="D38" s="213"/>
      <c r="E38" s="213"/>
    </row>
    <row r="39" spans="1:5" s="66" customFormat="1" ht="13.5" customHeight="1">
      <c r="A39" s="66">
        <v>4</v>
      </c>
      <c r="B39" s="126"/>
      <c r="C39" s="91"/>
      <c r="D39" s="213"/>
      <c r="E39" s="213"/>
    </row>
    <row r="40" spans="1:5" s="66" customFormat="1" ht="13.5" customHeight="1">
      <c r="A40" s="66">
        <v>5</v>
      </c>
      <c r="B40" s="126"/>
      <c r="C40" s="91"/>
      <c r="D40" s="213"/>
      <c r="E40" s="213"/>
    </row>
    <row r="41" spans="1:5" s="66" customFormat="1" ht="13.5" customHeight="1">
      <c r="A41" s="66">
        <v>6</v>
      </c>
      <c r="B41" s="126"/>
      <c r="C41" s="91"/>
      <c r="D41" s="213"/>
      <c r="E41" s="213"/>
    </row>
    <row r="42" spans="1:5" s="66" customFormat="1" ht="13.5" customHeight="1">
      <c r="A42" s="66">
        <v>7</v>
      </c>
      <c r="B42" s="126"/>
      <c r="C42" s="91"/>
      <c r="D42" s="213"/>
      <c r="E42" s="213"/>
    </row>
    <row r="43" spans="1:5" s="66" customFormat="1" ht="13.5" customHeight="1">
      <c r="A43" s="66">
        <v>8</v>
      </c>
      <c r="B43" s="126"/>
      <c r="C43" s="91"/>
      <c r="D43" s="213"/>
      <c r="E43" s="213"/>
    </row>
    <row r="44" spans="1:5" s="66" customFormat="1" ht="13.5" customHeight="1">
      <c r="A44" s="66">
        <v>9</v>
      </c>
      <c r="B44" s="126"/>
      <c r="C44" s="91"/>
      <c r="D44" s="213"/>
      <c r="E44" s="213"/>
    </row>
    <row r="45" spans="1:5" s="66" customFormat="1" ht="13.5" customHeight="1">
      <c r="A45" s="66">
        <v>10</v>
      </c>
      <c r="B45" s="126"/>
      <c r="C45" s="91"/>
      <c r="D45" s="213"/>
      <c r="E45" s="213"/>
    </row>
    <row r="46" spans="1:5" s="66" customFormat="1" ht="13.5" customHeight="1">
      <c r="A46" s="66">
        <v>11</v>
      </c>
      <c r="B46" s="126"/>
      <c r="C46" s="91"/>
      <c r="D46" s="213"/>
      <c r="E46" s="213"/>
    </row>
    <row r="47" spans="1:5" s="66" customFormat="1" ht="13.5" customHeight="1">
      <c r="A47" s="66">
        <v>12</v>
      </c>
      <c r="B47" s="126"/>
      <c r="C47" s="91"/>
      <c r="D47" s="213"/>
      <c r="E47" s="213"/>
    </row>
    <row r="48" spans="1:5" s="66" customFormat="1" ht="13.5" customHeight="1">
      <c r="A48" s="66">
        <v>13</v>
      </c>
      <c r="B48" s="126"/>
      <c r="C48" s="91"/>
      <c r="D48" s="213"/>
      <c r="E48" s="213"/>
    </row>
    <row r="49" spans="1:5" s="66" customFormat="1" ht="13.5" customHeight="1">
      <c r="A49" s="66">
        <v>14</v>
      </c>
      <c r="B49" s="126"/>
      <c r="C49" s="91"/>
      <c r="D49" s="213"/>
      <c r="E49" s="213"/>
    </row>
    <row r="50" spans="1:5" s="66" customFormat="1" ht="13.5" customHeight="1">
      <c r="A50" s="66">
        <v>15</v>
      </c>
      <c r="B50" s="126"/>
      <c r="C50" s="91"/>
      <c r="D50" s="213"/>
      <c r="E50" s="213"/>
    </row>
    <row r="51" spans="1:5" s="66" customFormat="1" ht="13.5" customHeight="1">
      <c r="A51" s="66">
        <v>16</v>
      </c>
      <c r="B51" s="126"/>
      <c r="C51" s="91"/>
      <c r="D51" s="213"/>
      <c r="E51" s="213"/>
    </row>
    <row r="52" spans="1:5" s="66" customFormat="1" ht="13.5" customHeight="1">
      <c r="A52" s="66">
        <v>17</v>
      </c>
      <c r="B52" s="126"/>
      <c r="C52" s="91"/>
      <c r="D52" s="213"/>
      <c r="E52" s="213"/>
    </row>
    <row r="53" spans="1:5" s="66" customFormat="1" ht="13.5" customHeight="1">
      <c r="A53" s="66">
        <v>18</v>
      </c>
      <c r="B53" s="126"/>
      <c r="C53" s="91"/>
      <c r="D53" s="213"/>
      <c r="E53" s="213"/>
    </row>
    <row r="54" spans="1:5" s="66" customFormat="1" ht="13.5" customHeight="1">
      <c r="A54" s="66">
        <v>19</v>
      </c>
      <c r="B54" s="126"/>
      <c r="C54" s="91"/>
      <c r="D54" s="213"/>
      <c r="E54" s="213"/>
    </row>
    <row r="55" spans="1:5" s="66" customFormat="1" ht="13.5" customHeight="1" thickBot="1">
      <c r="A55" s="66">
        <v>20</v>
      </c>
      <c r="B55" s="126"/>
      <c r="C55" s="91"/>
      <c r="D55" s="213"/>
      <c r="E55" s="213"/>
    </row>
    <row r="56" spans="1:5" s="66" customFormat="1" ht="13.5" customHeight="1" thickBot="1">
      <c r="B56" s="92" t="s">
        <v>70</v>
      </c>
      <c r="C56" s="125">
        <f>SUM(C36:C55)</f>
        <v>0</v>
      </c>
    </row>
    <row r="57" spans="1:5" s="66" customFormat="1">
      <c r="B57" s="93" t="s">
        <v>261</v>
      </c>
      <c r="C57" s="94"/>
    </row>
    <row r="58" spans="1:5" s="66" customFormat="1">
      <c r="B58" s="93" t="s">
        <v>260</v>
      </c>
      <c r="C58" s="94"/>
    </row>
    <row r="59" spans="1:5" s="66" customFormat="1">
      <c r="B59" s="93" t="s">
        <v>259</v>
      </c>
      <c r="C59" s="94"/>
    </row>
    <row r="60" spans="1:5" s="66" customFormat="1">
      <c r="B60" s="95"/>
      <c r="C60" s="94"/>
    </row>
    <row r="61" spans="1:5" s="66" customFormat="1">
      <c r="B61" s="83" t="s">
        <v>93</v>
      </c>
    </row>
    <row r="62" spans="1:5" s="66" customFormat="1">
      <c r="C62" s="84" t="s">
        <v>73</v>
      </c>
    </row>
    <row r="63" spans="1:5" s="66" customFormat="1" ht="52.5" customHeight="1">
      <c r="B63" s="85" t="s">
        <v>39</v>
      </c>
      <c r="C63" s="86" t="s">
        <v>94</v>
      </c>
      <c r="D63" s="85" t="s">
        <v>300</v>
      </c>
      <c r="E63" s="85" t="s">
        <v>301</v>
      </c>
    </row>
    <row r="64" spans="1:5" s="66" customFormat="1" ht="13.5" customHeight="1">
      <c r="A64" s="66">
        <v>1</v>
      </c>
      <c r="B64" s="126"/>
      <c r="C64" s="91"/>
      <c r="D64" s="213"/>
      <c r="E64" s="213"/>
    </row>
    <row r="65" spans="1:5" s="66" customFormat="1" ht="13.5" customHeight="1">
      <c r="A65" s="66">
        <v>2</v>
      </c>
      <c r="B65" s="126"/>
      <c r="C65" s="91"/>
      <c r="D65" s="213"/>
      <c r="E65" s="213"/>
    </row>
    <row r="66" spans="1:5" s="66" customFormat="1" ht="13.5" customHeight="1">
      <c r="A66" s="66">
        <v>3</v>
      </c>
      <c r="B66" s="126"/>
      <c r="C66" s="91"/>
      <c r="D66" s="213"/>
      <c r="E66" s="213"/>
    </row>
    <row r="67" spans="1:5" s="66" customFormat="1" ht="13.5" customHeight="1">
      <c r="A67" s="66">
        <v>4</v>
      </c>
      <c r="B67" s="126"/>
      <c r="C67" s="91"/>
      <c r="D67" s="213"/>
      <c r="E67" s="213"/>
    </row>
    <row r="68" spans="1:5" s="66" customFormat="1" ht="13.5" customHeight="1">
      <c r="A68" s="66">
        <v>5</v>
      </c>
      <c r="B68" s="126"/>
      <c r="C68" s="91"/>
      <c r="D68" s="213"/>
      <c r="E68" s="213"/>
    </row>
    <row r="69" spans="1:5" s="66" customFormat="1" ht="13.5" customHeight="1">
      <c r="A69" s="66">
        <v>6</v>
      </c>
      <c r="B69" s="126"/>
      <c r="C69" s="91"/>
      <c r="D69" s="213"/>
      <c r="E69" s="213"/>
    </row>
    <row r="70" spans="1:5" s="66" customFormat="1" ht="13.5" customHeight="1">
      <c r="A70" s="66">
        <v>7</v>
      </c>
      <c r="B70" s="126"/>
      <c r="C70" s="91"/>
      <c r="D70" s="213"/>
      <c r="E70" s="213"/>
    </row>
    <row r="71" spans="1:5" s="66" customFormat="1" ht="13.5" customHeight="1">
      <c r="A71" s="66">
        <v>8</v>
      </c>
      <c r="B71" s="126"/>
      <c r="C71" s="91"/>
      <c r="D71" s="213"/>
      <c r="E71" s="213"/>
    </row>
    <row r="72" spans="1:5" s="66" customFormat="1" ht="13.5" customHeight="1">
      <c r="A72" s="66">
        <v>9</v>
      </c>
      <c r="B72" s="126"/>
      <c r="C72" s="91"/>
      <c r="D72" s="213"/>
      <c r="E72" s="213"/>
    </row>
    <row r="73" spans="1:5" s="66" customFormat="1" ht="13.5" customHeight="1">
      <c r="A73" s="66">
        <v>10</v>
      </c>
      <c r="B73" s="126"/>
      <c r="C73" s="91"/>
      <c r="D73" s="213"/>
      <c r="E73" s="213"/>
    </row>
    <row r="74" spans="1:5" s="66" customFormat="1" ht="13.5" customHeight="1">
      <c r="A74" s="66">
        <v>11</v>
      </c>
      <c r="B74" s="126"/>
      <c r="C74" s="91"/>
      <c r="D74" s="213"/>
      <c r="E74" s="213"/>
    </row>
    <row r="75" spans="1:5" s="66" customFormat="1" ht="13.5" customHeight="1">
      <c r="A75" s="66">
        <v>12</v>
      </c>
      <c r="B75" s="126"/>
      <c r="C75" s="91"/>
      <c r="D75" s="213"/>
      <c r="E75" s="213"/>
    </row>
    <row r="76" spans="1:5" s="66" customFormat="1" ht="13.5" customHeight="1">
      <c r="A76" s="66">
        <v>13</v>
      </c>
      <c r="B76" s="126"/>
      <c r="C76" s="91"/>
      <c r="D76" s="213"/>
      <c r="E76" s="213"/>
    </row>
    <row r="77" spans="1:5" s="66" customFormat="1" ht="13.5" customHeight="1">
      <c r="A77" s="66">
        <v>14</v>
      </c>
      <c r="B77" s="126"/>
      <c r="C77" s="91"/>
      <c r="D77" s="213"/>
      <c r="E77" s="213"/>
    </row>
    <row r="78" spans="1:5" s="66" customFormat="1" ht="13.5" customHeight="1">
      <c r="A78" s="66">
        <v>15</v>
      </c>
      <c r="B78" s="126"/>
      <c r="C78" s="91"/>
      <c r="D78" s="213"/>
      <c r="E78" s="213"/>
    </row>
    <row r="79" spans="1:5" s="66" customFormat="1" ht="13.5" customHeight="1">
      <c r="A79" s="66">
        <v>16</v>
      </c>
      <c r="B79" s="126"/>
      <c r="C79" s="91"/>
      <c r="D79" s="213"/>
      <c r="E79" s="213"/>
    </row>
    <row r="80" spans="1:5" s="66" customFormat="1" ht="13.5" customHeight="1">
      <c r="A80" s="66">
        <v>17</v>
      </c>
      <c r="B80" s="126"/>
      <c r="C80" s="91"/>
      <c r="D80" s="213"/>
      <c r="E80" s="213"/>
    </row>
    <row r="81" spans="1:5" s="66" customFormat="1" ht="13.5" customHeight="1">
      <c r="A81" s="66">
        <v>18</v>
      </c>
      <c r="B81" s="126"/>
      <c r="C81" s="91"/>
      <c r="D81" s="213"/>
      <c r="E81" s="213"/>
    </row>
    <row r="82" spans="1:5" s="66" customFormat="1" ht="13.5" customHeight="1">
      <c r="A82" s="66">
        <v>19</v>
      </c>
      <c r="B82" s="126"/>
      <c r="C82" s="91"/>
      <c r="D82" s="213"/>
      <c r="E82" s="213"/>
    </row>
    <row r="83" spans="1:5" s="66" customFormat="1" ht="13.5" customHeight="1" thickBot="1">
      <c r="A83" s="66">
        <v>20</v>
      </c>
      <c r="B83" s="126"/>
      <c r="C83" s="91"/>
      <c r="D83" s="213"/>
      <c r="E83" s="213"/>
    </row>
    <row r="84" spans="1:5" s="66" customFormat="1" ht="13.5" customHeight="1" thickBot="1">
      <c r="B84" s="92" t="s">
        <v>71</v>
      </c>
      <c r="C84" s="125">
        <f>SUM(C64:C83)</f>
        <v>0</v>
      </c>
    </row>
    <row r="85" spans="1:5" s="66" customFormat="1">
      <c r="B85" s="93" t="s">
        <v>262</v>
      </c>
      <c r="C85" s="94"/>
    </row>
    <row r="86" spans="1:5" s="66" customFormat="1">
      <c r="B86" s="92"/>
      <c r="C86" s="94"/>
    </row>
    <row r="87" spans="1:5" s="66" customFormat="1">
      <c r="B87" s="83" t="s">
        <v>95</v>
      </c>
    </row>
    <row r="88" spans="1:5" s="66" customFormat="1">
      <c r="C88" s="84" t="s">
        <v>73</v>
      </c>
    </row>
    <row r="89" spans="1:5" s="66" customFormat="1" ht="52.5" customHeight="1">
      <c r="B89" s="85" t="s">
        <v>39</v>
      </c>
      <c r="C89" s="86" t="s">
        <v>94</v>
      </c>
      <c r="D89" s="85" t="s">
        <v>300</v>
      </c>
      <c r="E89" s="85" t="s">
        <v>301</v>
      </c>
    </row>
    <row r="90" spans="1:5" s="66" customFormat="1" ht="13.5" customHeight="1">
      <c r="A90" s="66">
        <v>1</v>
      </c>
      <c r="B90" s="126"/>
      <c r="C90" s="91"/>
      <c r="D90" s="213"/>
      <c r="E90" s="213"/>
    </row>
    <row r="91" spans="1:5" s="66" customFormat="1" ht="13.5" customHeight="1">
      <c r="A91" s="66">
        <v>2</v>
      </c>
      <c r="B91" s="126"/>
      <c r="C91" s="91"/>
      <c r="D91" s="213"/>
      <c r="E91" s="213"/>
    </row>
    <row r="92" spans="1:5" s="66" customFormat="1" ht="13.5" customHeight="1">
      <c r="A92" s="66">
        <v>3</v>
      </c>
      <c r="B92" s="126"/>
      <c r="C92" s="91"/>
      <c r="D92" s="213"/>
      <c r="E92" s="213"/>
    </row>
    <row r="93" spans="1:5" s="66" customFormat="1" ht="13.5" customHeight="1">
      <c r="A93" s="66">
        <v>4</v>
      </c>
      <c r="B93" s="126"/>
      <c r="C93" s="91"/>
      <c r="D93" s="213"/>
      <c r="E93" s="213"/>
    </row>
    <row r="94" spans="1:5" s="66" customFormat="1" ht="13.5" customHeight="1">
      <c r="A94" s="66">
        <v>5</v>
      </c>
      <c r="B94" s="126"/>
      <c r="C94" s="91"/>
      <c r="D94" s="213"/>
      <c r="E94" s="213"/>
    </row>
    <row r="95" spans="1:5" s="66" customFormat="1" ht="13.5" customHeight="1">
      <c r="A95" s="66">
        <v>6</v>
      </c>
      <c r="B95" s="126"/>
      <c r="C95" s="91"/>
      <c r="D95" s="213"/>
      <c r="E95" s="213"/>
    </row>
    <row r="96" spans="1:5" s="66" customFormat="1" ht="13.5" customHeight="1">
      <c r="A96" s="66">
        <v>7</v>
      </c>
      <c r="B96" s="126"/>
      <c r="C96" s="91"/>
      <c r="D96" s="213"/>
      <c r="E96" s="213"/>
    </row>
    <row r="97" spans="1:5" s="66" customFormat="1" ht="13.5" customHeight="1">
      <c r="A97" s="66">
        <v>8</v>
      </c>
      <c r="B97" s="126"/>
      <c r="C97" s="91"/>
      <c r="D97" s="213"/>
      <c r="E97" s="213"/>
    </row>
    <row r="98" spans="1:5" s="66" customFormat="1" ht="13.5" customHeight="1">
      <c r="A98" s="66">
        <v>9</v>
      </c>
      <c r="B98" s="126"/>
      <c r="C98" s="91"/>
      <c r="D98" s="213"/>
      <c r="E98" s="213"/>
    </row>
    <row r="99" spans="1:5" s="66" customFormat="1" ht="13.5" customHeight="1">
      <c r="A99" s="66">
        <v>10</v>
      </c>
      <c r="B99" s="126"/>
      <c r="C99" s="91"/>
      <c r="D99" s="213"/>
      <c r="E99" s="213"/>
    </row>
    <row r="100" spans="1:5" s="66" customFormat="1" ht="13.5" customHeight="1">
      <c r="A100" s="66">
        <v>11</v>
      </c>
      <c r="B100" s="126"/>
      <c r="C100" s="91"/>
      <c r="D100" s="213"/>
      <c r="E100" s="213"/>
    </row>
    <row r="101" spans="1:5" s="66" customFormat="1" ht="13.5" customHeight="1">
      <c r="A101" s="66">
        <v>12</v>
      </c>
      <c r="B101" s="126"/>
      <c r="C101" s="91"/>
      <c r="D101" s="213"/>
      <c r="E101" s="213"/>
    </row>
    <row r="102" spans="1:5" s="66" customFormat="1" ht="13.5" customHeight="1">
      <c r="A102" s="66">
        <v>13</v>
      </c>
      <c r="B102" s="126"/>
      <c r="C102" s="91"/>
      <c r="D102" s="213"/>
      <c r="E102" s="213"/>
    </row>
    <row r="103" spans="1:5" s="66" customFormat="1" ht="13.5" customHeight="1">
      <c r="A103" s="66">
        <v>14</v>
      </c>
      <c r="B103" s="126"/>
      <c r="C103" s="91"/>
      <c r="D103" s="213"/>
      <c r="E103" s="213"/>
    </row>
    <row r="104" spans="1:5" s="66" customFormat="1" ht="13.5" customHeight="1">
      <c r="A104" s="66">
        <v>15</v>
      </c>
      <c r="B104" s="126"/>
      <c r="C104" s="91"/>
      <c r="D104" s="213"/>
      <c r="E104" s="213"/>
    </row>
    <row r="105" spans="1:5" s="66" customFormat="1" ht="13.5" customHeight="1">
      <c r="A105" s="66">
        <v>16</v>
      </c>
      <c r="B105" s="126"/>
      <c r="C105" s="91"/>
      <c r="D105" s="213"/>
      <c r="E105" s="213"/>
    </row>
    <row r="106" spans="1:5" s="66" customFormat="1" ht="13.5" customHeight="1">
      <c r="A106" s="66">
        <v>17</v>
      </c>
      <c r="B106" s="126"/>
      <c r="C106" s="91"/>
      <c r="D106" s="213"/>
      <c r="E106" s="213"/>
    </row>
    <row r="107" spans="1:5" s="66" customFormat="1" ht="13.5" customHeight="1">
      <c r="A107" s="66">
        <v>18</v>
      </c>
      <c r="B107" s="126"/>
      <c r="C107" s="91"/>
      <c r="D107" s="213"/>
      <c r="E107" s="213"/>
    </row>
    <row r="108" spans="1:5" s="66" customFormat="1" ht="13.5" customHeight="1">
      <c r="A108" s="66">
        <v>19</v>
      </c>
      <c r="B108" s="126"/>
      <c r="C108" s="91"/>
      <c r="D108" s="213"/>
      <c r="E108" s="213"/>
    </row>
    <row r="109" spans="1:5" s="66" customFormat="1" ht="13.5" customHeight="1" thickBot="1">
      <c r="A109" s="66">
        <v>20</v>
      </c>
      <c r="B109" s="126"/>
      <c r="C109" s="91"/>
      <c r="D109" s="213"/>
      <c r="E109" s="213"/>
    </row>
    <row r="110" spans="1:5" s="66" customFormat="1" ht="13.5" customHeight="1" thickBot="1">
      <c r="B110" s="92" t="s">
        <v>97</v>
      </c>
      <c r="C110" s="125">
        <f>SUM(C90:C109)</f>
        <v>0</v>
      </c>
    </row>
    <row r="111" spans="1:5" s="66" customFormat="1">
      <c r="B111" s="93" t="s">
        <v>262</v>
      </c>
      <c r="C111" s="94"/>
    </row>
    <row r="112" spans="1:5" s="88" customFormat="1" ht="13.5" customHeight="1">
      <c r="B112" s="96"/>
      <c r="D112" s="89"/>
      <c r="E112" s="97"/>
    </row>
    <row r="113" spans="1:8" s="66" customFormat="1">
      <c r="A113" s="83" t="s">
        <v>256</v>
      </c>
    </row>
    <row r="114" spans="1:8" s="66" customFormat="1">
      <c r="A114" s="83"/>
    </row>
    <row r="115" spans="1:8" s="66" customFormat="1">
      <c r="A115" s="83" t="s">
        <v>257</v>
      </c>
    </row>
    <row r="116" spans="1:8" s="66" customFormat="1">
      <c r="F116" s="84" t="s">
        <v>73</v>
      </c>
    </row>
    <row r="117" spans="1:8" s="66" customFormat="1" ht="52.5" customHeight="1">
      <c r="B117" s="174" t="s">
        <v>263</v>
      </c>
      <c r="C117" s="86" t="s">
        <v>246</v>
      </c>
      <c r="D117" s="98" t="s">
        <v>100</v>
      </c>
      <c r="E117" s="86" t="s">
        <v>101</v>
      </c>
      <c r="F117" s="86" t="s">
        <v>102</v>
      </c>
      <c r="G117" s="85" t="s">
        <v>300</v>
      </c>
      <c r="H117" s="85" t="s">
        <v>301</v>
      </c>
    </row>
    <row r="118" spans="1:8" s="66" customFormat="1">
      <c r="A118" s="66">
        <v>1</v>
      </c>
      <c r="B118" s="126"/>
      <c r="C118" s="87"/>
      <c r="D118" s="135"/>
      <c r="E118" s="127"/>
      <c r="F118" s="99">
        <f>ROUND(C118*D118*E118,0)</f>
        <v>0</v>
      </c>
      <c r="G118" s="213"/>
      <c r="H118" s="213"/>
    </row>
    <row r="119" spans="1:8" s="66" customFormat="1">
      <c r="A119" s="66">
        <v>2</v>
      </c>
      <c r="B119" s="126"/>
      <c r="C119" s="87"/>
      <c r="D119" s="135"/>
      <c r="E119" s="127"/>
      <c r="F119" s="99">
        <f t="shared" ref="F119:F137" si="2">ROUND(C119*D119*E119,0)</f>
        <v>0</v>
      </c>
      <c r="G119" s="213"/>
      <c r="H119" s="213"/>
    </row>
    <row r="120" spans="1:8" s="66" customFormat="1">
      <c r="A120" s="66">
        <v>3</v>
      </c>
      <c r="B120" s="126"/>
      <c r="C120" s="87"/>
      <c r="D120" s="135"/>
      <c r="E120" s="127"/>
      <c r="F120" s="99">
        <f t="shared" si="2"/>
        <v>0</v>
      </c>
      <c r="G120" s="213"/>
      <c r="H120" s="213"/>
    </row>
    <row r="121" spans="1:8" s="66" customFormat="1">
      <c r="A121" s="66">
        <v>4</v>
      </c>
      <c r="B121" s="126"/>
      <c r="C121" s="87"/>
      <c r="D121" s="135"/>
      <c r="E121" s="127"/>
      <c r="F121" s="99">
        <f t="shared" si="2"/>
        <v>0</v>
      </c>
      <c r="G121" s="213"/>
      <c r="H121" s="213"/>
    </row>
    <row r="122" spans="1:8" s="66" customFormat="1">
      <c r="A122" s="66">
        <v>5</v>
      </c>
      <c r="B122" s="126"/>
      <c r="C122" s="87"/>
      <c r="D122" s="135"/>
      <c r="E122" s="127"/>
      <c r="F122" s="99">
        <f t="shared" si="2"/>
        <v>0</v>
      </c>
      <c r="G122" s="213"/>
      <c r="H122" s="213"/>
    </row>
    <row r="123" spans="1:8" s="66" customFormat="1">
      <c r="A123" s="66">
        <v>6</v>
      </c>
      <c r="B123" s="126"/>
      <c r="C123" s="87"/>
      <c r="D123" s="135"/>
      <c r="E123" s="127"/>
      <c r="F123" s="99">
        <f t="shared" si="2"/>
        <v>0</v>
      </c>
      <c r="G123" s="213"/>
      <c r="H123" s="213"/>
    </row>
    <row r="124" spans="1:8" s="66" customFormat="1">
      <c r="A124" s="66">
        <v>7</v>
      </c>
      <c r="B124" s="126"/>
      <c r="C124" s="87"/>
      <c r="D124" s="135"/>
      <c r="E124" s="127"/>
      <c r="F124" s="99">
        <f t="shared" si="2"/>
        <v>0</v>
      </c>
      <c r="G124" s="213"/>
      <c r="H124" s="213"/>
    </row>
    <row r="125" spans="1:8" s="66" customFormat="1">
      <c r="A125" s="66">
        <v>8</v>
      </c>
      <c r="B125" s="126"/>
      <c r="C125" s="87"/>
      <c r="D125" s="135"/>
      <c r="E125" s="127"/>
      <c r="F125" s="99">
        <f t="shared" si="2"/>
        <v>0</v>
      </c>
      <c r="G125" s="213"/>
      <c r="H125" s="213"/>
    </row>
    <row r="126" spans="1:8" s="66" customFormat="1">
      <c r="A126" s="66">
        <v>9</v>
      </c>
      <c r="B126" s="126"/>
      <c r="C126" s="87"/>
      <c r="D126" s="135"/>
      <c r="E126" s="127"/>
      <c r="F126" s="99">
        <f t="shared" si="2"/>
        <v>0</v>
      </c>
      <c r="G126" s="213"/>
      <c r="H126" s="213"/>
    </row>
    <row r="127" spans="1:8" s="66" customFormat="1">
      <c r="A127" s="66">
        <v>10</v>
      </c>
      <c r="B127" s="126"/>
      <c r="C127" s="87"/>
      <c r="D127" s="135"/>
      <c r="E127" s="127"/>
      <c r="F127" s="99">
        <f t="shared" si="2"/>
        <v>0</v>
      </c>
      <c r="G127" s="213"/>
      <c r="H127" s="213"/>
    </row>
    <row r="128" spans="1:8" s="66" customFormat="1">
      <c r="A128" s="66">
        <v>11</v>
      </c>
      <c r="B128" s="126"/>
      <c r="C128" s="87"/>
      <c r="D128" s="135"/>
      <c r="E128" s="127"/>
      <c r="F128" s="99">
        <f t="shared" si="2"/>
        <v>0</v>
      </c>
      <c r="G128" s="213"/>
      <c r="H128" s="213"/>
    </row>
    <row r="129" spans="1:8" s="66" customFormat="1">
      <c r="A129" s="66">
        <v>12</v>
      </c>
      <c r="B129" s="126"/>
      <c r="C129" s="87"/>
      <c r="D129" s="135"/>
      <c r="E129" s="127"/>
      <c r="F129" s="99">
        <f t="shared" si="2"/>
        <v>0</v>
      </c>
      <c r="G129" s="213"/>
      <c r="H129" s="213"/>
    </row>
    <row r="130" spans="1:8" s="66" customFormat="1">
      <c r="A130" s="66">
        <v>13</v>
      </c>
      <c r="B130" s="126"/>
      <c r="C130" s="87"/>
      <c r="D130" s="135"/>
      <c r="E130" s="127"/>
      <c r="F130" s="99">
        <f t="shared" si="2"/>
        <v>0</v>
      </c>
      <c r="G130" s="213"/>
      <c r="H130" s="213"/>
    </row>
    <row r="131" spans="1:8" s="66" customFormat="1">
      <c r="A131" s="66">
        <v>14</v>
      </c>
      <c r="B131" s="126"/>
      <c r="C131" s="87"/>
      <c r="D131" s="135"/>
      <c r="E131" s="127"/>
      <c r="F131" s="99">
        <f t="shared" si="2"/>
        <v>0</v>
      </c>
      <c r="G131" s="213"/>
      <c r="H131" s="213"/>
    </row>
    <row r="132" spans="1:8" s="66" customFormat="1">
      <c r="A132" s="66">
        <v>15</v>
      </c>
      <c r="B132" s="126"/>
      <c r="C132" s="87"/>
      <c r="D132" s="135"/>
      <c r="E132" s="127"/>
      <c r="F132" s="99">
        <f t="shared" si="2"/>
        <v>0</v>
      </c>
      <c r="G132" s="213"/>
      <c r="H132" s="213"/>
    </row>
    <row r="133" spans="1:8" s="66" customFormat="1">
      <c r="A133" s="66">
        <v>16</v>
      </c>
      <c r="B133" s="126"/>
      <c r="C133" s="87"/>
      <c r="D133" s="135"/>
      <c r="E133" s="127"/>
      <c r="F133" s="99">
        <f t="shared" si="2"/>
        <v>0</v>
      </c>
      <c r="G133" s="213"/>
      <c r="H133" s="213"/>
    </row>
    <row r="134" spans="1:8" s="66" customFormat="1">
      <c r="A134" s="66">
        <v>17</v>
      </c>
      <c r="B134" s="126"/>
      <c r="C134" s="87"/>
      <c r="D134" s="135"/>
      <c r="E134" s="127"/>
      <c r="F134" s="99">
        <f t="shared" si="2"/>
        <v>0</v>
      </c>
      <c r="G134" s="213"/>
      <c r="H134" s="213"/>
    </row>
    <row r="135" spans="1:8" s="66" customFormat="1">
      <c r="A135" s="66">
        <v>18</v>
      </c>
      <c r="B135" s="126"/>
      <c r="C135" s="87"/>
      <c r="D135" s="135"/>
      <c r="E135" s="127"/>
      <c r="F135" s="99">
        <f t="shared" si="2"/>
        <v>0</v>
      </c>
      <c r="G135" s="213"/>
      <c r="H135" s="213"/>
    </row>
    <row r="136" spans="1:8" s="66" customFormat="1">
      <c r="A136" s="66">
        <v>19</v>
      </c>
      <c r="B136" s="126"/>
      <c r="C136" s="87"/>
      <c r="D136" s="135"/>
      <c r="E136" s="127"/>
      <c r="F136" s="99">
        <f t="shared" si="2"/>
        <v>0</v>
      </c>
      <c r="G136" s="213"/>
      <c r="H136" s="213"/>
    </row>
    <row r="137" spans="1:8" s="66" customFormat="1" ht="13.5" thickBot="1">
      <c r="A137" s="66">
        <v>20</v>
      </c>
      <c r="B137" s="126"/>
      <c r="C137" s="87"/>
      <c r="D137" s="135"/>
      <c r="E137" s="127"/>
      <c r="F137" s="99">
        <f t="shared" si="2"/>
        <v>0</v>
      </c>
      <c r="G137" s="213"/>
      <c r="H137" s="213"/>
    </row>
    <row r="138" spans="1:8" s="66" customFormat="1" ht="13.5" customHeight="1" thickBot="1">
      <c r="E138" s="92" t="s">
        <v>98</v>
      </c>
      <c r="F138" s="125">
        <f>SUM(F118:F137)</f>
        <v>0</v>
      </c>
    </row>
    <row r="139" spans="1:8" s="66" customFormat="1" ht="13.5" customHeight="1">
      <c r="B139" s="82" t="s">
        <v>247</v>
      </c>
      <c r="E139" s="92"/>
      <c r="F139" s="97"/>
    </row>
    <row r="140" spans="1:8" s="66" customFormat="1" ht="13.5" customHeight="1">
      <c r="B140" s="82"/>
      <c r="E140" s="92"/>
      <c r="F140" s="97"/>
    </row>
    <row r="141" spans="1:8" s="66" customFormat="1">
      <c r="A141" s="83" t="s">
        <v>258</v>
      </c>
    </row>
    <row r="142" spans="1:8" s="66" customFormat="1">
      <c r="F142" s="84" t="s">
        <v>73</v>
      </c>
    </row>
    <row r="143" spans="1:8" s="66" customFormat="1" ht="52.5" customHeight="1">
      <c r="B143" s="174" t="s">
        <v>264</v>
      </c>
      <c r="C143" s="86" t="s">
        <v>246</v>
      </c>
      <c r="D143" s="98" t="s">
        <v>100</v>
      </c>
      <c r="E143" s="86" t="s">
        <v>101</v>
      </c>
      <c r="F143" s="86" t="s">
        <v>102</v>
      </c>
      <c r="G143" s="85" t="s">
        <v>300</v>
      </c>
      <c r="H143" s="85" t="s">
        <v>301</v>
      </c>
    </row>
    <row r="144" spans="1:8" s="66" customFormat="1">
      <c r="A144" s="66">
        <v>1</v>
      </c>
      <c r="B144" s="126"/>
      <c r="C144" s="87"/>
      <c r="D144" s="135"/>
      <c r="E144" s="127"/>
      <c r="F144" s="99">
        <f>ROUND(C144*D144*E144,0)</f>
        <v>0</v>
      </c>
      <c r="G144" s="213"/>
      <c r="H144" s="213"/>
    </row>
    <row r="145" spans="1:8" s="66" customFormat="1">
      <c r="A145" s="66">
        <v>2</v>
      </c>
      <c r="B145" s="126"/>
      <c r="C145" s="87"/>
      <c r="D145" s="135"/>
      <c r="E145" s="127"/>
      <c r="F145" s="99">
        <f t="shared" ref="F145:F163" si="3">ROUND(C145*D145*E145,0)</f>
        <v>0</v>
      </c>
      <c r="G145" s="213"/>
      <c r="H145" s="213"/>
    </row>
    <row r="146" spans="1:8" s="66" customFormat="1">
      <c r="A146" s="66">
        <v>3</v>
      </c>
      <c r="B146" s="126"/>
      <c r="C146" s="87"/>
      <c r="D146" s="135"/>
      <c r="E146" s="127"/>
      <c r="F146" s="99">
        <f t="shared" si="3"/>
        <v>0</v>
      </c>
      <c r="G146" s="213"/>
      <c r="H146" s="213"/>
    </row>
    <row r="147" spans="1:8" s="66" customFormat="1">
      <c r="A147" s="66">
        <v>4</v>
      </c>
      <c r="B147" s="126"/>
      <c r="C147" s="87"/>
      <c r="D147" s="135"/>
      <c r="E147" s="127"/>
      <c r="F147" s="99">
        <f t="shared" si="3"/>
        <v>0</v>
      </c>
      <c r="G147" s="213"/>
      <c r="H147" s="213"/>
    </row>
    <row r="148" spans="1:8" s="66" customFormat="1">
      <c r="A148" s="66">
        <v>5</v>
      </c>
      <c r="B148" s="126"/>
      <c r="C148" s="87"/>
      <c r="D148" s="135"/>
      <c r="E148" s="127"/>
      <c r="F148" s="99">
        <f t="shared" si="3"/>
        <v>0</v>
      </c>
      <c r="G148" s="213"/>
      <c r="H148" s="213"/>
    </row>
    <row r="149" spans="1:8" s="66" customFormat="1">
      <c r="A149" s="66">
        <v>6</v>
      </c>
      <c r="B149" s="126"/>
      <c r="C149" s="87"/>
      <c r="D149" s="135"/>
      <c r="E149" s="127"/>
      <c r="F149" s="99">
        <f t="shared" si="3"/>
        <v>0</v>
      </c>
      <c r="G149" s="213"/>
      <c r="H149" s="213"/>
    </row>
    <row r="150" spans="1:8" s="66" customFormat="1">
      <c r="A150" s="66">
        <v>7</v>
      </c>
      <c r="B150" s="126"/>
      <c r="C150" s="87"/>
      <c r="D150" s="135"/>
      <c r="E150" s="127"/>
      <c r="F150" s="99">
        <f t="shared" si="3"/>
        <v>0</v>
      </c>
      <c r="G150" s="213"/>
      <c r="H150" s="213"/>
    </row>
    <row r="151" spans="1:8" s="66" customFormat="1">
      <c r="A151" s="66">
        <v>8</v>
      </c>
      <c r="B151" s="126"/>
      <c r="C151" s="87"/>
      <c r="D151" s="135"/>
      <c r="E151" s="127"/>
      <c r="F151" s="99">
        <f t="shared" si="3"/>
        <v>0</v>
      </c>
      <c r="G151" s="213"/>
      <c r="H151" s="213"/>
    </row>
    <row r="152" spans="1:8" s="66" customFormat="1">
      <c r="A152" s="66">
        <v>9</v>
      </c>
      <c r="B152" s="126"/>
      <c r="C152" s="87"/>
      <c r="D152" s="135"/>
      <c r="E152" s="127"/>
      <c r="F152" s="99">
        <f t="shared" si="3"/>
        <v>0</v>
      </c>
      <c r="G152" s="213"/>
      <c r="H152" s="213"/>
    </row>
    <row r="153" spans="1:8" s="66" customFormat="1">
      <c r="A153" s="66">
        <v>10</v>
      </c>
      <c r="B153" s="126"/>
      <c r="C153" s="87"/>
      <c r="D153" s="135"/>
      <c r="E153" s="127"/>
      <c r="F153" s="99">
        <f t="shared" si="3"/>
        <v>0</v>
      </c>
      <c r="G153" s="213"/>
      <c r="H153" s="213"/>
    </row>
    <row r="154" spans="1:8" s="66" customFormat="1">
      <c r="A154" s="66">
        <v>11</v>
      </c>
      <c r="B154" s="126"/>
      <c r="C154" s="87"/>
      <c r="D154" s="135"/>
      <c r="E154" s="127"/>
      <c r="F154" s="99">
        <f t="shared" si="3"/>
        <v>0</v>
      </c>
      <c r="G154" s="213"/>
      <c r="H154" s="213"/>
    </row>
    <row r="155" spans="1:8" s="66" customFormat="1">
      <c r="A155" s="66">
        <v>12</v>
      </c>
      <c r="B155" s="126"/>
      <c r="C155" s="87"/>
      <c r="D155" s="135"/>
      <c r="E155" s="127"/>
      <c r="F155" s="99">
        <f t="shared" si="3"/>
        <v>0</v>
      </c>
      <c r="G155" s="213"/>
      <c r="H155" s="213"/>
    </row>
    <row r="156" spans="1:8" s="66" customFormat="1">
      <c r="A156" s="66">
        <v>13</v>
      </c>
      <c r="B156" s="126"/>
      <c r="C156" s="87"/>
      <c r="D156" s="135"/>
      <c r="E156" s="127"/>
      <c r="F156" s="99">
        <f t="shared" si="3"/>
        <v>0</v>
      </c>
      <c r="G156" s="213"/>
      <c r="H156" s="213"/>
    </row>
    <row r="157" spans="1:8" s="66" customFormat="1">
      <c r="A157" s="66">
        <v>14</v>
      </c>
      <c r="B157" s="126"/>
      <c r="C157" s="87"/>
      <c r="D157" s="135"/>
      <c r="E157" s="127"/>
      <c r="F157" s="99">
        <f t="shared" si="3"/>
        <v>0</v>
      </c>
      <c r="G157" s="213"/>
      <c r="H157" s="213"/>
    </row>
    <row r="158" spans="1:8" s="66" customFormat="1">
      <c r="A158" s="66">
        <v>15</v>
      </c>
      <c r="B158" s="126"/>
      <c r="C158" s="87"/>
      <c r="D158" s="135"/>
      <c r="E158" s="127"/>
      <c r="F158" s="99">
        <f t="shared" si="3"/>
        <v>0</v>
      </c>
      <c r="G158" s="213"/>
      <c r="H158" s="213"/>
    </row>
    <row r="159" spans="1:8" s="66" customFormat="1">
      <c r="A159" s="66">
        <v>16</v>
      </c>
      <c r="B159" s="126"/>
      <c r="C159" s="87"/>
      <c r="D159" s="135"/>
      <c r="E159" s="127"/>
      <c r="F159" s="99">
        <f t="shared" si="3"/>
        <v>0</v>
      </c>
      <c r="G159" s="213"/>
      <c r="H159" s="213"/>
    </row>
    <row r="160" spans="1:8" s="66" customFormat="1">
      <c r="A160" s="66">
        <v>17</v>
      </c>
      <c r="B160" s="126"/>
      <c r="C160" s="87"/>
      <c r="D160" s="135"/>
      <c r="E160" s="127"/>
      <c r="F160" s="99">
        <f t="shared" si="3"/>
        <v>0</v>
      </c>
      <c r="G160" s="213"/>
      <c r="H160" s="213"/>
    </row>
    <row r="161" spans="1:8" s="66" customFormat="1">
      <c r="A161" s="66">
        <v>18</v>
      </c>
      <c r="B161" s="126"/>
      <c r="C161" s="87"/>
      <c r="D161" s="135"/>
      <c r="E161" s="127"/>
      <c r="F161" s="99">
        <f t="shared" si="3"/>
        <v>0</v>
      </c>
      <c r="G161" s="213"/>
      <c r="H161" s="213"/>
    </row>
    <row r="162" spans="1:8" s="66" customFormat="1">
      <c r="A162" s="66">
        <v>19</v>
      </c>
      <c r="B162" s="126"/>
      <c r="C162" s="87"/>
      <c r="D162" s="135"/>
      <c r="E162" s="127"/>
      <c r="F162" s="99">
        <f t="shared" si="3"/>
        <v>0</v>
      </c>
      <c r="G162" s="213"/>
      <c r="H162" s="213"/>
    </row>
    <row r="163" spans="1:8" s="66" customFormat="1" ht="13.5" thickBot="1">
      <c r="A163" s="66">
        <v>20</v>
      </c>
      <c r="B163" s="126"/>
      <c r="C163" s="87"/>
      <c r="D163" s="135"/>
      <c r="E163" s="127"/>
      <c r="F163" s="99">
        <f t="shared" si="3"/>
        <v>0</v>
      </c>
      <c r="G163" s="213"/>
      <c r="H163" s="213"/>
    </row>
    <row r="164" spans="1:8" s="66" customFormat="1" ht="13.5" customHeight="1" thickBot="1">
      <c r="E164" s="92" t="s">
        <v>99</v>
      </c>
      <c r="F164" s="125">
        <f>SUM(F144:F163)</f>
        <v>0</v>
      </c>
    </row>
    <row r="165" spans="1:8" s="66" customFormat="1" ht="13.5" customHeight="1">
      <c r="B165" s="82" t="s">
        <v>247</v>
      </c>
      <c r="E165" s="92"/>
      <c r="F165" s="97"/>
    </row>
    <row r="166" spans="1:8" s="66" customFormat="1"/>
    <row r="167" spans="1:8" s="66" customFormat="1">
      <c r="A167" s="83" t="s">
        <v>96</v>
      </c>
    </row>
    <row r="168" spans="1:8" s="66" customFormat="1">
      <c r="C168" s="84" t="s">
        <v>73</v>
      </c>
    </row>
    <row r="169" spans="1:8" s="66" customFormat="1" ht="52.5" customHeight="1">
      <c r="B169" s="85" t="s">
        <v>323</v>
      </c>
      <c r="C169" s="86" t="s">
        <v>94</v>
      </c>
      <c r="D169" s="85" t="s">
        <v>300</v>
      </c>
      <c r="E169" s="85" t="s">
        <v>301</v>
      </c>
    </row>
    <row r="170" spans="1:8" s="66" customFormat="1" ht="13.5" customHeight="1">
      <c r="A170" s="66">
        <v>1</v>
      </c>
      <c r="B170" s="126"/>
      <c r="C170" s="91"/>
      <c r="D170" s="213"/>
      <c r="E170" s="213"/>
    </row>
    <row r="171" spans="1:8" s="66" customFormat="1" ht="13.5" customHeight="1">
      <c r="A171" s="66">
        <v>2</v>
      </c>
      <c r="B171" s="126"/>
      <c r="C171" s="91"/>
      <c r="D171" s="213"/>
      <c r="E171" s="213"/>
    </row>
    <row r="172" spans="1:8" s="66" customFormat="1" ht="13.5" customHeight="1">
      <c r="A172" s="66">
        <v>3</v>
      </c>
      <c r="B172" s="126"/>
      <c r="C172" s="91"/>
      <c r="D172" s="213"/>
      <c r="E172" s="213"/>
    </row>
    <row r="173" spans="1:8" s="66" customFormat="1" ht="13.5" customHeight="1">
      <c r="A173" s="66">
        <v>4</v>
      </c>
      <c r="B173" s="126"/>
      <c r="C173" s="91"/>
      <c r="D173" s="213"/>
      <c r="E173" s="213"/>
    </row>
    <row r="174" spans="1:8" s="66" customFormat="1" ht="13.5" customHeight="1">
      <c r="A174" s="66">
        <v>5</v>
      </c>
      <c r="B174" s="126"/>
      <c r="C174" s="91"/>
      <c r="D174" s="213"/>
      <c r="E174" s="213"/>
    </row>
    <row r="175" spans="1:8" s="66" customFormat="1" ht="13.5" customHeight="1">
      <c r="A175" s="66">
        <v>6</v>
      </c>
      <c r="B175" s="126"/>
      <c r="C175" s="91"/>
      <c r="D175" s="213"/>
      <c r="E175" s="213"/>
    </row>
    <row r="176" spans="1:8" s="66" customFormat="1" ht="13.5" customHeight="1">
      <c r="A176" s="66">
        <v>7</v>
      </c>
      <c r="B176" s="126"/>
      <c r="C176" s="91"/>
      <c r="D176" s="213"/>
      <c r="E176" s="213"/>
    </row>
    <row r="177" spans="1:5" s="66" customFormat="1" ht="13.5" customHeight="1">
      <c r="A177" s="66">
        <v>8</v>
      </c>
      <c r="B177" s="126"/>
      <c r="C177" s="91"/>
      <c r="D177" s="213"/>
      <c r="E177" s="213"/>
    </row>
    <row r="178" spans="1:5" s="66" customFormat="1" ht="13.5" customHeight="1">
      <c r="A178" s="66">
        <v>9</v>
      </c>
      <c r="B178" s="126"/>
      <c r="C178" s="91"/>
      <c r="D178" s="213"/>
      <c r="E178" s="213"/>
    </row>
    <row r="179" spans="1:5" s="66" customFormat="1" ht="13.5" customHeight="1">
      <c r="A179" s="66">
        <v>10</v>
      </c>
      <c r="B179" s="126"/>
      <c r="C179" s="91"/>
      <c r="D179" s="213"/>
      <c r="E179" s="213"/>
    </row>
    <row r="180" spans="1:5" s="66" customFormat="1" ht="13.5" customHeight="1">
      <c r="A180" s="66">
        <v>11</v>
      </c>
      <c r="B180" s="126"/>
      <c r="C180" s="91"/>
      <c r="D180" s="213"/>
      <c r="E180" s="213"/>
    </row>
    <row r="181" spans="1:5" s="66" customFormat="1" ht="13.5" customHeight="1">
      <c r="A181" s="66">
        <v>12</v>
      </c>
      <c r="B181" s="126"/>
      <c r="C181" s="91"/>
      <c r="D181" s="213"/>
      <c r="E181" s="213"/>
    </row>
    <row r="182" spans="1:5" s="66" customFormat="1" ht="13.5" customHeight="1">
      <c r="A182" s="66">
        <v>13</v>
      </c>
      <c r="B182" s="126"/>
      <c r="C182" s="91"/>
      <c r="D182" s="213"/>
      <c r="E182" s="213"/>
    </row>
    <row r="183" spans="1:5" s="66" customFormat="1" ht="13.5" customHeight="1">
      <c r="A183" s="66">
        <v>14</v>
      </c>
      <c r="B183" s="126"/>
      <c r="C183" s="91"/>
      <c r="D183" s="213"/>
      <c r="E183" s="213"/>
    </row>
    <row r="184" spans="1:5" s="66" customFormat="1" ht="13.5" customHeight="1">
      <c r="A184" s="66">
        <v>15</v>
      </c>
      <c r="B184" s="126"/>
      <c r="C184" s="91"/>
      <c r="D184" s="213"/>
      <c r="E184" s="213"/>
    </row>
    <row r="185" spans="1:5" s="66" customFormat="1" ht="13.5" customHeight="1">
      <c r="A185" s="66">
        <v>16</v>
      </c>
      <c r="B185" s="126"/>
      <c r="C185" s="91"/>
      <c r="D185" s="213"/>
      <c r="E185" s="213"/>
    </row>
    <row r="186" spans="1:5" s="66" customFormat="1" ht="13.5" customHeight="1">
      <c r="A186" s="66">
        <v>17</v>
      </c>
      <c r="B186" s="126"/>
      <c r="C186" s="91"/>
      <c r="D186" s="213"/>
      <c r="E186" s="213"/>
    </row>
    <row r="187" spans="1:5" s="66" customFormat="1" ht="13.5" customHeight="1">
      <c r="A187" s="66">
        <v>18</v>
      </c>
      <c r="B187" s="126"/>
      <c r="C187" s="91"/>
      <c r="D187" s="213"/>
      <c r="E187" s="213"/>
    </row>
    <row r="188" spans="1:5" s="66" customFormat="1" ht="13.5" customHeight="1">
      <c r="A188" s="66">
        <v>19</v>
      </c>
      <c r="B188" s="126"/>
      <c r="C188" s="91"/>
      <c r="D188" s="213"/>
      <c r="E188" s="213"/>
    </row>
    <row r="189" spans="1:5" s="66" customFormat="1" ht="13.5" customHeight="1" thickBot="1">
      <c r="A189" s="66">
        <v>20</v>
      </c>
      <c r="B189" s="126"/>
      <c r="C189" s="91"/>
      <c r="D189" s="213"/>
      <c r="E189" s="213"/>
    </row>
    <row r="190" spans="1:5" s="66" customFormat="1" ht="13.5" customHeight="1" thickBot="1">
      <c r="B190" s="92" t="s">
        <v>248</v>
      </c>
      <c r="C190" s="125">
        <f>SUM(C170:C189)</f>
        <v>0</v>
      </c>
    </row>
    <row r="191" spans="1:5" s="66" customFormat="1">
      <c r="B191" s="93" t="s">
        <v>265</v>
      </c>
      <c r="C191" s="94"/>
    </row>
    <row r="192" spans="1:5" s="66" customFormat="1"/>
    <row r="193" spans="1:11" s="66" customFormat="1">
      <c r="A193" s="83" t="s">
        <v>249</v>
      </c>
    </row>
    <row r="194" spans="1:11" s="66" customFormat="1" ht="13.5" thickBot="1">
      <c r="C194" s="84" t="s">
        <v>73</v>
      </c>
    </row>
    <row r="195" spans="1:11" s="66" customFormat="1" ht="24" customHeight="1" thickTop="1" thickBot="1">
      <c r="B195" s="250">
        <f>SUM(G30,C56,C84,C110,F138,F164,C190)</f>
        <v>67075000</v>
      </c>
      <c r="C195" s="251"/>
    </row>
    <row r="196" spans="1:11" ht="13.5" thickTop="1"/>
    <row r="197" spans="1:11" ht="14">
      <c r="A197" s="208" t="s">
        <v>295</v>
      </c>
      <c r="B197" s="106" t="s">
        <v>277</v>
      </c>
      <c r="C197" s="106"/>
      <c r="D197" s="106"/>
      <c r="E197" s="106"/>
      <c r="F197" s="106"/>
      <c r="G197" s="106"/>
      <c r="H197" s="106"/>
      <c r="I197" s="106"/>
      <c r="J197" s="106"/>
      <c r="K197" s="106"/>
    </row>
    <row r="198" spans="1:11" ht="14.25" customHeight="1">
      <c r="A198" s="209" t="s">
        <v>296</v>
      </c>
      <c r="B198" s="252" t="s">
        <v>316</v>
      </c>
      <c r="C198" s="252"/>
      <c r="D198" s="252"/>
      <c r="E198" s="252"/>
      <c r="F198" s="252"/>
      <c r="G198" s="252"/>
      <c r="H198" s="252"/>
      <c r="I198" s="252"/>
      <c r="J198" s="252"/>
      <c r="K198" s="252"/>
    </row>
    <row r="199" spans="1:11" ht="14">
      <c r="A199" s="210" t="s">
        <v>297</v>
      </c>
      <c r="B199" s="252" t="s">
        <v>298</v>
      </c>
      <c r="C199" s="252"/>
      <c r="D199" s="252"/>
      <c r="E199" s="252"/>
      <c r="F199" s="252"/>
      <c r="G199" s="252"/>
      <c r="H199" s="252"/>
      <c r="I199" s="252"/>
      <c r="J199" s="252"/>
      <c r="K199" s="252"/>
    </row>
    <row r="200" spans="1:11" ht="14.25" customHeight="1">
      <c r="A200" s="210"/>
      <c r="B200" s="252"/>
      <c r="C200" s="252"/>
      <c r="D200" s="252"/>
      <c r="E200" s="252"/>
      <c r="F200" s="252"/>
      <c r="G200" s="252"/>
      <c r="H200" s="252"/>
      <c r="I200" s="252"/>
      <c r="J200" s="252"/>
      <c r="K200" s="252"/>
    </row>
    <row r="201" spans="1:11" ht="14">
      <c r="A201" s="210" t="s">
        <v>299</v>
      </c>
      <c r="B201" s="211" t="s">
        <v>292</v>
      </c>
      <c r="C201" s="211"/>
      <c r="D201" s="211"/>
      <c r="E201" s="211"/>
      <c r="F201" s="211"/>
      <c r="G201" s="211"/>
      <c r="H201" s="211"/>
      <c r="I201" s="211"/>
      <c r="J201" s="211"/>
      <c r="K201" s="106"/>
    </row>
  </sheetData>
  <customSheetViews>
    <customSheetView guid="{F9C1EC9B-246E-4073-B9FB-9C752483F779}" scale="85" showPageBreaks="1" showGridLines="0" printArea="1" view="pageBreakPreview">
      <pane ySplit="6" topLeftCell="A7" activePane="bottomLeft" state="frozen"/>
      <selection pane="bottomLeft"/>
      <pageMargins left="0.19685039370078741" right="0.19685039370078741" top="0.19685039370078741" bottom="0.19685039370078741" header="0" footer="0"/>
      <printOptions horizontalCentered="1"/>
      <pageSetup paperSize="9" scale="53" orientation="portrait" r:id="rId1"/>
      <headerFooter>
        <oddFooter>&amp;R&amp;20&amp;A　&amp;F</oddFooter>
      </headerFooter>
    </customSheetView>
    <customSheetView guid="{3B4EF31E-F0D4-4813-AE81-EBCAB7D95FB5}" scale="85" showPageBreaks="1" showGridLines="0" printArea="1" view="pageBreakPreview">
      <pane ySplit="6" topLeftCell="A7" activePane="bottomLeft" state="frozen"/>
      <selection pane="bottomLeft"/>
      <pageMargins left="0.19685039370078741" right="0.19685039370078741" top="0.19685039370078741" bottom="0.19685039370078741" header="0" footer="0"/>
      <printOptions horizontalCentered="1"/>
      <pageSetup paperSize="9" scale="53" orientation="portrait" r:id="rId2"/>
      <headerFooter>
        <oddFooter>&amp;R&amp;20&amp;A　&amp;F</oddFooter>
      </headerFooter>
    </customSheetView>
  </customSheetViews>
  <mergeCells count="3">
    <mergeCell ref="B195:C195"/>
    <mergeCell ref="B198:K198"/>
    <mergeCell ref="B199:K200"/>
  </mergeCells>
  <phoneticPr fontId="1"/>
  <conditionalFormatting sqref="C10:C29">
    <cfRule type="expression" dxfId="60" priority="1" stopIfTrue="1">
      <formula>$O10=2</formula>
    </cfRule>
  </conditionalFormatting>
  <dataValidations count="2">
    <dataValidation imeMode="off" allowBlank="1" showInputMessage="1" showErrorMessage="1" sqref="H4:I4" xr:uid="{6D3371D9-C17E-4C92-9DBC-BB7BC017395A}"/>
    <dataValidation type="list" allowBlank="1" showInputMessage="1" showErrorMessage="1" sqref="D36:D55 D64:D83 D90:D109 G118:G137 G144:G163 D170:D189" xr:uid="{8E1BAB26-128B-4F46-9FB1-5CD7E2664C99}">
      <formula1>"1,2,3,4,5,6,7,8,9,10,11,12,13,14,15,16"</formula1>
    </dataValidation>
  </dataValidations>
  <printOptions horizontalCentered="1"/>
  <pageMargins left="0.19685039370078741" right="0.19685039370078741" top="0.19685039370078741" bottom="0.19685039370078741" header="0" footer="0"/>
  <pageSetup paperSize="9" scale="53" orientation="portrait" r:id="rId3"/>
  <headerFooter>
    <oddFooter>&amp;R&amp;20&amp;A　&amp;F</oddFooter>
  </headerFooter>
  <drawing r:id="rId4"/>
  <legacyDrawing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8A613F-1686-4EE0-9487-CE53135B96E5}">
  <sheetPr codeName="Sheet4">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3.9062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1</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t="s">
        <v>309</v>
      </c>
      <c r="C11" s="129" t="s">
        <v>310</v>
      </c>
      <c r="D11" s="130" t="s">
        <v>311</v>
      </c>
      <c r="E11" s="129">
        <v>5</v>
      </c>
      <c r="F11" s="129">
        <v>1</v>
      </c>
      <c r="G11" s="129">
        <v>3</v>
      </c>
      <c r="H11" s="129">
        <v>1</v>
      </c>
      <c r="I11" s="129">
        <v>5</v>
      </c>
      <c r="J11" s="129">
        <v>5</v>
      </c>
      <c r="K11" s="129">
        <v>1</v>
      </c>
      <c r="L11" s="129">
        <v>3</v>
      </c>
      <c r="M11" s="129">
        <v>2</v>
      </c>
      <c r="N11" s="129">
        <v>4</v>
      </c>
      <c r="O11" s="131">
        <v>50000000</v>
      </c>
      <c r="P11" s="129">
        <v>1</v>
      </c>
      <c r="Q11" s="165">
        <v>50000000</v>
      </c>
      <c r="R11" s="202">
        <v>0</v>
      </c>
      <c r="S11" s="131">
        <v>1000000</v>
      </c>
      <c r="T11" s="221">
        <f>U17</f>
        <v>0</v>
      </c>
      <c r="U11" s="221">
        <v>1000000</v>
      </c>
      <c r="V11" s="131">
        <v>300000</v>
      </c>
      <c r="W11" s="221">
        <v>1300000</v>
      </c>
      <c r="X11" s="221">
        <f>U24</f>
        <v>-45000000</v>
      </c>
      <c r="Y11" s="131">
        <v>7500000</v>
      </c>
      <c r="Z11" s="221">
        <v>-37500000</v>
      </c>
      <c r="AA11" s="131">
        <v>5000000</v>
      </c>
      <c r="AB11" s="129">
        <v>4</v>
      </c>
      <c r="AC11" s="129">
        <v>6</v>
      </c>
      <c r="AD11" s="129">
        <v>1</v>
      </c>
      <c r="AE11" s="129">
        <v>2</v>
      </c>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222" t="s">
        <v>304</v>
      </c>
      <c r="S14" s="66"/>
      <c r="T14" s="66"/>
      <c r="U14" s="66"/>
      <c r="V14" s="66"/>
      <c r="W14" s="66"/>
      <c r="X14" s="66"/>
      <c r="Y14" s="66"/>
      <c r="Z14" s="66"/>
      <c r="AA14" s="66"/>
      <c r="AB14" s="66"/>
      <c r="AC14" s="66"/>
      <c r="AD14" s="66"/>
      <c r="AE14" s="66"/>
      <c r="AF14" s="66"/>
      <c r="AG14" s="66"/>
      <c r="AH14" s="66"/>
      <c r="AI14" s="66"/>
      <c r="AJ14" s="66"/>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253" t="s">
        <v>270</v>
      </c>
      <c r="S15" s="254"/>
      <c r="T15" s="254"/>
      <c r="U15" s="223">
        <v>5000</v>
      </c>
      <c r="V15" s="224" t="s">
        <v>271</v>
      </c>
      <c r="W15" s="224" t="s">
        <v>314</v>
      </c>
      <c r="X15" s="225"/>
      <c r="Y15" s="225"/>
      <c r="Z15" s="225"/>
      <c r="AA15" s="225"/>
      <c r="AB15" s="225"/>
      <c r="AC15" s="225"/>
      <c r="AD15" s="225"/>
      <c r="AE15" s="225"/>
      <c r="AF15" s="225"/>
      <c r="AG15" s="225"/>
      <c r="AH15" s="225"/>
      <c r="AI15" s="225"/>
      <c r="AJ15" s="226"/>
      <c r="AM15" s="41" t="s">
        <v>43</v>
      </c>
      <c r="AN15" s="176">
        <f>IF(F11=1,S11,"")</f>
        <v>1000000</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f>IF(ISERROR(COLUMN(IF(AT15="○",AT15,IF(AU15="○",AU15,IF(AV15="○",AV15,IF(AW15="○",AW15,"")))))),"",COLUMN(IF(AT15="○",AT15,IF(AU15="○",AU15,IF(AV15="○",AV15,IF(AW15="○",AW15,""))))))</f>
        <v>49</v>
      </c>
      <c r="BD15" s="51" t="str">
        <f>IF(ISERROR(COLUMN(IF(AX15="○",AX15,IF(AY15="○",AY15,IF(AZ15="○",AZ15,IF(BA15="○",BA15,IF(BB15="○",BB15,""))))))),"",COLUMN(IF(AX15="○",AX15,IF(AY15="○",AY15,IF(AZ15="○",AZ15,IF(BA15="○",BA15,IF(BB15="○",BB15,"")))))))</f>
        <v/>
      </c>
      <c r="BE15" s="51">
        <f>IF(F11=1,SUM(BC15:BD15),"")</f>
        <v>49</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31" t="s">
        <v>305</v>
      </c>
      <c r="S16" s="332"/>
      <c r="T16" s="332"/>
      <c r="U16" s="227">
        <v>5000</v>
      </c>
      <c r="V16" s="228" t="s">
        <v>272</v>
      </c>
      <c r="W16" s="329"/>
      <c r="X16" s="329"/>
      <c r="Y16" s="329"/>
      <c r="Z16" s="329"/>
      <c r="AA16" s="329"/>
      <c r="AB16" s="329"/>
      <c r="AC16" s="329"/>
      <c r="AD16" s="329"/>
      <c r="AE16" s="329"/>
      <c r="AF16" s="329"/>
      <c r="AG16" s="329"/>
      <c r="AH16" s="329"/>
      <c r="AI16" s="329"/>
      <c r="AJ16" s="330"/>
      <c r="AM16" s="42" t="s">
        <v>44</v>
      </c>
      <c r="AN16" s="177">
        <f>IF(F11=1,T11,"")</f>
        <v>0</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114</v>
      </c>
      <c r="CM16" s="21" t="s">
        <v>114</v>
      </c>
      <c r="CN16" s="21" t="s">
        <v>114</v>
      </c>
      <c r="CO16" s="21" t="s">
        <v>115</v>
      </c>
      <c r="CP16" s="21" t="s">
        <v>116</v>
      </c>
      <c r="CQ16" s="22" t="s">
        <v>117</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44" t="s">
        <v>273</v>
      </c>
      <c r="S17" s="332"/>
      <c r="T17" s="332"/>
      <c r="U17" s="229">
        <f>U15-U16</f>
        <v>0</v>
      </c>
      <c r="V17" s="228" t="s">
        <v>274</v>
      </c>
      <c r="W17" s="329"/>
      <c r="X17" s="329"/>
      <c r="Y17" s="329"/>
      <c r="Z17" s="329"/>
      <c r="AA17" s="329"/>
      <c r="AB17" s="329"/>
      <c r="AC17" s="329"/>
      <c r="AD17" s="329"/>
      <c r="AE17" s="329"/>
      <c r="AF17" s="329"/>
      <c r="AG17" s="329"/>
      <c r="AH17" s="329"/>
      <c r="AI17" s="329"/>
      <c r="AJ17" s="330"/>
      <c r="AM17" s="42" t="s">
        <v>279</v>
      </c>
      <c r="AN17" s="177">
        <f>IF(F11=1,U11,"")</f>
        <v>1000000</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115</v>
      </c>
      <c r="CM17" s="21" t="s">
        <v>115</v>
      </c>
      <c r="CN17" s="21" t="s">
        <v>116</v>
      </c>
      <c r="CO17" s="32" t="s">
        <v>117</v>
      </c>
      <c r="CP17" s="21" t="s">
        <v>118</v>
      </c>
      <c r="CQ17" s="22" t="s">
        <v>118</v>
      </c>
      <c r="CR17" s="24"/>
      <c r="CS17" s="24"/>
      <c r="CT17" s="24"/>
      <c r="CU17"/>
      <c r="CV17"/>
    </row>
    <row r="18" spans="2:100" ht="38.25" customHeight="1" thickBot="1">
      <c r="B18" s="147" t="s">
        <v>213</v>
      </c>
      <c r="R18" s="230"/>
      <c r="S18" s="231"/>
      <c r="T18" s="231"/>
      <c r="U18" s="231"/>
      <c r="V18" s="231"/>
      <c r="W18" s="329"/>
      <c r="X18" s="329"/>
      <c r="Y18" s="329"/>
      <c r="Z18" s="329"/>
      <c r="AA18" s="329"/>
      <c r="AB18" s="329"/>
      <c r="AC18" s="329"/>
      <c r="AD18" s="329"/>
      <c r="AE18" s="329"/>
      <c r="AF18" s="329"/>
      <c r="AG18" s="329"/>
      <c r="AH18" s="329"/>
      <c r="AI18" s="329"/>
      <c r="AJ18" s="330"/>
      <c r="AM18" s="42" t="s">
        <v>45</v>
      </c>
      <c r="AN18" s="177">
        <f>IF(F11=1,V11,"")</f>
        <v>300000</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116</v>
      </c>
      <c r="CM18" s="24" t="s">
        <v>116</v>
      </c>
      <c r="CN18" s="26" t="s">
        <v>117</v>
      </c>
      <c r="CO18" s="24" t="s">
        <v>118</v>
      </c>
      <c r="CP18" s="24" t="s">
        <v>118</v>
      </c>
      <c r="CQ18" s="25" t="s">
        <v>118</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230"/>
      <c r="S19" s="231"/>
      <c r="T19" s="231"/>
      <c r="U19" s="231"/>
      <c r="V19" s="231"/>
      <c r="W19" s="329"/>
      <c r="X19" s="329"/>
      <c r="Y19" s="329"/>
      <c r="Z19" s="329"/>
      <c r="AA19" s="329"/>
      <c r="AB19" s="329"/>
      <c r="AC19" s="329"/>
      <c r="AD19" s="329"/>
      <c r="AE19" s="329"/>
      <c r="AF19" s="329"/>
      <c r="AG19" s="329"/>
      <c r="AH19" s="329"/>
      <c r="AI19" s="329"/>
      <c r="AJ19" s="330"/>
      <c r="AM19" s="42" t="s">
        <v>46</v>
      </c>
      <c r="AN19" s="177">
        <f>IF(F11=1,W11,"")</f>
        <v>1300000</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117</v>
      </c>
      <c r="CM19" s="26" t="s">
        <v>117</v>
      </c>
      <c r="CN19" s="24" t="s">
        <v>118</v>
      </c>
      <c r="CO19" s="24" t="s">
        <v>118</v>
      </c>
      <c r="CP19" s="24" t="s">
        <v>118</v>
      </c>
      <c r="CQ19" s="25" t="s">
        <v>118</v>
      </c>
      <c r="CR19" s="24"/>
      <c r="CS19" s="24"/>
      <c r="CT19" s="24"/>
      <c r="CU19"/>
      <c r="CV19"/>
    </row>
    <row r="20" spans="2:100" ht="38.25" customHeight="1" thickBot="1">
      <c r="B20" s="147" t="s">
        <v>214</v>
      </c>
      <c r="R20" s="232"/>
      <c r="S20" s="233"/>
      <c r="T20" s="233"/>
      <c r="U20" s="233"/>
      <c r="V20" s="233"/>
      <c r="W20" s="363"/>
      <c r="X20" s="363"/>
      <c r="Y20" s="363"/>
      <c r="Z20" s="363"/>
      <c r="AA20" s="363"/>
      <c r="AB20" s="363"/>
      <c r="AC20" s="363"/>
      <c r="AD20" s="363"/>
      <c r="AE20" s="363"/>
      <c r="AF20" s="363"/>
      <c r="AG20" s="363"/>
      <c r="AH20" s="363"/>
      <c r="AI20" s="363"/>
      <c r="AJ20" s="364"/>
      <c r="AM20" s="42" t="s">
        <v>47</v>
      </c>
      <c r="AN20" s="177">
        <f>IF(F11=1,X11,"")</f>
        <v>-45000000</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118</v>
      </c>
      <c r="CM20" s="24" t="s">
        <v>118</v>
      </c>
      <c r="CN20" s="24" t="s">
        <v>118</v>
      </c>
      <c r="CO20" s="24" t="s">
        <v>118</v>
      </c>
      <c r="CP20" s="24" t="s">
        <v>118</v>
      </c>
      <c r="CQ20" s="25" t="s">
        <v>118</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222" t="s">
        <v>276</v>
      </c>
      <c r="S21" s="231"/>
      <c r="T21" s="231"/>
      <c r="U21" s="231"/>
      <c r="V21" s="231"/>
      <c r="W21" s="231"/>
      <c r="X21" s="231"/>
      <c r="Y21" s="231"/>
      <c r="Z21" s="231"/>
      <c r="AA21" s="231"/>
      <c r="AB21" s="231"/>
      <c r="AC21" s="231"/>
      <c r="AD21" s="231"/>
      <c r="AE21" s="231"/>
      <c r="AF21" s="231"/>
      <c r="AG21" s="231"/>
      <c r="AH21" s="231"/>
      <c r="AI21" s="231"/>
      <c r="AJ21" s="231"/>
      <c r="AM21" s="42" t="s">
        <v>48</v>
      </c>
      <c r="AN21" s="177">
        <f>IF(F11=1,Y11,"")</f>
        <v>7500000</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118</v>
      </c>
      <c r="CM21" s="29" t="s">
        <v>118</v>
      </c>
      <c r="CN21" s="29" t="s">
        <v>118</v>
      </c>
      <c r="CO21" s="29" t="s">
        <v>118</v>
      </c>
      <c r="CP21" s="29" t="s">
        <v>118</v>
      </c>
      <c r="CQ21" s="30" t="s">
        <v>118</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65" t="s">
        <v>275</v>
      </c>
      <c r="S22" s="366"/>
      <c r="T22" s="366"/>
      <c r="U22" s="223">
        <v>-45000000</v>
      </c>
      <c r="V22" s="224" t="s">
        <v>271</v>
      </c>
      <c r="W22" s="225"/>
      <c r="X22" s="225"/>
      <c r="Y22" s="225"/>
      <c r="Z22" s="225"/>
      <c r="AA22" s="225"/>
      <c r="AB22" s="225"/>
      <c r="AC22" s="225"/>
      <c r="AD22" s="225"/>
      <c r="AE22" s="225"/>
      <c r="AF22" s="225"/>
      <c r="AG22" s="225"/>
      <c r="AH22" s="225"/>
      <c r="AI22" s="225"/>
      <c r="AJ22" s="226"/>
      <c r="AM22" s="42" t="s">
        <v>49</v>
      </c>
      <c r="AN22" s="177">
        <f>IF(F11=1,Z11,"")</f>
        <v>-37500000</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7"/>
      <c r="V23" s="228" t="s">
        <v>272</v>
      </c>
      <c r="W23" s="231"/>
      <c r="X23" s="231"/>
      <c r="Y23" s="231"/>
      <c r="Z23" s="231"/>
      <c r="AA23" s="231"/>
      <c r="AB23" s="231"/>
      <c r="AC23" s="231"/>
      <c r="AD23" s="231"/>
      <c r="AE23" s="231"/>
      <c r="AF23" s="231"/>
      <c r="AG23" s="231"/>
      <c r="AH23" s="231"/>
      <c r="AI23" s="231"/>
      <c r="AJ23" s="234"/>
      <c r="AM23" s="42" t="s">
        <v>50</v>
      </c>
      <c r="AN23" s="177">
        <f>IF(F11=1,AA11,"")</f>
        <v>5000000</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44" t="s">
        <v>308</v>
      </c>
      <c r="S24" s="332"/>
      <c r="T24" s="332"/>
      <c r="U24" s="229">
        <f>U22+U23</f>
        <v>-45000000</v>
      </c>
      <c r="V24" s="228" t="s">
        <v>274</v>
      </c>
      <c r="W24" s="231"/>
      <c r="X24" s="231"/>
      <c r="Y24" s="231"/>
      <c r="Z24" s="231"/>
      <c r="AA24" s="231"/>
      <c r="AB24" s="231"/>
      <c r="AC24" s="231"/>
      <c r="AD24" s="231"/>
      <c r="AE24" s="231"/>
      <c r="AF24" s="231"/>
      <c r="AG24" s="231"/>
      <c r="AH24" s="231"/>
      <c r="AI24" s="231"/>
      <c r="AJ24" s="234"/>
      <c r="AM24" s="42" t="s">
        <v>51</v>
      </c>
      <c r="AN24" s="177">
        <f>IF(F11=1,IF(AN17&lt;0,AN22+AN17*10,AN22),"")</f>
        <v>-37500000</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45" t="s">
        <v>315</v>
      </c>
      <c r="S25" s="346"/>
      <c r="T25" s="346"/>
      <c r="U25" s="346"/>
      <c r="V25" s="193"/>
      <c r="W25" s="193"/>
      <c r="X25" s="193"/>
      <c r="Y25" s="193"/>
      <c r="Z25" s="193"/>
      <c r="AA25" s="193"/>
      <c r="AB25" s="193"/>
      <c r="AC25" s="193"/>
      <c r="AD25" s="193"/>
      <c r="AE25" s="193"/>
      <c r="AF25" s="193"/>
      <c r="AG25" s="193"/>
      <c r="AH25" s="193"/>
      <c r="AI25" s="193"/>
      <c r="AJ25" s="194"/>
      <c r="AM25" s="42" t="s">
        <v>52</v>
      </c>
      <c r="AN25" s="177">
        <f>IF(F11=1,IF(AN17&lt;0,AN22+AN17*5,AN22),"")</f>
        <v>-37500000</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0</v>
      </c>
      <c r="AO26" s="4"/>
      <c r="AP26" s="361"/>
      <c r="AQ26" s="327"/>
      <c r="AR26" s="150" t="s">
        <v>224</v>
      </c>
      <c r="AS26" s="55" t="str">
        <f>IF(F11=1,IF(AN22&gt;=0,"",IF(AND(-AN22/O11&gt;=3/4,-AN22/O11&lt;1),"○","")),"")</f>
        <v>○</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f>IF(F11=1,AN26*O11/AN23,"")</f>
        <v>0</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77" t="s">
        <v>72</v>
      </c>
      <c r="AN29" s="33"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77" t="s">
        <v>72</v>
      </c>
      <c r="BI29" s="48"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77" t="s">
        <v>72</v>
      </c>
      <c r="CF29" s="48"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f ca="1">IF(AN30="A",1,IF(AN30="B",2,IF(AN30="C",3,IF(AN30="D",4,IF(AN30="E",5,"")))))</f>
        <v>4</v>
      </c>
      <c r="AM30" s="45" t="s">
        <v>89</v>
      </c>
      <c r="AN30" s="63" t="str">
        <f ca="1">IF(F11=1,INDIRECT(ADDRESS(AS31,BE15)),"")</f>
        <v>D</v>
      </c>
      <c r="AO30"/>
      <c r="AP30"/>
      <c r="AQ30"/>
      <c r="AR30"/>
      <c r="AS30" s="51">
        <f>IF(ISERROR(ROW(IF(AS23="○",AS23,IF(AS24="○",AS24,IF(AS25="○",AS25,IF(AS26="○",AS26,IF(AS27="○",AS27,""))))))),"",ROW(IF(AS23="○",AS23,IF(AS24="○",AS24,IF(AS25="○",AS25,IF(AS26="○",AS26,IF(AS27="○",AS27,"")))))))</f>
        <v>26</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f>IF(AN31="A",1,IF(AN31="B",2,IF(AN31="C",3,IF(AN31="D",4,IF(AN31="E",5,"")))))</f>
        <v>1</v>
      </c>
      <c r="AM31" s="45" t="s">
        <v>90</v>
      </c>
      <c r="AN31" s="63" t="str">
        <f>IF(AT37=1,"A",IF(AT37=2,"B",IF(AT37=3,"C",IF(AT37=4,"D",IF(AT37=5,"E","")))))</f>
        <v>A</v>
      </c>
      <c r="AO31"/>
      <c r="AP31"/>
      <c r="AQ31"/>
      <c r="AR31" s="52" t="s">
        <v>60</v>
      </c>
      <c r="AS31" s="51">
        <f>IF(F11=1,SUM(AS28:AS30),"")</f>
        <v>26</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f ca="1">IF(F11=1,IF(AN32="",MAX(AL30,AL31),""),"")</f>
        <v>4</v>
      </c>
      <c r="AM33" s="76" t="s">
        <v>67</v>
      </c>
      <c r="AN33" s="181" t="str">
        <f ca="1">IF(AL33=1,"A",IF(AL33=2,"B",IF(AL33=3,"C",IF(AL33=4,"D",IF(AL33=5,"E","")))))</f>
        <v>D</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v>0.72499999999999998</v>
      </c>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 ca="1">IF(AN33="A","10％以上で手入力して下さい",IF(AN33="B","30％以上で手入力して下さい",IF(AN33="C","50％以上で手入力して下さい",IF(AN33="D","70％以上で手入力して下さい",IF(AN33="E","90％以上で手入力して下さい","")))))</f>
        <v>70％以上で手入力して下さい</v>
      </c>
      <c r="AO36"/>
      <c r="AP36" s="10"/>
      <c r="AQ36"/>
      <c r="AR36" s="68" t="s">
        <v>66</v>
      </c>
      <c r="AS36" s="69" t="str">
        <f>IF(F11=1,IF(AD11=1,"A",IF(AD11=2,"B",IF(AD11=3,"C",IF(AD11=4,"D",IF(AD11=5,"E",""))))),"")</f>
        <v>A</v>
      </c>
      <c r="AT36" s="72">
        <f>IF(AS36="A",1,IF(AS36="B",2,IF(AS36="C",3,IF(AS36="D",4,IF(AS36="E",5,"")))))</f>
        <v>1</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f>IF(AND(AT34="",AT35=""),AT36,IF(AT34="",AT35,AT34))</f>
        <v>1</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B29:O34"/>
    <mergeCell ref="AP23:AP27"/>
    <mergeCell ref="W20:AJ20"/>
    <mergeCell ref="R17:T17"/>
    <mergeCell ref="AP16:AP22"/>
    <mergeCell ref="R22:T22"/>
    <mergeCell ref="AG6:AJ6"/>
    <mergeCell ref="S6:AA6"/>
    <mergeCell ref="B21:O22"/>
    <mergeCell ref="B24:O25"/>
    <mergeCell ref="B27:O27"/>
    <mergeCell ref="AE2:AF2"/>
    <mergeCell ref="AE3:AF3"/>
    <mergeCell ref="S4:AA5"/>
    <mergeCell ref="AI9:AJ9"/>
    <mergeCell ref="W18:AJ18"/>
    <mergeCell ref="S3:AA3"/>
    <mergeCell ref="AG9:AH9"/>
    <mergeCell ref="R16:T16"/>
    <mergeCell ref="AE9:AE10"/>
    <mergeCell ref="AE4:AF4"/>
    <mergeCell ref="AE5:AF5"/>
    <mergeCell ref="AE6:AF6"/>
    <mergeCell ref="AG2:AJ2"/>
    <mergeCell ref="AG3:AJ3"/>
    <mergeCell ref="AG4:AJ4"/>
    <mergeCell ref="AG5:AJ5"/>
    <mergeCell ref="AQ23:AQ27"/>
    <mergeCell ref="W16:AJ16"/>
    <mergeCell ref="W17:AJ17"/>
    <mergeCell ref="R23:T23"/>
    <mergeCell ref="AQ18:AQ22"/>
    <mergeCell ref="R26:AJ34"/>
    <mergeCell ref="W19:AJ19"/>
    <mergeCell ref="R24:T24"/>
    <mergeCell ref="R25:U25"/>
    <mergeCell ref="AO33:AQ33"/>
    <mergeCell ref="AT12:AW12"/>
    <mergeCell ref="AX12:BB12"/>
    <mergeCell ref="BH12:BH13"/>
    <mergeCell ref="CH16:CJ16"/>
    <mergeCell ref="BL17:BL21"/>
    <mergeCell ref="CH17:CH21"/>
    <mergeCell ref="BJ33:BL33"/>
    <mergeCell ref="CG33:CI33"/>
    <mergeCell ref="CE12:CE13"/>
    <mergeCell ref="BK22:BK26"/>
    <mergeCell ref="BL22:BL26"/>
    <mergeCell ref="CI17:CI21"/>
    <mergeCell ref="BK16:BK21"/>
    <mergeCell ref="BO12:BR12"/>
    <mergeCell ref="BS12:BX12"/>
    <mergeCell ref="CM12:CQ12"/>
    <mergeCell ref="AT13:AW13"/>
    <mergeCell ref="AX13:BB13"/>
    <mergeCell ref="BO13:BR13"/>
    <mergeCell ref="BS13:BS14"/>
    <mergeCell ref="CM13:CQ13"/>
    <mergeCell ref="CL12:CL14"/>
    <mergeCell ref="BT13:BX13"/>
    <mergeCell ref="AM12:AM13"/>
    <mergeCell ref="AF9:AF10"/>
    <mergeCell ref="C8:C10"/>
    <mergeCell ref="O8:O10"/>
    <mergeCell ref="AC8:AC10"/>
    <mergeCell ref="AE8:AJ8"/>
    <mergeCell ref="P9:P10"/>
    <mergeCell ref="S9:W9"/>
    <mergeCell ref="X9:AA9"/>
    <mergeCell ref="AB8:AB10"/>
    <mergeCell ref="AD8:AD10"/>
    <mergeCell ref="S8:AA8"/>
    <mergeCell ref="R8:R10"/>
    <mergeCell ref="Q9:Q10"/>
    <mergeCell ref="B19:O19"/>
    <mergeCell ref="K8:K10"/>
    <mergeCell ref="L8:L10"/>
    <mergeCell ref="M8:M10"/>
    <mergeCell ref="J8:J10"/>
    <mergeCell ref="B17:O17"/>
    <mergeCell ref="I8:I10"/>
    <mergeCell ref="B15:O15"/>
    <mergeCell ref="G8:G10"/>
    <mergeCell ref="H8:H10"/>
    <mergeCell ref="N8:N10"/>
    <mergeCell ref="R15:T15"/>
    <mergeCell ref="F8:F10"/>
    <mergeCell ref="B8:B10"/>
    <mergeCell ref="D8:D10"/>
    <mergeCell ref="E8:E10"/>
  </mergeCells>
  <phoneticPr fontId="6"/>
  <conditionalFormatting sqref="AT16:BB27">
    <cfRule type="expression" dxfId="59" priority="3" stopIfTrue="1">
      <formula>AND($AS16="○",AT$15="○")</formula>
    </cfRule>
  </conditionalFormatting>
  <conditionalFormatting sqref="BO16:CB26">
    <cfRule type="expression" dxfId="58" priority="2" stopIfTrue="1">
      <formula>AND($BN16="○",BO$15="○")</formula>
    </cfRule>
  </conditionalFormatting>
  <conditionalFormatting sqref="CL16:CQ21">
    <cfRule type="expression" dxfId="57" priority="1" stopIfTrue="1">
      <formula>AND($CK16="○",CL$15="○")</formula>
    </cfRule>
  </conditionalFormatting>
  <dataValidations count="9">
    <dataValidation type="list" imeMode="off" allowBlank="1" showInputMessage="1" showErrorMessage="1" sqref="AN32 BI32 CF32" xr:uid="{F1D0929F-9746-4CBA-A29A-F0C27CC00D1C}">
      <formula1>"A,B,C,D,E"</formula1>
    </dataValidation>
    <dataValidation type="list" allowBlank="1" showInputMessage="1" showErrorMessage="1" sqref="E11" xr:uid="{424E1795-A688-479E-8E4E-60DBEAC66470}">
      <formula1>"1,2,3,4,5,6,7,8,9,10,11,12,13,14,15,16"</formula1>
    </dataValidation>
    <dataValidation type="list" allowBlank="1" showInputMessage="1" showErrorMessage="1" sqref="F11" xr:uid="{D6CE4CDE-3319-4076-98A6-69658CBE9A97}">
      <formula1>"1,2,3"</formula1>
    </dataValidation>
    <dataValidation type="list" allowBlank="1" showInputMessage="1" showErrorMessage="1" sqref="G11 K11 AC11" xr:uid="{CD6AE5CC-86DC-4594-8892-47DD300351F6}">
      <formula1>"1,2,3,4,5,6"</formula1>
    </dataValidation>
    <dataValidation type="list" allowBlank="1" showInputMessage="1" showErrorMessage="1" sqref="H11" xr:uid="{82509FF8-7BFD-4E68-BB12-FBB033E8AE43}">
      <formula1>"1,2,3,4,5,6,7"</formula1>
    </dataValidation>
    <dataValidation type="list" allowBlank="1" showInputMessage="1" showErrorMessage="1" sqref="I11:J11 AG11 AD11" xr:uid="{25D70F13-5C51-4D57-9B24-1907F74DB164}">
      <formula1>"1,2,3,4,5"</formula1>
    </dataValidation>
    <dataValidation type="list" allowBlank="1" showInputMessage="1" showErrorMessage="1" sqref="L11" xr:uid="{796262FD-A796-4F0F-90C5-57DE186ABCFB}">
      <formula1>"1,2,3,4,5,6,7,8,9,10,11,12,13"</formula1>
    </dataValidation>
    <dataValidation type="list" allowBlank="1" showInputMessage="1" showErrorMessage="1" sqref="M11 AE11:AF11" xr:uid="{37E77765-B423-4F2E-B6EC-824EC93FD41E}">
      <formula1>"1,2"</formula1>
    </dataValidation>
    <dataValidation type="list" allowBlank="1" showInputMessage="1" showErrorMessage="1" sqref="N11 AI11 AB11" xr:uid="{7032E05D-7D13-45A9-B02D-6F540CE5A480}">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4" manualBreakCount="4">
    <brk id="36" max="36" man="1"/>
    <brk id="37" max="40" man="1"/>
    <brk id="58" max="40" man="1"/>
    <brk id="81" max="40" man="1"/>
  </colBreaks>
  <drawing r:id="rId4"/>
  <legacyDrawing r:id="rId5"/>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7B380-2725-4E68-A887-9A9EEEAB560C}">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19" width="13.08984375" style="1" customWidth="1"/>
    <col min="20"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2</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t="s">
        <v>309</v>
      </c>
      <c r="C11" s="129" t="s">
        <v>312</v>
      </c>
      <c r="D11" s="130" t="s">
        <v>313</v>
      </c>
      <c r="E11" s="129">
        <v>5</v>
      </c>
      <c r="F11" s="129">
        <v>2</v>
      </c>
      <c r="G11" s="129">
        <v>4</v>
      </c>
      <c r="H11" s="129">
        <v>1</v>
      </c>
      <c r="I11" s="129">
        <v>5</v>
      </c>
      <c r="J11" s="129">
        <v>5</v>
      </c>
      <c r="K11" s="129">
        <v>1</v>
      </c>
      <c r="L11" s="129">
        <v>3</v>
      </c>
      <c r="M11" s="129">
        <v>2</v>
      </c>
      <c r="N11" s="129">
        <v>4</v>
      </c>
      <c r="O11" s="131">
        <v>15000000</v>
      </c>
      <c r="P11" s="129">
        <v>1</v>
      </c>
      <c r="Q11" s="165">
        <v>15000000</v>
      </c>
      <c r="R11" s="202">
        <v>0</v>
      </c>
      <c r="S11" s="131">
        <v>-3000000</v>
      </c>
      <c r="T11" s="162">
        <f>U17</f>
        <v>0</v>
      </c>
      <c r="U11" s="162">
        <v>-3000000</v>
      </c>
      <c r="V11" s="131">
        <v>2000000</v>
      </c>
      <c r="W11" s="162">
        <v>-1000000</v>
      </c>
      <c r="X11" s="162">
        <f>U24</f>
        <v>3000000</v>
      </c>
      <c r="Y11" s="131">
        <v>8000000</v>
      </c>
      <c r="Z11" s="162">
        <v>11000000</v>
      </c>
      <c r="AA11" s="131">
        <v>20000000</v>
      </c>
      <c r="AB11" s="129">
        <v>4</v>
      </c>
      <c r="AC11" s="129">
        <v>6</v>
      </c>
      <c r="AD11" s="129">
        <v>1</v>
      </c>
      <c r="AE11" s="129">
        <v>2</v>
      </c>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f>IF(F11=2,S11,"")</f>
        <v>-3000000</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v>
      </c>
      <c r="BX15" s="62" t="str">
        <f>IF(AND(F11=2,OR(BI27="",BI27="×")),IF(BI17&gt;=0,"",IF(-BI17/O11&gt;=1/2,"○","")),"")</f>
        <v/>
      </c>
      <c r="BY15" s="51" t="str">
        <f>IF(ISERROR(COLUMN(IF(BO15="○",BO15,IF(BP15="○",BP15,IF(BQ15="○",BQ15,IF(BR15="○",BR15,"")))))),"",COLUMN(IF(BO15="○",BO15,IF(BP15="○",BP15,IF(BQ15="○",BQ15,IF(BR15="○",BR15,""))))))</f>
        <v/>
      </c>
      <c r="BZ15" s="51" t="str">
        <f>IF(ISERROR(COLUMN(IF(BS15="○",BS15,""))),"",COLUMN(IF(BS15="○",BS15,"")))</f>
        <v/>
      </c>
      <c r="CA15" s="51">
        <f>IF(ISERROR(COLUMN(IF(BT15="○",BT15,IF(BU15="○",BU15,IF(BV15="○",BV15,IF(BW15="○",BW15,IF(BX15="○",BX15,""))))))),"",COLUMN(IF(BT15="○",BT15,IF(BU15="○",BU15,IF(BV15="○",BV15,IF(BW15="○",BW15,IF(BX15="○",BX15,"")))))))</f>
        <v>75</v>
      </c>
      <c r="CB15" s="51">
        <f>IF(F11=2,SUM(BY15:CA15),"")</f>
        <v>75</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f>IF(F11=2,T11,"")</f>
        <v>0</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f>IF(F11=2,U11,"")</f>
        <v>-3000000</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f>IF(F11=2,V11,"")</f>
        <v>2000000</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f>IF(F11=2,W11,"")</f>
        <v>-1000000</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f>IF(F11=2,X11,"")</f>
        <v>3000000</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f>IF(F11=2,Y11,"")</f>
        <v>8000000</v>
      </c>
      <c r="BJ21"/>
      <c r="BK21" s="319"/>
      <c r="BL21" s="318"/>
      <c r="BM21" s="151" t="s">
        <v>217</v>
      </c>
      <c r="BN21" s="56" t="str">
        <f>IF(F11=2,IF(BI22&lt;0,"",IF(BI24&gt;=0,"",IF(MIN(-BI24,BI26)/O11&gt;=1,"○",""))),"")</f>
        <v>○</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v>3000000</v>
      </c>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f>IF(F11=2,Z11,"")</f>
        <v>11000000</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f>IF(F11=2,AA11,"")</f>
        <v>20000000</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3000000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f>IF(BI17&lt;0,BI22+BI17*10,BI22)</f>
        <v>-19000000</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f>IF(F11=2,IF(BI23-BI19*10&lt;0,"0",BI23-BI19*10),"")</f>
        <v>30000000</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f>IF(F11=2,BI25*O11/BI23,"")</f>
        <v>22500000</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f>IF(ISERROR(ROW(IF(BN17="○",BN17,IF(BN18="○",BN18,IF(BN19="○",BN19,IF(BN20="○",BN20,IF(BN21="○",BN21,""))))))),"",ROW(IF(BN17="○",BN17,IF(BN18="○",BN18,IF(BN19="○",BN19,IF(BN20="○",BN20,IF(BN21="○",BN21,"")))))))</f>
        <v>21</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f ca="1">IF(BI30="A",1,IF(BI30="B",2,IF(BI30="C",3,IF(BI30="D",4,IF(BI30="E",5,"")))))</f>
        <v>5</v>
      </c>
      <c r="BH30" s="45" t="s">
        <v>89</v>
      </c>
      <c r="BI30" s="63" t="str">
        <f ca="1">IF(F11=2,INDIRECT(ADDRESS(BN30,CB15)),"")</f>
        <v>E</v>
      </c>
      <c r="BJ30"/>
      <c r="BK30"/>
      <c r="BL30"/>
      <c r="BM30" s="115" t="s">
        <v>60</v>
      </c>
      <c r="BN30" s="51">
        <f>IF(F11=2,SUM(BN27:BN29),"")</f>
        <v>21</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f>IF(BI31="A",1,IF(BI31="B",2,IF(BI31="C",3,IF(BI31="D",4,IF(BI31="E",5,"")))))</f>
        <v>1</v>
      </c>
      <c r="BH31" s="45" t="s">
        <v>90</v>
      </c>
      <c r="BI31" s="63" t="str">
        <f>IF(BO37=1,"A",IF(BO37=2,"B",IF(BO37=3,"C",IF(BO37=4,"D",IF(BO37=5,"E","")))))</f>
        <v>A</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f ca="1">IF(F11=2,IF(BI32="",MAX(BG30,BG31),""),"")</f>
        <v>5</v>
      </c>
      <c r="BH33" s="74" t="s">
        <v>67</v>
      </c>
      <c r="BI33" s="181" t="str">
        <f ca="1">IF(BG33=1,"A",IF(BG33=2,"B",IF(BG33=3,"C",IF(BG33=4,"D",IF(BG33=5,"E","")))))</f>
        <v>E</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v>0.90500000000000003</v>
      </c>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 ca="1">IF(BI33="A","10％以上で手入力して下さい",IF(BI33="B","30％以上で手入力して下さい",IF(BI33="C","50％以上で手入力して下さい",IF(BI33="D","70％以上で手入力して下さい",IF(BI33="E","90％以上で手入力して下さい","")))))</f>
        <v>90％以上で手入力して下さい</v>
      </c>
      <c r="BJ36"/>
      <c r="BK36"/>
      <c r="BL36"/>
      <c r="BM36" s="68" t="s">
        <v>66</v>
      </c>
      <c r="BN36" s="69" t="str">
        <f>IF(F11=2,IF(AD11=1,"A",IF(AD11=2,"B",IF(AD11=3,"C",IF(AD11=4,"D",IF(AD11=5,"E",""))))),"")</f>
        <v>A</v>
      </c>
      <c r="BO36" s="72">
        <f>IF(BN36="A",1,IF(BN36="B",2,IF(BN36="C",3,IF(BN36="D",4,IF(BN36="E",5,"")))))</f>
        <v>1</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f>IF(AND(BO34="",BO35=""),BO36,IF(BO34="",BO35,BO34))</f>
        <v>1</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6" priority="3" stopIfTrue="1">
      <formula>AND($AS16="○",AT$15="○")</formula>
    </cfRule>
  </conditionalFormatting>
  <conditionalFormatting sqref="BO16:CB26">
    <cfRule type="expression" dxfId="55" priority="2" stopIfTrue="1">
      <formula>AND($BN16="○",BO$15="○")</formula>
    </cfRule>
  </conditionalFormatting>
  <conditionalFormatting sqref="CL16:CQ21">
    <cfRule type="expression" dxfId="54" priority="1" stopIfTrue="1">
      <formula>AND($CK16="○",CL$15="○")</formula>
    </cfRule>
  </conditionalFormatting>
  <dataValidations count="9">
    <dataValidation type="list" allowBlank="1" showInputMessage="1" showErrorMessage="1" sqref="N11 AI11 AB11" xr:uid="{CCCAAE9C-86C3-4D8B-8F91-79AF343927BF}">
      <formula1>"1,2,3,4"</formula1>
    </dataValidation>
    <dataValidation type="list" allowBlank="1" showInputMessage="1" showErrorMessage="1" sqref="M11 AE11:AF11" xr:uid="{F0AD0978-A124-4161-9B6B-CB08678CA027}">
      <formula1>"1,2"</formula1>
    </dataValidation>
    <dataValidation type="list" allowBlank="1" showInputMessage="1" showErrorMessage="1" sqref="L11" xr:uid="{F47FB018-55ED-4CD6-949C-D48B4F85B3F8}">
      <formula1>"1,2,3,4,5,6,7,8,9,10,11,12,13"</formula1>
    </dataValidation>
    <dataValidation type="list" allowBlank="1" showInputMessage="1" showErrorMessage="1" sqref="I11:J11 AG11 AD11" xr:uid="{FF12C71A-DAA4-41DA-9C0E-F4B14C8AC1DA}">
      <formula1>"1,2,3,4,5"</formula1>
    </dataValidation>
    <dataValidation type="list" allowBlank="1" showInputMessage="1" showErrorMessage="1" sqref="H11" xr:uid="{D0D2BFD0-FBF7-4839-85B5-6391B4088CDB}">
      <formula1>"1,2,3,4,5,6,7"</formula1>
    </dataValidation>
    <dataValidation type="list" allowBlank="1" showInputMessage="1" showErrorMessage="1" sqref="G11 K11 AC11" xr:uid="{75D44A60-38ED-4563-AFA6-2B3FE3236FE9}">
      <formula1>"1,2,3,4,5,6"</formula1>
    </dataValidation>
    <dataValidation type="list" allowBlank="1" showInputMessage="1" showErrorMessage="1" sqref="F11" xr:uid="{A9981492-4590-4000-B0AF-108C1A634E08}">
      <formula1>"1,2,3"</formula1>
    </dataValidation>
    <dataValidation type="list" allowBlank="1" showInputMessage="1" showErrorMessage="1" sqref="E11" xr:uid="{383FD0AD-F4F5-4E08-B3BB-78DF499746B6}">
      <formula1>"1,2,3,4,5,6,7,8,9,10,11,12,13,14,15,16"</formula1>
    </dataValidation>
    <dataValidation type="list" imeMode="off" allowBlank="1" showInputMessage="1" showErrorMessage="1" sqref="AN32 BI32 CF32" xr:uid="{267A32FA-9B34-47D5-B46C-5B109087CA5C}">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4" manualBreakCount="4">
    <brk id="36" max="36" man="1"/>
    <brk id="37" max="40" man="1"/>
    <brk id="58" max="40" man="1"/>
    <brk id="81" max="40" man="1"/>
  </colBreaks>
  <drawing r:id="rId4"/>
  <legacyDrawing r:id="rId5"/>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880F9-5809-4782-B761-7053A639F159}">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19" width="13.08984375" style="1" customWidth="1"/>
    <col min="20"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3</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t="s">
        <v>309</v>
      </c>
      <c r="C11" s="129" t="s">
        <v>312</v>
      </c>
      <c r="D11" s="130" t="s">
        <v>313</v>
      </c>
      <c r="E11" s="129">
        <v>3</v>
      </c>
      <c r="F11" s="129">
        <v>3</v>
      </c>
      <c r="G11" s="129">
        <v>1</v>
      </c>
      <c r="H11" s="129">
        <v>5</v>
      </c>
      <c r="I11" s="129">
        <v>2</v>
      </c>
      <c r="J11" s="129">
        <v>2</v>
      </c>
      <c r="K11" s="129">
        <v>6</v>
      </c>
      <c r="L11" s="129">
        <v>3</v>
      </c>
      <c r="M11" s="129">
        <v>2</v>
      </c>
      <c r="N11" s="129">
        <v>4</v>
      </c>
      <c r="O11" s="131">
        <v>150000000</v>
      </c>
      <c r="P11" s="129">
        <v>1</v>
      </c>
      <c r="Q11" s="165">
        <v>150000000</v>
      </c>
      <c r="R11" s="202">
        <v>0</v>
      </c>
      <c r="S11" s="131">
        <v>-1000000</v>
      </c>
      <c r="T11" s="162">
        <f>U17</f>
        <v>5000</v>
      </c>
      <c r="U11" s="162">
        <v>-1005000</v>
      </c>
      <c r="V11" s="131">
        <v>200000</v>
      </c>
      <c r="W11" s="162">
        <v>-805000</v>
      </c>
      <c r="X11" s="162">
        <f>U24</f>
        <v>5000000</v>
      </c>
      <c r="Y11" s="131">
        <v>0</v>
      </c>
      <c r="Z11" s="162">
        <v>5000000</v>
      </c>
      <c r="AA11" s="131">
        <v>150000000</v>
      </c>
      <c r="AB11" s="129">
        <v>4</v>
      </c>
      <c r="AC11" s="129">
        <v>6</v>
      </c>
      <c r="AD11" s="129">
        <v>1</v>
      </c>
      <c r="AE11" s="129">
        <v>2</v>
      </c>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v>5000</v>
      </c>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f>IF(F11=3,S11,"")</f>
        <v>-1000000</v>
      </c>
      <c r="CG15"/>
      <c r="CH15" s="19"/>
      <c r="CI15" s="19"/>
      <c r="CJ15" s="19"/>
      <c r="CK15" s="11"/>
      <c r="CL15" s="120" t="str">
        <f>IF(F11=3,IF(CF17&gt;=0,"○",""),"")</f>
        <v/>
      </c>
      <c r="CM15" s="114" t="str">
        <f>IF(F11=3,IF(CF17&gt;=0,"",IF(-CF17/O11&lt;1/20,"○","")),"")</f>
        <v>○</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f>IF(ISERROR(COLUMN(IF(CM15="○",CM15,IF(CN15="○",CN15,IF(CO15="○",CO15,IF(CP15="○",CP15,IF(CQ15="○",CQ15,""))))))),"",COLUMN(IF(CM15="○",CM15,IF(CN15="○",CN15,IF(CO15="○",CO15,IF(CP15="○",CP15,IF(CQ15="○",CQ15,"")))))))</f>
        <v>91</v>
      </c>
      <c r="CT15" s="134">
        <f>IF(F11=3,SUM(CR15:CS15),"")</f>
        <v>91</v>
      </c>
      <c r="CU15"/>
      <c r="CV15"/>
    </row>
    <row r="16" spans="2:100" ht="38.25" customHeight="1" thickBot="1">
      <c r="B16" s="147" t="s">
        <v>212</v>
      </c>
      <c r="R16" s="373" t="s">
        <v>305</v>
      </c>
      <c r="S16" s="368"/>
      <c r="T16" s="368"/>
      <c r="U16" s="220">
        <v>0</v>
      </c>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f>IF(F11=3,T11,"")</f>
        <v>5000</v>
      </c>
      <c r="CG16"/>
      <c r="CH16" s="314" t="s">
        <v>26</v>
      </c>
      <c r="CI16" s="315"/>
      <c r="CJ16" s="316"/>
      <c r="CK16" s="54" t="str">
        <f>IF(F11=3,IF(CF20&gt;=0,"○",""),"")</f>
        <v>○</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5000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f>IF(F11=3,U11,"")</f>
        <v>-1005000</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f>IF(F11=3,X11,"")</f>
        <v>5000000</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f>IF(F11=3,Y11,"")</f>
        <v>0</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f>IF(F11=3,Z11,"")</f>
        <v>5000000</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v>5000000</v>
      </c>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f>IF(ISERROR(ROW(IF(CK16="○",CK16,""))),"",ROW(IF(CK16="○",CK16,"")))</f>
        <v>16</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5000000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f>IF(F11=3,SUM(CK22:CK23),"")</f>
        <v>16</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f ca="1">IF(CF30="A",1,IF(CF30="B",2,IF(CF30="C",3,IF(CF30="D",4,IF(CF30="E",5,"")))))</f>
        <v>1</v>
      </c>
      <c r="CE30" s="45" t="s">
        <v>89</v>
      </c>
      <c r="CF30" s="63" t="str">
        <f ca="1">IF(F11=3,INDIRECT(ADDRESS(CK24,CT15)),"")</f>
        <v>A</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f>IF(CF31="A",1,IF(CF31="B",2,IF(CF31="C",3,IF(CF31="D",4,IF(CF31="E",5,"")))))</f>
        <v>1</v>
      </c>
      <c r="CE31" s="45" t="s">
        <v>90</v>
      </c>
      <c r="CF31" s="63" t="str">
        <f>IF(CL37=1,"A",IF(CL37=2,"B",IF(CL37=3,"C",IF(CL37=4,"D",IF(CL37=5,"E","")))))</f>
        <v>A</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f ca="1">IF(F11=3,IF(CF32="",MAX(CD30,CD31),""),"")</f>
        <v>1</v>
      </c>
      <c r="CE33" s="74" t="s">
        <v>67</v>
      </c>
      <c r="CF33" s="181" t="str">
        <f ca="1">IF(CD33=1,"A",IF(CD33=2,"B",IF(CD33=3,"C",IF(CD33=4,"D",IF(CD33=5,"E","")))))</f>
        <v>A</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v>0.115</v>
      </c>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 ca="1">IF(CF33="A","10％以上で手入力して下さい",IF(CF33="B","30％以上で手入力して下さい",IF(CF33="C","50％以上で手入力して下さい",IF(CF33="D","70％以上で手入力して下さい",IF(CF33="E","90％以上で手入力して下さい","")))))</f>
        <v>10％以上で手入力して下さい</v>
      </c>
      <c r="CG36"/>
      <c r="CH36"/>
      <c r="CI36"/>
      <c r="CJ36" s="68" t="s">
        <v>66</v>
      </c>
      <c r="CK36" s="69" t="str">
        <f>IF(F11=3,IF(AD11=1,"A",IF(AD11=2,"B",IF(AD11=3,"C",IF(AD11=4,"D",IF(AD11=5,"E",""))))),"")</f>
        <v>A</v>
      </c>
      <c r="CL36" s="72">
        <f>IF(CK36="A",1,IF(CK36="B",2,IF(CK36="C",3,IF(CK36="D",4,IF(CK36="E",5,"")))))</f>
        <v>1</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f>IF(AND(CL34="",CL35=""),CL36,IF(CL34="",CL35,CL34))</f>
        <v>1</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4" manualBreakCount="4">
        <brk id="36" max="36" man="1"/>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3" priority="3" stopIfTrue="1">
      <formula>AND($AS16="○",AT$15="○")</formula>
    </cfRule>
  </conditionalFormatting>
  <conditionalFormatting sqref="BO16:CB26">
    <cfRule type="expression" dxfId="52" priority="2" stopIfTrue="1">
      <formula>AND($BN16="○",BO$15="○")</formula>
    </cfRule>
  </conditionalFormatting>
  <conditionalFormatting sqref="CL16:CQ21">
    <cfRule type="expression" dxfId="51" priority="1" stopIfTrue="1">
      <formula>AND($CK16="○",CL$15="○")</formula>
    </cfRule>
  </conditionalFormatting>
  <dataValidations count="9">
    <dataValidation type="list" allowBlank="1" showInputMessage="1" showErrorMessage="1" sqref="N11 AI11 AB11" xr:uid="{F86023B7-343E-4C3B-9788-BC3D3460EA05}">
      <formula1>"1,2,3,4"</formula1>
    </dataValidation>
    <dataValidation type="list" allowBlank="1" showInputMessage="1" showErrorMessage="1" sqref="M11 AE11:AF11" xr:uid="{0A30F935-CCF3-45E1-A806-6E133D61FA9F}">
      <formula1>"1,2"</formula1>
    </dataValidation>
    <dataValidation type="list" allowBlank="1" showInputMessage="1" showErrorMessage="1" sqref="L11" xr:uid="{334A1AC8-856C-4748-83EC-6C79A36FA03F}">
      <formula1>"1,2,3,4,5,6,7,8,9,10,11,12,13"</formula1>
    </dataValidation>
    <dataValidation type="list" allowBlank="1" showInputMessage="1" showErrorMessage="1" sqref="I11:J11 AG11 AD11" xr:uid="{AFA1D9E3-8918-42A5-90E6-FBAD90558F51}">
      <formula1>"1,2,3,4,5"</formula1>
    </dataValidation>
    <dataValidation type="list" allowBlank="1" showInputMessage="1" showErrorMessage="1" sqref="H11" xr:uid="{C70310AC-7EA9-4575-B606-05790E430ACA}">
      <formula1>"1,2,3,4,5,6,7"</formula1>
    </dataValidation>
    <dataValidation type="list" allowBlank="1" showInputMessage="1" showErrorMessage="1" sqref="G11 K11 AC11" xr:uid="{B0ADE2B5-8495-4C9F-BF9A-C40D457A2AFB}">
      <formula1>"1,2,3,4,5,6"</formula1>
    </dataValidation>
    <dataValidation type="list" allowBlank="1" showInputMessage="1" showErrorMessage="1" sqref="F11" xr:uid="{CB7F5C4E-284E-4A26-AB67-D98B88CC0693}">
      <formula1>"1,2,3"</formula1>
    </dataValidation>
    <dataValidation type="list" allowBlank="1" showInputMessage="1" showErrorMessage="1" sqref="E11" xr:uid="{9D98648A-85E6-4AF0-A0BF-16D1368A8DF7}">
      <formula1>"1,2,3,4,5,6,7,8,9,10,11,12,13,14,15,16"</formula1>
    </dataValidation>
    <dataValidation type="list" imeMode="off" allowBlank="1" showInputMessage="1" showErrorMessage="1" sqref="AN32 BI32 CF32" xr:uid="{0FE74A61-8CBA-4252-9031-672886A9166B}">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4" manualBreakCount="4">
    <brk id="36" max="36" man="1"/>
    <brk id="37" max="40" man="1"/>
    <brk id="58" max="40" man="1"/>
    <brk id="81" max="40" man="1"/>
  </colBreaks>
  <drawing r:id="rId4"/>
  <legacyDrawing r:id="rId5"/>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8FBC-1D70-45A7-9E91-B654F2177173}">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4</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50" priority="3" stopIfTrue="1">
      <formula>AND($AS16="○",AT$15="○")</formula>
    </cfRule>
  </conditionalFormatting>
  <conditionalFormatting sqref="BO16:CB26">
    <cfRule type="expression" dxfId="49" priority="2" stopIfTrue="1">
      <formula>AND($BN16="○",BO$15="○")</formula>
    </cfRule>
  </conditionalFormatting>
  <conditionalFormatting sqref="CL16:CQ21">
    <cfRule type="expression" dxfId="48" priority="1" stopIfTrue="1">
      <formula>AND($CK16="○",CL$15="○")</formula>
    </cfRule>
  </conditionalFormatting>
  <dataValidations count="9">
    <dataValidation type="list" imeMode="off" allowBlank="1" showInputMessage="1" showErrorMessage="1" sqref="AN32 BI32 CF32" xr:uid="{67923CA8-DCB0-4E5B-A180-7D78DD811BF3}">
      <formula1>"A,B,C,D,E"</formula1>
    </dataValidation>
    <dataValidation type="list" allowBlank="1" showInputMessage="1" showErrorMessage="1" sqref="E11" xr:uid="{AB779A68-9BEC-4896-87FF-746EC903A564}">
      <formula1>"1,2,3,4,5,6,7,8,9,10,11,12,13,14,15,16"</formula1>
    </dataValidation>
    <dataValidation type="list" allowBlank="1" showInputMessage="1" showErrorMessage="1" sqref="F11" xr:uid="{D6C68F02-72A2-4720-A0C2-8C2139DCC780}">
      <formula1>"1,2,3"</formula1>
    </dataValidation>
    <dataValidation type="list" allowBlank="1" showInputMessage="1" showErrorMessage="1" sqref="G11 K11 AC11" xr:uid="{351D2B7F-58D2-4D8B-9888-91D3033AF2D6}">
      <formula1>"1,2,3,4,5,6"</formula1>
    </dataValidation>
    <dataValidation type="list" allowBlank="1" showInputMessage="1" showErrorMessage="1" sqref="H11" xr:uid="{ACD583F9-AB90-4B27-B137-BB450663988E}">
      <formula1>"1,2,3,4,5,6,7"</formula1>
    </dataValidation>
    <dataValidation type="list" allowBlank="1" showInputMessage="1" showErrorMessage="1" sqref="I11:J11 AG11 AD11" xr:uid="{EF6A1F24-C121-48A3-A165-57F71480CF64}">
      <formula1>"1,2,3,4,5"</formula1>
    </dataValidation>
    <dataValidation type="list" allowBlank="1" showInputMessage="1" showErrorMessage="1" sqref="L11" xr:uid="{191D8539-A6DE-4702-BFD8-F9D7B893566D}">
      <formula1>"1,2,3,4,5,6,7,8,9,10,11,12,13"</formula1>
    </dataValidation>
    <dataValidation type="list" allowBlank="1" showInputMessage="1" showErrorMessage="1" sqref="M11 AE11:AF11" xr:uid="{F245D86C-4554-4D99-AB92-9EAA6C0A7A7C}">
      <formula1>"1,2"</formula1>
    </dataValidation>
    <dataValidation type="list" allowBlank="1" showInputMessage="1" showErrorMessage="1" sqref="N11 AI11 AB11" xr:uid="{4F3B9EC1-675F-4E9F-B13D-405FD25ED2DC}">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F065D-F568-4602-9351-5FA7133B49CE}">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5</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47" priority="3" stopIfTrue="1">
      <formula>AND($AS16="○",AT$15="○")</formula>
    </cfRule>
  </conditionalFormatting>
  <conditionalFormatting sqref="BO16:CB26">
    <cfRule type="expression" dxfId="46" priority="2" stopIfTrue="1">
      <formula>AND($BN16="○",BO$15="○")</formula>
    </cfRule>
  </conditionalFormatting>
  <conditionalFormatting sqref="CL16:CQ21">
    <cfRule type="expression" dxfId="45" priority="1" stopIfTrue="1">
      <formula>AND($CK16="○",CL$15="○")</formula>
    </cfRule>
  </conditionalFormatting>
  <dataValidations count="9">
    <dataValidation type="list" allowBlank="1" showInputMessage="1" showErrorMessage="1" sqref="N11 AI11 AB11" xr:uid="{B379D950-7D90-4E45-A352-CF4B70366C8A}">
      <formula1>"1,2,3,4"</formula1>
    </dataValidation>
    <dataValidation type="list" allowBlank="1" showInputMessage="1" showErrorMessage="1" sqref="M11 AE11:AF11" xr:uid="{7BF7AD3C-E484-4A2C-913D-E6A37D09598C}">
      <formula1>"1,2"</formula1>
    </dataValidation>
    <dataValidation type="list" allowBlank="1" showInputMessage="1" showErrorMessage="1" sqref="L11" xr:uid="{2155CC69-7B6B-4738-AC33-D2737B8DFC2B}">
      <formula1>"1,2,3,4,5,6,7,8,9,10,11,12,13"</formula1>
    </dataValidation>
    <dataValidation type="list" allowBlank="1" showInputMessage="1" showErrorMessage="1" sqref="I11:J11 AG11 AD11" xr:uid="{17AACF04-238E-4DD9-A277-D14B2012B651}">
      <formula1>"1,2,3,4,5"</formula1>
    </dataValidation>
    <dataValidation type="list" allowBlank="1" showInputMessage="1" showErrorMessage="1" sqref="H11" xr:uid="{217749EC-D9DF-400B-946C-77A4EDBBB86E}">
      <formula1>"1,2,3,4,5,6,7"</formula1>
    </dataValidation>
    <dataValidation type="list" allowBlank="1" showInputMessage="1" showErrorMessage="1" sqref="G11 K11 AC11" xr:uid="{64315A7B-1BAB-42C1-8B38-22C6D308C36B}">
      <formula1>"1,2,3,4,5,6"</formula1>
    </dataValidation>
    <dataValidation type="list" allowBlank="1" showInputMessage="1" showErrorMessage="1" sqref="F11" xr:uid="{F682E3AF-453E-4072-B241-79473C467268}">
      <formula1>"1,2,3"</formula1>
    </dataValidation>
    <dataValidation type="list" allowBlank="1" showInputMessage="1" showErrorMessage="1" sqref="E11" xr:uid="{EF22C33A-16EF-4A38-9EA6-E0402E9E3B70}">
      <formula1>"1,2,3,4,5,6,7,8,9,10,11,12,13,14,15,16"</formula1>
    </dataValidation>
    <dataValidation type="list" imeMode="off" allowBlank="1" showInputMessage="1" showErrorMessage="1" sqref="AN32 BI32 CF32" xr:uid="{A8538869-AC6D-4944-B46B-340474441E48}">
      <formula1>"A,B,C,D,E"</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2C1B3F-3704-434E-AC9F-51675A86B182}">
  <sheetPr>
    <tabColor rgb="FF00B050"/>
  </sheetPr>
  <dimension ref="B1:CV39"/>
  <sheetViews>
    <sheetView showGridLines="0" showWhiteSpace="0" view="pageBreakPreview" zoomScale="70" zoomScaleNormal="55" zoomScaleSheetLayoutView="70" zoomScalePageLayoutView="70" workbookViewId="0">
      <pane ySplit="7" topLeftCell="A8" activePane="bottomLeft" state="frozen"/>
      <selection pane="bottomLeft"/>
    </sheetView>
  </sheetViews>
  <sheetFormatPr defaultColWidth="9" defaultRowHeight="13"/>
  <cols>
    <col min="1" max="1" width="3.6328125" style="1" customWidth="1"/>
    <col min="2" max="2" width="12.90625" style="1" customWidth="1"/>
    <col min="3" max="3" width="19.90625" style="1" customWidth="1"/>
    <col min="4" max="4" width="18.36328125" style="1" customWidth="1"/>
    <col min="5" max="10" width="4.90625" style="1" customWidth="1"/>
    <col min="11" max="12" width="4.90625" style="2" customWidth="1"/>
    <col min="13" max="14" width="4.90625" style="1" customWidth="1"/>
    <col min="15" max="15" width="25.08984375" style="1" customWidth="1"/>
    <col min="16" max="16" width="7.36328125" style="1" customWidth="1"/>
    <col min="17" max="17" width="14.6328125" style="1" customWidth="1"/>
    <col min="18" max="18" width="15.36328125" style="1" customWidth="1"/>
    <col min="19" max="20" width="12.08984375" style="1" customWidth="1"/>
    <col min="21" max="21" width="16" style="1" customWidth="1"/>
    <col min="22" max="22" width="12.08984375" style="1" customWidth="1"/>
    <col min="23" max="23" width="16.90625" style="1" customWidth="1"/>
    <col min="24" max="24" width="12.08984375" style="1" customWidth="1"/>
    <col min="25" max="25" width="16.453125" style="1" customWidth="1"/>
    <col min="26" max="26" width="13.90625" style="1" customWidth="1"/>
    <col min="27" max="27" width="14.36328125" style="1" customWidth="1"/>
    <col min="28" max="28" width="4.90625" style="1" customWidth="1"/>
    <col min="29" max="29" width="8.08984375" style="1" customWidth="1"/>
    <col min="30" max="30" width="4.90625" style="1" customWidth="1"/>
    <col min="31" max="36" width="7" style="1" customWidth="1"/>
    <col min="37" max="38" width="3.6328125" style="1" customWidth="1"/>
    <col min="39" max="39" width="33.6328125" style="1" customWidth="1"/>
    <col min="40" max="40" width="22.90625" style="1" customWidth="1"/>
    <col min="41" max="41" width="5.08984375" style="1" customWidth="1"/>
    <col min="42" max="43" width="10.90625" style="1" customWidth="1"/>
    <col min="44" max="44" width="22.453125" style="1" customWidth="1"/>
    <col min="45" max="49" width="10.90625" style="1" customWidth="1"/>
    <col min="50" max="54" width="12.6328125" style="1" customWidth="1"/>
    <col min="55" max="57" width="10.90625" style="1" customWidth="1"/>
    <col min="58" max="59" width="3.6328125" style="1" customWidth="1"/>
    <col min="60" max="60" width="33.90625" style="1" customWidth="1"/>
    <col min="61" max="61" width="22.90625" style="1" customWidth="1"/>
    <col min="62" max="62" width="5.08984375" style="1" customWidth="1"/>
    <col min="63" max="64" width="10.90625" style="1" customWidth="1"/>
    <col min="65" max="65" width="22.453125" style="1" customWidth="1"/>
    <col min="66" max="71" width="10.90625" style="1" customWidth="1"/>
    <col min="72" max="76" width="12.6328125" style="1" customWidth="1"/>
    <col min="77" max="80" width="10.6328125" style="1" customWidth="1"/>
    <col min="81" max="81" width="3.453125" style="1" customWidth="1"/>
    <col min="82" max="82" width="3.6328125" style="1" customWidth="1"/>
    <col min="83" max="83" width="33.453125" style="1" customWidth="1"/>
    <col min="84" max="84" width="22.90625" style="1" customWidth="1"/>
    <col min="85" max="85" width="5.08984375" style="1" customWidth="1"/>
    <col min="86" max="87" width="10.6328125" style="1" customWidth="1"/>
    <col min="88" max="88" width="22.36328125" style="1" customWidth="1"/>
    <col min="89" max="90" width="10.6328125" style="1" customWidth="1"/>
    <col min="91" max="98" width="12.6328125" style="1" customWidth="1"/>
    <col min="99" max="99" width="3.6328125" style="1" customWidth="1"/>
    <col min="100" max="100" width="10.6328125" style="1" customWidth="1"/>
    <col min="101" max="16384" width="9" style="1"/>
  </cols>
  <sheetData>
    <row r="1" spans="2:100" ht="13.5" thickBot="1"/>
    <row r="2" spans="2:100" ht="21.75" customHeight="1" thickTop="1">
      <c r="B2" s="14"/>
      <c r="R2" s="101" t="s">
        <v>317</v>
      </c>
      <c r="S2" s="102" t="s">
        <v>277</v>
      </c>
      <c r="T2" s="102"/>
      <c r="U2" s="102"/>
      <c r="V2" s="102"/>
      <c r="W2" s="102"/>
      <c r="X2" s="102"/>
      <c r="Y2" s="102"/>
      <c r="Z2" s="102"/>
      <c r="AA2" s="103"/>
      <c r="AE2" s="278" t="s">
        <v>250</v>
      </c>
      <c r="AF2" s="278"/>
      <c r="AG2" s="347"/>
      <c r="AH2" s="347"/>
      <c r="AI2" s="347"/>
      <c r="AJ2" s="347"/>
    </row>
    <row r="3" spans="2:100" ht="21.75" customHeight="1">
      <c r="B3" s="81"/>
      <c r="R3" s="104" t="s">
        <v>318</v>
      </c>
      <c r="S3" s="252" t="s">
        <v>316</v>
      </c>
      <c r="T3" s="252"/>
      <c r="U3" s="252"/>
      <c r="V3" s="252"/>
      <c r="W3" s="252"/>
      <c r="X3" s="252"/>
      <c r="Y3" s="252"/>
      <c r="Z3" s="252"/>
      <c r="AA3" s="339"/>
      <c r="AE3" s="278" t="s">
        <v>17</v>
      </c>
      <c r="AF3" s="278"/>
      <c r="AG3" s="347"/>
      <c r="AH3" s="347"/>
      <c r="AI3" s="347"/>
      <c r="AJ3" s="347"/>
    </row>
    <row r="4" spans="2:100" ht="21.75" customHeight="1">
      <c r="B4"/>
      <c r="R4" s="105" t="s">
        <v>319</v>
      </c>
      <c r="S4" s="252" t="s">
        <v>298</v>
      </c>
      <c r="T4" s="252"/>
      <c r="U4" s="252"/>
      <c r="V4" s="252"/>
      <c r="W4" s="252"/>
      <c r="X4" s="252"/>
      <c r="Y4" s="252"/>
      <c r="Z4" s="252"/>
      <c r="AA4" s="339"/>
      <c r="AE4" s="278" t="s">
        <v>18</v>
      </c>
      <c r="AF4" s="278"/>
      <c r="AG4" s="347"/>
      <c r="AH4" s="347"/>
      <c r="AI4" s="347"/>
      <c r="AJ4" s="347"/>
    </row>
    <row r="5" spans="2:100" ht="21.75" customHeight="1">
      <c r="B5" s="107" t="s">
        <v>106</v>
      </c>
      <c r="C5" s="108">
        <v>6</v>
      </c>
      <c r="R5" s="105"/>
      <c r="S5" s="252"/>
      <c r="T5" s="252"/>
      <c r="U5" s="252"/>
      <c r="V5" s="252"/>
      <c r="W5" s="252"/>
      <c r="X5" s="252"/>
      <c r="Y5" s="252"/>
      <c r="Z5" s="252"/>
      <c r="AA5" s="339"/>
      <c r="AE5" s="278" t="s">
        <v>19</v>
      </c>
      <c r="AF5" s="278"/>
      <c r="AG5" s="347"/>
      <c r="AH5" s="347"/>
      <c r="AI5" s="347"/>
      <c r="AJ5" s="347"/>
    </row>
    <row r="6" spans="2:100" ht="21.75" customHeight="1" thickBot="1">
      <c r="B6"/>
      <c r="R6" s="204" t="s">
        <v>320</v>
      </c>
      <c r="S6" s="349" t="s">
        <v>292</v>
      </c>
      <c r="T6" s="349"/>
      <c r="U6" s="349"/>
      <c r="V6" s="349"/>
      <c r="W6" s="349"/>
      <c r="X6" s="349"/>
      <c r="Y6" s="349"/>
      <c r="Z6" s="349"/>
      <c r="AA6" s="350"/>
      <c r="AE6" s="278" t="s">
        <v>20</v>
      </c>
      <c r="AF6" s="278"/>
      <c r="AG6" s="348"/>
      <c r="AH6" s="348"/>
      <c r="AI6" s="348"/>
      <c r="AJ6" s="348"/>
    </row>
    <row r="7" spans="2:100" ht="14" thickTop="1" thickBot="1">
      <c r="B7"/>
      <c r="K7" s="1"/>
      <c r="M7" s="2"/>
      <c r="P7"/>
      <c r="Q7"/>
    </row>
    <row r="8" spans="2:100" ht="43.5" customHeight="1">
      <c r="B8" s="258" t="s">
        <v>15</v>
      </c>
      <c r="C8" s="293" t="s">
        <v>16</v>
      </c>
      <c r="D8" s="261" t="s">
        <v>105</v>
      </c>
      <c r="E8" s="264" t="s">
        <v>0</v>
      </c>
      <c r="F8" s="255" t="s">
        <v>1</v>
      </c>
      <c r="G8" s="264" t="s">
        <v>7</v>
      </c>
      <c r="H8" s="264" t="s">
        <v>2</v>
      </c>
      <c r="I8" s="270" t="s">
        <v>107</v>
      </c>
      <c r="J8" s="270" t="s">
        <v>108</v>
      </c>
      <c r="K8" s="270" t="s">
        <v>187</v>
      </c>
      <c r="L8" s="270" t="s">
        <v>10</v>
      </c>
      <c r="M8" s="270" t="s">
        <v>14</v>
      </c>
      <c r="N8" s="264" t="s">
        <v>3</v>
      </c>
      <c r="O8" s="294" t="s">
        <v>267</v>
      </c>
      <c r="P8" s="164"/>
      <c r="Q8" s="163"/>
      <c r="R8" s="285" t="s">
        <v>110</v>
      </c>
      <c r="S8" s="283" t="s">
        <v>109</v>
      </c>
      <c r="T8" s="284"/>
      <c r="U8" s="284"/>
      <c r="V8" s="284"/>
      <c r="W8" s="284"/>
      <c r="X8" s="284"/>
      <c r="Y8" s="284"/>
      <c r="Z8" s="284"/>
      <c r="AA8" s="284"/>
      <c r="AB8" s="270" t="s">
        <v>40</v>
      </c>
      <c r="AC8" s="297" t="s">
        <v>4</v>
      </c>
      <c r="AD8" s="280" t="s">
        <v>11</v>
      </c>
      <c r="AE8" s="274" t="s">
        <v>5</v>
      </c>
      <c r="AF8" s="274"/>
      <c r="AG8" s="274"/>
      <c r="AH8" s="274"/>
      <c r="AI8" s="274"/>
      <c r="AJ8" s="275"/>
      <c r="AN8"/>
    </row>
    <row r="9" spans="2:100" ht="48" customHeight="1">
      <c r="B9" s="259"/>
      <c r="C9" s="262"/>
      <c r="D9" s="262"/>
      <c r="E9" s="265"/>
      <c r="F9" s="256"/>
      <c r="G9" s="265"/>
      <c r="H9" s="265"/>
      <c r="I9" s="265"/>
      <c r="J9" s="265"/>
      <c r="K9" s="265"/>
      <c r="L9" s="265"/>
      <c r="M9" s="271"/>
      <c r="N9" s="265"/>
      <c r="O9" s="295"/>
      <c r="P9" s="276" t="s">
        <v>266</v>
      </c>
      <c r="Q9" s="276" t="s">
        <v>268</v>
      </c>
      <c r="R9" s="286"/>
      <c r="S9" s="278" t="s">
        <v>68</v>
      </c>
      <c r="T9" s="279"/>
      <c r="U9" s="279"/>
      <c r="V9" s="279"/>
      <c r="W9" s="279"/>
      <c r="X9" s="279" t="s">
        <v>8</v>
      </c>
      <c r="Y9" s="279"/>
      <c r="Z9" s="279"/>
      <c r="AA9" s="279"/>
      <c r="AB9" s="265"/>
      <c r="AC9" s="281"/>
      <c r="AD9" s="281"/>
      <c r="AE9" s="343" t="s">
        <v>87</v>
      </c>
      <c r="AF9" s="291" t="s">
        <v>6</v>
      </c>
      <c r="AG9" s="342" t="s">
        <v>88</v>
      </c>
      <c r="AH9" s="342"/>
      <c r="AI9" s="340" t="s">
        <v>9</v>
      </c>
      <c r="AJ9" s="341"/>
    </row>
    <row r="10" spans="2:100" ht="85.5" customHeight="1" thickBot="1">
      <c r="B10" s="260"/>
      <c r="C10" s="263"/>
      <c r="D10" s="263"/>
      <c r="E10" s="266"/>
      <c r="F10" s="257"/>
      <c r="G10" s="266"/>
      <c r="H10" s="266"/>
      <c r="I10" s="266"/>
      <c r="J10" s="266"/>
      <c r="K10" s="266"/>
      <c r="L10" s="266"/>
      <c r="M10" s="272"/>
      <c r="N10" s="266"/>
      <c r="O10" s="296"/>
      <c r="P10" s="277"/>
      <c r="Q10" s="288"/>
      <c r="R10" s="287"/>
      <c r="S10" s="109" t="s">
        <v>81</v>
      </c>
      <c r="T10" s="109" t="s">
        <v>82</v>
      </c>
      <c r="U10" s="109" t="s">
        <v>83</v>
      </c>
      <c r="V10" s="109" t="s">
        <v>84</v>
      </c>
      <c r="W10" s="109" t="s">
        <v>80</v>
      </c>
      <c r="X10" s="166" t="s">
        <v>209</v>
      </c>
      <c r="Y10" s="167" t="s">
        <v>41</v>
      </c>
      <c r="Z10" s="109" t="s">
        <v>85</v>
      </c>
      <c r="AA10" s="109" t="s">
        <v>86</v>
      </c>
      <c r="AB10" s="266"/>
      <c r="AC10" s="282"/>
      <c r="AD10" s="282"/>
      <c r="AE10" s="282"/>
      <c r="AF10" s="292"/>
      <c r="AG10" s="110" t="s">
        <v>12</v>
      </c>
      <c r="AH10" s="111" t="s">
        <v>13</v>
      </c>
      <c r="AI10" s="110" t="s">
        <v>12</v>
      </c>
      <c r="AJ10" s="112" t="s">
        <v>13</v>
      </c>
    </row>
    <row r="11" spans="2:100" s="100" customFormat="1" ht="45.75" customHeight="1" thickBot="1">
      <c r="B11" s="128"/>
      <c r="C11" s="129"/>
      <c r="D11" s="130"/>
      <c r="E11" s="129"/>
      <c r="F11" s="129"/>
      <c r="G11" s="129"/>
      <c r="H11" s="129"/>
      <c r="I11" s="129"/>
      <c r="J11" s="129"/>
      <c r="K11" s="129"/>
      <c r="L11" s="129"/>
      <c r="M11" s="129"/>
      <c r="N11" s="129"/>
      <c r="O11" s="131"/>
      <c r="P11" s="129"/>
      <c r="Q11" s="165"/>
      <c r="R11" s="202"/>
      <c r="S11" s="131"/>
      <c r="T11" s="162">
        <f>U17</f>
        <v>0</v>
      </c>
      <c r="U11" s="162">
        <f>S11-T11</f>
        <v>0</v>
      </c>
      <c r="V11" s="131"/>
      <c r="W11" s="162">
        <f>V11+U11</f>
        <v>0</v>
      </c>
      <c r="X11" s="162">
        <f>U24</f>
        <v>0</v>
      </c>
      <c r="Y11" s="131"/>
      <c r="Z11" s="162">
        <f>Y11+X11</f>
        <v>0</v>
      </c>
      <c r="AA11" s="131"/>
      <c r="AB11" s="129"/>
      <c r="AC11" s="129"/>
      <c r="AD11" s="129"/>
      <c r="AE11" s="129"/>
      <c r="AF11" s="129"/>
      <c r="AG11" s="129"/>
      <c r="AH11" s="129"/>
      <c r="AI11" s="129"/>
      <c r="AJ11" s="132"/>
    </row>
    <row r="12" spans="2:100" ht="14.25" customHeight="1" thickTop="1">
      <c r="AM12" s="289" t="s">
        <v>57</v>
      </c>
      <c r="AN12"/>
      <c r="AO12"/>
      <c r="AP12" s="3"/>
      <c r="AQ12" s="3"/>
      <c r="AR12" s="3"/>
      <c r="AS12" s="3"/>
      <c r="AT12" s="313" t="s">
        <v>22</v>
      </c>
      <c r="AU12" s="313"/>
      <c r="AV12" s="313"/>
      <c r="AW12" s="313"/>
      <c r="AX12" s="313" t="s">
        <v>23</v>
      </c>
      <c r="AY12" s="313"/>
      <c r="AZ12" s="313"/>
      <c r="BA12" s="313"/>
      <c r="BB12" s="313"/>
      <c r="BC12"/>
      <c r="BD12"/>
      <c r="BE12"/>
      <c r="BF12"/>
      <c r="BG12"/>
      <c r="BH12" s="289" t="s">
        <v>58</v>
      </c>
      <c r="BI12"/>
      <c r="BJ12"/>
      <c r="BK12" s="18"/>
      <c r="BL12" s="18"/>
      <c r="BM12" s="18"/>
      <c r="BN12" s="18"/>
      <c r="BO12" s="298" t="s">
        <v>22</v>
      </c>
      <c r="BP12" s="298"/>
      <c r="BQ12" s="298"/>
      <c r="BR12" s="298"/>
      <c r="BS12" s="323" t="s">
        <v>23</v>
      </c>
      <c r="BT12" s="324"/>
      <c r="BU12" s="324"/>
      <c r="BV12" s="324"/>
      <c r="BW12" s="324"/>
      <c r="BX12" s="325"/>
      <c r="BY12" s="46"/>
      <c r="BZ12" s="46"/>
      <c r="CA12" s="46"/>
      <c r="CB12" s="46"/>
      <c r="CC12" s="46"/>
      <c r="CD12" s="46"/>
      <c r="CE12" s="289" t="s">
        <v>59</v>
      </c>
      <c r="CF12"/>
      <c r="CG12"/>
      <c r="CH12" s="18"/>
      <c r="CI12" s="18"/>
      <c r="CJ12" s="18"/>
      <c r="CK12" s="18"/>
      <c r="CL12" s="310" t="s">
        <v>36</v>
      </c>
      <c r="CM12" s="298" t="s">
        <v>23</v>
      </c>
      <c r="CN12" s="298"/>
      <c r="CO12" s="298"/>
      <c r="CP12" s="298"/>
      <c r="CQ12" s="298"/>
      <c r="CR12" s="46"/>
      <c r="CS12" s="46"/>
      <c r="CT12" s="46"/>
      <c r="CU12"/>
      <c r="CV12"/>
    </row>
    <row r="13" spans="2:100" ht="27.75" customHeight="1" thickBot="1">
      <c r="AM13" s="290"/>
      <c r="AN13"/>
      <c r="AO13"/>
      <c r="AP13" s="3"/>
      <c r="AQ13" s="3"/>
      <c r="AR13" s="3"/>
      <c r="AS13" s="3"/>
      <c r="AT13" s="299" t="s">
        <v>24</v>
      </c>
      <c r="AU13" s="300"/>
      <c r="AV13" s="300"/>
      <c r="AW13" s="301"/>
      <c r="AX13" s="299" t="s">
        <v>25</v>
      </c>
      <c r="AY13" s="300"/>
      <c r="AZ13" s="300"/>
      <c r="BA13" s="300"/>
      <c r="BB13" s="301"/>
      <c r="BC13"/>
      <c r="BD13"/>
      <c r="BE13"/>
      <c r="BF13"/>
      <c r="BG13"/>
      <c r="BH13" s="290"/>
      <c r="BI13"/>
      <c r="BJ13"/>
      <c r="BK13" s="18"/>
      <c r="BL13" s="18"/>
      <c r="BM13" s="18"/>
      <c r="BN13" s="18"/>
      <c r="BO13" s="302" t="s">
        <v>24</v>
      </c>
      <c r="BP13" s="303"/>
      <c r="BQ13" s="303"/>
      <c r="BR13" s="304"/>
      <c r="BS13" s="305" t="s">
        <v>35</v>
      </c>
      <c r="BT13" s="303" t="s">
        <v>25</v>
      </c>
      <c r="BU13" s="303"/>
      <c r="BV13" s="303"/>
      <c r="BW13" s="303"/>
      <c r="BX13" s="304"/>
      <c r="BY13" s="47"/>
      <c r="BZ13" s="47"/>
      <c r="CA13" s="47"/>
      <c r="CB13" s="47"/>
      <c r="CC13" s="47"/>
      <c r="CD13" s="47"/>
      <c r="CE13" s="290"/>
      <c r="CF13"/>
      <c r="CG13"/>
      <c r="CH13" s="18"/>
      <c r="CI13" s="18"/>
      <c r="CJ13" s="18"/>
      <c r="CK13" s="18"/>
      <c r="CL13" s="298"/>
      <c r="CM13" s="307" t="s">
        <v>25</v>
      </c>
      <c r="CN13" s="308"/>
      <c r="CO13" s="308"/>
      <c r="CP13" s="308"/>
      <c r="CQ13" s="309"/>
      <c r="CR13" s="47"/>
      <c r="CS13" s="47"/>
      <c r="CT13" s="47"/>
      <c r="CU13"/>
      <c r="CV13"/>
    </row>
    <row r="14" spans="2:100" ht="45.75" customHeight="1" thickTop="1" thickBot="1">
      <c r="B14" s="147" t="s">
        <v>211</v>
      </c>
      <c r="R14" s="147" t="s">
        <v>304</v>
      </c>
      <c r="AM14"/>
      <c r="AN14" s="3"/>
      <c r="AO14"/>
      <c r="AP14" s="12"/>
      <c r="AQ14" s="12"/>
      <c r="AR14" s="12"/>
      <c r="AS14" s="11"/>
      <c r="AT14" s="154" t="s">
        <v>230</v>
      </c>
      <c r="AU14" s="155" t="s">
        <v>231</v>
      </c>
      <c r="AV14" s="155" t="s">
        <v>232</v>
      </c>
      <c r="AW14" s="156" t="s">
        <v>233</v>
      </c>
      <c r="AX14" s="157" t="s">
        <v>225</v>
      </c>
      <c r="AY14" s="157" t="s">
        <v>226</v>
      </c>
      <c r="AZ14" s="157" t="s">
        <v>227</v>
      </c>
      <c r="BA14" s="157" t="s">
        <v>228</v>
      </c>
      <c r="BB14" s="158" t="s">
        <v>229</v>
      </c>
      <c r="BC14" s="53" t="s">
        <v>61</v>
      </c>
      <c r="BD14"/>
      <c r="BE14" s="53" t="s">
        <v>60</v>
      </c>
      <c r="BF14"/>
      <c r="BG14"/>
      <c r="BH14"/>
      <c r="BI14"/>
      <c r="BJ14"/>
      <c r="BK14" s="19"/>
      <c r="BL14" s="19"/>
      <c r="BM14" s="19"/>
      <c r="BN14" s="11"/>
      <c r="BO14" s="154" t="s">
        <v>230</v>
      </c>
      <c r="BP14" s="155" t="s">
        <v>234</v>
      </c>
      <c r="BQ14" s="155" t="s">
        <v>235</v>
      </c>
      <c r="BR14" s="156" t="s">
        <v>233</v>
      </c>
      <c r="BS14" s="306"/>
      <c r="BT14" s="159" t="s">
        <v>236</v>
      </c>
      <c r="BU14" s="159" t="s">
        <v>226</v>
      </c>
      <c r="BV14" s="159" t="s">
        <v>227</v>
      </c>
      <c r="BW14" s="159" t="s">
        <v>228</v>
      </c>
      <c r="BX14" s="160" t="s">
        <v>237</v>
      </c>
      <c r="BY14" s="53" t="s">
        <v>61</v>
      </c>
      <c r="BZ14" s="53"/>
      <c r="CA14" s="13"/>
      <c r="CB14" s="13" t="s">
        <v>60</v>
      </c>
      <c r="CC14" s="13"/>
      <c r="CD14" s="13"/>
      <c r="CE14"/>
      <c r="CF14"/>
      <c r="CG14"/>
      <c r="CH14" s="19"/>
      <c r="CI14" s="19"/>
      <c r="CJ14" s="19"/>
      <c r="CK14" s="11"/>
      <c r="CL14" s="298"/>
      <c r="CM14" s="159" t="s">
        <v>238</v>
      </c>
      <c r="CN14" s="159" t="s">
        <v>239</v>
      </c>
      <c r="CO14" s="159" t="s">
        <v>240</v>
      </c>
      <c r="CP14" s="159" t="s">
        <v>241</v>
      </c>
      <c r="CQ14" s="160" t="s">
        <v>242</v>
      </c>
      <c r="CR14" s="53" t="s">
        <v>61</v>
      </c>
      <c r="CS14" s="13"/>
      <c r="CT14" s="13" t="s">
        <v>60</v>
      </c>
      <c r="CU14"/>
      <c r="CV14"/>
    </row>
    <row r="15" spans="2:100" ht="38.25" customHeight="1" thickBot="1">
      <c r="B15" s="273"/>
      <c r="C15" s="268"/>
      <c r="D15" s="268"/>
      <c r="E15" s="268"/>
      <c r="F15" s="268"/>
      <c r="G15" s="268"/>
      <c r="H15" s="268"/>
      <c r="I15" s="268"/>
      <c r="J15" s="268"/>
      <c r="K15" s="268"/>
      <c r="L15" s="268"/>
      <c r="M15" s="268"/>
      <c r="N15" s="268"/>
      <c r="O15" s="269"/>
      <c r="R15" s="371" t="s">
        <v>270</v>
      </c>
      <c r="S15" s="372"/>
      <c r="T15" s="372"/>
      <c r="U15" s="182"/>
      <c r="V15" s="183" t="s">
        <v>271</v>
      </c>
      <c r="W15" s="183" t="s">
        <v>306</v>
      </c>
      <c r="X15" s="184"/>
      <c r="Y15" s="184"/>
      <c r="Z15" s="184"/>
      <c r="AA15" s="184"/>
      <c r="AB15" s="184"/>
      <c r="AC15" s="184"/>
      <c r="AD15" s="184"/>
      <c r="AE15" s="184"/>
      <c r="AF15" s="184"/>
      <c r="AG15" s="184"/>
      <c r="AH15" s="184"/>
      <c r="AI15" s="184"/>
      <c r="AJ15" s="185"/>
      <c r="AM15" s="41" t="s">
        <v>43</v>
      </c>
      <c r="AN15" s="176" t="str">
        <f>IF(F11=1,S11,"")</f>
        <v/>
      </c>
      <c r="AO15" s="4"/>
      <c r="AP15" s="12"/>
      <c r="AQ15" s="12"/>
      <c r="AR15" s="12"/>
      <c r="AS15" s="11"/>
      <c r="AT15" s="57" t="str">
        <f>IF(F11=1,IF(AN17&lt;0,"",IF(AN17/-AN22&gt;=1/3,"○",IF(AN22&gt;=0,"○",""))),"")</f>
        <v/>
      </c>
      <c r="AU15" s="58" t="str">
        <f>IF(F11=1,IF(AN17&lt;0,"",IF(AN22&gt;=0,"",IF(AND(AN17/-AN22&lt;1/3,AN17/-AN22&gt;=1/5),"○",""))),"")</f>
        <v/>
      </c>
      <c r="AV15" s="58" t="str">
        <f>IF(F11=1,IF(AN17&lt;0,"",IF(AN22&gt;=0,"",IF(AND(AN17/-AN22&lt;1/5,AN17/-AN22&gt;=1/10),"○",""))),"")</f>
        <v/>
      </c>
      <c r="AW15" s="59" t="str">
        <f>IF(F11=1,IF(AN17&lt;0,"",IF(AN22&gt;=0,"",IF(AN17/-AN22&lt;1/10,"○",""))),"")</f>
        <v/>
      </c>
      <c r="AX15" s="60" t="str">
        <f>IF(F11=1,IF(AN17&gt;=0,"",IF(-AN17/O11&lt;1/20,"○","")),"")</f>
        <v/>
      </c>
      <c r="AY15" s="61" t="str">
        <f>IF(F11=1,IF(AN17&gt;=0,"",IF(AND(-AN17/O11&lt;1/10,-AN17/O11&gt;=1/20),"○","")),"")</f>
        <v/>
      </c>
      <c r="AZ15" s="61" t="str">
        <f>IF(F11=1,IF(AN17&gt;=0,"",IF(AND(-AN17/O11&lt;1/5,-AN17/O11&gt;=1/10),"○","")),"")</f>
        <v/>
      </c>
      <c r="BA15" s="61" t="str">
        <f>IF(F11=1,IF(AN17&gt;=0,"",IF(AND(-AN17/O11&lt;1/2,-AN17/O11&gt;=1/5),"○","")),"")</f>
        <v/>
      </c>
      <c r="BB15" s="62" t="str">
        <f>IF(F11=1,IF(AN17&gt;=0,"",IF(-AN17/O11&gt;=1/2,"○","")),"")</f>
        <v/>
      </c>
      <c r="BC15" s="51" t="str">
        <f>IF(ISERROR(COLUMN(IF(AT15="○",AT15,IF(AU15="○",AU15,IF(AV15="○",AV15,IF(AW15="○",AW15,"")))))),"",COLUMN(IF(AT15="○",AT15,IF(AU15="○",AU15,IF(AV15="○",AV15,IF(AW15="○",AW15,""))))))</f>
        <v/>
      </c>
      <c r="BD15" s="51" t="str">
        <f>IF(ISERROR(COLUMN(IF(AX15="○",AX15,IF(AY15="○",AY15,IF(AZ15="○",AZ15,IF(BA15="○",BA15,IF(BB15="○",BB15,""))))))),"",COLUMN(IF(AX15="○",AX15,IF(AY15="○",AY15,IF(AZ15="○",AZ15,IF(BA15="○",BA15,IF(BB15="○",BB15,"")))))))</f>
        <v/>
      </c>
      <c r="BE15" s="51" t="str">
        <f>IF(F11=1,SUM(BC15:BD15),"")</f>
        <v/>
      </c>
      <c r="BF15"/>
      <c r="BG15"/>
      <c r="BH15" s="41" t="s">
        <v>43</v>
      </c>
      <c r="BI15" s="176" t="str">
        <f>IF(F11=2,S11,"")</f>
        <v/>
      </c>
      <c r="BJ15"/>
      <c r="BK15" s="19"/>
      <c r="BL15" s="19"/>
      <c r="BM15" s="19"/>
      <c r="BN15" s="11"/>
      <c r="BO15" s="57" t="str">
        <f>IF(F11=2,IF(BI17&lt;0,"",IF(BI17/-BI22&gt;=1/3,"○",IF(BI22&gt;=0,"○",""))),"")</f>
        <v/>
      </c>
      <c r="BP15" s="58" t="str">
        <f>IF(F11=2,IF(BI17&lt;0,"",IF(BI22&gt;=0,"",IF(AND(BI17/-BI22&lt;1/3,BI17/-BI22&gt;=1/5),"○",""))),"")</f>
        <v/>
      </c>
      <c r="BQ15" s="58" t="str">
        <f>IF(F11=2,IF(BI17&lt;0,"",IF(BI22&gt;=0,"",IF(AND(BI17/-BI22&lt;1/5,BI17/-BI22&gt;=1/10),"○",""))),"")</f>
        <v/>
      </c>
      <c r="BR15" s="113" t="str">
        <f>IF(F11=2,IF(BI17&lt;0,"",IF(BI22&gt;=0,"",IF(BI17/-BI22&lt;1/10,"○",""))),"")</f>
        <v/>
      </c>
      <c r="BS15" s="59" t="str">
        <f>IF(F11=2,IF(BI17&gt;=0,"",IF(BI27="○","○","")),"")</f>
        <v/>
      </c>
      <c r="BT15" s="114" t="str">
        <f>IF(AND(F11=2,OR(BI27="",BI27="×")),IF(BI17&gt;=0,"",IF(-BI17/O11&lt;1/20,"○","")),"")</f>
        <v/>
      </c>
      <c r="BU15" s="61" t="str">
        <f>IF(AND(F11=2,OR(BI27="",BI27="×")),IF(BI17&gt;=0,"",IF(AND(-BI17/O11&lt;1/10,-BI17/O11&gt;=1/20),"○","")),"")</f>
        <v/>
      </c>
      <c r="BV15" s="61" t="str">
        <f>IF(AND(F11=2,OR(BI27="",BI27="×")),IF(BI17&gt;=0,"",IF(AND(-BI17/O11&lt;1/5,-BI17/O11&gt;=1/10),"○","")),"")</f>
        <v/>
      </c>
      <c r="BW15" s="61" t="str">
        <f>IF(AND(F11=2,OR(BI27="",BI27="×")),IF(BI17&gt;=0,"",IF(AND(-BI17/O11&lt;1/2,-BI17/O11&gt;=1/5),"○","")),"")</f>
        <v/>
      </c>
      <c r="BX15" s="62" t="str">
        <f>IF(AND(F11=2,OR(BI27="",BI27="×")),IF(BI17&gt;=0,"",IF(-BI17/O11&gt;=1/2,"○","")),"")</f>
        <v/>
      </c>
      <c r="BY15" s="51" t="str">
        <f>IF(ISERROR(COLUMN(IF(BO15="○",BO15,IF(BP15="○",BP15,IF(BQ15="○",BQ15,IF(BR15="○",BR15,"")))))),"",COLUMN(IF(BO15="○",BO15,IF(BP15="○",BP15,IF(BQ15="○",BQ15,IF(BR15="○",BR15,""))))))</f>
        <v/>
      </c>
      <c r="BZ15" s="51" t="str">
        <f>IF(ISERROR(COLUMN(IF(BS15="○",BS15,""))),"",COLUMN(IF(BS15="○",BS15,"")))</f>
        <v/>
      </c>
      <c r="CA15" s="51" t="str">
        <f>IF(ISERROR(COLUMN(IF(BT15="○",BT15,IF(BU15="○",BU15,IF(BV15="○",BV15,IF(BW15="○",BW15,IF(BX15="○",BX15,""))))))),"",COLUMN(IF(BT15="○",BT15,IF(BU15="○",BU15,IF(BV15="○",BV15,IF(BW15="○",BW15,IF(BX15="○",BX15,"")))))))</f>
        <v/>
      </c>
      <c r="CB15" s="51" t="str">
        <f>IF(F11=2,SUM(BY15:CA15),"")</f>
        <v/>
      </c>
      <c r="CC15" s="16"/>
      <c r="CD15" s="16"/>
      <c r="CE15" s="41" t="s">
        <v>43</v>
      </c>
      <c r="CF15" s="176" t="str">
        <f>IF(F11=3,S11,"")</f>
        <v/>
      </c>
      <c r="CG15"/>
      <c r="CH15" s="19"/>
      <c r="CI15" s="19"/>
      <c r="CJ15" s="19"/>
      <c r="CK15" s="11"/>
      <c r="CL15" s="120" t="str">
        <f>IF(F11=3,IF(CF17&gt;=0,"○",""),"")</f>
        <v/>
      </c>
      <c r="CM15" s="114" t="str">
        <f>IF(F11=3,IF(CF17&gt;=0,"",IF(-CF17/O11&lt;1/20,"○","")),"")</f>
        <v/>
      </c>
      <c r="CN15" s="61" t="str">
        <f>IF(F11=3,IF(CF17&gt;=0,"",IF(AND(-CF17/O11&lt;1/10,-CF17/O11&gt;=1/20),"○","")),"")</f>
        <v/>
      </c>
      <c r="CO15" s="61" t="str">
        <f>IF(F11=3,IF(CF17&gt;=0,"",IF(AND(-CF17/O11&lt;1/5,-CF17/O11&gt;=1/10),"○","")),"")</f>
        <v/>
      </c>
      <c r="CP15" s="61" t="str">
        <f>IF(F11=3,IF(CF17&gt;=0,"",IF(AND(-CF17/O11&lt;1/2,-CF17/O11&gt;=1/5),"○","")),"")</f>
        <v/>
      </c>
      <c r="CQ15" s="62" t="str">
        <f>IF(F11=3,IF(CF17&gt;=0,"",IF(-CF17/O11&gt;=1/2,"○","")),"")</f>
        <v/>
      </c>
      <c r="CR15" s="134" t="str">
        <f>IF(ISERROR(COLUMN(IF(CL15="○",CL15,""))),"",COLUMN(IF(CL15="○",CL15,"")))</f>
        <v/>
      </c>
      <c r="CS15" s="134" t="str">
        <f>IF(ISERROR(COLUMN(IF(CM15="○",CM15,IF(CN15="○",CN15,IF(CO15="○",CO15,IF(CP15="○",CP15,IF(CQ15="○",CQ15,""))))))),"",COLUMN(IF(CM15="○",CM15,IF(CN15="○",CN15,IF(CO15="○",CO15,IF(CP15="○",CP15,IF(CQ15="○",CQ15,"")))))))</f>
        <v/>
      </c>
      <c r="CT15" s="134" t="str">
        <f>IF(F11=3,SUM(CR15:CS15),"")</f>
        <v/>
      </c>
      <c r="CU15"/>
      <c r="CV15"/>
    </row>
    <row r="16" spans="2:100" ht="38.25" customHeight="1" thickBot="1">
      <c r="B16" s="147" t="s">
        <v>212</v>
      </c>
      <c r="R16" s="373" t="s">
        <v>305</v>
      </c>
      <c r="S16" s="368"/>
      <c r="T16" s="368"/>
      <c r="U16" s="220"/>
      <c r="V16" s="186" t="s">
        <v>272</v>
      </c>
      <c r="W16" s="374"/>
      <c r="X16" s="374"/>
      <c r="Y16" s="374"/>
      <c r="Z16" s="374"/>
      <c r="AA16" s="374"/>
      <c r="AB16" s="374"/>
      <c r="AC16" s="374"/>
      <c r="AD16" s="374"/>
      <c r="AE16" s="374"/>
      <c r="AF16" s="374"/>
      <c r="AG16" s="374"/>
      <c r="AH16" s="374"/>
      <c r="AI16" s="374"/>
      <c r="AJ16" s="375"/>
      <c r="AM16" s="42" t="s">
        <v>44</v>
      </c>
      <c r="AN16" s="177" t="str">
        <f>IF(F11=1,T11,"")</f>
        <v/>
      </c>
      <c r="AO16" s="4"/>
      <c r="AP16" s="360" t="s">
        <v>26</v>
      </c>
      <c r="AQ16" s="37"/>
      <c r="AR16" s="149" t="s">
        <v>37</v>
      </c>
      <c r="AS16" s="54" t="str">
        <f>IF(F11=1,IF(AN24&gt;=0,"○",""),"")</f>
        <v/>
      </c>
      <c r="AT16" s="35" t="s">
        <v>27</v>
      </c>
      <c r="AU16" s="21" t="s">
        <v>27</v>
      </c>
      <c r="AV16" s="21" t="s">
        <v>27</v>
      </c>
      <c r="AW16" s="22" t="s">
        <v>27</v>
      </c>
      <c r="AX16" s="21" t="s">
        <v>27</v>
      </c>
      <c r="AY16" s="21" t="s">
        <v>27</v>
      </c>
      <c r="AZ16" s="21" t="s">
        <v>27</v>
      </c>
      <c r="BA16" s="21" t="s">
        <v>27</v>
      </c>
      <c r="BB16" s="22" t="s">
        <v>27</v>
      </c>
      <c r="BC16"/>
      <c r="BD16"/>
      <c r="BE16"/>
      <c r="BF16"/>
      <c r="BG16"/>
      <c r="BH16" s="42" t="s">
        <v>44</v>
      </c>
      <c r="BI16" s="177" t="str">
        <f>IF(F11=2,T11,"")</f>
        <v/>
      </c>
      <c r="BJ16"/>
      <c r="BK16" s="319" t="s">
        <v>26</v>
      </c>
      <c r="BL16" s="15"/>
      <c r="BM16" s="149" t="s">
        <v>37</v>
      </c>
      <c r="BN16" s="54" t="str">
        <f>IF(F11=2,IF(BI24&gt;=0,"○",""),"")</f>
        <v/>
      </c>
      <c r="BO16" s="20" t="s">
        <v>27</v>
      </c>
      <c r="BP16" s="21" t="s">
        <v>27</v>
      </c>
      <c r="BQ16" s="21" t="s">
        <v>27</v>
      </c>
      <c r="BR16" s="22" t="s">
        <v>27</v>
      </c>
      <c r="BS16" s="20" t="s">
        <v>27</v>
      </c>
      <c r="BT16" s="21" t="s">
        <v>28</v>
      </c>
      <c r="BU16" s="21" t="s">
        <v>28</v>
      </c>
      <c r="BV16" s="21" t="s">
        <v>28</v>
      </c>
      <c r="BW16" s="21" t="s">
        <v>28</v>
      </c>
      <c r="BX16" s="22" t="s">
        <v>28</v>
      </c>
      <c r="BY16" s="24"/>
      <c r="BZ16" s="24"/>
      <c r="CA16" s="24"/>
      <c r="CB16" s="24"/>
      <c r="CC16" s="24"/>
      <c r="CD16" s="24"/>
      <c r="CE16" s="42" t="s">
        <v>44</v>
      </c>
      <c r="CF16" s="177" t="str">
        <f>IF(F11=3,T11,"")</f>
        <v/>
      </c>
      <c r="CG16"/>
      <c r="CH16" s="314" t="s">
        <v>26</v>
      </c>
      <c r="CI16" s="315"/>
      <c r="CJ16" s="316"/>
      <c r="CK16" s="54" t="str">
        <f>IF(F11=3,IF(CF20&gt;=0,"○",""),"")</f>
        <v/>
      </c>
      <c r="CL16" s="22" t="s">
        <v>27</v>
      </c>
      <c r="CM16" s="21" t="s">
        <v>27</v>
      </c>
      <c r="CN16" s="21" t="s">
        <v>27</v>
      </c>
      <c r="CO16" s="21" t="s">
        <v>28</v>
      </c>
      <c r="CP16" s="21" t="s">
        <v>29</v>
      </c>
      <c r="CQ16" s="22" t="s">
        <v>30</v>
      </c>
      <c r="CR16" s="24"/>
      <c r="CS16" s="24"/>
      <c r="CT16" s="24"/>
      <c r="CU16"/>
      <c r="CV16"/>
    </row>
    <row r="17" spans="2:100" ht="38.25" customHeight="1" thickBot="1">
      <c r="B17" s="267"/>
      <c r="C17" s="268"/>
      <c r="D17" s="268"/>
      <c r="E17" s="268"/>
      <c r="F17" s="268"/>
      <c r="G17" s="268"/>
      <c r="H17" s="268"/>
      <c r="I17" s="268"/>
      <c r="J17" s="268"/>
      <c r="K17" s="268"/>
      <c r="L17" s="268"/>
      <c r="M17" s="268"/>
      <c r="N17" s="268"/>
      <c r="O17" s="269"/>
      <c r="R17" s="367" t="s">
        <v>273</v>
      </c>
      <c r="S17" s="368"/>
      <c r="T17" s="368"/>
      <c r="U17" s="187">
        <f>U15-U16</f>
        <v>0</v>
      </c>
      <c r="V17" s="186" t="s">
        <v>274</v>
      </c>
      <c r="W17" s="374"/>
      <c r="X17" s="374"/>
      <c r="Y17" s="374"/>
      <c r="Z17" s="374"/>
      <c r="AA17" s="374"/>
      <c r="AB17" s="374"/>
      <c r="AC17" s="374"/>
      <c r="AD17" s="374"/>
      <c r="AE17" s="374"/>
      <c r="AF17" s="374"/>
      <c r="AG17" s="374"/>
      <c r="AH17" s="374"/>
      <c r="AI17" s="374"/>
      <c r="AJ17" s="375"/>
      <c r="AM17" s="42" t="s">
        <v>279</v>
      </c>
      <c r="AN17" s="177" t="str">
        <f>IF(F11=1,U11,"")</f>
        <v/>
      </c>
      <c r="AO17" s="4"/>
      <c r="AP17" s="361"/>
      <c r="AQ17" s="38"/>
      <c r="AR17" s="150" t="s">
        <v>38</v>
      </c>
      <c r="AS17" s="55" t="str">
        <f>IF(F11=1,IF(AND(AN24&lt;0,AN25&gt;=0),"○",""),"")</f>
        <v/>
      </c>
      <c r="AT17" s="23" t="s">
        <v>27</v>
      </c>
      <c r="AU17" s="24" t="s">
        <v>27</v>
      </c>
      <c r="AV17" s="24" t="s">
        <v>27</v>
      </c>
      <c r="AW17" s="25" t="s">
        <v>27</v>
      </c>
      <c r="AX17" s="26" t="s">
        <v>28</v>
      </c>
      <c r="AY17" s="26" t="s">
        <v>28</v>
      </c>
      <c r="AZ17" s="26" t="s">
        <v>28</v>
      </c>
      <c r="BA17" s="26" t="s">
        <v>28</v>
      </c>
      <c r="BB17" s="27" t="s">
        <v>28</v>
      </c>
      <c r="BC17"/>
      <c r="BD17"/>
      <c r="BE17"/>
      <c r="BF17"/>
      <c r="BG17"/>
      <c r="BH17" s="42" t="s">
        <v>279</v>
      </c>
      <c r="BI17" s="177" t="str">
        <f>IF(F11=2,U11,"")</f>
        <v/>
      </c>
      <c r="BJ17"/>
      <c r="BK17" s="319"/>
      <c r="BL17" s="317" t="s">
        <v>113</v>
      </c>
      <c r="BM17" s="150" t="s">
        <v>219</v>
      </c>
      <c r="BN17" s="55" t="str">
        <f>IF(F11=2,IF(BI22&lt;0,"",IF(BI24&gt;=0,"",IF(MIN(-BI24,BI26)/O11&lt;1/4,"○",""))),"")</f>
        <v/>
      </c>
      <c r="BO17" s="23" t="s">
        <v>27</v>
      </c>
      <c r="BP17" s="24" t="s">
        <v>27</v>
      </c>
      <c r="BQ17" s="24" t="s">
        <v>27</v>
      </c>
      <c r="BR17" s="25" t="s">
        <v>27</v>
      </c>
      <c r="BS17" s="23" t="s">
        <v>27</v>
      </c>
      <c r="BT17" s="26" t="s">
        <v>28</v>
      </c>
      <c r="BU17" s="26" t="s">
        <v>28</v>
      </c>
      <c r="BV17" s="26" t="s">
        <v>28</v>
      </c>
      <c r="BW17" s="24" t="s">
        <v>28</v>
      </c>
      <c r="BX17" s="27" t="s">
        <v>29</v>
      </c>
      <c r="BY17" s="26"/>
      <c r="BZ17" s="26"/>
      <c r="CA17" s="26"/>
      <c r="CB17" s="26"/>
      <c r="CC17" s="26"/>
      <c r="CD17" s="26"/>
      <c r="CE17" s="42" t="s">
        <v>279</v>
      </c>
      <c r="CF17" s="177" t="str">
        <f>IF(F11=3,U11,"")</f>
        <v/>
      </c>
      <c r="CG17"/>
      <c r="CH17" s="319" t="s">
        <v>32</v>
      </c>
      <c r="CI17" s="320" t="s">
        <v>33</v>
      </c>
      <c r="CJ17" s="152" t="s">
        <v>223</v>
      </c>
      <c r="CK17" s="54" t="str">
        <f>IF(F11=3,IF(CF20&gt;=0,"",IF(-CF20/O11&lt;1/4,"○","")),"")</f>
        <v/>
      </c>
      <c r="CL17" s="22" t="s">
        <v>28</v>
      </c>
      <c r="CM17" s="21" t="s">
        <v>28</v>
      </c>
      <c r="CN17" s="21" t="s">
        <v>29</v>
      </c>
      <c r="CO17" s="32" t="s">
        <v>30</v>
      </c>
      <c r="CP17" s="21" t="s">
        <v>31</v>
      </c>
      <c r="CQ17" s="22" t="s">
        <v>31</v>
      </c>
      <c r="CR17" s="24"/>
      <c r="CS17" s="24"/>
      <c r="CT17" s="24"/>
      <c r="CU17"/>
      <c r="CV17"/>
    </row>
    <row r="18" spans="2:100" ht="38.25" customHeight="1" thickBot="1">
      <c r="B18" s="147" t="s">
        <v>213</v>
      </c>
      <c r="R18" s="188"/>
      <c r="S18" s="189"/>
      <c r="T18" s="189"/>
      <c r="U18" s="189"/>
      <c r="V18" s="189"/>
      <c r="W18" s="374"/>
      <c r="X18" s="374"/>
      <c r="Y18" s="374"/>
      <c r="Z18" s="374"/>
      <c r="AA18" s="374"/>
      <c r="AB18" s="374"/>
      <c r="AC18" s="374"/>
      <c r="AD18" s="374"/>
      <c r="AE18" s="374"/>
      <c r="AF18" s="374"/>
      <c r="AG18" s="374"/>
      <c r="AH18" s="374"/>
      <c r="AI18" s="374"/>
      <c r="AJ18" s="375"/>
      <c r="AM18" s="42" t="s">
        <v>45</v>
      </c>
      <c r="AN18" s="177" t="str">
        <f>IF(F11=1,V11,"")</f>
        <v/>
      </c>
      <c r="AO18" s="4"/>
      <c r="AP18" s="361"/>
      <c r="AQ18" s="317" t="s">
        <v>218</v>
      </c>
      <c r="AR18" s="150" t="s">
        <v>219</v>
      </c>
      <c r="AS18" s="55" t="str">
        <f>IF(F11=1,IF(AN22&lt;0,"",IF(AN25&gt;=0,"",IF(MIN(-AN25,AN27)/O11&lt;1/4,"○",""))),"")</f>
        <v/>
      </c>
      <c r="AT18" s="23" t="s">
        <v>27</v>
      </c>
      <c r="AU18" s="24" t="s">
        <v>27</v>
      </c>
      <c r="AV18" s="24" t="s">
        <v>27</v>
      </c>
      <c r="AW18" s="25" t="s">
        <v>27</v>
      </c>
      <c r="AX18" s="26" t="s">
        <v>28</v>
      </c>
      <c r="AY18" s="26" t="s">
        <v>28</v>
      </c>
      <c r="AZ18" s="26" t="s">
        <v>28</v>
      </c>
      <c r="BA18" s="26" t="s">
        <v>28</v>
      </c>
      <c r="BB18" s="25" t="s">
        <v>29</v>
      </c>
      <c r="BC18"/>
      <c r="BD18"/>
      <c r="BE18"/>
      <c r="BF18"/>
      <c r="BG18"/>
      <c r="BH18" s="42" t="s">
        <v>45</v>
      </c>
      <c r="BI18" s="177" t="str">
        <f>IF(F11=2,V11,"")</f>
        <v/>
      </c>
      <c r="BJ18"/>
      <c r="BK18" s="319"/>
      <c r="BL18" s="317"/>
      <c r="BM18" s="150" t="s">
        <v>220</v>
      </c>
      <c r="BN18" s="55" t="str">
        <f>IF(F11=2,IF(BI22&lt;0,"",IF(BI24&gt;=0,"",IF(AND(MIN(-BI24,BI26)/O11&gt;=1/4,MIN(-BI24,BI26)/O11&lt;1/2),"○",""))),"")</f>
        <v/>
      </c>
      <c r="BO18" s="23" t="s">
        <v>27</v>
      </c>
      <c r="BP18" s="24" t="s">
        <v>27</v>
      </c>
      <c r="BQ18" s="24" t="s">
        <v>27</v>
      </c>
      <c r="BR18" s="25" t="s">
        <v>27</v>
      </c>
      <c r="BS18" s="23" t="s">
        <v>27</v>
      </c>
      <c r="BT18" s="26" t="s">
        <v>28</v>
      </c>
      <c r="BU18" s="26" t="s">
        <v>28</v>
      </c>
      <c r="BV18" s="24" t="s">
        <v>28</v>
      </c>
      <c r="BW18" s="26" t="s">
        <v>29</v>
      </c>
      <c r="BX18" s="27" t="s">
        <v>30</v>
      </c>
      <c r="BY18" s="26"/>
      <c r="BZ18" s="26"/>
      <c r="CA18" s="26"/>
      <c r="CB18" s="26"/>
      <c r="CC18" s="26"/>
      <c r="CD18" s="26"/>
      <c r="CE18" s="42" t="s">
        <v>47</v>
      </c>
      <c r="CF18" s="177" t="str">
        <f>IF(F11=3,X11,"")</f>
        <v/>
      </c>
      <c r="CG18"/>
      <c r="CH18" s="319"/>
      <c r="CI18" s="321"/>
      <c r="CJ18" s="161" t="s">
        <v>220</v>
      </c>
      <c r="CK18" s="55" t="str">
        <f>IF(F11=3,IF(CF20&gt;=0,"",IF(AND(-CF20/O11&gt;=1/4,-CF20/O11&lt;1/2),"○","")),"")</f>
        <v/>
      </c>
      <c r="CL18" s="25" t="s">
        <v>29</v>
      </c>
      <c r="CM18" s="24" t="s">
        <v>29</v>
      </c>
      <c r="CN18" s="26" t="s">
        <v>30</v>
      </c>
      <c r="CO18" s="24" t="s">
        <v>31</v>
      </c>
      <c r="CP18" s="24" t="s">
        <v>31</v>
      </c>
      <c r="CQ18" s="25" t="s">
        <v>31</v>
      </c>
      <c r="CR18" s="24"/>
      <c r="CS18" s="24"/>
      <c r="CT18" s="24"/>
      <c r="CU18"/>
      <c r="CV18"/>
    </row>
    <row r="19" spans="2:100" ht="38.25" customHeight="1" thickBot="1">
      <c r="B19" s="267"/>
      <c r="C19" s="268"/>
      <c r="D19" s="268"/>
      <c r="E19" s="268"/>
      <c r="F19" s="268"/>
      <c r="G19" s="268"/>
      <c r="H19" s="268"/>
      <c r="I19" s="268"/>
      <c r="J19" s="268"/>
      <c r="K19" s="268"/>
      <c r="L19" s="268"/>
      <c r="M19" s="268"/>
      <c r="N19" s="268"/>
      <c r="O19" s="269"/>
      <c r="R19" s="188"/>
      <c r="S19" s="189"/>
      <c r="T19" s="189"/>
      <c r="U19" s="189"/>
      <c r="V19" s="189"/>
      <c r="W19" s="374"/>
      <c r="X19" s="374"/>
      <c r="Y19" s="374"/>
      <c r="Z19" s="374"/>
      <c r="AA19" s="374"/>
      <c r="AB19" s="374"/>
      <c r="AC19" s="374"/>
      <c r="AD19" s="374"/>
      <c r="AE19" s="374"/>
      <c r="AF19" s="374"/>
      <c r="AG19" s="374"/>
      <c r="AH19" s="374"/>
      <c r="AI19" s="374"/>
      <c r="AJ19" s="375"/>
      <c r="AM19" s="42" t="s">
        <v>46</v>
      </c>
      <c r="AN19" s="177" t="str">
        <f>IF(F11=1,W11,"")</f>
        <v/>
      </c>
      <c r="AO19" s="4"/>
      <c r="AP19" s="361"/>
      <c r="AQ19" s="317"/>
      <c r="AR19" s="150" t="s">
        <v>220</v>
      </c>
      <c r="AS19" s="55" t="str">
        <f>IF(F11=1,IF(AN22&lt;0,"",IF(AN25&gt;=0,"",IF(AND(MIN(-AN25,AN27)/O11&gt;=1/4,MIN(-AN25,AN27)/O11&lt;1/2),"○",""))),"")</f>
        <v/>
      </c>
      <c r="AT19" s="23" t="s">
        <v>27</v>
      </c>
      <c r="AU19" s="24" t="s">
        <v>27</v>
      </c>
      <c r="AV19" s="24" t="s">
        <v>27</v>
      </c>
      <c r="AW19" s="25" t="s">
        <v>27</v>
      </c>
      <c r="AX19" s="26" t="s">
        <v>28</v>
      </c>
      <c r="AY19" s="36" t="s">
        <v>28</v>
      </c>
      <c r="AZ19" s="26" t="s">
        <v>28</v>
      </c>
      <c r="BA19" s="24" t="s">
        <v>29</v>
      </c>
      <c r="BB19" s="27" t="s">
        <v>30</v>
      </c>
      <c r="BC19"/>
      <c r="BD19"/>
      <c r="BE19"/>
      <c r="BF19"/>
      <c r="BG19"/>
      <c r="BH19" s="42" t="s">
        <v>46</v>
      </c>
      <c r="BI19" s="177" t="str">
        <f>IF(F11=2,W11,"")</f>
        <v/>
      </c>
      <c r="BJ19"/>
      <c r="BK19" s="319"/>
      <c r="BL19" s="317"/>
      <c r="BM19" s="150" t="s">
        <v>221</v>
      </c>
      <c r="BN19" s="55" t="str">
        <f>IF(F11=2,IF(BI22&lt;0,"",IF(BI24&gt;=0,"",IF(AND(MIN(-BI24,BI26)/O11&gt;=1/2,MIN(-BI24,BI26)/O11&lt;3/4),"○",""))),"")</f>
        <v/>
      </c>
      <c r="BO19" s="23" t="s">
        <v>27</v>
      </c>
      <c r="BP19" s="24" t="s">
        <v>27</v>
      </c>
      <c r="BQ19" s="24" t="s">
        <v>27</v>
      </c>
      <c r="BR19" s="25" t="s">
        <v>27</v>
      </c>
      <c r="BS19" s="23" t="s">
        <v>27</v>
      </c>
      <c r="BT19" s="26" t="s">
        <v>28</v>
      </c>
      <c r="BU19" s="26" t="s">
        <v>28</v>
      </c>
      <c r="BV19" s="26" t="s">
        <v>29</v>
      </c>
      <c r="BW19" s="26" t="s">
        <v>30</v>
      </c>
      <c r="BX19" s="27" t="s">
        <v>31</v>
      </c>
      <c r="BY19" s="26"/>
      <c r="BZ19" s="26"/>
      <c r="CA19" s="26"/>
      <c r="CB19" s="26"/>
      <c r="CC19" s="26"/>
      <c r="CD19" s="26"/>
      <c r="CE19" s="42" t="s">
        <v>48</v>
      </c>
      <c r="CF19" s="177" t="str">
        <f>IF(F11=3,Y11,"")</f>
        <v/>
      </c>
      <c r="CG19"/>
      <c r="CH19" s="319"/>
      <c r="CI19" s="321"/>
      <c r="CJ19" s="161" t="s">
        <v>221</v>
      </c>
      <c r="CK19" s="55" t="str">
        <f>IF(F11=3,IF(CF20&gt;=0,"",IF(AND(-CF20/O11&gt;=1/2,-CF20/O11&lt;3/4),"○","")),"")</f>
        <v/>
      </c>
      <c r="CL19" s="25" t="s">
        <v>30</v>
      </c>
      <c r="CM19" s="26" t="s">
        <v>30</v>
      </c>
      <c r="CN19" s="24" t="s">
        <v>31</v>
      </c>
      <c r="CO19" s="24" t="s">
        <v>31</v>
      </c>
      <c r="CP19" s="24" t="s">
        <v>31</v>
      </c>
      <c r="CQ19" s="25" t="s">
        <v>31</v>
      </c>
      <c r="CR19" s="24"/>
      <c r="CS19" s="24"/>
      <c r="CT19" s="24"/>
      <c r="CU19"/>
      <c r="CV19"/>
    </row>
    <row r="20" spans="2:100" ht="38.25" customHeight="1" thickBot="1">
      <c r="B20" s="147" t="s">
        <v>214</v>
      </c>
      <c r="R20" s="190"/>
      <c r="S20" s="191"/>
      <c r="T20" s="191"/>
      <c r="U20" s="191"/>
      <c r="V20" s="191"/>
      <c r="W20" s="376"/>
      <c r="X20" s="376"/>
      <c r="Y20" s="376"/>
      <c r="Z20" s="376"/>
      <c r="AA20" s="376"/>
      <c r="AB20" s="376"/>
      <c r="AC20" s="376"/>
      <c r="AD20" s="376"/>
      <c r="AE20" s="376"/>
      <c r="AF20" s="376"/>
      <c r="AG20" s="376"/>
      <c r="AH20" s="376"/>
      <c r="AI20" s="376"/>
      <c r="AJ20" s="377"/>
      <c r="AM20" s="42" t="s">
        <v>47</v>
      </c>
      <c r="AN20" s="177" t="str">
        <f>IF(F11=1,X11,"")</f>
        <v/>
      </c>
      <c r="AO20" s="4"/>
      <c r="AP20" s="361"/>
      <c r="AQ20" s="317"/>
      <c r="AR20" s="150" t="s">
        <v>221</v>
      </c>
      <c r="AS20" s="55" t="str">
        <f>IF(F11=1,IF(AN22&lt;0,"",IF(AN25&gt;=0,"",IF(AND(MIN(-AN25,AN27)/O11&gt;=1/2,MIN(-AN25,AN27)/O11&lt;3/4),"○",""))),"")</f>
        <v/>
      </c>
      <c r="AT20" s="23" t="s">
        <v>27</v>
      </c>
      <c r="AU20" s="24" t="s">
        <v>27</v>
      </c>
      <c r="AV20" s="24" t="s">
        <v>27</v>
      </c>
      <c r="AW20" s="25" t="s">
        <v>27</v>
      </c>
      <c r="AX20" s="26" t="s">
        <v>28</v>
      </c>
      <c r="AY20" s="26" t="s">
        <v>28</v>
      </c>
      <c r="AZ20" s="26" t="s">
        <v>28</v>
      </c>
      <c r="BA20" s="24" t="s">
        <v>29</v>
      </c>
      <c r="BB20" s="27" t="s">
        <v>30</v>
      </c>
      <c r="BC20"/>
      <c r="BD20"/>
      <c r="BE20"/>
      <c r="BF20"/>
      <c r="BG20"/>
      <c r="BH20" s="42" t="s">
        <v>47</v>
      </c>
      <c r="BI20" s="177" t="str">
        <f>IF(F11=2,X11,"")</f>
        <v/>
      </c>
      <c r="BJ20"/>
      <c r="BK20" s="319"/>
      <c r="BL20" s="317"/>
      <c r="BM20" s="150" t="s">
        <v>222</v>
      </c>
      <c r="BN20" s="55" t="str">
        <f>IF(F11=2,IF(BI22&lt;0,"",IF(BI24&gt;=0,"",IF(AND(MIN(-BI24,BI26)/O11&gt;=3/4,MIN(-BI24,BI26)/O11&lt;1),"○",""))),"")</f>
        <v/>
      </c>
      <c r="BO20" s="23" t="s">
        <v>27</v>
      </c>
      <c r="BP20" s="24" t="s">
        <v>27</v>
      </c>
      <c r="BQ20" s="24" t="s">
        <v>27</v>
      </c>
      <c r="BR20" s="25" t="s">
        <v>27</v>
      </c>
      <c r="BS20" s="23" t="s">
        <v>27</v>
      </c>
      <c r="BT20" s="26" t="s">
        <v>28</v>
      </c>
      <c r="BU20" s="26" t="s">
        <v>29</v>
      </c>
      <c r="BV20" s="26" t="s">
        <v>30</v>
      </c>
      <c r="BW20" s="26" t="s">
        <v>31</v>
      </c>
      <c r="BX20" s="25" t="s">
        <v>31</v>
      </c>
      <c r="BY20" s="24"/>
      <c r="BZ20" s="24"/>
      <c r="CA20" s="24"/>
      <c r="CB20" s="24"/>
      <c r="CC20" s="24"/>
      <c r="CD20" s="24"/>
      <c r="CE20" s="64" t="s">
        <v>49</v>
      </c>
      <c r="CF20" s="179" t="str">
        <f>IF(F11=3,Z11,"")</f>
        <v/>
      </c>
      <c r="CG20"/>
      <c r="CH20" s="319"/>
      <c r="CI20" s="321"/>
      <c r="CJ20" s="161" t="s">
        <v>224</v>
      </c>
      <c r="CK20" s="55" t="str">
        <f>IF(F11=3,IF(CF20&gt;=0,"",IF(AND(-CF20/O11&gt;=3/4,-CF20/O11&lt;1),"○","")),"")</f>
        <v/>
      </c>
      <c r="CL20" s="27" t="s">
        <v>31</v>
      </c>
      <c r="CM20" s="24" t="s">
        <v>31</v>
      </c>
      <c r="CN20" s="24" t="s">
        <v>31</v>
      </c>
      <c r="CO20" s="24" t="s">
        <v>31</v>
      </c>
      <c r="CP20" s="24" t="s">
        <v>31</v>
      </c>
      <c r="CQ20" s="25" t="s">
        <v>31</v>
      </c>
      <c r="CR20" s="24"/>
      <c r="CS20" s="24"/>
      <c r="CT20" s="24"/>
      <c r="CU20"/>
      <c r="CV20"/>
    </row>
    <row r="21" spans="2:100" ht="38.25" customHeight="1" thickBot="1">
      <c r="B21" s="351"/>
      <c r="C21" s="352"/>
      <c r="D21" s="352"/>
      <c r="E21" s="352"/>
      <c r="F21" s="352"/>
      <c r="G21" s="352"/>
      <c r="H21" s="352"/>
      <c r="I21" s="352"/>
      <c r="J21" s="352"/>
      <c r="K21" s="352"/>
      <c r="L21" s="352"/>
      <c r="M21" s="352"/>
      <c r="N21" s="352"/>
      <c r="O21" s="353"/>
      <c r="R21" s="147" t="s">
        <v>276</v>
      </c>
      <c r="S21" s="148"/>
      <c r="T21" s="148"/>
      <c r="U21" s="148"/>
      <c r="V21" s="148"/>
      <c r="W21" s="148"/>
      <c r="X21" s="148"/>
      <c r="Y21" s="148"/>
      <c r="Z21" s="148"/>
      <c r="AA21" s="148"/>
      <c r="AB21" s="148"/>
      <c r="AC21" s="148"/>
      <c r="AD21" s="148"/>
      <c r="AE21" s="148"/>
      <c r="AF21" s="148"/>
      <c r="AG21" s="148"/>
      <c r="AH21" s="148"/>
      <c r="AI21" s="148"/>
      <c r="AJ21" s="148"/>
      <c r="AM21" s="42" t="s">
        <v>48</v>
      </c>
      <c r="AN21" s="177" t="str">
        <f>IF(F11=1,Y11,"")</f>
        <v/>
      </c>
      <c r="AO21" s="4"/>
      <c r="AP21" s="361"/>
      <c r="AQ21" s="317"/>
      <c r="AR21" s="150" t="s">
        <v>222</v>
      </c>
      <c r="AS21" s="55" t="str">
        <f>IF(F11=1,IF(AN22&lt;0,"",IF(AN25&gt;=0,"",IF(AND(MIN(-AN25,AN27)/O11&gt;=3/4,MIN(-AN25,AN27)/O11&lt;1),"○",""))),"")</f>
        <v/>
      </c>
      <c r="AT21" s="23" t="s">
        <v>27</v>
      </c>
      <c r="AU21" s="24" t="s">
        <v>27</v>
      </c>
      <c r="AV21" s="24" t="s">
        <v>27</v>
      </c>
      <c r="AW21" s="25" t="s">
        <v>27</v>
      </c>
      <c r="AX21" s="26" t="s">
        <v>28</v>
      </c>
      <c r="AY21" s="26" t="s">
        <v>28</v>
      </c>
      <c r="AZ21" s="24" t="s">
        <v>29</v>
      </c>
      <c r="BA21" s="26" t="s">
        <v>30</v>
      </c>
      <c r="BB21" s="25" t="s">
        <v>31</v>
      </c>
      <c r="BC21"/>
      <c r="BD21"/>
      <c r="BE21"/>
      <c r="BF21"/>
      <c r="BG21"/>
      <c r="BH21" s="42" t="s">
        <v>48</v>
      </c>
      <c r="BI21" s="177" t="str">
        <f>IF(F11=2,Y11,"")</f>
        <v/>
      </c>
      <c r="BJ21"/>
      <c r="BK21" s="319"/>
      <c r="BL21" s="318"/>
      <c r="BM21" s="151" t="s">
        <v>217</v>
      </c>
      <c r="BN21" s="56" t="str">
        <f>IF(F11=2,IF(BI22&lt;0,"",IF(BI24&gt;=0,"",IF(MIN(-BI24,BI26)/O11&gt;=1,"○",""))),"")</f>
        <v/>
      </c>
      <c r="BO21" s="28" t="s">
        <v>27</v>
      </c>
      <c r="BP21" s="29" t="s">
        <v>27</v>
      </c>
      <c r="BQ21" s="29" t="s">
        <v>27</v>
      </c>
      <c r="BR21" s="30" t="s">
        <v>27</v>
      </c>
      <c r="BS21" s="28" t="s">
        <v>27</v>
      </c>
      <c r="BT21" s="31" t="s">
        <v>28</v>
      </c>
      <c r="BU21" s="31" t="s">
        <v>29</v>
      </c>
      <c r="BV21" s="17" t="s">
        <v>30</v>
      </c>
      <c r="BW21" s="31" t="s">
        <v>31</v>
      </c>
      <c r="BX21" s="30" t="s">
        <v>31</v>
      </c>
      <c r="BY21" s="24"/>
      <c r="BZ21" s="24"/>
      <c r="CA21" s="24"/>
      <c r="CB21" s="24"/>
      <c r="CC21" s="24"/>
      <c r="CD21" s="24"/>
      <c r="CE21" s="116"/>
      <c r="CF21" s="119"/>
      <c r="CG21"/>
      <c r="CH21" s="319"/>
      <c r="CI21" s="322"/>
      <c r="CJ21" s="153" t="s">
        <v>217</v>
      </c>
      <c r="CK21" s="56" t="str">
        <f>IF(F11=3,IF(CF20&gt;=0,"",IF(-CF20/O11&gt;=1,"○","")),"")</f>
        <v/>
      </c>
      <c r="CL21" s="30" t="s">
        <v>31</v>
      </c>
      <c r="CM21" s="29" t="s">
        <v>31</v>
      </c>
      <c r="CN21" s="29" t="s">
        <v>31</v>
      </c>
      <c r="CO21" s="29" t="s">
        <v>31</v>
      </c>
      <c r="CP21" s="29" t="s">
        <v>31</v>
      </c>
      <c r="CQ21" s="30" t="s">
        <v>31</v>
      </c>
      <c r="CR21" s="24"/>
      <c r="CS21" s="24"/>
      <c r="CT21" s="24"/>
      <c r="CU21"/>
      <c r="CV21"/>
    </row>
    <row r="22" spans="2:100" ht="38.25" customHeight="1" thickBot="1">
      <c r="B22" s="354"/>
      <c r="C22" s="355"/>
      <c r="D22" s="355"/>
      <c r="E22" s="355"/>
      <c r="F22" s="355"/>
      <c r="G22" s="355"/>
      <c r="H22" s="355"/>
      <c r="I22" s="355"/>
      <c r="J22" s="355"/>
      <c r="K22" s="355"/>
      <c r="L22" s="355"/>
      <c r="M22" s="355"/>
      <c r="N22" s="355"/>
      <c r="O22" s="356"/>
      <c r="R22" s="378" t="s">
        <v>275</v>
      </c>
      <c r="S22" s="379"/>
      <c r="T22" s="379"/>
      <c r="U22" s="182"/>
      <c r="V22" s="183" t="s">
        <v>271</v>
      </c>
      <c r="W22" s="184"/>
      <c r="X22" s="184"/>
      <c r="Y22" s="184"/>
      <c r="Z22" s="184"/>
      <c r="AA22" s="184"/>
      <c r="AB22" s="184"/>
      <c r="AC22" s="184"/>
      <c r="AD22" s="184"/>
      <c r="AE22" s="184"/>
      <c r="AF22" s="184"/>
      <c r="AG22" s="184"/>
      <c r="AH22" s="184"/>
      <c r="AI22" s="184"/>
      <c r="AJ22" s="185"/>
      <c r="AM22" s="42" t="s">
        <v>49</v>
      </c>
      <c r="AN22" s="177" t="str">
        <f>IF(F11=1,Z11,"")</f>
        <v/>
      </c>
      <c r="AO22" s="4"/>
      <c r="AP22" s="362"/>
      <c r="AQ22" s="318"/>
      <c r="AR22" s="151" t="s">
        <v>217</v>
      </c>
      <c r="AS22" s="56" t="str">
        <f>IF(F11=1,IF(AN22&lt;0,"",IF(AN25&gt;=0,"",IF(MIN(-AN25,AN27)/O11&gt;=1,"○",""))),"")</f>
        <v/>
      </c>
      <c r="AT22" s="28" t="s">
        <v>27</v>
      </c>
      <c r="AU22" s="29" t="s">
        <v>27</v>
      </c>
      <c r="AV22" s="29" t="s">
        <v>27</v>
      </c>
      <c r="AW22" s="30" t="s">
        <v>27</v>
      </c>
      <c r="AX22" s="31" t="s">
        <v>28</v>
      </c>
      <c r="AY22" s="31" t="s">
        <v>28</v>
      </c>
      <c r="AZ22" s="29" t="s">
        <v>29</v>
      </c>
      <c r="BA22" s="26" t="s">
        <v>30</v>
      </c>
      <c r="BB22" s="30" t="s">
        <v>31</v>
      </c>
      <c r="BC22"/>
      <c r="BD22"/>
      <c r="BE22"/>
      <c r="BF22"/>
      <c r="BG22"/>
      <c r="BH22" s="42" t="s">
        <v>49</v>
      </c>
      <c r="BI22" s="177" t="str">
        <f>IF(F11=2,Z11,"")</f>
        <v/>
      </c>
      <c r="BJ22"/>
      <c r="BK22" s="319" t="s">
        <v>32</v>
      </c>
      <c r="BL22" s="320" t="s">
        <v>33</v>
      </c>
      <c r="BM22" s="149" t="s">
        <v>223</v>
      </c>
      <c r="BN22" s="54" t="str">
        <f>IF(F11=2,IF(BI22&gt;=0,"",IF(-BI22/O11&lt;1/4,"○","")),"")</f>
        <v/>
      </c>
      <c r="BO22" s="20" t="s">
        <v>28</v>
      </c>
      <c r="BP22" s="21" t="s">
        <v>28</v>
      </c>
      <c r="BQ22" s="21" t="s">
        <v>28</v>
      </c>
      <c r="BR22" s="22" t="s">
        <v>28</v>
      </c>
      <c r="BS22" s="21" t="s">
        <v>28</v>
      </c>
      <c r="BT22" s="21" t="s">
        <v>28</v>
      </c>
      <c r="BU22" s="21" t="s">
        <v>29</v>
      </c>
      <c r="BV22" s="32" t="s">
        <v>30</v>
      </c>
      <c r="BW22" s="21" t="s">
        <v>31</v>
      </c>
      <c r="BX22" s="22" t="s">
        <v>31</v>
      </c>
      <c r="BY22" s="24"/>
      <c r="BZ22" s="24"/>
      <c r="CA22" s="24"/>
      <c r="CB22" s="24"/>
      <c r="CC22" s="24"/>
      <c r="CD22" s="24"/>
      <c r="CE22" s="117"/>
      <c r="CF22" s="118"/>
      <c r="CG22"/>
      <c r="CH22"/>
      <c r="CI22"/>
      <c r="CJ22" s="50" t="s">
        <v>34</v>
      </c>
      <c r="CK22" s="51" t="str">
        <f>IF(ISERROR(ROW(IF(CK16="○",CK16,""))),"",ROW(IF(CK16="○",CK16,"")))</f>
        <v/>
      </c>
      <c r="CL22"/>
      <c r="CM22"/>
      <c r="CN22"/>
      <c r="CO22"/>
      <c r="CP22"/>
      <c r="CQ22"/>
      <c r="CR22"/>
      <c r="CS22"/>
      <c r="CT22"/>
      <c r="CU22"/>
      <c r="CV22"/>
    </row>
    <row r="23" spans="2:100" ht="38.25" customHeight="1" thickBot="1">
      <c r="B23" s="147" t="s">
        <v>215</v>
      </c>
      <c r="R23" s="331" t="s">
        <v>321</v>
      </c>
      <c r="S23" s="332"/>
      <c r="T23" s="332"/>
      <c r="U23" s="220"/>
      <c r="V23" s="186" t="s">
        <v>272</v>
      </c>
      <c r="W23" s="189"/>
      <c r="X23" s="189"/>
      <c r="Y23" s="189"/>
      <c r="Z23" s="189"/>
      <c r="AA23" s="189"/>
      <c r="AB23" s="189"/>
      <c r="AC23" s="189"/>
      <c r="AD23" s="189"/>
      <c r="AE23" s="189"/>
      <c r="AF23" s="189"/>
      <c r="AG23" s="189"/>
      <c r="AH23" s="189"/>
      <c r="AI23" s="189"/>
      <c r="AJ23" s="192"/>
      <c r="AM23" s="42" t="s">
        <v>50</v>
      </c>
      <c r="AN23" s="177" t="str">
        <f>IF(F11=1,AA11,"")</f>
        <v/>
      </c>
      <c r="AO23" s="4"/>
      <c r="AP23" s="360" t="s">
        <v>32</v>
      </c>
      <c r="AQ23" s="326" t="s">
        <v>42</v>
      </c>
      <c r="AR23" s="152" t="s">
        <v>223</v>
      </c>
      <c r="AS23" s="54" t="str">
        <f>IF(F11=1,IF(AN22&gt;=0,"",IF(-AN22/O11&lt;1/4,"○","")),"")</f>
        <v/>
      </c>
      <c r="AT23" s="20" t="s">
        <v>28</v>
      </c>
      <c r="AU23" s="21" t="s">
        <v>28</v>
      </c>
      <c r="AV23" s="21" t="s">
        <v>28</v>
      </c>
      <c r="AW23" s="22" t="s">
        <v>28</v>
      </c>
      <c r="AX23" s="21" t="s">
        <v>28</v>
      </c>
      <c r="AY23" s="21" t="s">
        <v>29</v>
      </c>
      <c r="AZ23" s="32" t="s">
        <v>30</v>
      </c>
      <c r="BA23" s="21" t="s">
        <v>31</v>
      </c>
      <c r="BB23" s="22" t="s">
        <v>31</v>
      </c>
      <c r="BC23"/>
      <c r="BD23"/>
      <c r="BE23"/>
      <c r="BF23"/>
      <c r="BG23"/>
      <c r="BH23" s="42" t="s">
        <v>50</v>
      </c>
      <c r="BI23" s="177" t="str">
        <f>IF(F11=2,AA11,"")</f>
        <v/>
      </c>
      <c r="BJ23"/>
      <c r="BK23" s="319"/>
      <c r="BL23" s="321"/>
      <c r="BM23" s="150" t="s">
        <v>220</v>
      </c>
      <c r="BN23" s="55" t="str">
        <f>IF(F11=2,IF(BI22&gt;=0,"",IF(AND(-BI22/O11&gt;=1/4,-BI22/O11&lt;1/2),"○","")),"")</f>
        <v/>
      </c>
      <c r="BO23" s="23" t="s">
        <v>28</v>
      </c>
      <c r="BP23" s="24" t="s">
        <v>28</v>
      </c>
      <c r="BQ23" s="24" t="s">
        <v>28</v>
      </c>
      <c r="BR23" s="25" t="s">
        <v>28</v>
      </c>
      <c r="BS23" s="24" t="s">
        <v>29</v>
      </c>
      <c r="BT23" s="24" t="s">
        <v>29</v>
      </c>
      <c r="BU23" s="26" t="s">
        <v>30</v>
      </c>
      <c r="BV23" s="24" t="s">
        <v>31</v>
      </c>
      <c r="BW23" s="24" t="s">
        <v>31</v>
      </c>
      <c r="BX23" s="25" t="s">
        <v>31</v>
      </c>
      <c r="BY23" s="24"/>
      <c r="BZ23" s="24"/>
      <c r="CA23" s="24"/>
      <c r="CB23" s="24"/>
      <c r="CC23" s="24"/>
      <c r="CD23" s="24"/>
      <c r="CE23" s="117"/>
      <c r="CF23" s="118"/>
      <c r="CG23"/>
      <c r="CH23"/>
      <c r="CI23"/>
      <c r="CJ23"/>
      <c r="CK23" s="51" t="str">
        <f>IF(ISERROR(ROW(IF(CK17="○",CK17,IF(CK18="○",CK18,IF(CK19="○",CK19,IF(CK20="○",CK20,IF(CK21="○",CK21,""))))))),"",ROW(IF(CK17="○",CK17,IF(CK18="○",CK18,IF(CK19="○",CK19,IF(CK20="○",CK20,IF(CK21="○",CK21,"")))))))</f>
        <v/>
      </c>
      <c r="CL23"/>
      <c r="CM23"/>
      <c r="CN23"/>
      <c r="CO23"/>
      <c r="CP23"/>
      <c r="CQ23"/>
      <c r="CR23"/>
      <c r="CS23"/>
      <c r="CT23"/>
      <c r="CU23"/>
      <c r="CV23"/>
    </row>
    <row r="24" spans="2:100" ht="38.25" customHeight="1">
      <c r="B24" s="351"/>
      <c r="C24" s="352"/>
      <c r="D24" s="352"/>
      <c r="E24" s="352"/>
      <c r="F24" s="352"/>
      <c r="G24" s="352"/>
      <c r="H24" s="352"/>
      <c r="I24" s="352"/>
      <c r="J24" s="352"/>
      <c r="K24" s="352"/>
      <c r="L24" s="352"/>
      <c r="M24" s="352"/>
      <c r="N24" s="352"/>
      <c r="O24" s="353"/>
      <c r="R24" s="367" t="s">
        <v>308</v>
      </c>
      <c r="S24" s="368"/>
      <c r="T24" s="368"/>
      <c r="U24" s="187">
        <f>U22+U23</f>
        <v>0</v>
      </c>
      <c r="V24" s="186" t="s">
        <v>274</v>
      </c>
      <c r="W24" s="189"/>
      <c r="X24" s="189"/>
      <c r="Y24" s="189"/>
      <c r="Z24" s="189"/>
      <c r="AA24" s="189"/>
      <c r="AB24" s="189"/>
      <c r="AC24" s="189"/>
      <c r="AD24" s="189"/>
      <c r="AE24" s="189"/>
      <c r="AF24" s="189"/>
      <c r="AG24" s="189"/>
      <c r="AH24" s="189"/>
      <c r="AI24" s="189"/>
      <c r="AJ24" s="192"/>
      <c r="AM24" s="42" t="s">
        <v>51</v>
      </c>
      <c r="AN24" s="177" t="str">
        <f>IF(F11=1,IF(AN17&lt;0,AN22+AN17*10,AN22),"")</f>
        <v/>
      </c>
      <c r="AO24" s="5"/>
      <c r="AP24" s="361"/>
      <c r="AQ24" s="327"/>
      <c r="AR24" s="150" t="s">
        <v>220</v>
      </c>
      <c r="AS24" s="55" t="str">
        <f>IF(F11=1,IF(AN22&gt;=0,"",IF(AND(-AN22/O11&gt;=1/4,-AN22/O11&lt;1/2),"○","")),"")</f>
        <v/>
      </c>
      <c r="AT24" s="23" t="s">
        <v>28</v>
      </c>
      <c r="AU24" s="24" t="s">
        <v>28</v>
      </c>
      <c r="AV24" s="24" t="s">
        <v>28</v>
      </c>
      <c r="AW24" s="25" t="s">
        <v>28</v>
      </c>
      <c r="AX24" s="24" t="s">
        <v>29</v>
      </c>
      <c r="AY24" s="26" t="s">
        <v>30</v>
      </c>
      <c r="AZ24" s="24" t="s">
        <v>31</v>
      </c>
      <c r="BA24" s="24" t="s">
        <v>31</v>
      </c>
      <c r="BB24" s="25" t="s">
        <v>31</v>
      </c>
      <c r="BC24"/>
      <c r="BD24"/>
      <c r="BE24"/>
      <c r="BF24"/>
      <c r="BG24"/>
      <c r="BH24" s="42" t="s">
        <v>51</v>
      </c>
      <c r="BI24" s="177" t="str">
        <f>IF(BI17&lt;0,BI22+BI17*10,BI22)</f>
        <v/>
      </c>
      <c r="BJ24"/>
      <c r="BK24" s="319"/>
      <c r="BL24" s="321"/>
      <c r="BM24" s="150" t="s">
        <v>221</v>
      </c>
      <c r="BN24" s="55" t="str">
        <f>IF(F11=2,IF(BI22&gt;=0,"",IF(AND(-BI22/O11&gt;=1/2,-BI22/O11&lt;3/4),"○","")),"")</f>
        <v/>
      </c>
      <c r="BO24" s="23" t="s">
        <v>28</v>
      </c>
      <c r="BP24" s="24" t="s">
        <v>28</v>
      </c>
      <c r="BQ24" s="24" t="s">
        <v>28</v>
      </c>
      <c r="BR24" s="25" t="s">
        <v>29</v>
      </c>
      <c r="BS24" s="24" t="s">
        <v>29</v>
      </c>
      <c r="BT24" s="26" t="s">
        <v>30</v>
      </c>
      <c r="BU24" s="16" t="s">
        <v>31</v>
      </c>
      <c r="BV24" s="24" t="s">
        <v>31</v>
      </c>
      <c r="BW24" s="24" t="s">
        <v>31</v>
      </c>
      <c r="BX24" s="25" t="s">
        <v>31</v>
      </c>
      <c r="BY24" s="24"/>
      <c r="BZ24" s="24"/>
      <c r="CA24" s="24"/>
      <c r="CB24" s="24"/>
      <c r="CC24" s="24"/>
      <c r="CD24" s="24"/>
      <c r="CE24" s="117"/>
      <c r="CF24" s="118"/>
      <c r="CG24"/>
      <c r="CH24"/>
      <c r="CI24"/>
      <c r="CJ24" s="115" t="s">
        <v>60</v>
      </c>
      <c r="CK24" s="51" t="str">
        <f>IF(F11=3,SUM(CK22:CK23),"")</f>
        <v/>
      </c>
      <c r="CL24"/>
      <c r="CM24"/>
      <c r="CN24"/>
      <c r="CO24"/>
      <c r="CP24"/>
      <c r="CQ24"/>
      <c r="CR24"/>
      <c r="CS24"/>
      <c r="CT24"/>
      <c r="CU24"/>
      <c r="CV24"/>
    </row>
    <row r="25" spans="2:100" ht="38.25" customHeight="1" thickBot="1">
      <c r="B25" s="354"/>
      <c r="C25" s="355"/>
      <c r="D25" s="355"/>
      <c r="E25" s="355"/>
      <c r="F25" s="355"/>
      <c r="G25" s="355"/>
      <c r="H25" s="355"/>
      <c r="I25" s="355"/>
      <c r="J25" s="355"/>
      <c r="K25" s="355"/>
      <c r="L25" s="355"/>
      <c r="M25" s="355"/>
      <c r="N25" s="355"/>
      <c r="O25" s="356"/>
      <c r="R25" s="369" t="s">
        <v>307</v>
      </c>
      <c r="S25" s="370"/>
      <c r="T25" s="370"/>
      <c r="U25" s="370"/>
      <c r="V25" s="193"/>
      <c r="W25" s="193"/>
      <c r="X25" s="193"/>
      <c r="Y25" s="193"/>
      <c r="Z25" s="193"/>
      <c r="AA25" s="193"/>
      <c r="AB25" s="193"/>
      <c r="AC25" s="193"/>
      <c r="AD25" s="193"/>
      <c r="AE25" s="193"/>
      <c r="AF25" s="193"/>
      <c r="AG25" s="193"/>
      <c r="AH25" s="193"/>
      <c r="AI25" s="193"/>
      <c r="AJ25" s="194"/>
      <c r="AM25" s="42" t="s">
        <v>52</v>
      </c>
      <c r="AN25" s="177" t="str">
        <f>IF(F11=1,IF(AN17&lt;0,AN22+AN17*5,AN22),"")</f>
        <v/>
      </c>
      <c r="AO25" s="5"/>
      <c r="AP25" s="361"/>
      <c r="AQ25" s="327"/>
      <c r="AR25" s="150" t="s">
        <v>221</v>
      </c>
      <c r="AS25" s="55" t="str">
        <f>IF(F11=1,IF(AN22&gt;=0,"",IF(AND(-AN22/O11&gt;=1/2,-AN22/O11&lt;3/4),"○","")),"")</f>
        <v/>
      </c>
      <c r="AT25" s="23" t="s">
        <v>28</v>
      </c>
      <c r="AU25" s="24" t="s">
        <v>28</v>
      </c>
      <c r="AV25" s="24" t="s">
        <v>28</v>
      </c>
      <c r="AW25" s="25" t="s">
        <v>29</v>
      </c>
      <c r="AX25" s="26" t="s">
        <v>30</v>
      </c>
      <c r="AY25" s="24" t="s">
        <v>31</v>
      </c>
      <c r="AZ25" s="24" t="s">
        <v>31</v>
      </c>
      <c r="BA25" s="24" t="s">
        <v>31</v>
      </c>
      <c r="BB25" s="25" t="s">
        <v>31</v>
      </c>
      <c r="BC25"/>
      <c r="BD25"/>
      <c r="BE25"/>
      <c r="BF25"/>
      <c r="BG25"/>
      <c r="BH25" s="42" t="s">
        <v>111</v>
      </c>
      <c r="BI25" s="177" t="str">
        <f>IF(F11=2,IF(BI23-BI19*10&lt;0,"0",BI23-BI19*10),"")</f>
        <v/>
      </c>
      <c r="BJ25"/>
      <c r="BK25" s="319"/>
      <c r="BL25" s="321"/>
      <c r="BM25" s="150" t="s">
        <v>222</v>
      </c>
      <c r="BN25" s="55" t="str">
        <f>IF(F11=2,IF(BI22&gt;=0,"",IF(AND(-BI22/O11&gt;=3/4,-BI21/O11&lt;1),"○","")),"")</f>
        <v/>
      </c>
      <c r="BO25" s="23" t="s">
        <v>28</v>
      </c>
      <c r="BP25" s="24" t="s">
        <v>28</v>
      </c>
      <c r="BQ25" s="24" t="s">
        <v>29</v>
      </c>
      <c r="BR25" s="27" t="s">
        <v>30</v>
      </c>
      <c r="BS25" s="26" t="s">
        <v>30</v>
      </c>
      <c r="BT25" s="16" t="s">
        <v>31</v>
      </c>
      <c r="BU25" s="24" t="s">
        <v>31</v>
      </c>
      <c r="BV25" s="24" t="s">
        <v>31</v>
      </c>
      <c r="BW25" s="24" t="s">
        <v>31</v>
      </c>
      <c r="BX25" s="25" t="s">
        <v>31</v>
      </c>
      <c r="BY25" s="24"/>
      <c r="BZ25" s="24"/>
      <c r="CA25" s="24"/>
      <c r="CB25" s="24"/>
      <c r="CC25" s="24"/>
      <c r="CD25" s="24"/>
      <c r="CE25" s="117"/>
      <c r="CF25" s="118"/>
      <c r="CG25"/>
      <c r="CH25"/>
      <c r="CI25"/>
      <c r="CJ25"/>
      <c r="CK25"/>
      <c r="CL25"/>
      <c r="CM25"/>
      <c r="CN25"/>
      <c r="CO25"/>
      <c r="CP25"/>
      <c r="CQ25"/>
      <c r="CR25"/>
      <c r="CS25"/>
      <c r="CT25"/>
      <c r="CU25"/>
      <c r="CV25"/>
    </row>
    <row r="26" spans="2:100" ht="38.25" customHeight="1" thickBot="1">
      <c r="B26" s="147" t="s">
        <v>216</v>
      </c>
      <c r="R26" s="333"/>
      <c r="S26" s="334"/>
      <c r="T26" s="334"/>
      <c r="U26" s="334"/>
      <c r="V26" s="334"/>
      <c r="W26" s="334"/>
      <c r="X26" s="334"/>
      <c r="Y26" s="334"/>
      <c r="Z26" s="334"/>
      <c r="AA26" s="334"/>
      <c r="AB26" s="334"/>
      <c r="AC26" s="334"/>
      <c r="AD26" s="334"/>
      <c r="AE26" s="334"/>
      <c r="AF26" s="334"/>
      <c r="AG26" s="334"/>
      <c r="AH26" s="334"/>
      <c r="AI26" s="334"/>
      <c r="AJ26" s="335"/>
      <c r="AM26" s="42" t="s">
        <v>53</v>
      </c>
      <c r="AN26" s="177" t="str">
        <f>IF(F11=1,IF(AN23-AN19*5&lt;0,"0",AN23-AN19*5),"")</f>
        <v/>
      </c>
      <c r="AO26" s="4"/>
      <c r="AP26" s="361"/>
      <c r="AQ26" s="327"/>
      <c r="AR26" s="150" t="s">
        <v>224</v>
      </c>
      <c r="AS26" s="55" t="str">
        <f>IF(F11=1,IF(AN22&gt;=0,"",IF(AND(-AN22/O11&gt;=3/4,-AN22/O11&lt;1),"○","")),"")</f>
        <v/>
      </c>
      <c r="AT26" s="23" t="s">
        <v>28</v>
      </c>
      <c r="AU26" s="24" t="s">
        <v>28</v>
      </c>
      <c r="AV26" s="24" t="s">
        <v>29</v>
      </c>
      <c r="AW26" s="27" t="s">
        <v>30</v>
      </c>
      <c r="AX26" s="24" t="s">
        <v>31</v>
      </c>
      <c r="AY26" s="24" t="s">
        <v>31</v>
      </c>
      <c r="AZ26" s="24" t="s">
        <v>31</v>
      </c>
      <c r="BA26" s="24" t="s">
        <v>31</v>
      </c>
      <c r="BB26" s="25" t="s">
        <v>31</v>
      </c>
      <c r="BC26"/>
      <c r="BD26"/>
      <c r="BE26"/>
      <c r="BF26"/>
      <c r="BG26"/>
      <c r="BH26" s="64" t="s">
        <v>112</v>
      </c>
      <c r="BI26" s="179" t="str">
        <f>IF(F11=2,BI25*O11/BI23,"")</f>
        <v/>
      </c>
      <c r="BJ26"/>
      <c r="BK26" s="319"/>
      <c r="BL26" s="322"/>
      <c r="BM26" s="151" t="s">
        <v>217</v>
      </c>
      <c r="BN26" s="56" t="str">
        <f>IF(F11=2,IF(BI22&gt;=0,"",IF(-BI22/O11&gt;=1,"○","")),"")</f>
        <v/>
      </c>
      <c r="BO26" s="28" t="s">
        <v>28</v>
      </c>
      <c r="BP26" s="29" t="s">
        <v>29</v>
      </c>
      <c r="BQ26" s="31" t="s">
        <v>30</v>
      </c>
      <c r="BR26" s="30" t="s">
        <v>30</v>
      </c>
      <c r="BS26" s="29" t="s">
        <v>30</v>
      </c>
      <c r="BT26" s="29" t="s">
        <v>31</v>
      </c>
      <c r="BU26" s="29" t="s">
        <v>31</v>
      </c>
      <c r="BV26" s="29" t="s">
        <v>31</v>
      </c>
      <c r="BW26" s="29" t="s">
        <v>31</v>
      </c>
      <c r="BX26" s="30" t="s">
        <v>31</v>
      </c>
      <c r="BY26" s="24"/>
      <c r="BZ26" s="24"/>
      <c r="CA26" s="24"/>
      <c r="CB26" s="24"/>
      <c r="CC26" s="24"/>
      <c r="CD26" s="24"/>
      <c r="CE26" s="117"/>
      <c r="CF26" s="118"/>
      <c r="CG26"/>
      <c r="CH26"/>
      <c r="CI26"/>
      <c r="CJ26"/>
      <c r="CK26"/>
      <c r="CL26"/>
      <c r="CM26"/>
      <c r="CN26"/>
      <c r="CO26"/>
      <c r="CP26"/>
      <c r="CQ26"/>
      <c r="CR26"/>
      <c r="CS26"/>
      <c r="CT26"/>
      <c r="CU26"/>
      <c r="CV26"/>
    </row>
    <row r="27" spans="2:100" ht="38.25" customHeight="1" thickBot="1">
      <c r="B27" s="267"/>
      <c r="C27" s="268"/>
      <c r="D27" s="268"/>
      <c r="E27" s="268"/>
      <c r="F27" s="268"/>
      <c r="G27" s="268"/>
      <c r="H27" s="268"/>
      <c r="I27" s="268"/>
      <c r="J27" s="268"/>
      <c r="K27" s="268"/>
      <c r="L27" s="268"/>
      <c r="M27" s="268"/>
      <c r="N27" s="268"/>
      <c r="O27" s="269"/>
      <c r="R27" s="333"/>
      <c r="S27" s="334"/>
      <c r="T27" s="334"/>
      <c r="U27" s="334"/>
      <c r="V27" s="334"/>
      <c r="W27" s="334"/>
      <c r="X27" s="334"/>
      <c r="Y27" s="334"/>
      <c r="Z27" s="334"/>
      <c r="AA27" s="334"/>
      <c r="AB27" s="334"/>
      <c r="AC27" s="334"/>
      <c r="AD27" s="334"/>
      <c r="AE27" s="334"/>
      <c r="AF27" s="334"/>
      <c r="AG27" s="334"/>
      <c r="AH27" s="334"/>
      <c r="AI27" s="334"/>
      <c r="AJ27" s="335"/>
      <c r="AM27" s="43" t="s">
        <v>54</v>
      </c>
      <c r="AN27" s="178" t="str">
        <f>IF(F11=1,AN26*O11/AN23,"")</f>
        <v/>
      </c>
      <c r="AO27"/>
      <c r="AP27" s="362"/>
      <c r="AQ27" s="328"/>
      <c r="AR27" s="153" t="s">
        <v>217</v>
      </c>
      <c r="AS27" s="56" t="str">
        <f>IF(F11=1,IF(AN22&gt;=0,"",IF(-AN22/O11&gt;=1,"○","")),"")</f>
        <v/>
      </c>
      <c r="AT27" s="28" t="s">
        <v>28</v>
      </c>
      <c r="AU27" s="29" t="s">
        <v>29</v>
      </c>
      <c r="AV27" s="31" t="s">
        <v>30</v>
      </c>
      <c r="AW27" s="30" t="s">
        <v>31</v>
      </c>
      <c r="AX27" s="29" t="s">
        <v>31</v>
      </c>
      <c r="AY27" s="29" t="s">
        <v>31</v>
      </c>
      <c r="AZ27" s="29" t="s">
        <v>31</v>
      </c>
      <c r="BA27" s="29" t="s">
        <v>31</v>
      </c>
      <c r="BB27" s="30" t="s">
        <v>31</v>
      </c>
      <c r="BC27"/>
      <c r="BD27"/>
      <c r="BE27"/>
      <c r="BF27"/>
      <c r="BG27"/>
      <c r="BH27" s="43" t="s">
        <v>62</v>
      </c>
      <c r="BI27" s="178" t="str">
        <f>IF(F11=2,IF(AND(BI22&gt;=0,BI17&lt;0,BI19&gt;0),IF(BI23/BI19&lt;=BI22/-BI17,"○","×"),""),"")</f>
        <v/>
      </c>
      <c r="BJ27"/>
      <c r="BK27"/>
      <c r="BL27"/>
      <c r="BM27" s="50" t="s">
        <v>34</v>
      </c>
      <c r="BN27" s="51" t="str">
        <f>IF(ISERROR(ROW(IF(BN16="○",BN16,""))),"",ROW(IF(BN16="○",BN16,"")))</f>
        <v/>
      </c>
      <c r="BO27"/>
      <c r="BP27"/>
      <c r="BQ27"/>
      <c r="BR27"/>
      <c r="BS27"/>
      <c r="BT27"/>
      <c r="BU27"/>
      <c r="BV27"/>
      <c r="BW27"/>
      <c r="BX27"/>
      <c r="BY27"/>
      <c r="BZ27"/>
      <c r="CA27"/>
      <c r="CB27"/>
      <c r="CC27"/>
      <c r="CD27"/>
      <c r="CE27" s="117"/>
      <c r="CF27" s="118"/>
      <c r="CG27"/>
      <c r="CH27"/>
      <c r="CI27"/>
      <c r="CJ27"/>
      <c r="CK27"/>
      <c r="CL27"/>
      <c r="CM27"/>
      <c r="CN27"/>
      <c r="CO27"/>
      <c r="CP27"/>
      <c r="CQ27"/>
      <c r="CR27"/>
      <c r="CS27"/>
      <c r="CT27"/>
      <c r="CU27"/>
      <c r="CV27"/>
    </row>
    <row r="28" spans="2:100" ht="38.25" customHeight="1" thickBot="1">
      <c r="B28" s="147" t="s">
        <v>210</v>
      </c>
      <c r="R28" s="333"/>
      <c r="S28" s="334"/>
      <c r="T28" s="334"/>
      <c r="U28" s="334"/>
      <c r="V28" s="334"/>
      <c r="W28" s="334"/>
      <c r="X28" s="334"/>
      <c r="Y28" s="334"/>
      <c r="Z28" s="334"/>
      <c r="AA28" s="334"/>
      <c r="AB28" s="334"/>
      <c r="AC28" s="334"/>
      <c r="AD28" s="334"/>
      <c r="AE28" s="334"/>
      <c r="AF28" s="334"/>
      <c r="AG28" s="334"/>
      <c r="AH28" s="334"/>
      <c r="AI28" s="334"/>
      <c r="AJ28" s="335"/>
      <c r="AM28"/>
      <c r="AN28" s="3"/>
      <c r="AO28"/>
      <c r="AP28"/>
      <c r="AQ28"/>
      <c r="AR28" s="50" t="s">
        <v>34</v>
      </c>
      <c r="AS28" s="51" t="str">
        <f>IF(ISERROR(ROW(IF(AS16="○",AS16,IF(AS17="○",AS17,"")))),"",ROW(IF(AS16="○",AS16,IF(AS17="○",AS17,""))))</f>
        <v/>
      </c>
      <c r="AT28"/>
      <c r="AU28"/>
      <c r="AV28"/>
      <c r="AW28"/>
      <c r="AX28"/>
      <c r="AY28"/>
      <c r="AZ28"/>
      <c r="BA28"/>
      <c r="BB28"/>
      <c r="BC28"/>
      <c r="BD28"/>
      <c r="BE28"/>
      <c r="BF28"/>
      <c r="BG28"/>
      <c r="BH28"/>
      <c r="BI28"/>
      <c r="BJ28"/>
      <c r="BK28"/>
      <c r="BL28"/>
      <c r="BM28"/>
      <c r="BN28" s="51" t="str">
        <f>IF(ISERROR(ROW(IF(BN17="○",BN17,IF(BN18="○",BN18,IF(BN19="○",BN19,IF(BN20="○",BN20,IF(BN21="○",BN21,""))))))),"",ROW(IF(BN17="○",BN17,IF(BN18="○",BN18,IF(BN19="○",BN19,IF(BN20="○",BN20,IF(BN21="○",BN21,"")))))))</f>
        <v/>
      </c>
      <c r="BO28"/>
      <c r="BP28"/>
      <c r="BQ28"/>
      <c r="BR28"/>
      <c r="BS28"/>
      <c r="BT28"/>
      <c r="BU28"/>
      <c r="BV28"/>
      <c r="BW28"/>
      <c r="BX28"/>
      <c r="BY28"/>
      <c r="BZ28"/>
      <c r="CA28"/>
      <c r="CB28"/>
      <c r="CC28"/>
      <c r="CD28"/>
      <c r="CE28"/>
      <c r="CF28"/>
      <c r="CG28"/>
      <c r="CH28"/>
      <c r="CI28"/>
      <c r="CJ28"/>
      <c r="CK28"/>
      <c r="CL28"/>
      <c r="CM28"/>
      <c r="CN28"/>
      <c r="CO28"/>
      <c r="CP28"/>
      <c r="CQ28"/>
      <c r="CR28"/>
      <c r="CS28"/>
      <c r="CT28"/>
      <c r="CU28"/>
      <c r="CV28"/>
    </row>
    <row r="29" spans="2:100" ht="38.25" customHeight="1">
      <c r="B29" s="351"/>
      <c r="C29" s="352"/>
      <c r="D29" s="352"/>
      <c r="E29" s="352"/>
      <c r="F29" s="352"/>
      <c r="G29" s="352"/>
      <c r="H29" s="352"/>
      <c r="I29" s="352"/>
      <c r="J29" s="352"/>
      <c r="K29" s="352"/>
      <c r="L29" s="352"/>
      <c r="M29" s="352"/>
      <c r="N29" s="352"/>
      <c r="O29" s="353"/>
      <c r="R29" s="333"/>
      <c r="S29" s="334"/>
      <c r="T29" s="334"/>
      <c r="U29" s="334"/>
      <c r="V29" s="334"/>
      <c r="W29" s="334"/>
      <c r="X29" s="334"/>
      <c r="Y29" s="334"/>
      <c r="Z29" s="334"/>
      <c r="AA29" s="334"/>
      <c r="AB29" s="334"/>
      <c r="AC29" s="334"/>
      <c r="AD29" s="334"/>
      <c r="AE29" s="334"/>
      <c r="AF29" s="334"/>
      <c r="AG29" s="334"/>
      <c r="AH29" s="334"/>
      <c r="AI29" s="334"/>
      <c r="AJ29" s="335"/>
      <c r="AM29" s="218" t="s">
        <v>72</v>
      </c>
      <c r="AN29" s="219" t="s">
        <v>55</v>
      </c>
      <c r="AO29"/>
      <c r="AP29" s="168"/>
      <c r="AQ29"/>
      <c r="AR29"/>
      <c r="AS29" s="51" t="str">
        <f>IF(ISERROR(ROW(IF(AS18="○",AS18,IF(AS19="○",AS19,IF(AS20="○",AS20,IF(AS21="○",AS21,IF(AS22="○",AS22,""))))))),"",ROW(IF(AS18="○",AS18,IF(AS19="○",AS19,IF(AS20="○",AS20,IF(AS21="○",AS21,IF(AS22="○",AS22,"")))))))</f>
        <v/>
      </c>
      <c r="AT29"/>
      <c r="AU29"/>
      <c r="AV29"/>
      <c r="AW29"/>
      <c r="AX29"/>
      <c r="AY29"/>
      <c r="AZ29" s="34"/>
      <c r="BA29" s="34"/>
      <c r="BB29" s="44"/>
      <c r="BC29"/>
      <c r="BD29"/>
      <c r="BE29"/>
      <c r="BF29"/>
      <c r="BG29"/>
      <c r="BH29" s="218" t="s">
        <v>72</v>
      </c>
      <c r="BI29" s="219" t="s">
        <v>55</v>
      </c>
      <c r="BJ29"/>
      <c r="BK29"/>
      <c r="BL29"/>
      <c r="BN29" s="51" t="str">
        <f>IF(ISERROR(ROW(IF(BN22="○",BN22,IF(BN23="○",BN23,IF(BN24="○",BN24,IF(BN25="○",BN25,IF(BN26="○",BN26,""))))))),"",ROW(IF(BN22="○",BN22,IF(BN23="○",BN23,IF(BN24="○",BN24,IF(BN25="○",BN25,IF(BN26="○",BN26,"")))))))</f>
        <v/>
      </c>
      <c r="BO29"/>
      <c r="BP29"/>
      <c r="BQ29"/>
      <c r="BR29"/>
      <c r="BS29"/>
      <c r="BT29"/>
      <c r="BU29"/>
      <c r="BV29"/>
      <c r="BW29"/>
      <c r="BX29"/>
      <c r="BY29"/>
      <c r="BZ29"/>
      <c r="CA29"/>
      <c r="CB29"/>
      <c r="CC29"/>
      <c r="CD29"/>
      <c r="CE29" s="218" t="s">
        <v>72</v>
      </c>
      <c r="CF29" s="219" t="s">
        <v>55</v>
      </c>
      <c r="CG29"/>
      <c r="CH29"/>
      <c r="CI29"/>
      <c r="CJ29"/>
      <c r="CK29"/>
      <c r="CL29"/>
      <c r="CM29"/>
      <c r="CN29"/>
      <c r="CO29"/>
      <c r="CP29"/>
      <c r="CQ29"/>
      <c r="CR29"/>
      <c r="CS29"/>
      <c r="CT29"/>
      <c r="CU29"/>
      <c r="CV29"/>
    </row>
    <row r="30" spans="2:100" ht="38.25" customHeight="1">
      <c r="B30" s="357"/>
      <c r="C30" s="358"/>
      <c r="D30" s="358"/>
      <c r="E30" s="358"/>
      <c r="F30" s="358"/>
      <c r="G30" s="358"/>
      <c r="H30" s="358"/>
      <c r="I30" s="358"/>
      <c r="J30" s="358"/>
      <c r="K30" s="358"/>
      <c r="L30" s="358"/>
      <c r="M30" s="358"/>
      <c r="N30" s="358"/>
      <c r="O30" s="359"/>
      <c r="R30" s="333"/>
      <c r="S30" s="334"/>
      <c r="T30" s="334"/>
      <c r="U30" s="334"/>
      <c r="V30" s="334"/>
      <c r="W30" s="334"/>
      <c r="X30" s="334"/>
      <c r="Y30" s="334"/>
      <c r="Z30" s="334"/>
      <c r="AA30" s="334"/>
      <c r="AB30" s="334"/>
      <c r="AC30" s="334"/>
      <c r="AD30" s="334"/>
      <c r="AE30" s="334"/>
      <c r="AF30" s="334"/>
      <c r="AG30" s="334"/>
      <c r="AH30" s="334"/>
      <c r="AI30" s="334"/>
      <c r="AJ30" s="335"/>
      <c r="AL30" s="180" t="str">
        <f ca="1">IF(AN30="A",1,IF(AN30="B",2,IF(AN30="C",3,IF(AN30="D",4,IF(AN30="E",5,"")))))</f>
        <v/>
      </c>
      <c r="AM30" s="45" t="s">
        <v>89</v>
      </c>
      <c r="AN30" s="63" t="str">
        <f ca="1">IF(F11=1,INDIRECT(ADDRESS(AS31,BE15)),"")</f>
        <v/>
      </c>
      <c r="AO30"/>
      <c r="AP30"/>
      <c r="AQ30"/>
      <c r="AR30"/>
      <c r="AS30" s="51" t="str">
        <f>IF(ISERROR(ROW(IF(AS23="○",AS23,IF(AS24="○",AS24,IF(AS25="○",AS25,IF(AS26="○",AS26,IF(AS27="○",AS27,""))))))),"",ROW(IF(AS23="○",AS23,IF(AS24="○",AS24,IF(AS25="○",AS25,IF(AS26="○",AS26,IF(AS27="○",AS27,"")))))))</f>
        <v/>
      </c>
      <c r="AT30"/>
      <c r="AU30"/>
      <c r="AV30"/>
      <c r="AW30"/>
      <c r="AX30"/>
      <c r="AY30"/>
      <c r="AZ30" s="39"/>
      <c r="BA30" s="39"/>
      <c r="BB30" s="34"/>
      <c r="BC30"/>
      <c r="BD30"/>
      <c r="BE30"/>
      <c r="BF30"/>
      <c r="BG30" s="180" t="str">
        <f ca="1">IF(BI30="A",1,IF(BI30="B",2,IF(BI30="C",3,IF(BI30="D",4,IF(BI30="E",5,"")))))</f>
        <v/>
      </c>
      <c r="BH30" s="45" t="s">
        <v>89</v>
      </c>
      <c r="BI30" s="63" t="str">
        <f ca="1">IF(F11=2,INDIRECT(ADDRESS(BN30,CB15)),"")</f>
        <v/>
      </c>
      <c r="BJ30"/>
      <c r="BK30"/>
      <c r="BL30"/>
      <c r="BM30" s="115" t="s">
        <v>60</v>
      </c>
      <c r="BN30" s="51" t="str">
        <f>IF(F11=2,SUM(BN27:BN29),"")</f>
        <v/>
      </c>
      <c r="BO30"/>
      <c r="BP30"/>
      <c r="BQ30"/>
      <c r="BR30"/>
      <c r="BS30"/>
      <c r="BT30"/>
      <c r="BU30"/>
      <c r="BV30"/>
      <c r="BW30"/>
      <c r="BX30"/>
      <c r="BY30"/>
      <c r="BZ30"/>
      <c r="CA30"/>
      <c r="CB30"/>
      <c r="CC30"/>
      <c r="CD30" s="180" t="str">
        <f ca="1">IF(CF30="A",1,IF(CF30="B",2,IF(CF30="C",3,IF(CF30="D",4,IF(CF30="E",5,"")))))</f>
        <v/>
      </c>
      <c r="CE30" s="45" t="s">
        <v>89</v>
      </c>
      <c r="CF30" s="63" t="str">
        <f ca="1">IF(F11=3,INDIRECT(ADDRESS(CK24,CT15)),"")</f>
        <v/>
      </c>
      <c r="CG30"/>
      <c r="CH30"/>
      <c r="CI30"/>
      <c r="CJ30"/>
      <c r="CK30"/>
      <c r="CL30"/>
      <c r="CM30"/>
      <c r="CN30"/>
      <c r="CO30"/>
      <c r="CP30"/>
      <c r="CQ30"/>
      <c r="CR30"/>
      <c r="CS30"/>
      <c r="CT30"/>
      <c r="CU30"/>
      <c r="CV30"/>
    </row>
    <row r="31" spans="2:100" ht="38.25" customHeight="1">
      <c r="B31" s="357"/>
      <c r="C31" s="358"/>
      <c r="D31" s="358"/>
      <c r="E31" s="358"/>
      <c r="F31" s="358"/>
      <c r="G31" s="358"/>
      <c r="H31" s="358"/>
      <c r="I31" s="358"/>
      <c r="J31" s="358"/>
      <c r="K31" s="358"/>
      <c r="L31" s="358"/>
      <c r="M31" s="358"/>
      <c r="N31" s="358"/>
      <c r="O31" s="359"/>
      <c r="R31" s="333"/>
      <c r="S31" s="334"/>
      <c r="T31" s="334"/>
      <c r="U31" s="334"/>
      <c r="V31" s="334"/>
      <c r="W31" s="334"/>
      <c r="X31" s="334"/>
      <c r="Y31" s="334"/>
      <c r="Z31" s="334"/>
      <c r="AA31" s="334"/>
      <c r="AB31" s="334"/>
      <c r="AC31" s="334"/>
      <c r="AD31" s="334"/>
      <c r="AE31" s="334"/>
      <c r="AF31" s="334"/>
      <c r="AG31" s="334"/>
      <c r="AH31" s="334"/>
      <c r="AI31" s="334"/>
      <c r="AJ31" s="335"/>
      <c r="AL31" s="180" t="str">
        <f>IF(AN31="A",1,IF(AN31="B",2,IF(AN31="C",3,IF(AN31="D",4,IF(AN31="E",5,"")))))</f>
        <v/>
      </c>
      <c r="AM31" s="45" t="s">
        <v>90</v>
      </c>
      <c r="AN31" s="63" t="str">
        <f>IF(AT37=1,"A",IF(AT37=2,"B",IF(AT37=3,"C",IF(AT37=4,"D",IF(AT37=5,"E","")))))</f>
        <v/>
      </c>
      <c r="AO31"/>
      <c r="AP31"/>
      <c r="AQ31"/>
      <c r="AR31" s="52" t="s">
        <v>60</v>
      </c>
      <c r="AS31" s="51" t="str">
        <f>IF(F11=1,SUM(AS28:AS30),"")</f>
        <v/>
      </c>
      <c r="AT31"/>
      <c r="AU31"/>
      <c r="AV31"/>
      <c r="AW31"/>
      <c r="AX31"/>
      <c r="AY31"/>
      <c r="AZ31" s="40"/>
      <c r="BA31" s="40"/>
      <c r="BB31" s="34"/>
      <c r="BC31"/>
      <c r="BD31"/>
      <c r="BE31"/>
      <c r="BF31"/>
      <c r="BG31" s="180" t="str">
        <f>IF(BI31="A",1,IF(BI31="B",2,IF(BI31="C",3,IF(BI31="D",4,IF(BI31="E",5,"")))))</f>
        <v/>
      </c>
      <c r="BH31" s="45" t="s">
        <v>90</v>
      </c>
      <c r="BI31" s="63" t="str">
        <f>IF(BO37=1,"A",IF(BO37=2,"B",IF(BO37=3,"C",IF(BO37=4,"D",IF(BO37=5,"E","")))))</f>
        <v/>
      </c>
      <c r="BJ31"/>
      <c r="BK31"/>
      <c r="BL31"/>
      <c r="BM31"/>
      <c r="BN31"/>
      <c r="BO31"/>
      <c r="BP31"/>
      <c r="BQ31"/>
      <c r="BR31"/>
      <c r="BS31"/>
      <c r="BT31"/>
      <c r="BU31"/>
      <c r="BV31"/>
      <c r="BW31"/>
      <c r="BX31"/>
      <c r="BY31"/>
      <c r="BZ31"/>
      <c r="CA31"/>
      <c r="CB31"/>
      <c r="CC31"/>
      <c r="CD31" s="180" t="str">
        <f>IF(CF31="A",1,IF(CF31="B",2,IF(CF31="C",3,IF(CF31="D",4,IF(CF31="E",5,"")))))</f>
        <v/>
      </c>
      <c r="CE31" s="45" t="s">
        <v>90</v>
      </c>
      <c r="CF31" s="63" t="str">
        <f>IF(CL37=1,"A",IF(CL37=2,"B",IF(CL37=3,"C",IF(CL37=4,"D",IF(CL37=5,"E","")))))</f>
        <v/>
      </c>
      <c r="CG31"/>
      <c r="CH31"/>
      <c r="CI31"/>
      <c r="CJ31"/>
      <c r="CK31"/>
      <c r="CL31"/>
      <c r="CM31"/>
      <c r="CN31"/>
      <c r="CO31"/>
      <c r="CP31"/>
      <c r="CQ31"/>
      <c r="CR31"/>
      <c r="CS31"/>
      <c r="CT31"/>
      <c r="CU31"/>
      <c r="CV31"/>
    </row>
    <row r="32" spans="2:100" ht="38.25" customHeight="1" thickBot="1">
      <c r="B32" s="357"/>
      <c r="C32" s="358"/>
      <c r="D32" s="358"/>
      <c r="E32" s="358"/>
      <c r="F32" s="358"/>
      <c r="G32" s="358"/>
      <c r="H32" s="358"/>
      <c r="I32" s="358"/>
      <c r="J32" s="358"/>
      <c r="K32" s="358"/>
      <c r="L32" s="358"/>
      <c r="M32" s="358"/>
      <c r="N32" s="358"/>
      <c r="O32" s="359"/>
      <c r="R32" s="333"/>
      <c r="S32" s="334"/>
      <c r="T32" s="334"/>
      <c r="U32" s="334"/>
      <c r="V32" s="334"/>
      <c r="W32" s="334"/>
      <c r="X32" s="334"/>
      <c r="Y32" s="334"/>
      <c r="Z32" s="334"/>
      <c r="AA32" s="334"/>
      <c r="AB32" s="334"/>
      <c r="AC32" s="334"/>
      <c r="AD32" s="334"/>
      <c r="AE32" s="334"/>
      <c r="AF32" s="334"/>
      <c r="AG32" s="334"/>
      <c r="AH32" s="334"/>
      <c r="AI32" s="334"/>
      <c r="AJ32" s="335"/>
      <c r="AM32" s="49" t="s">
        <v>91</v>
      </c>
      <c r="AN32" s="75"/>
      <c r="AO32"/>
      <c r="AP32" t="s">
        <v>269</v>
      </c>
      <c r="AQ32"/>
      <c r="AR32" s="8"/>
      <c r="AS32"/>
      <c r="AT32"/>
      <c r="AU32"/>
      <c r="AV32" s="7"/>
      <c r="AW32"/>
      <c r="AX32"/>
      <c r="AY32"/>
      <c r="AZ32" s="13"/>
      <c r="BA32" s="13"/>
      <c r="BB32" s="34"/>
      <c r="BC32"/>
      <c r="BD32"/>
      <c r="BE32"/>
      <c r="BF32"/>
      <c r="BG32"/>
      <c r="BH32" s="49" t="s">
        <v>91</v>
      </c>
      <c r="BI32" s="75"/>
      <c r="BJ32"/>
      <c r="BK32" t="s">
        <v>269</v>
      </c>
      <c r="BL32"/>
      <c r="BM32"/>
      <c r="BN32"/>
      <c r="BO32"/>
      <c r="BP32"/>
      <c r="BQ32"/>
      <c r="BR32"/>
      <c r="BS32"/>
      <c r="BT32"/>
      <c r="BU32"/>
      <c r="BV32"/>
      <c r="BW32"/>
      <c r="BX32"/>
      <c r="BY32"/>
      <c r="BZ32"/>
      <c r="CA32"/>
      <c r="CB32"/>
      <c r="CC32"/>
      <c r="CD32"/>
      <c r="CE32" s="49" t="s">
        <v>91</v>
      </c>
      <c r="CF32" s="75"/>
      <c r="CG32"/>
      <c r="CH32" t="s">
        <v>269</v>
      </c>
      <c r="CI32"/>
      <c r="CJ32"/>
      <c r="CK32"/>
      <c r="CL32"/>
      <c r="CM32"/>
      <c r="CN32"/>
      <c r="CO32"/>
      <c r="CP32"/>
      <c r="CQ32"/>
      <c r="CR32"/>
      <c r="CS32"/>
      <c r="CT32"/>
      <c r="CU32"/>
      <c r="CV32"/>
    </row>
    <row r="33" spans="2:100" ht="38.25" customHeight="1" thickTop="1" thickBot="1">
      <c r="B33" s="357"/>
      <c r="C33" s="358"/>
      <c r="D33" s="358"/>
      <c r="E33" s="358"/>
      <c r="F33" s="358"/>
      <c r="G33" s="358"/>
      <c r="H33" s="358"/>
      <c r="I33" s="358"/>
      <c r="J33" s="358"/>
      <c r="K33" s="358"/>
      <c r="L33" s="358"/>
      <c r="M33" s="358"/>
      <c r="N33" s="358"/>
      <c r="O33" s="359"/>
      <c r="R33" s="333"/>
      <c r="S33" s="334"/>
      <c r="T33" s="334"/>
      <c r="U33" s="334"/>
      <c r="V33" s="334"/>
      <c r="W33" s="334"/>
      <c r="X33" s="334"/>
      <c r="Y33" s="334"/>
      <c r="Z33" s="334"/>
      <c r="AA33" s="334"/>
      <c r="AB33" s="334"/>
      <c r="AC33" s="334"/>
      <c r="AD33" s="334"/>
      <c r="AE33" s="334"/>
      <c r="AF33" s="334"/>
      <c r="AG33" s="334"/>
      <c r="AH33" s="334"/>
      <c r="AI33" s="334"/>
      <c r="AJ33" s="335"/>
      <c r="AL33" s="180" t="str">
        <f>IF(F11=1,IF(AN32="",MAX(AL30,AL31),""),"")</f>
        <v/>
      </c>
      <c r="AM33" s="76" t="s">
        <v>67</v>
      </c>
      <c r="AN33" s="181" t="str">
        <f>IF(AL33=1,"A",IF(AL33=2,"B",IF(AL33=3,"C",IF(AL33=4,"D",IF(AL33=5,"E","")))))</f>
        <v/>
      </c>
      <c r="AO33" s="311" t="str">
        <f>IF(AN32="","","←関数を消去の上、最終評価を手入力して下さい")</f>
        <v/>
      </c>
      <c r="AP33" s="312"/>
      <c r="AQ33" s="312"/>
      <c r="AR33" s="65" t="s">
        <v>63</v>
      </c>
      <c r="AS33" s="66"/>
      <c r="AT33" s="66"/>
      <c r="AU33"/>
      <c r="AV33" s="8"/>
      <c r="AW33"/>
      <c r="AX33"/>
      <c r="AY33"/>
      <c r="AZ33" s="16"/>
      <c r="BA33" s="16"/>
      <c r="BB33" s="34"/>
      <c r="BC33"/>
      <c r="BD33"/>
      <c r="BE33"/>
      <c r="BF33"/>
      <c r="BG33" s="180" t="str">
        <f>IF(F11=2,IF(BI32="",MAX(BG30,BG31),""),"")</f>
        <v/>
      </c>
      <c r="BH33" s="74" t="s">
        <v>67</v>
      </c>
      <c r="BI33" s="181" t="str">
        <f>IF(BG33=1,"A",IF(BG33=2,"B",IF(BG33=3,"C",IF(BG33=4,"D",IF(BG33=5,"E","")))))</f>
        <v/>
      </c>
      <c r="BJ33" s="311" t="str">
        <f>IF(BI32="","","←関数を消去の上、最終評価を手入力して下さい")</f>
        <v/>
      </c>
      <c r="BK33" s="312"/>
      <c r="BL33" s="312"/>
      <c r="BM33" s="65" t="s">
        <v>63</v>
      </c>
      <c r="BN33" s="66"/>
      <c r="BO33" s="66"/>
      <c r="BP33"/>
      <c r="BQ33"/>
      <c r="BR33"/>
      <c r="BS33"/>
      <c r="BT33"/>
      <c r="BU33"/>
      <c r="BV33"/>
      <c r="BW33"/>
      <c r="BX33"/>
      <c r="BY33"/>
      <c r="BZ33"/>
      <c r="CA33"/>
      <c r="CB33"/>
      <c r="CC33"/>
      <c r="CD33" s="180" t="str">
        <f>IF(F11=3,IF(CF32="",MAX(CD30,CD31),""),"")</f>
        <v/>
      </c>
      <c r="CE33" s="74" t="s">
        <v>67</v>
      </c>
      <c r="CF33" s="181" t="str">
        <f>IF(CD33=1,"A",IF(CD33=2,"B",IF(CD33=3,"C",IF(CD33=4,"D",IF(CD33=5,"E","")))))</f>
        <v/>
      </c>
      <c r="CG33" s="311" t="str">
        <f>IF(CF32="","","←関数を消去の上、最終評価を手入力して下さい")</f>
        <v/>
      </c>
      <c r="CH33" s="312"/>
      <c r="CI33" s="312"/>
      <c r="CJ33" s="65" t="s">
        <v>63</v>
      </c>
      <c r="CK33" s="66"/>
      <c r="CL33" s="66"/>
      <c r="CM33"/>
      <c r="CN33"/>
      <c r="CO33"/>
      <c r="CP33"/>
      <c r="CQ33"/>
      <c r="CR33"/>
      <c r="CS33"/>
      <c r="CT33"/>
      <c r="CU33"/>
      <c r="CV33"/>
    </row>
    <row r="34" spans="2:100" ht="38.25" customHeight="1" thickTop="1" thickBot="1">
      <c r="B34" s="354"/>
      <c r="C34" s="355"/>
      <c r="D34" s="355"/>
      <c r="E34" s="355"/>
      <c r="F34" s="355"/>
      <c r="G34" s="355"/>
      <c r="H34" s="355"/>
      <c r="I34" s="355"/>
      <c r="J34" s="355"/>
      <c r="K34" s="355"/>
      <c r="L34" s="355"/>
      <c r="M34" s="355"/>
      <c r="N34" s="355"/>
      <c r="O34" s="356"/>
      <c r="R34" s="336"/>
      <c r="S34" s="337"/>
      <c r="T34" s="337"/>
      <c r="U34" s="337"/>
      <c r="V34" s="337"/>
      <c r="W34" s="337"/>
      <c r="X34" s="337"/>
      <c r="Y34" s="337"/>
      <c r="Z34" s="337"/>
      <c r="AA34" s="337"/>
      <c r="AB34" s="337"/>
      <c r="AC34" s="337"/>
      <c r="AD34" s="337"/>
      <c r="AE34" s="337"/>
      <c r="AF34" s="337"/>
      <c r="AG34" s="337"/>
      <c r="AH34" s="337"/>
      <c r="AI34" s="337"/>
      <c r="AJ34" s="338"/>
      <c r="AM34" s="79" t="s">
        <v>56</v>
      </c>
      <c r="AN34" s="133"/>
      <c r="AO34"/>
      <c r="AP34"/>
      <c r="AQ34"/>
      <c r="AR34" s="68" t="s">
        <v>64</v>
      </c>
      <c r="AS34" s="69" t="str">
        <f>IF(F11=1,IF(OR(AB11=1,AB11=2,AB11=3),"E",""),"")</f>
        <v/>
      </c>
      <c r="AT34" s="70" t="str">
        <f>IF(AS34="E",5,"")</f>
        <v/>
      </c>
      <c r="AU34"/>
      <c r="AV34" s="8"/>
      <c r="AW34"/>
      <c r="AX34"/>
      <c r="AY34"/>
      <c r="AZ34" s="24"/>
      <c r="BA34" s="24"/>
      <c r="BB34" s="34"/>
      <c r="BC34"/>
      <c r="BD34"/>
      <c r="BE34"/>
      <c r="BF34"/>
      <c r="BG34"/>
      <c r="BH34" s="80" t="s">
        <v>56</v>
      </c>
      <c r="BI34" s="133"/>
      <c r="BJ34"/>
      <c r="BK34"/>
      <c r="BL34"/>
      <c r="BM34" s="68" t="s">
        <v>64</v>
      </c>
      <c r="BN34" s="69" t="str">
        <f>IF(F11=2,IF(OR(AB11=1,AB11=2,AB11=3),"E",""),"")</f>
        <v/>
      </c>
      <c r="BO34" s="70" t="str">
        <f>IF(BN34="E",5,"")</f>
        <v/>
      </c>
      <c r="BP34"/>
      <c r="BQ34"/>
      <c r="BR34"/>
      <c r="BS34"/>
      <c r="BT34"/>
      <c r="BU34"/>
      <c r="BV34"/>
      <c r="BW34"/>
      <c r="BX34"/>
      <c r="BY34"/>
      <c r="BZ34"/>
      <c r="CA34"/>
      <c r="CB34"/>
      <c r="CC34"/>
      <c r="CD34"/>
      <c r="CE34" s="80" t="s">
        <v>56</v>
      </c>
      <c r="CF34" s="133"/>
      <c r="CG34"/>
      <c r="CH34"/>
      <c r="CI34"/>
      <c r="CJ34" s="68" t="s">
        <v>64</v>
      </c>
      <c r="CK34" s="69" t="str">
        <f>IF(F11=3,IF(OR(AB11=1,AB11=2,AB11=3),"E",""),"")</f>
        <v/>
      </c>
      <c r="CL34" s="70" t="str">
        <f>IF(CK34="E",5,"")</f>
        <v/>
      </c>
      <c r="CM34"/>
      <c r="CN34"/>
      <c r="CO34"/>
      <c r="CP34"/>
      <c r="CQ34"/>
      <c r="CR34"/>
      <c r="CS34"/>
      <c r="CT34"/>
      <c r="CU34"/>
      <c r="CV34"/>
    </row>
    <row r="35" spans="2:100" ht="24.75" customHeight="1">
      <c r="AM35"/>
      <c r="AN35" s="6"/>
      <c r="AO35"/>
      <c r="AP35" s="9"/>
      <c r="AQ35"/>
      <c r="AR35" s="67" t="s">
        <v>65</v>
      </c>
      <c r="AS35" s="69" t="str">
        <f>IF(F11=1,IF(AC11=1,"A",IF(AC11=2,"B",IF(AC11=3,"C",IF(AC11=4,"D",IF(AC11=5,"E",""))))),"")</f>
        <v/>
      </c>
      <c r="AT35" s="71" t="str">
        <f>IF(AS35="A",1,IF(AS35="B",2,IF(AS35="C",3,IF(AS35="D",4,IF(AS35="E",5,"")))))</f>
        <v/>
      </c>
      <c r="AU35"/>
      <c r="AV35"/>
      <c r="AW35"/>
      <c r="AX35"/>
      <c r="AY35"/>
      <c r="AZ35" s="26"/>
      <c r="BA35" s="26"/>
      <c r="BB35" s="34"/>
      <c r="BC35"/>
      <c r="BD35"/>
      <c r="BE35"/>
      <c r="BF35"/>
      <c r="BG35"/>
      <c r="BH35"/>
      <c r="BI35"/>
      <c r="BJ35"/>
      <c r="BK35"/>
      <c r="BL35"/>
      <c r="BM35" s="67" t="s">
        <v>65</v>
      </c>
      <c r="BN35" s="69" t="str">
        <f>IF(F11=2,IF(AC11=1,"A",IF(AC11=2,"B",IF(AC11=3,"C",IF(AC11=4,"D",IF(AC11=5,"E",""))))),"")</f>
        <v/>
      </c>
      <c r="BO35" s="71" t="str">
        <f>IF(BN35="A",1,IF(BN35="B",2,IF(BN35="C",3,IF(BN35="D",4,IF(BN35="E",5,"")))))</f>
        <v/>
      </c>
      <c r="BP35"/>
      <c r="BQ35"/>
      <c r="BR35"/>
      <c r="BS35"/>
      <c r="BT35"/>
      <c r="BU35"/>
      <c r="BV35"/>
      <c r="BW35"/>
      <c r="BX35"/>
      <c r="BY35"/>
      <c r="BZ35"/>
      <c r="CA35"/>
      <c r="CB35"/>
      <c r="CC35"/>
      <c r="CD35"/>
      <c r="CE35"/>
      <c r="CF35"/>
      <c r="CG35"/>
      <c r="CH35"/>
      <c r="CI35"/>
      <c r="CJ35" s="67" t="s">
        <v>65</v>
      </c>
      <c r="CK35" s="69" t="str">
        <f>IF(F11=3,IF(AC11=1,"A",IF(AC11=2,"B",IF(AC11=3,"C",IF(AC11=4,"D",IF(AC11=5,"E",""))))),"")</f>
        <v/>
      </c>
      <c r="CL35" s="71" t="str">
        <f>IF(CK35="A",1,IF(CK35="B",2,IF(CK35="C",3,IF(CK35="D",4,IF(CK35="E",5,"")))))</f>
        <v/>
      </c>
      <c r="CM35"/>
      <c r="CN35"/>
      <c r="CO35"/>
      <c r="CP35"/>
      <c r="CQ35"/>
      <c r="CR35"/>
      <c r="CS35"/>
      <c r="CT35"/>
      <c r="CU35"/>
      <c r="CV35"/>
    </row>
    <row r="36" spans="2:100" ht="21">
      <c r="AM36"/>
      <c r="AN36" s="78" t="str">
        <f>IF(AN33="A","10％以上で手入力して下さい",IF(AN33="B","30％以上で手入力して下さい",IF(AN33="C","50％以上で手入力して下さい",IF(AN33="D","70％以上で手入力して下さい",IF(AN33="E","90％以上で手入力して下さい","")))))</f>
        <v/>
      </c>
      <c r="AO36"/>
      <c r="AP36" s="10"/>
      <c r="AQ36"/>
      <c r="AR36" s="68" t="s">
        <v>66</v>
      </c>
      <c r="AS36" s="69" t="str">
        <f>IF(F11=1,IF(AD11=1,"A",IF(AD11=2,"B",IF(AD11=3,"C",IF(AD11=4,"D",IF(AD11=5,"E",""))))),"")</f>
        <v/>
      </c>
      <c r="AT36" s="72" t="str">
        <f>IF(AS36="A",1,IF(AS36="B",2,IF(AS36="C",3,IF(AS36="D",4,IF(AS36="E",5,"")))))</f>
        <v/>
      </c>
      <c r="AU36"/>
      <c r="AV36" s="10"/>
      <c r="AW36"/>
      <c r="AX36"/>
      <c r="AY36"/>
      <c r="AZ36" s="24"/>
      <c r="BA36" s="24"/>
      <c r="BB36" s="34"/>
      <c r="BC36"/>
      <c r="BD36"/>
      <c r="BE36"/>
      <c r="BF36"/>
      <c r="BG36"/>
      <c r="BH36"/>
      <c r="BI36" s="78" t="str">
        <f>IF(BI33="A","10％以上で手入力して下さい",IF(BI33="B","30％以上で手入力して下さい",IF(BI33="C","50％以上で手入力して下さい",IF(BI33="D","70％以上で手入力して下さい",IF(BI33="E","90％以上で手入力して下さい","")))))</f>
        <v/>
      </c>
      <c r="BJ36"/>
      <c r="BK36"/>
      <c r="BL36"/>
      <c r="BM36" s="68" t="s">
        <v>66</v>
      </c>
      <c r="BN36" s="69" t="str">
        <f>IF(F11=2,IF(AD11=1,"A",IF(AD11=2,"B",IF(AD11=3,"C",IF(AD11=4,"D",IF(AD11=5,"E",""))))),"")</f>
        <v/>
      </c>
      <c r="BO36" s="72" t="str">
        <f>IF(BN36="A",1,IF(BN36="B",2,IF(BN36="C",3,IF(BN36="D",4,IF(BN36="E",5,"")))))</f>
        <v/>
      </c>
      <c r="BP36"/>
      <c r="BQ36"/>
      <c r="BR36"/>
      <c r="BS36"/>
      <c r="BT36"/>
      <c r="BU36"/>
      <c r="BV36"/>
      <c r="BW36"/>
      <c r="BX36"/>
      <c r="BY36"/>
      <c r="BZ36"/>
      <c r="CA36"/>
      <c r="CB36"/>
      <c r="CC36"/>
      <c r="CD36"/>
      <c r="CE36"/>
      <c r="CF36" s="78" t="str">
        <f>IF(CF33="A","10％以上で手入力して下さい",IF(CF33="B","30％以上で手入力して下さい",IF(CF33="C","50％以上で手入力して下さい",IF(CF33="D","70％以上で手入力して下さい",IF(CF33="E","90％以上で手入力して下さい","")))))</f>
        <v/>
      </c>
      <c r="CG36"/>
      <c r="CH36"/>
      <c r="CI36"/>
      <c r="CJ36" s="68" t="s">
        <v>66</v>
      </c>
      <c r="CK36" s="69" t="str">
        <f>IF(F11=3,IF(AD11=1,"A",IF(AD11=2,"B",IF(AD11=3,"C",IF(AD11=4,"D",IF(AD11=5,"E",""))))),"")</f>
        <v/>
      </c>
      <c r="CL36" s="72" t="str">
        <f>IF(CK36="A",1,IF(CK36="B",2,IF(CK36="C",3,IF(CK36="D",4,IF(CK36="E",5,"")))))</f>
        <v/>
      </c>
      <c r="CM36"/>
      <c r="CN36"/>
      <c r="CO36"/>
      <c r="CP36"/>
      <c r="CQ36"/>
      <c r="CR36"/>
      <c r="CS36"/>
      <c r="CT36"/>
      <c r="CU36"/>
      <c r="CV36"/>
    </row>
    <row r="37" spans="2:100">
      <c r="AM37"/>
      <c r="AN37" s="6"/>
      <c r="AO37"/>
      <c r="AP37" s="10"/>
      <c r="AQ37"/>
      <c r="AR37" s="66"/>
      <c r="AS37" s="66"/>
      <c r="AT37" s="73" t="str">
        <f>IF(AND(AT34="",AT35=""),AT36,IF(AT34="",AT35,AT34))</f>
        <v/>
      </c>
      <c r="AU37"/>
      <c r="AV37" s="10"/>
      <c r="AW37"/>
      <c r="AX37"/>
      <c r="AY37"/>
      <c r="AZ37" s="24"/>
      <c r="BA37" s="24"/>
      <c r="BB37" s="34"/>
      <c r="BC37"/>
      <c r="BD37"/>
      <c r="BE37"/>
      <c r="BF37"/>
      <c r="BG37"/>
      <c r="BH37"/>
      <c r="BI37"/>
      <c r="BJ37"/>
      <c r="BK37"/>
      <c r="BL37"/>
      <c r="BM37" s="66"/>
      <c r="BN37" s="66"/>
      <c r="BO37" s="73" t="str">
        <f>IF(AND(BO34="",BO35=""),BO36,IF(BO34="",BO35,BO34))</f>
        <v/>
      </c>
      <c r="BP37"/>
      <c r="BQ37"/>
      <c r="BR37"/>
      <c r="BS37"/>
      <c r="BT37"/>
      <c r="BU37"/>
      <c r="BV37"/>
      <c r="BW37"/>
      <c r="BX37"/>
      <c r="BY37"/>
      <c r="BZ37"/>
      <c r="CA37"/>
      <c r="CB37"/>
      <c r="CC37"/>
      <c r="CD37"/>
      <c r="CE37"/>
      <c r="CF37"/>
      <c r="CG37"/>
      <c r="CH37"/>
      <c r="CI37"/>
      <c r="CJ37" s="66"/>
      <c r="CK37" s="66"/>
      <c r="CL37" s="73" t="str">
        <f>IF(AND(CL34="",CL35=""),CL36,IF(CL34="",CL35,CL34))</f>
        <v/>
      </c>
      <c r="CM37"/>
      <c r="CN37"/>
      <c r="CO37"/>
      <c r="CP37"/>
      <c r="CQ37"/>
      <c r="CR37"/>
      <c r="CS37"/>
      <c r="CT37"/>
      <c r="CU37"/>
      <c r="CV37"/>
    </row>
    <row r="39" spans="2:100">
      <c r="J39" s="2"/>
      <c r="L39" s="1"/>
    </row>
  </sheetData>
  <customSheetViews>
    <customSheetView guid="{F9C1EC9B-246E-4073-B9FB-9C752483F779}"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1"/>
      <headerFooter>
        <oddFooter>&amp;R&amp;20&amp;A</oddFooter>
      </headerFooter>
    </customSheetView>
    <customSheetView guid="{3B4EF31E-F0D4-4813-AE81-EBCAB7D95FB5}" scale="70" showPageBreaks="1" showGridLines="0" printArea="1" view="pageBreakPreview">
      <pane ySplit="7" topLeftCell="A8" activePane="bottomLeft" state="frozen"/>
      <selection pane="bottomLeft"/>
      <colBreaks count="3" manualBreakCount="3">
        <brk id="37" max="40" man="1"/>
        <brk id="58" max="40" man="1"/>
        <brk id="81" max="40" man="1"/>
      </colBreaks>
      <pageMargins left="0.19685039370078741" right="0.19685039370078741" top="0.39370078740157483" bottom="0.39370078740157483" header="0.19685039370078741" footer="0.19685039370078741"/>
      <printOptions horizontalCentered="1"/>
      <pageSetup paperSize="9" scale="40" orientation="landscape" r:id="rId2"/>
      <headerFooter>
        <oddFooter>&amp;R&amp;20&amp;A</oddFooter>
      </headerFooter>
    </customSheetView>
  </customSheetViews>
  <mergeCells count="90">
    <mergeCell ref="AE2:AF2"/>
    <mergeCell ref="AG2:AJ2"/>
    <mergeCell ref="S3:AA3"/>
    <mergeCell ref="AE3:AF3"/>
    <mergeCell ref="AG3:AJ3"/>
    <mergeCell ref="N8:N10"/>
    <mergeCell ref="AG5:AJ5"/>
    <mergeCell ref="AE6:AF6"/>
    <mergeCell ref="AG6:AJ6"/>
    <mergeCell ref="B8:B10"/>
    <mergeCell ref="C8:C10"/>
    <mergeCell ref="D8:D10"/>
    <mergeCell ref="E8:E10"/>
    <mergeCell ref="F8:F10"/>
    <mergeCell ref="G8:G10"/>
    <mergeCell ref="H8:H10"/>
    <mergeCell ref="S6:AA6"/>
    <mergeCell ref="S4:AA5"/>
    <mergeCell ref="AE4:AF4"/>
    <mergeCell ref="AG4:AJ4"/>
    <mergeCell ref="AE5:AF5"/>
    <mergeCell ref="I8:I10"/>
    <mergeCell ref="J8:J10"/>
    <mergeCell ref="K8:K10"/>
    <mergeCell ref="L8:L10"/>
    <mergeCell ref="M8:M10"/>
    <mergeCell ref="AF9:AF10"/>
    <mergeCell ref="R8:R10"/>
    <mergeCell ref="O8:O10"/>
    <mergeCell ref="S8:AA8"/>
    <mergeCell ref="AB8:AB10"/>
    <mergeCell ref="AC8:AC10"/>
    <mergeCell ref="AD8:AD10"/>
    <mergeCell ref="AE8:AJ8"/>
    <mergeCell ref="AG9:AH9"/>
    <mergeCell ref="AI9:AJ9"/>
    <mergeCell ref="P9:P10"/>
    <mergeCell ref="Q9:Q10"/>
    <mergeCell ref="S9:W9"/>
    <mergeCell ref="X9:AA9"/>
    <mergeCell ref="AE9:AE10"/>
    <mergeCell ref="CM12:CQ12"/>
    <mergeCell ref="AT13:AW13"/>
    <mergeCell ref="AX13:BB13"/>
    <mergeCell ref="BO13:BR13"/>
    <mergeCell ref="BS13:BS14"/>
    <mergeCell ref="BT13:BX13"/>
    <mergeCell ref="CM13:CQ13"/>
    <mergeCell ref="AT12:AW12"/>
    <mergeCell ref="AX12:BB12"/>
    <mergeCell ref="BH12:BH13"/>
    <mergeCell ref="CL12:CL14"/>
    <mergeCell ref="AM12:AM13"/>
    <mergeCell ref="BO12:BR12"/>
    <mergeCell ref="BS12:BX12"/>
    <mergeCell ref="CI17:CI21"/>
    <mergeCell ref="CH16:CJ16"/>
    <mergeCell ref="CH17:CH21"/>
    <mergeCell ref="BK16:BK21"/>
    <mergeCell ref="CE12:CE13"/>
    <mergeCell ref="W17:AJ17"/>
    <mergeCell ref="BL17:BL21"/>
    <mergeCell ref="W18:AJ18"/>
    <mergeCell ref="AQ18:AQ22"/>
    <mergeCell ref="R15:T15"/>
    <mergeCell ref="R16:T16"/>
    <mergeCell ref="W16:AJ16"/>
    <mergeCell ref="AP16:AP22"/>
    <mergeCell ref="W19:AJ19"/>
    <mergeCell ref="W20:AJ20"/>
    <mergeCell ref="R22:T22"/>
    <mergeCell ref="B27:O27"/>
    <mergeCell ref="B24:O25"/>
    <mergeCell ref="B29:O34"/>
    <mergeCell ref="B19:O19"/>
    <mergeCell ref="B15:O15"/>
    <mergeCell ref="B21:O22"/>
    <mergeCell ref="B17:O17"/>
    <mergeCell ref="AO33:AQ33"/>
    <mergeCell ref="BJ33:BL33"/>
    <mergeCell ref="R17:T17"/>
    <mergeCell ref="CG33:CI33"/>
    <mergeCell ref="BK22:BK26"/>
    <mergeCell ref="BL22:BL26"/>
    <mergeCell ref="R23:T23"/>
    <mergeCell ref="AP23:AP27"/>
    <mergeCell ref="AQ23:AQ27"/>
    <mergeCell ref="R24:T24"/>
    <mergeCell ref="R25:U25"/>
    <mergeCell ref="R26:AJ34"/>
  </mergeCells>
  <phoneticPr fontId="21"/>
  <conditionalFormatting sqref="AT16:BB27">
    <cfRule type="expression" dxfId="44" priority="3" stopIfTrue="1">
      <formula>AND($AS16="○",AT$15="○")</formula>
    </cfRule>
  </conditionalFormatting>
  <conditionalFormatting sqref="BO16:CB26">
    <cfRule type="expression" dxfId="43" priority="2" stopIfTrue="1">
      <formula>AND($BN16="○",BO$15="○")</formula>
    </cfRule>
  </conditionalFormatting>
  <conditionalFormatting sqref="CL16:CQ21">
    <cfRule type="expression" dxfId="42" priority="1" stopIfTrue="1">
      <formula>AND($CK16="○",CL$15="○")</formula>
    </cfRule>
  </conditionalFormatting>
  <dataValidations count="9">
    <dataValidation type="list" imeMode="off" allowBlank="1" showInputMessage="1" showErrorMessage="1" sqref="AN32 BI32 CF32" xr:uid="{8016B8BA-1C93-4AA6-84E6-CBC4C2C6682A}">
      <formula1>"A,B,C,D,E"</formula1>
    </dataValidation>
    <dataValidation type="list" allowBlank="1" showInputMessage="1" showErrorMessage="1" sqref="E11" xr:uid="{97BE83E1-D60E-4B59-9FCE-63A64BB5A463}">
      <formula1>"1,2,3,4,5,6,7,8,9,10,11,12,13,14,15,16"</formula1>
    </dataValidation>
    <dataValidation type="list" allowBlank="1" showInputMessage="1" showErrorMessage="1" sqref="F11" xr:uid="{57B6BBBF-95BA-4550-B56D-BF5230B64C4D}">
      <formula1>"1,2,3"</formula1>
    </dataValidation>
    <dataValidation type="list" allowBlank="1" showInputMessage="1" showErrorMessage="1" sqref="G11 K11 AC11" xr:uid="{6946D7AE-A17A-4B92-93D4-9AA8378D8285}">
      <formula1>"1,2,3,4,5,6"</formula1>
    </dataValidation>
    <dataValidation type="list" allowBlank="1" showInputMessage="1" showErrorMessage="1" sqref="H11" xr:uid="{EB377436-22F8-4B16-84AB-D0C21207F5EC}">
      <formula1>"1,2,3,4,5,6,7"</formula1>
    </dataValidation>
    <dataValidation type="list" allowBlank="1" showInputMessage="1" showErrorMessage="1" sqref="I11:J11 AG11 AD11" xr:uid="{71B13DA6-7583-464C-8D31-6C90BECD9DE6}">
      <formula1>"1,2,3,4,5"</formula1>
    </dataValidation>
    <dataValidation type="list" allowBlank="1" showInputMessage="1" showErrorMessage="1" sqref="L11" xr:uid="{9671E34E-7BB0-4E91-8064-580F8F3A5541}">
      <formula1>"1,2,3,4,5,6,7,8,9,10,11,12,13"</formula1>
    </dataValidation>
    <dataValidation type="list" allowBlank="1" showInputMessage="1" showErrorMessage="1" sqref="M11 AE11:AF11" xr:uid="{E93A27E9-D5E4-44DB-9806-2BE202DDC959}">
      <formula1>"1,2"</formula1>
    </dataValidation>
    <dataValidation type="list" allowBlank="1" showInputMessage="1" showErrorMessage="1" sqref="N11 AI11 AB11" xr:uid="{23555E18-8FD1-4A8D-9BB1-9618FD51451F}">
      <formula1>"1,2,3,4"</formula1>
    </dataValidation>
  </dataValidations>
  <printOptions horizontalCentered="1"/>
  <pageMargins left="0.19685039370078741" right="0.19685039370078741" top="0.39370078740157483" bottom="0.39370078740157483" header="0.19685039370078741" footer="0.19685039370078741"/>
  <pageSetup paperSize="9" scale="40" orientation="landscape" r:id="rId3"/>
  <headerFooter>
    <oddFooter>&amp;R&amp;20&amp;A</oddFooter>
  </headerFooter>
  <colBreaks count="3" manualBreakCount="3">
    <brk id="37" max="40" man="1"/>
    <brk id="58" max="40" man="1"/>
    <brk id="81" max="40" man="1"/>
  </colBreaks>
  <drawing r:id="rId4"/>
  <legacyDrawing r:id="rId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a4e28f63-7028-4a93-8047-9653a98e0e88">
      <Terms xmlns="http://schemas.microsoft.com/office/infopath/2007/PartnerControls"/>
    </lcf76f155ced4ddcb4097134ff3c332f>
    <_Flow_SignoffStatus xmlns="a4e28f63-7028-4a93-8047-9653a98e0e88" xsi:nil="true"/>
    <TaxCatchAll xmlns="fd32c9f7-8932-4d07-b49b-91c8a1e26893" xsi:nil="true"/>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30BA604CFE067A42A23961E8A5FBDB76" ma:contentTypeVersion="14" ma:contentTypeDescription="新しいドキュメントを作成します。" ma:contentTypeScope="" ma:versionID="0c8e0403d9816f123129fd6ee4be8f77">
  <xsd:schema xmlns:xsd="http://www.w3.org/2001/XMLSchema" xmlns:xs="http://www.w3.org/2001/XMLSchema" xmlns:p="http://schemas.microsoft.com/office/2006/metadata/properties" xmlns:ns2="a4e28f63-7028-4a93-8047-9653a98e0e88" xmlns:ns3="fd32c9f7-8932-4d07-b49b-91c8a1e26893" targetNamespace="http://schemas.microsoft.com/office/2006/metadata/properties" ma:root="true" ma:fieldsID="c3e4dccf24a209fce4fa4f587d247168" ns2:_="" ns3:_="">
    <xsd:import namespace="a4e28f63-7028-4a93-8047-9653a98e0e88"/>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4e28f63-7028-4a93-8047-9653a98e0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Flow_SignoffStatus" ma:index="20" nillable="true" ma:displayName="承認の状態" ma:internalName="_x0024_Resources_x003a_core_x002c_Signoff_Status">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CB295C-D0D4-458D-A400-4CBD35A77422}">
  <ds:schemaRefs>
    <ds:schemaRef ds:uri="http://schemas.microsoft.com/office/2006/metadata/longProperties"/>
  </ds:schemaRefs>
</ds:datastoreItem>
</file>

<file path=customXml/itemProps2.xml><?xml version="1.0" encoding="utf-8"?>
<ds:datastoreItem xmlns:ds="http://schemas.openxmlformats.org/officeDocument/2006/customXml" ds:itemID="{4B515FDA-A5B0-4A46-A752-E01205B6447A}">
  <ds:schemaRefs>
    <ds:schemaRef ds:uri="http://schemas.microsoft.com/sharepoint/v3/contenttype/forms"/>
  </ds:schemaRefs>
</ds:datastoreItem>
</file>

<file path=customXml/itemProps3.xml><?xml version="1.0" encoding="utf-8"?>
<ds:datastoreItem xmlns:ds="http://schemas.openxmlformats.org/officeDocument/2006/customXml" ds:itemID="{FFD80BFC-F93A-415A-9877-46B6789B1F3C}">
  <ds:schemaRefs>
    <ds:schemaRef ds:uri="http://schemas.openxmlformats.org/package/2006/metadata/core-properties"/>
    <ds:schemaRef ds:uri="http://www.w3.org/XML/1998/namespace"/>
    <ds:schemaRef ds:uri="http://schemas.microsoft.com/office/2006/documentManagement/types"/>
    <ds:schemaRef ds:uri="http://purl.org/dc/dcmitype/"/>
    <ds:schemaRef ds:uri="a4e28f63-7028-4a93-8047-9653a98e0e88"/>
    <ds:schemaRef ds:uri="http://schemas.microsoft.com/office/infopath/2007/PartnerControls"/>
    <ds:schemaRef ds:uri="http://purl.org/dc/terms/"/>
    <ds:schemaRef ds:uri="fd32c9f7-8932-4d07-b49b-91c8a1e26893"/>
    <ds:schemaRef ds:uri="http://schemas.microsoft.com/office/2006/metadata/properties"/>
    <ds:schemaRef ds:uri="http://purl.org/dc/elements/1.1/"/>
  </ds:schemaRefs>
</ds:datastoreItem>
</file>

<file path=customXml/itemProps4.xml><?xml version="1.0" encoding="utf-8"?>
<ds:datastoreItem xmlns:ds="http://schemas.openxmlformats.org/officeDocument/2006/customXml" ds:itemID="{57BD86B3-4651-4D68-8711-3F0FC689060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23</vt:i4>
      </vt:variant>
      <vt:variant>
        <vt:lpstr>名前付き一覧</vt:lpstr>
      </vt:variant>
      <vt:variant>
        <vt:i4>23</vt:i4>
      </vt:variant>
    </vt:vector>
  </HeadingPairs>
  <TitlesOfParts>
    <vt:vector size="46" baseType="lpstr">
      <vt:lpstr>記入要領</vt:lpstr>
      <vt:lpstr>選択コード</vt:lpstr>
      <vt:lpstr>【総括表】○○県</vt:lpstr>
      <vt:lpstr>【標準（財務諸表）】1</vt:lpstr>
      <vt:lpstr>【標準（財務諸表）】2</vt:lpstr>
      <vt:lpstr>【標準（財務諸表）】3</vt:lpstr>
      <vt:lpstr>【標準（財務諸表）】4</vt:lpstr>
      <vt:lpstr>【標準（財務諸表）】5</vt:lpstr>
      <vt:lpstr>【標準（財務諸表）】6</vt:lpstr>
      <vt:lpstr>【標準（財務諸表）】7</vt:lpstr>
      <vt:lpstr>【標準（財務諸表）】8</vt:lpstr>
      <vt:lpstr>【標準（財務諸表）】9</vt:lpstr>
      <vt:lpstr>【標準（財務諸表）】10</vt:lpstr>
      <vt:lpstr>【標準（財務諸表）】11</vt:lpstr>
      <vt:lpstr>【標準（財務諸表）】12</vt:lpstr>
      <vt:lpstr>【標準（財務諸表）】13</vt:lpstr>
      <vt:lpstr>【標準（財務諸表）】14</vt:lpstr>
      <vt:lpstr>【標準（財務諸表）】15</vt:lpstr>
      <vt:lpstr>【標準（財務諸表）】16</vt:lpstr>
      <vt:lpstr>【標準（財務諸表）】17</vt:lpstr>
      <vt:lpstr>【標準（財務諸表）】18</vt:lpstr>
      <vt:lpstr>【標準（財務諸表）】19</vt:lpstr>
      <vt:lpstr>【標準（財務諸表）】20</vt:lpstr>
      <vt:lpstr>【総括表】○○県!Print_Area</vt:lpstr>
      <vt:lpstr>'【標準（財務諸表）】1'!Print_Area</vt:lpstr>
      <vt:lpstr>'【標準（財務諸表）】10'!Print_Area</vt:lpstr>
      <vt:lpstr>'【標準（財務諸表）】11'!Print_Area</vt:lpstr>
      <vt:lpstr>'【標準（財務諸表）】12'!Print_Area</vt:lpstr>
      <vt:lpstr>'【標準（財務諸表）】13'!Print_Area</vt:lpstr>
      <vt:lpstr>'【標準（財務諸表）】14'!Print_Area</vt:lpstr>
      <vt:lpstr>'【標準（財務諸表）】15'!Print_Area</vt:lpstr>
      <vt:lpstr>'【標準（財務諸表）】16'!Print_Area</vt:lpstr>
      <vt:lpstr>'【標準（財務諸表）】17'!Print_Area</vt:lpstr>
      <vt:lpstr>'【標準（財務諸表）】18'!Print_Area</vt:lpstr>
      <vt:lpstr>'【標準（財務諸表）】19'!Print_Area</vt:lpstr>
      <vt:lpstr>'【標準（財務諸表）】2'!Print_Area</vt:lpstr>
      <vt:lpstr>'【標準（財務諸表）】20'!Print_Area</vt:lpstr>
      <vt:lpstr>'【標準（財務諸表）】3'!Print_Area</vt:lpstr>
      <vt:lpstr>'【標準（財務諸表）】4'!Print_Area</vt:lpstr>
      <vt:lpstr>'【標準（財務諸表）】5'!Print_Area</vt:lpstr>
      <vt:lpstr>'【標準（財務諸表）】6'!Print_Area</vt:lpstr>
      <vt:lpstr>'【標準（財務諸表）】7'!Print_Area</vt:lpstr>
      <vt:lpstr>'【標準（財務諸表）】8'!Print_Area</vt:lpstr>
      <vt:lpstr>'【標準（財務諸表）】9'!Print_Area</vt:lpstr>
      <vt:lpstr>記入要領!Print_Area</vt:lpstr>
      <vt:lpstr>選択コード!Print_Area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902382</dc:creator>
  <cp:lastModifiedBy>竹内 景一郎(TAKEUCHI Keiichiro)</cp:lastModifiedBy>
  <cp:lastPrinted>2017-05-08T05:12:16Z</cp:lastPrinted>
  <dcterms:created xsi:type="dcterms:W3CDTF">2008-04-03T00:43:54Z</dcterms:created>
  <dcterms:modified xsi:type="dcterms:W3CDTF">2025-04-25T06:15:18Z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長濱　健仁</vt:lpwstr>
  </property>
  <property fmtid="{D5CDD505-2E9C-101B-9397-08002B2CF9AE}" pid="3" name="display_urn:schemas-microsoft-com:office:office#Author">
    <vt:lpwstr>902382</vt:lpwstr>
  </property>
  <property fmtid="{D5CDD505-2E9C-101B-9397-08002B2CF9AE}" pid="4" name="MediaServiceImageTags">
    <vt:lpwstr/>
  </property>
  <property fmtid="{D5CDD505-2E9C-101B-9397-08002B2CF9AE}" pid="5" name="ContentTypeId">
    <vt:lpwstr>0x01010030BA604CFE067A42A23961E8A5FBDB76</vt:lpwstr>
  </property>
</Properties>
</file>