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https://digitalgojp.sharepoint.com/sites/MIC_FS00004/Lib0008/04交付税課/普通交付税算定（個人作業用）_/03 交付税１係/交付税第一係研修生/R7/01_算定/03_理論償還率/03理論償還表公表/02回答フォルダ/様式１、２　←中のExcelを確認更新してください/"/>
    </mc:Choice>
  </mc:AlternateContent>
  <xr:revisionPtr revIDLastSave="71" documentId="13_ncr:1_{CAD5BB33-F60F-44AE-BC39-9824A0C1EB08}" xr6:coauthVersionLast="47" xr6:coauthVersionMax="47" xr10:uidLastSave="{F9816980-FDD1-4999-AD5B-DB1C247AF6D0}"/>
  <bookViews>
    <workbookView xWindow="-57710" yWindow="-21280" windowWidth="38620" windowHeight="21100" tabRatio="867" xr2:uid="{00000000-000D-0000-FFFF-FFFF00000000}"/>
  </bookViews>
  <sheets>
    <sheet name="様式2簡素化対象外 (市町村)" sheetId="1" r:id="rId1"/>
  </sheets>
  <definedNames>
    <definedName name="_xlnm.Print_Area" localSheetId="0">'様式2簡素化対象外 (市町村)'!$A$1:$N$269</definedName>
    <definedName name="_xlnm.Print_Area">#REF!</definedName>
    <definedName name="_xlnm.Print_Titles" localSheetId="0">'様式2簡素化対象外 (市町村)'!$5:$6</definedName>
    <definedName name="Z_0F9072C0_2E4B_4988_80BC_5B5F2BA2D1FF_.wvu.PrintArea" localSheetId="0" hidden="1">'様式2簡素化対象外 (市町村)'!$A$1:$N$269</definedName>
    <definedName name="Z_0F9072C0_2E4B_4988_80BC_5B5F2BA2D1FF_.wvu.PrintTitles" localSheetId="0" hidden="1">'様式2簡素化対象外 (市町村)'!$5:$6</definedName>
    <definedName name="Z_24110AAA_D166_481C_95F6_A59798D007DE_.wvu.PrintArea" localSheetId="0" hidden="1">'様式2簡素化対象外 (市町村)'!$A$1:$N$269</definedName>
    <definedName name="Z_24110AAA_D166_481C_95F6_A59798D007DE_.wvu.PrintTitles" localSheetId="0" hidden="1">'様式2簡素化対象外 (市町村)'!$5:$6</definedName>
    <definedName name="Z_30DDA2D9_9C61_472D_A3AB_6F2ABE7B6A35_.wvu.PrintArea" localSheetId="0" hidden="1">'様式2簡素化対象外 (市町村)'!$A$1:$N$269</definedName>
    <definedName name="Z_30DDA2D9_9C61_472D_A3AB_6F2ABE7B6A35_.wvu.PrintTitles" localSheetId="0" hidden="1">'様式2簡素化対象外 (市町村)'!$5:$6</definedName>
    <definedName name="Z_4251798D_0299_415B_9DFD_9190482051D5_.wvu.PrintArea" localSheetId="0" hidden="1">'様式2簡素化対象外 (市町村)'!$A$1:$N$269</definedName>
    <definedName name="Z_4251798D_0299_415B_9DFD_9190482051D5_.wvu.PrintTitles" localSheetId="0" hidden="1">'様式2簡素化対象外 (市町村)'!$5:$6</definedName>
    <definedName name="Z_6474CBE5_0513_4BD6_95E4_F04E01A33C91_.wvu.PrintArea" localSheetId="0" hidden="1">'様式2簡素化対象外 (市町村)'!$A$1:$N$269</definedName>
    <definedName name="Z_6474CBE5_0513_4BD6_95E4_F04E01A33C91_.wvu.PrintTitles" localSheetId="0" hidden="1">'様式2簡素化対象外 (市町村)'!$5:$6</definedName>
    <definedName name="Z_9CCB0449_6EB9_483D_9396_F401536A7BFC_.wvu.PrintArea" localSheetId="0" hidden="1">'様式2簡素化対象外 (市町村)'!$A$1:$N$269</definedName>
    <definedName name="Z_9CCB0449_6EB9_483D_9396_F401536A7BFC_.wvu.PrintTitles" localSheetId="0" hidden="1">'様式2簡素化対象外 (市町村)'!$5:$6</definedName>
    <definedName name="Z_CBD8B6F5_7FAC_4DFB_AD4B_CA467E0BEAE3_.wvu.PrintArea" localSheetId="0" hidden="1">'様式2簡素化対象外 (市町村)'!$A$1:$N$269</definedName>
    <definedName name="Z_CBD8B6F5_7FAC_4DFB_AD4B_CA467E0BEAE3_.wvu.PrintTitles" localSheetId="0" hidden="1">'様式2簡素化対象外 (市町村)'!$5:$6</definedName>
    <definedName name="Z_D3385B3A_E096_4908_9DD2_C5BDD5082547_.wvu.PrintArea" localSheetId="0" hidden="1">'様式2簡素化対象外 (市町村)'!$A$1:$N$269</definedName>
    <definedName name="Z_D3385B3A_E096_4908_9DD2_C5BDD5082547_.wvu.PrintTitles" localSheetId="0" hidden="1">'様式2簡素化対象外 (市町村)'!$5:$6</definedName>
    <definedName name="Z_EE4CE444_7193_4A31_BEB9_AEBE2830B761_.wvu.PrintArea" localSheetId="0" hidden="1">'様式2簡素化対象外 (市町村)'!$A$1:$N$269</definedName>
    <definedName name="Z_EE4CE444_7193_4A31_BEB9_AEBE2830B761_.wvu.PrintTitles" localSheetId="0" hidden="1">'様式2簡素化対象外 (市町村)'!$5:$6</definedName>
  </definedNames>
  <calcPr calcId="191029"/>
  <customWorkbookViews>
    <customWorkbookView name="吉田　健祐 - 個人用ビュー" guid="{6474CBE5-0513-4BD6-95E4-F04E01A33C91}" mergeInterval="0" personalView="1" maximized="1" xWindow="-8" yWindow="-8" windowWidth="1936" windowHeight="1056" tabRatio="867" activeSheetId="1"/>
    <customWorkbookView name="赤坂　絢也 - 個人用ビュー" guid="{24110AAA-D166-481C-95F6-A59798D007DE}" mergeInterval="0" personalView="1" xWindow="960" windowWidth="960" windowHeight="1160" tabRatio="867" activeSheetId="1"/>
    <customWorkbookView name="杉坂　颯也 - 個人用ビュー" guid="{CBD8B6F5-7FAC-4DFB-AD4B-CA467E0BEAE3}" mergeInterval="0" personalView="1" maximized="1" xWindow="1912" yWindow="-8" windowWidth="1936" windowHeight="1056" tabRatio="867" activeSheetId="1"/>
    <customWorkbookView name="谷地元　健斗(911710) - 個人用ビュー" guid="{EE4CE444-7193-4A31-BEB9-AEBE2830B761}" mergeInterval="0" personalView="1" maximized="1" xWindow="-11" yWindow="-11" windowWidth="1942" windowHeight="1042" tabRatio="867" activeSheetId="1"/>
    <customWorkbookView name="高口　尚也(015184) - 個人用ビュー" guid="{9CCB0449-6EB9-483D-9396-F401536A7BFC}" mergeInterval="0" personalView="1" maximized="1" xWindow="-8" yWindow="-8" windowWidth="1936" windowHeight="1056" tabRatio="867" activeSheetId="1"/>
    <customWorkbookView name="soumu003 - 個人用ビュー" guid="{D3385B3A-E096-4908-9DD2-C5BDD5082547}" mergeInterval="0" personalView="1" maximized="1" xWindow="-8" yWindow="-8" windowWidth="1936" windowHeight="1176" tabRatio="867" activeSheetId="1"/>
    <customWorkbookView name="飯田　好輝(016059) - 個人用ビュー" guid="{4251798D-0299-415B-9DFD-9190482051D5}" mergeInterval="0" personalView="1" maximized="1" xWindow="-11" yWindow="-11" windowWidth="1942" windowHeight="1042" tabRatio="867" activeSheetId="1"/>
    <customWorkbookView name="西澤　昌希 - 個人用ビュー" guid="{0F9072C0-2E4B-4988-80BC-5B5F2BA2D1FF}" mergeInterval="0" personalView="1" maximized="1" xWindow="-1928" yWindow="-8" windowWidth="1936" windowHeight="1056" tabRatio="867" activeSheetId="1"/>
    <customWorkbookView name="河野　誠也 - 個人用ビュー" guid="{30DDA2D9-9C61-472D-A3AB-6F2ABE7B6A35}" mergeInterval="0" personalView="1" maximized="1" xWindow="-1934" yWindow="1098" windowWidth="3864" windowHeight="2354" tabRatio="867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6" i="1" l="1"/>
  <c r="K196" i="1" s="1"/>
  <c r="N196" i="1" s="1"/>
  <c r="K194" i="1"/>
  <c r="N194" i="1" s="1"/>
  <c r="G194" i="1"/>
  <c r="G192" i="1"/>
  <c r="K192" i="1" s="1"/>
  <c r="N192" i="1" s="1"/>
  <c r="G190" i="1"/>
  <c r="K190" i="1" s="1"/>
  <c r="N190" i="1" s="1"/>
  <c r="G188" i="1"/>
  <c r="K188" i="1" s="1"/>
  <c r="N188" i="1" s="1"/>
  <c r="K186" i="1"/>
  <c r="N186" i="1" s="1"/>
  <c r="G186" i="1"/>
  <c r="G183" i="1"/>
  <c r="K183" i="1" s="1"/>
  <c r="N183" i="1" s="1"/>
  <c r="G182" i="1"/>
  <c r="G181" i="1"/>
  <c r="G180" i="1"/>
  <c r="G179" i="1"/>
  <c r="G178" i="1"/>
  <c r="G177" i="1"/>
  <c r="G173" i="1"/>
  <c r="K172" i="1" s="1"/>
  <c r="N172" i="1" s="1"/>
  <c r="H171" i="1"/>
  <c r="G171" i="1"/>
  <c r="H170" i="1"/>
  <c r="G170" i="1"/>
  <c r="H169" i="1"/>
  <c r="G169" i="1"/>
  <c r="H168" i="1"/>
  <c r="G168" i="1"/>
  <c r="K166" i="1" s="1"/>
  <c r="N166" i="1" s="1"/>
  <c r="H167" i="1"/>
  <c r="G167" i="1"/>
  <c r="H166" i="1"/>
  <c r="G166" i="1"/>
  <c r="H165" i="1"/>
  <c r="G165" i="1"/>
  <c r="H164" i="1"/>
  <c r="G164" i="1"/>
  <c r="H163" i="1"/>
  <c r="K163" i="1" s="1"/>
  <c r="N163" i="1" s="1"/>
  <c r="G163" i="1"/>
  <c r="H162" i="1"/>
  <c r="G162" i="1"/>
  <c r="H161" i="1"/>
  <c r="G161" i="1"/>
  <c r="H160" i="1"/>
  <c r="G160" i="1"/>
  <c r="K160" i="1" s="1"/>
  <c r="N160" i="1" s="1"/>
  <c r="H159" i="1"/>
  <c r="G159" i="1"/>
  <c r="K157" i="1" s="1"/>
  <c r="N157" i="1" s="1"/>
  <c r="H158" i="1"/>
  <c r="G158" i="1"/>
  <c r="H157" i="1"/>
  <c r="G157" i="1"/>
  <c r="H156" i="1"/>
  <c r="G156" i="1"/>
  <c r="H155" i="1"/>
  <c r="G155" i="1"/>
  <c r="H154" i="1"/>
  <c r="G154" i="1"/>
  <c r="K154" i="1" s="1"/>
  <c r="N154" i="1" s="1"/>
  <c r="H153" i="1"/>
  <c r="G153" i="1"/>
  <c r="H152" i="1"/>
  <c r="G152" i="1"/>
  <c r="H151" i="1"/>
  <c r="G151" i="1"/>
  <c r="H150" i="1"/>
  <c r="G150" i="1"/>
  <c r="H149" i="1"/>
  <c r="G149" i="1"/>
  <c r="H148" i="1"/>
  <c r="G148" i="1"/>
  <c r="H147" i="1"/>
  <c r="G147" i="1"/>
  <c r="H146" i="1"/>
  <c r="G146" i="1"/>
  <c r="H145" i="1"/>
  <c r="K145" i="1" s="1"/>
  <c r="N145" i="1" s="1"/>
  <c r="G145" i="1"/>
  <c r="H144" i="1"/>
  <c r="G144" i="1"/>
  <c r="H143" i="1"/>
  <c r="G143" i="1"/>
  <c r="H142" i="1"/>
  <c r="G142" i="1"/>
  <c r="K142" i="1" s="1"/>
  <c r="N142" i="1" s="1"/>
  <c r="H141" i="1"/>
  <c r="G141" i="1"/>
  <c r="H140" i="1"/>
  <c r="G140" i="1"/>
  <c r="H139" i="1"/>
  <c r="G139" i="1"/>
  <c r="H138" i="1"/>
  <c r="G138" i="1"/>
  <c r="H137" i="1"/>
  <c r="G137" i="1"/>
  <c r="H136" i="1"/>
  <c r="K136" i="1" s="1"/>
  <c r="N136" i="1" s="1"/>
  <c r="G136" i="1"/>
  <c r="H135" i="1"/>
  <c r="G135" i="1"/>
  <c r="H134" i="1"/>
  <c r="G134" i="1"/>
  <c r="H133" i="1"/>
  <c r="G133" i="1"/>
  <c r="H132" i="1"/>
  <c r="G132" i="1"/>
  <c r="H131" i="1"/>
  <c r="G131" i="1"/>
  <c r="H130" i="1"/>
  <c r="G130" i="1"/>
  <c r="H129" i="1"/>
  <c r="G129" i="1"/>
  <c r="H128" i="1"/>
  <c r="G128" i="1"/>
  <c r="H127" i="1"/>
  <c r="K127" i="1" s="1"/>
  <c r="N127" i="1" s="1"/>
  <c r="G127" i="1"/>
  <c r="H126" i="1"/>
  <c r="G126" i="1"/>
  <c r="H125" i="1"/>
  <c r="G125" i="1"/>
  <c r="H124" i="1"/>
  <c r="G124" i="1"/>
  <c r="H123" i="1"/>
  <c r="G123" i="1"/>
  <c r="H122" i="1"/>
  <c r="G122" i="1"/>
  <c r="H121" i="1"/>
  <c r="G121" i="1"/>
  <c r="H120" i="1"/>
  <c r="G120" i="1"/>
  <c r="H119" i="1"/>
  <c r="G119" i="1"/>
  <c r="H118" i="1"/>
  <c r="G118" i="1"/>
  <c r="K118" i="1" s="1"/>
  <c r="N118" i="1" s="1"/>
  <c r="H117" i="1"/>
  <c r="G117" i="1"/>
  <c r="H116" i="1"/>
  <c r="G116" i="1"/>
  <c r="H115" i="1"/>
  <c r="G115" i="1"/>
  <c r="H114" i="1"/>
  <c r="G114" i="1"/>
  <c r="H113" i="1"/>
  <c r="G113" i="1"/>
  <c r="H112" i="1"/>
  <c r="G112" i="1"/>
  <c r="H111" i="1"/>
  <c r="G111" i="1"/>
  <c r="H110" i="1"/>
  <c r="G110" i="1"/>
  <c r="H109" i="1"/>
  <c r="G109" i="1"/>
  <c r="K109" i="1" s="1"/>
  <c r="N109" i="1" s="1"/>
  <c r="K106" i="1"/>
  <c r="N106" i="1" s="1"/>
  <c r="G104" i="1"/>
  <c r="K104" i="1" s="1"/>
  <c r="N104" i="1" s="1"/>
  <c r="G102" i="1"/>
  <c r="K102" i="1" s="1"/>
  <c r="N102" i="1" s="1"/>
  <c r="G100" i="1"/>
  <c r="K100" i="1" s="1"/>
  <c r="N100" i="1" s="1"/>
  <c r="G98" i="1"/>
  <c r="K98" i="1" s="1"/>
  <c r="N98" i="1" s="1"/>
  <c r="G96" i="1"/>
  <c r="K96" i="1" s="1"/>
  <c r="N96" i="1" s="1"/>
  <c r="G94" i="1"/>
  <c r="K94" i="1" s="1"/>
  <c r="N94" i="1" s="1"/>
  <c r="K91" i="1"/>
  <c r="N91" i="1" s="1"/>
  <c r="G91" i="1"/>
  <c r="G90" i="1"/>
  <c r="G89" i="1"/>
  <c r="K89" i="1" s="1"/>
  <c r="N89" i="1" s="1"/>
  <c r="G88" i="1"/>
  <c r="G87" i="1"/>
  <c r="G86" i="1"/>
  <c r="K85" i="1"/>
  <c r="N85" i="1" s="1"/>
  <c r="G85" i="1"/>
  <c r="G83" i="1"/>
  <c r="K83" i="1" s="1"/>
  <c r="N83" i="1" s="1"/>
  <c r="G81" i="1"/>
  <c r="K81" i="1" s="1"/>
  <c r="N81" i="1" s="1"/>
  <c r="H80" i="1"/>
  <c r="G80" i="1"/>
  <c r="H79" i="1"/>
  <c r="G79" i="1"/>
  <c r="H78" i="1"/>
  <c r="G78" i="1"/>
  <c r="K78" i="1" s="1"/>
  <c r="N78" i="1" s="1"/>
  <c r="H77" i="1"/>
  <c r="G77" i="1"/>
  <c r="H76" i="1"/>
  <c r="G76" i="1"/>
  <c r="H75" i="1"/>
  <c r="G75" i="1"/>
  <c r="H74" i="1"/>
  <c r="G74" i="1"/>
  <c r="H73" i="1"/>
  <c r="G73" i="1"/>
  <c r="H72" i="1"/>
  <c r="G72" i="1"/>
  <c r="K72" i="1" s="1"/>
  <c r="N72" i="1" s="1"/>
  <c r="H71" i="1"/>
  <c r="G71" i="1"/>
  <c r="H70" i="1"/>
  <c r="G70" i="1"/>
  <c r="H69" i="1"/>
  <c r="G69" i="1"/>
  <c r="H68" i="1"/>
  <c r="G68" i="1"/>
  <c r="H67" i="1"/>
  <c r="G67" i="1"/>
  <c r="H66" i="1"/>
  <c r="G66" i="1"/>
  <c r="K66" i="1" s="1"/>
  <c r="N66" i="1" s="1"/>
  <c r="H65" i="1"/>
  <c r="G65" i="1"/>
  <c r="H64" i="1"/>
  <c r="G64" i="1"/>
  <c r="H63" i="1"/>
  <c r="G63" i="1"/>
  <c r="H62" i="1"/>
  <c r="G62" i="1"/>
  <c r="H61" i="1"/>
  <c r="G61" i="1"/>
  <c r="H60" i="1"/>
  <c r="G60" i="1"/>
  <c r="K60" i="1" s="1"/>
  <c r="N60" i="1" s="1"/>
  <c r="H59" i="1"/>
  <c r="G59" i="1"/>
  <c r="H58" i="1"/>
  <c r="G58" i="1"/>
  <c r="H57" i="1"/>
  <c r="G57" i="1"/>
  <c r="H56" i="1"/>
  <c r="G56" i="1"/>
  <c r="H55" i="1"/>
  <c r="G55" i="1"/>
  <c r="H54" i="1"/>
  <c r="G54" i="1"/>
  <c r="K54" i="1" s="1"/>
  <c r="N54" i="1" s="1"/>
  <c r="H53" i="1"/>
  <c r="G53" i="1"/>
  <c r="H52" i="1"/>
  <c r="G52" i="1"/>
  <c r="H51" i="1"/>
  <c r="G51" i="1"/>
  <c r="H50" i="1"/>
  <c r="G50" i="1"/>
  <c r="H49" i="1"/>
  <c r="G49" i="1"/>
  <c r="H48" i="1"/>
  <c r="G48" i="1"/>
  <c r="K48" i="1" s="1"/>
  <c r="N48" i="1" s="1"/>
  <c r="H47" i="1"/>
  <c r="G47" i="1"/>
  <c r="H46" i="1"/>
  <c r="G46" i="1"/>
  <c r="H45" i="1"/>
  <c r="G45" i="1"/>
  <c r="H44" i="1"/>
  <c r="G44" i="1"/>
  <c r="H43" i="1"/>
  <c r="G43" i="1"/>
  <c r="H42" i="1"/>
  <c r="G42" i="1"/>
  <c r="K42" i="1" s="1"/>
  <c r="N42" i="1" s="1"/>
  <c r="H41" i="1"/>
  <c r="G41" i="1"/>
  <c r="H40" i="1"/>
  <c r="G40" i="1"/>
  <c r="H39" i="1"/>
  <c r="G39" i="1"/>
  <c r="H38" i="1"/>
  <c r="G38" i="1"/>
  <c r="H37" i="1"/>
  <c r="G37" i="1"/>
  <c r="H36" i="1"/>
  <c r="G36" i="1"/>
  <c r="K36" i="1" s="1"/>
  <c r="N36" i="1" s="1"/>
  <c r="H35" i="1"/>
  <c r="G35" i="1"/>
  <c r="H34" i="1"/>
  <c r="G34" i="1"/>
  <c r="H33" i="1"/>
  <c r="G33" i="1"/>
  <c r="H32" i="1"/>
  <c r="G32" i="1"/>
  <c r="H31" i="1"/>
  <c r="G31" i="1"/>
  <c r="H30" i="1"/>
  <c r="G30" i="1"/>
  <c r="K30" i="1" s="1"/>
  <c r="N30" i="1" s="1"/>
  <c r="H29" i="1"/>
  <c r="G29" i="1"/>
  <c r="H28" i="1"/>
  <c r="G28" i="1"/>
  <c r="H27" i="1"/>
  <c r="G27" i="1"/>
  <c r="H26" i="1"/>
  <c r="G26" i="1"/>
  <c r="H25" i="1"/>
  <c r="G25" i="1"/>
  <c r="H24" i="1"/>
  <c r="G24" i="1"/>
  <c r="K24" i="1" s="1"/>
  <c r="N24" i="1" s="1"/>
  <c r="H23" i="1"/>
  <c r="G23" i="1"/>
  <c r="H22" i="1"/>
  <c r="G22" i="1"/>
  <c r="H21" i="1"/>
  <c r="G21" i="1"/>
  <c r="H20" i="1"/>
  <c r="G20" i="1"/>
  <c r="H19" i="1"/>
  <c r="G19" i="1"/>
  <c r="H18" i="1"/>
  <c r="G18" i="1"/>
  <c r="K18" i="1" s="1"/>
  <c r="N18" i="1" s="1"/>
  <c r="K15" i="1"/>
  <c r="N15" i="1" s="1"/>
  <c r="K151" i="1" l="1"/>
  <c r="N151" i="1" s="1"/>
  <c r="K121" i="1"/>
  <c r="N121" i="1" s="1"/>
  <c r="K181" i="1"/>
  <c r="N181" i="1" s="1"/>
  <c r="K169" i="1"/>
  <c r="N169" i="1" s="1"/>
  <c r="K124" i="1"/>
  <c r="N124" i="1" s="1"/>
  <c r="K139" i="1"/>
  <c r="N139" i="1" s="1"/>
  <c r="K87" i="1"/>
  <c r="N87" i="1" s="1"/>
  <c r="K112" i="1"/>
  <c r="N112" i="1" s="1"/>
  <c r="K115" i="1"/>
  <c r="N115" i="1" s="1"/>
  <c r="K130" i="1"/>
  <c r="N130" i="1" s="1"/>
  <c r="K177" i="1"/>
  <c r="N177" i="1" s="1"/>
  <c r="K133" i="1"/>
  <c r="N133" i="1" s="1"/>
  <c r="K148" i="1"/>
  <c r="N148" i="1" s="1"/>
  <c r="K21" i="1"/>
  <c r="N21" i="1" s="1"/>
  <c r="K27" i="1"/>
  <c r="N27" i="1" s="1"/>
  <c r="K33" i="1"/>
  <c r="N33" i="1" s="1"/>
  <c r="K39" i="1"/>
  <c r="N39" i="1" s="1"/>
  <c r="K45" i="1"/>
  <c r="N45" i="1" s="1"/>
  <c r="K51" i="1"/>
  <c r="N51" i="1" s="1"/>
  <c r="K57" i="1"/>
  <c r="N57" i="1" s="1"/>
  <c r="K63" i="1"/>
  <c r="N63" i="1" s="1"/>
  <c r="K69" i="1"/>
  <c r="N69" i="1" s="1"/>
  <c r="K75" i="1"/>
  <c r="N75" i="1" s="1"/>
  <c r="K179" i="1"/>
  <c r="N179" i="1" s="1"/>
  <c r="G175" i="1"/>
  <c r="K175" i="1" s="1"/>
  <c r="N175" i="1" s="1"/>
  <c r="K208" i="1" l="1"/>
  <c r="N208" i="1" s="1"/>
  <c r="K226" i="1"/>
  <c r="K228" i="1"/>
  <c r="K230" i="1"/>
  <c r="K232" i="1"/>
  <c r="N210" i="1" l="1"/>
  <c r="K238" i="1"/>
  <c r="K234" i="1" l="1"/>
  <c r="K265" i="1" l="1"/>
  <c r="K251" i="1"/>
  <c r="K242" i="1" l="1"/>
  <c r="N242" i="1" s="1"/>
  <c r="K254" i="1" l="1"/>
  <c r="K256" i="1" l="1"/>
  <c r="N256" i="1" s="1"/>
  <c r="K240" i="1" l="1"/>
  <c r="K224" i="1" l="1"/>
  <c r="K216" i="1" l="1"/>
  <c r="N216" i="1" s="1"/>
  <c r="K206" i="1"/>
  <c r="N206" i="1" s="1"/>
  <c r="K198" i="1"/>
  <c r="N214" i="1" l="1"/>
  <c r="N198" i="1"/>
  <c r="N200" i="1"/>
  <c r="N202" i="1"/>
  <c r="N212" i="1"/>
  <c r="N204" i="1"/>
  <c r="N265" i="1"/>
  <c r="K261" i="1"/>
  <c r="N251" i="1"/>
  <c r="K247" i="1"/>
  <c r="N263" i="1" l="1"/>
  <c r="N261" i="1"/>
  <c r="N249" i="1"/>
  <c r="N247" i="1"/>
  <c r="K222" i="1"/>
  <c r="K259" i="1" l="1"/>
  <c r="N259" i="1" s="1"/>
  <c r="N254" i="1"/>
  <c r="K245" i="1"/>
  <c r="N245" i="1" s="1"/>
  <c r="N240" i="1"/>
</calcChain>
</file>

<file path=xl/sharedStrings.xml><?xml version="1.0" encoding="utf-8"?>
<sst xmlns="http://schemas.openxmlformats.org/spreadsheetml/2006/main" count="897" uniqueCount="135">
  <si>
    <t>元金均等半年賦</t>
  </si>
  <si>
    <t>資　金</t>
    <rPh sb="0" eb="3">
      <t>シキン</t>
    </rPh>
    <phoneticPr fontId="1"/>
  </si>
  <si>
    <t>利　率</t>
    <rPh sb="0" eb="3">
      <t>リリツ</t>
    </rPh>
    <phoneticPr fontId="1"/>
  </si>
  <si>
    <t>償　還</t>
    <rPh sb="0" eb="3">
      <t>ショウカン</t>
    </rPh>
    <phoneticPr fontId="1"/>
  </si>
  <si>
    <t xml:space="preserve">償　還 </t>
    <rPh sb="0" eb="3">
      <t>ショウカン</t>
    </rPh>
    <phoneticPr fontId="1"/>
  </si>
  <si>
    <t>算 入 率</t>
    <rPh sb="0" eb="3">
      <t>サンニュウ</t>
    </rPh>
    <rPh sb="4" eb="5">
      <t>リツ</t>
    </rPh>
    <phoneticPr fontId="1"/>
  </si>
  <si>
    <t>区　分</t>
    <rPh sb="0" eb="3">
      <t>クブン</t>
    </rPh>
    <phoneticPr fontId="1"/>
  </si>
  <si>
    <t>（％）</t>
    <phoneticPr fontId="1"/>
  </si>
  <si>
    <t>期　間</t>
    <rPh sb="0" eb="3">
      <t>キカン</t>
    </rPh>
    <phoneticPr fontId="1"/>
  </si>
  <si>
    <t>方　法</t>
    <rPh sb="0" eb="3">
      <t>ホウホウ</t>
    </rPh>
    <phoneticPr fontId="1"/>
  </si>
  <si>
    <t>理論償還率</t>
    <rPh sb="0" eb="2">
      <t>リロン</t>
    </rPh>
    <rPh sb="2" eb="5">
      <t>ショウカンリツ</t>
    </rPh>
    <phoneticPr fontId="1"/>
  </si>
  <si>
    <t>用いた算入率</t>
    <rPh sb="0" eb="1">
      <t>モチ</t>
    </rPh>
    <rPh sb="3" eb="5">
      <t>サンニュウ</t>
    </rPh>
    <rPh sb="5" eb="6">
      <t>リツ</t>
    </rPh>
    <phoneticPr fontId="1"/>
  </si>
  <si>
    <t>下水道費</t>
    <rPh sb="0" eb="3">
      <t>ゲスイドウ</t>
    </rPh>
    <rPh sb="3" eb="4">
      <t>ヒ</t>
    </rPh>
    <phoneticPr fontId="1"/>
  </si>
  <si>
    <t>費　目　名</t>
    <rPh sb="0" eb="3">
      <t>ヒモク</t>
    </rPh>
    <rPh sb="4" eb="5">
      <t>メイ</t>
    </rPh>
    <phoneticPr fontId="1"/>
  </si>
  <si>
    <t>団　体</t>
    <rPh sb="0" eb="3">
      <t>ダンタイ</t>
    </rPh>
    <phoneticPr fontId="1"/>
  </si>
  <si>
    <t>起　債　名</t>
    <rPh sb="0" eb="5">
      <t>キサイメイ</t>
    </rPh>
    <phoneticPr fontId="1"/>
  </si>
  <si>
    <t>資 金 割 合</t>
    <rPh sb="0" eb="3">
      <t>シキン</t>
    </rPh>
    <rPh sb="4" eb="7">
      <t>ワリアイ</t>
    </rPh>
    <phoneticPr fontId="1"/>
  </si>
  <si>
    <t>加重後の</t>
    <rPh sb="0" eb="2">
      <t>カジュウ</t>
    </rPh>
    <rPh sb="2" eb="3">
      <t>ゴ</t>
    </rPh>
    <phoneticPr fontId="1"/>
  </si>
  <si>
    <t>共通</t>
    <rPh sb="0" eb="2">
      <t>キョウツウ</t>
    </rPh>
    <phoneticPr fontId="1"/>
  </si>
  <si>
    <t>簡素化対象外分</t>
    <rPh sb="0" eb="3">
      <t>カンソカ</t>
    </rPh>
    <rPh sb="3" eb="5">
      <t>タイショウ</t>
    </rPh>
    <rPh sb="5" eb="6">
      <t>ガイ</t>
    </rPh>
    <rPh sb="6" eb="7">
      <t>ブン</t>
    </rPh>
    <phoneticPr fontId="1"/>
  </si>
  <si>
    <t>（様式　２）</t>
    <rPh sb="1" eb="3">
      <t>ヨウシキ</t>
    </rPh>
    <phoneticPr fontId="1"/>
  </si>
  <si>
    <t>市場公募</t>
    <rPh sb="0" eb="2">
      <t>シジョウ</t>
    </rPh>
    <rPh sb="2" eb="4">
      <t>コウボ</t>
    </rPh>
    <phoneticPr fontId="1"/>
  </si>
  <si>
    <t>銀行等引受</t>
    <rPh sb="0" eb="2">
      <t>ギンコウ</t>
    </rPh>
    <rPh sb="2" eb="3">
      <t>トウ</t>
    </rPh>
    <rPh sb="3" eb="5">
      <t>ヒキウケ</t>
    </rPh>
    <phoneticPr fontId="1"/>
  </si>
  <si>
    <t>団体</t>
    <rPh sb="0" eb="2">
      <t>ダンタイ</t>
    </rPh>
    <phoneticPr fontId="1"/>
  </si>
  <si>
    <t>財政融資</t>
    <rPh sb="0" eb="2">
      <t>ザイセイ</t>
    </rPh>
    <rPh sb="2" eb="4">
      <t>ユウシ</t>
    </rPh>
    <phoneticPr fontId="1"/>
  </si>
  <si>
    <t>元利均等半年賦/元金均等半年賦</t>
  </si>
  <si>
    <t>（ 市町村分 ）</t>
    <rPh sb="2" eb="5">
      <t>シチョウソン</t>
    </rPh>
    <rPh sb="5" eb="6">
      <t>ブン</t>
    </rPh>
    <phoneticPr fontId="1"/>
  </si>
  <si>
    <t>都市計画費</t>
    <rPh sb="0" eb="2">
      <t>トシ</t>
    </rPh>
    <rPh sb="2" eb="4">
      <t>ケイカク</t>
    </rPh>
    <rPh sb="4" eb="5">
      <t>ヒ</t>
    </rPh>
    <phoneticPr fontId="1"/>
  </si>
  <si>
    <t>公募</t>
    <rPh sb="0" eb="2">
      <t>コウボ</t>
    </rPh>
    <phoneticPr fontId="1"/>
  </si>
  <si>
    <t>団体</t>
    <rPh sb="0" eb="2">
      <t>ダンタイ</t>
    </rPh>
    <phoneticPr fontId="1"/>
  </si>
  <si>
    <t>その他</t>
    <rPh sb="2" eb="3">
      <t>ホカ</t>
    </rPh>
    <phoneticPr fontId="1"/>
  </si>
  <si>
    <t>の団体</t>
    <rPh sb="1" eb="3">
      <t>ダンタイ</t>
    </rPh>
    <phoneticPr fontId="1"/>
  </si>
  <si>
    <t>地下鉄事業再特例債</t>
    <rPh sb="0" eb="3">
      <t>チカテツ</t>
    </rPh>
    <rPh sb="3" eb="5">
      <t>ジギョウ</t>
    </rPh>
    <rPh sb="5" eb="6">
      <t>サイ</t>
    </rPh>
    <rPh sb="6" eb="8">
      <t>トクレイ</t>
    </rPh>
    <rPh sb="8" eb="9">
      <t>サイ</t>
    </rPh>
    <phoneticPr fontId="1"/>
  </si>
  <si>
    <t>下水道資本費平準化債</t>
    <rPh sb="0" eb="3">
      <t>ゲスイドウ</t>
    </rPh>
    <rPh sb="3" eb="6">
      <t>シホンヒ</t>
    </rPh>
    <rPh sb="6" eb="9">
      <t>ヘイジュンカ</t>
    </rPh>
    <rPh sb="9" eb="10">
      <t>サイ</t>
    </rPh>
    <phoneticPr fontId="1"/>
  </si>
  <si>
    <t>下水道事業債特別措置分</t>
    <rPh sb="0" eb="3">
      <t>ゲスイドウ</t>
    </rPh>
    <rPh sb="3" eb="6">
      <t>ジギョウサイ</t>
    </rPh>
    <rPh sb="6" eb="8">
      <t>トクベツ</t>
    </rPh>
    <rPh sb="8" eb="10">
      <t>ソチ</t>
    </rPh>
    <rPh sb="10" eb="11">
      <t>ブン</t>
    </rPh>
    <phoneticPr fontId="1"/>
  </si>
  <si>
    <t>公営企業会計適用債</t>
    <rPh sb="0" eb="2">
      <t>コウエイ</t>
    </rPh>
    <rPh sb="2" eb="4">
      <t>キギョウ</t>
    </rPh>
    <rPh sb="4" eb="6">
      <t>カイケイ</t>
    </rPh>
    <rPh sb="6" eb="8">
      <t>テキヨウ</t>
    </rPh>
    <rPh sb="8" eb="9">
      <t>サイ</t>
    </rPh>
    <phoneticPr fontId="1"/>
  </si>
  <si>
    <t>その他</t>
    <rPh sb="2" eb="3">
      <t>タ</t>
    </rPh>
    <phoneticPr fontId="1"/>
  </si>
  <si>
    <t>（公立）病院事業債（通常分）</t>
    <rPh sb="1" eb="3">
      <t>コウリツ</t>
    </rPh>
    <rPh sb="4" eb="6">
      <t>ビョウイン</t>
    </rPh>
    <rPh sb="6" eb="9">
      <t>ジギョウサイ</t>
    </rPh>
    <rPh sb="10" eb="12">
      <t>ツウジョウ</t>
    </rPh>
    <rPh sb="12" eb="13">
      <t>ブン</t>
    </rPh>
    <phoneticPr fontId="1"/>
  </si>
  <si>
    <t>10(1)</t>
    <phoneticPr fontId="1"/>
  </si>
  <si>
    <t>10(1)</t>
    <phoneticPr fontId="1"/>
  </si>
  <si>
    <t>元金均等半年賦</t>
    <rPh sb="0" eb="2">
      <t>ガンキン</t>
    </rPh>
    <rPh sb="2" eb="4">
      <t>キントウ</t>
    </rPh>
    <rPh sb="4" eb="5">
      <t>ハン</t>
    </rPh>
    <rPh sb="5" eb="7">
      <t>ネンプ</t>
    </rPh>
    <phoneticPr fontId="1"/>
  </si>
  <si>
    <t>●</t>
  </si>
  <si>
    <t>（Ｈ15～機械）</t>
  </si>
  <si>
    <t/>
  </si>
  <si>
    <t>（公立）病院事業債（特別分）</t>
    <rPh sb="1" eb="3">
      <t>コウリツ</t>
    </rPh>
    <rPh sb="4" eb="6">
      <t>ビョウイン</t>
    </rPh>
    <rPh sb="6" eb="9">
      <t>ジギョウサイ</t>
    </rPh>
    <rPh sb="10" eb="12">
      <t>トクベツ</t>
    </rPh>
    <rPh sb="12" eb="13">
      <t>ブン</t>
    </rPh>
    <rPh sb="13" eb="14">
      <t>ツウブン</t>
    </rPh>
    <phoneticPr fontId="1"/>
  </si>
  <si>
    <t>▲</t>
    <phoneticPr fontId="1"/>
  </si>
  <si>
    <t>（大学）病院事業債</t>
    <rPh sb="1" eb="3">
      <t>ダイガク</t>
    </rPh>
    <rPh sb="4" eb="6">
      <t>ビョウイン</t>
    </rPh>
    <rPh sb="6" eb="9">
      <t>ジギョウサイ</t>
    </rPh>
    <phoneticPr fontId="1"/>
  </si>
  <si>
    <t>簡易水道公営企業会計適用債</t>
    <rPh sb="0" eb="2">
      <t>カンイ</t>
    </rPh>
    <rPh sb="2" eb="4">
      <t>スイドウ</t>
    </rPh>
    <rPh sb="4" eb="6">
      <t>コウエイ</t>
    </rPh>
    <rPh sb="6" eb="8">
      <t>キギョウ</t>
    </rPh>
    <rPh sb="8" eb="10">
      <t>カイケイ</t>
    </rPh>
    <rPh sb="10" eb="12">
      <t>テキヨウ</t>
    </rPh>
    <rPh sb="12" eb="13">
      <t>サイ</t>
    </rPh>
    <phoneticPr fontId="1"/>
  </si>
  <si>
    <t>10(3)</t>
  </si>
  <si>
    <t>機構</t>
    <rPh sb="0" eb="2">
      <t>キコウ</t>
    </rPh>
    <phoneticPr fontId="1"/>
  </si>
  <si>
    <t>10(2)</t>
    <phoneticPr fontId="1"/>
  </si>
  <si>
    <t>銀行等引受</t>
  </si>
  <si>
    <t>保健衛生費</t>
    <rPh sb="0" eb="2">
      <t>ホケン</t>
    </rPh>
    <rPh sb="2" eb="5">
      <t>エイセイヒ</t>
    </rPh>
    <phoneticPr fontId="1"/>
  </si>
  <si>
    <t>公共事業等債</t>
    <rPh sb="0" eb="2">
      <t>コウキョウ</t>
    </rPh>
    <rPh sb="2" eb="4">
      <t>ジギョウ</t>
    </rPh>
    <rPh sb="4" eb="5">
      <t>トウ</t>
    </rPh>
    <rPh sb="5" eb="6">
      <t>サイ</t>
    </rPh>
    <phoneticPr fontId="1"/>
  </si>
  <si>
    <t>15(3)</t>
    <phoneticPr fontId="1"/>
  </si>
  <si>
    <t>（国営分、都道府県分、機構分）</t>
    <rPh sb="1" eb="3">
      <t>コクエイ</t>
    </rPh>
    <rPh sb="3" eb="4">
      <t>ブン</t>
    </rPh>
    <rPh sb="5" eb="9">
      <t>トドウフケン</t>
    </rPh>
    <rPh sb="9" eb="10">
      <t>ブン</t>
    </rPh>
    <rPh sb="11" eb="13">
      <t>キコウ</t>
    </rPh>
    <rPh sb="13" eb="14">
      <t>ブン</t>
    </rPh>
    <phoneticPr fontId="1"/>
  </si>
  <si>
    <t>25(3)</t>
    <phoneticPr fontId="1"/>
  </si>
  <si>
    <t>（災害関連）</t>
    <rPh sb="1" eb="3">
      <t>サイガイ</t>
    </rPh>
    <rPh sb="3" eb="5">
      <t>カンレン</t>
    </rPh>
    <phoneticPr fontId="1"/>
  </si>
  <si>
    <t>農業行政費</t>
    <rPh sb="0" eb="2">
      <t>ノウギョウ</t>
    </rPh>
    <rPh sb="2" eb="5">
      <t>ギョウセイヒ</t>
    </rPh>
    <phoneticPr fontId="1"/>
  </si>
  <si>
    <t>共通</t>
    <rPh sb="0" eb="2">
      <t>キョウツウ</t>
    </rPh>
    <phoneticPr fontId="1"/>
  </si>
  <si>
    <t>PFI事業に伴う設備整備費相当額</t>
    <rPh sb="3" eb="5">
      <t>ジギョウ</t>
    </rPh>
    <rPh sb="6" eb="7">
      <t>トモナ</t>
    </rPh>
    <rPh sb="8" eb="10">
      <t>セツビ</t>
    </rPh>
    <rPh sb="10" eb="13">
      <t>セイビヒ</t>
    </rPh>
    <rPh sb="13" eb="15">
      <t>ソウトウ</t>
    </rPh>
    <rPh sb="15" eb="16">
      <t>ガク</t>
    </rPh>
    <phoneticPr fontId="1"/>
  </si>
  <si>
    <t>15(0)</t>
  </si>
  <si>
    <t>元利均等半年賦</t>
    <rPh sb="0" eb="2">
      <t>ガンリ</t>
    </rPh>
    <rPh sb="2" eb="4">
      <t>キントウ</t>
    </rPh>
    <rPh sb="4" eb="5">
      <t>ハン</t>
    </rPh>
    <rPh sb="5" eb="7">
      <t>ネンプ</t>
    </rPh>
    <phoneticPr fontId="1"/>
  </si>
  <si>
    <t>地域振興費</t>
    <rPh sb="0" eb="2">
      <t>チイキ</t>
    </rPh>
    <rPh sb="2" eb="5">
      <t>シンコウヒ</t>
    </rPh>
    <phoneticPr fontId="1"/>
  </si>
  <si>
    <t>（人口）</t>
    <rPh sb="1" eb="3">
      <t>ジンコウ</t>
    </rPh>
    <phoneticPr fontId="1"/>
  </si>
  <si>
    <t>銀行等引受</t>
    <rPh sb="0" eb="2">
      <t>ギンコウ</t>
    </rPh>
    <rPh sb="2" eb="3">
      <t>トウ</t>
    </rPh>
    <rPh sb="3" eb="4">
      <t>ヒ</t>
    </rPh>
    <rPh sb="4" eb="5">
      <t>ウ</t>
    </rPh>
    <phoneticPr fontId="1"/>
  </si>
  <si>
    <t>公債費</t>
    <rPh sb="0" eb="3">
      <t>コウサイヒ</t>
    </rPh>
    <phoneticPr fontId="1"/>
  </si>
  <si>
    <t>20(3)</t>
  </si>
  <si>
    <t>30(3)/20(3)</t>
  </si>
  <si>
    <t>臨時財政対策債</t>
    <rPh sb="0" eb="2">
      <t>リンジ</t>
    </rPh>
    <rPh sb="2" eb="4">
      <t>ザイセイ</t>
    </rPh>
    <rPh sb="4" eb="6">
      <t>タイサク</t>
    </rPh>
    <rPh sb="6" eb="7">
      <t>サイ</t>
    </rPh>
    <phoneticPr fontId="1"/>
  </si>
  <si>
    <t>機　　構</t>
    <rPh sb="0" eb="1">
      <t>キ</t>
    </rPh>
    <rPh sb="3" eb="4">
      <t>カマエ</t>
    </rPh>
    <phoneticPr fontId="1"/>
  </si>
  <si>
    <t>東日本大震災全国緊急防災施策等債</t>
    <rPh sb="0" eb="1">
      <t>ヒガシ</t>
    </rPh>
    <rPh sb="1" eb="3">
      <t>ニホン</t>
    </rPh>
    <rPh sb="3" eb="4">
      <t>ダイ</t>
    </rPh>
    <rPh sb="4" eb="6">
      <t>シンサイ</t>
    </rPh>
    <rPh sb="6" eb="8">
      <t>ゼンコク</t>
    </rPh>
    <rPh sb="8" eb="10">
      <t>キンキュウ</t>
    </rPh>
    <rPh sb="10" eb="12">
      <t>ボウサイ</t>
    </rPh>
    <rPh sb="12" eb="13">
      <t>セ</t>
    </rPh>
    <rPh sb="13" eb="14">
      <t>サク</t>
    </rPh>
    <rPh sb="14" eb="15">
      <t>トウ</t>
    </rPh>
    <rPh sb="15" eb="16">
      <t>サイ</t>
    </rPh>
    <phoneticPr fontId="1"/>
  </si>
  <si>
    <t>（緊急防災・減災事業）</t>
    <rPh sb="1" eb="3">
      <t>キンキュウ</t>
    </rPh>
    <rPh sb="3" eb="5">
      <t>ボウサイ</t>
    </rPh>
    <rPh sb="6" eb="7">
      <t>ゲン</t>
    </rPh>
    <rPh sb="8" eb="10">
      <t>ジギョウ</t>
    </rPh>
    <phoneticPr fontId="1"/>
  </si>
  <si>
    <t>元金均等半年賦</t>
    <rPh sb="0" eb="2">
      <t>ガンキン</t>
    </rPh>
    <rPh sb="2" eb="4">
      <t>キントウ</t>
    </rPh>
    <rPh sb="4" eb="5">
      <t>ハン</t>
    </rPh>
    <rPh sb="5" eb="6">
      <t>ネン</t>
    </rPh>
    <rPh sb="6" eb="7">
      <t>フ</t>
    </rPh>
    <phoneticPr fontId="1"/>
  </si>
  <si>
    <t>10(0)</t>
  </si>
  <si>
    <t>10(3)</t>
    <phoneticPr fontId="1"/>
  </si>
  <si>
    <t>　流域下水道事業債（狭義の公共下水道分）</t>
    <phoneticPr fontId="1"/>
  </si>
  <si>
    <t>　公共下水道事業債（分流管、25～50人／㎡）</t>
    <phoneticPr fontId="1"/>
  </si>
  <si>
    <t>銀行等引受</t>
    <phoneticPr fontId="1"/>
  </si>
  <si>
    <t>20(3)</t>
    <phoneticPr fontId="1"/>
  </si>
  <si>
    <t>市場公募</t>
    <rPh sb="0" eb="4">
      <t>シジョウコウボ</t>
    </rPh>
    <phoneticPr fontId="1"/>
  </si>
  <si>
    <t>　公共下水道事業債（合流管分）</t>
    <phoneticPr fontId="1"/>
  </si>
  <si>
    <t>　公共下水道事業債（分流管、25人／㎡未満）</t>
    <phoneticPr fontId="1"/>
  </si>
  <si>
    <t>　公共下水道事業債（分流管、50～75人／㎡）</t>
    <phoneticPr fontId="1"/>
  </si>
  <si>
    <t>　公共下水道事業債（分流管、75～100人／㎡）</t>
    <phoneticPr fontId="1"/>
  </si>
  <si>
    <t>　公共下水道事業債（分流管、100人／㎡以上）</t>
    <phoneticPr fontId="1"/>
  </si>
  <si>
    <t>　その他の下水道事業債</t>
    <phoneticPr fontId="1"/>
  </si>
  <si>
    <t>注）●印については、償還率を乗じる前に同意等額に１／２（繰出基準）を乗じている。</t>
    <rPh sb="3" eb="4">
      <t>ジルシ</t>
    </rPh>
    <rPh sb="19" eb="21">
      <t>ドウイ</t>
    </rPh>
    <rPh sb="21" eb="22">
      <t>トウ</t>
    </rPh>
    <rPh sb="28" eb="32">
      <t>クリダシキジュン</t>
    </rPh>
    <phoneticPr fontId="1"/>
  </si>
  <si>
    <t>　　▲印については、償還率を乗じる前に同意等額に２／３（繰出基準）を乗じている。</t>
    <rPh sb="3" eb="4">
      <t>ジルシ</t>
    </rPh>
    <rPh sb="19" eb="21">
      <t>ドウイ</t>
    </rPh>
    <rPh sb="21" eb="22">
      <t>トウ</t>
    </rPh>
    <rPh sb="28" eb="32">
      <t>クリダシキジュン</t>
    </rPh>
    <phoneticPr fontId="1"/>
  </si>
  <si>
    <t>国土強靱化施策債</t>
    <rPh sb="0" eb="2">
      <t>コクド</t>
    </rPh>
    <rPh sb="2" eb="5">
      <t>キョウジンカ</t>
    </rPh>
    <rPh sb="5" eb="7">
      <t>シサク</t>
    </rPh>
    <rPh sb="7" eb="8">
      <t>サイ</t>
    </rPh>
    <phoneticPr fontId="1"/>
  </si>
  <si>
    <t>（防災・減災、国土強靱化緊急対策事業）</t>
    <rPh sb="1" eb="3">
      <t>ボウサイ</t>
    </rPh>
    <rPh sb="4" eb="6">
      <t>ゲンサイ</t>
    </rPh>
    <rPh sb="7" eb="9">
      <t>コクド</t>
    </rPh>
    <rPh sb="9" eb="12">
      <t>キョウジンカ</t>
    </rPh>
    <rPh sb="12" eb="14">
      <t>キンキュウ</t>
    </rPh>
    <rPh sb="14" eb="16">
      <t>タイサク</t>
    </rPh>
    <rPh sb="16" eb="18">
      <t>ジギョウ</t>
    </rPh>
    <phoneticPr fontId="1"/>
  </si>
  <si>
    <t>（緊急自然災害防止対策事業）</t>
    <rPh sb="1" eb="13">
      <t>キンキュウシゼンサイガイボウシタイサクジギョウ</t>
    </rPh>
    <phoneticPr fontId="1"/>
  </si>
  <si>
    <t>30(5)</t>
    <phoneticPr fontId="1"/>
  </si>
  <si>
    <t>30(5)</t>
  </si>
  <si>
    <t>地域振興費
（面積）</t>
    <rPh sb="0" eb="2">
      <t>チイキ</t>
    </rPh>
    <rPh sb="2" eb="5">
      <t>シンコウヒ</t>
    </rPh>
    <rPh sb="7" eb="9">
      <t>メンセキ</t>
    </rPh>
    <phoneticPr fontId="1"/>
  </si>
  <si>
    <t>公募
団体</t>
    <rPh sb="0" eb="2">
      <t>コウボ</t>
    </rPh>
    <rPh sb="3" eb="5">
      <t>ダンタイ</t>
    </rPh>
    <phoneticPr fontId="1"/>
  </si>
  <si>
    <t>その他
団体</t>
    <rPh sb="2" eb="3">
      <t>タ</t>
    </rPh>
    <rPh sb="4" eb="6">
      <t>ダンタイ</t>
    </rPh>
    <phoneticPr fontId="1"/>
  </si>
  <si>
    <t>緊急浚渫推進事業債</t>
    <rPh sb="0" eb="2">
      <t>キンキュウ</t>
    </rPh>
    <rPh sb="2" eb="4">
      <t>シュンセツ</t>
    </rPh>
    <rPh sb="4" eb="6">
      <t>スイシン</t>
    </rPh>
    <rPh sb="6" eb="8">
      <t>ジギョウ</t>
    </rPh>
    <rPh sb="8" eb="9">
      <t>サイ</t>
    </rPh>
    <phoneticPr fontId="1"/>
  </si>
  <si>
    <t>市場公募</t>
    <rPh sb="0" eb="2">
      <t>シジョウ</t>
    </rPh>
    <rPh sb="2" eb="4">
      <t>コウボ</t>
    </rPh>
    <phoneticPr fontId="1"/>
  </si>
  <si>
    <t>銀行等引受</t>
    <rPh sb="0" eb="2">
      <t>ギンコウ</t>
    </rPh>
    <rPh sb="2" eb="3">
      <t>トウ</t>
    </rPh>
    <rPh sb="3" eb="4">
      <t>ヒ</t>
    </rPh>
    <rPh sb="4" eb="5">
      <t>ウ</t>
    </rPh>
    <phoneticPr fontId="1"/>
  </si>
  <si>
    <t>元利均等半年賦/元金均等半年賦</t>
    <phoneticPr fontId="1"/>
  </si>
  <si>
    <t>10(0)</t>
    <phoneticPr fontId="1"/>
  </si>
  <si>
    <t>公募団体</t>
    <rPh sb="0" eb="2">
      <t>コウボ</t>
    </rPh>
    <rPh sb="2" eb="4">
      <t>ダンタイ</t>
    </rPh>
    <phoneticPr fontId="1"/>
  </si>
  <si>
    <t>地方税減収補塡債</t>
    <rPh sb="0" eb="3">
      <t>チホウゼイ</t>
    </rPh>
    <rPh sb="3" eb="5">
      <t>ゲンシュウ</t>
    </rPh>
    <rPh sb="5" eb="6">
      <t>ホ</t>
    </rPh>
    <rPh sb="7" eb="8">
      <t>サイ</t>
    </rPh>
    <phoneticPr fontId="1"/>
  </si>
  <si>
    <t>※基礎数値は発行額×0.75</t>
    <rPh sb="1" eb="3">
      <t>キソ</t>
    </rPh>
    <rPh sb="3" eb="5">
      <t>スウチ</t>
    </rPh>
    <rPh sb="6" eb="9">
      <t>ハッコウガク</t>
    </rPh>
    <phoneticPr fontId="1"/>
  </si>
  <si>
    <t>30(5)</t>
    <phoneticPr fontId="1"/>
  </si>
  <si>
    <t>下水道事業債旧公害防止対策事業分</t>
    <rPh sb="0" eb="6">
      <t>ゲスイドウジギョウサイ</t>
    </rPh>
    <rPh sb="6" eb="16">
      <t>キュウコウガイボウシタイサクジギョウブン</t>
    </rPh>
    <phoneticPr fontId="1"/>
  </si>
  <si>
    <t>40(5)/30(5)</t>
    <phoneticPr fontId="1"/>
  </si>
  <si>
    <t>下水道事業債脱炭素化事業分</t>
    <rPh sb="0" eb="6">
      <t>ゲスイドウジギョウサイ</t>
    </rPh>
    <rPh sb="6" eb="7">
      <t>ダツ</t>
    </rPh>
    <rPh sb="7" eb="10">
      <t>タンソカ</t>
    </rPh>
    <rPh sb="10" eb="12">
      <t>ジギョウ</t>
    </rPh>
    <rPh sb="12" eb="13">
      <t>ブン</t>
    </rPh>
    <phoneticPr fontId="1"/>
  </si>
  <si>
    <t>（公立）病院事業債</t>
    <rPh sb="1" eb="3">
      <t>コウリツ</t>
    </rPh>
    <rPh sb="4" eb="6">
      <t>ビョウイン</t>
    </rPh>
    <rPh sb="6" eb="9">
      <t>ジギョウサイ</t>
    </rPh>
    <phoneticPr fontId="1"/>
  </si>
  <si>
    <t>（Ｈ15～機械）</t>
    <phoneticPr fontId="1"/>
  </si>
  <si>
    <t>（Ｈ15～機械）</t>
    <phoneticPr fontId="1"/>
  </si>
  <si>
    <t>地下鉄事業再々特例債</t>
    <rPh sb="0" eb="3">
      <t>チカテツ</t>
    </rPh>
    <rPh sb="3" eb="5">
      <t>ジギョウ</t>
    </rPh>
    <rPh sb="5" eb="7">
      <t>サイサイ</t>
    </rPh>
    <rPh sb="7" eb="9">
      <t>トクレイ</t>
    </rPh>
    <rPh sb="9" eb="10">
      <t>サイ</t>
    </rPh>
    <phoneticPr fontId="1"/>
  </si>
  <si>
    <t>（Ｒ４～災害拠点病院分・機械）</t>
    <rPh sb="4" eb="6">
      <t>サイガイ</t>
    </rPh>
    <rPh sb="6" eb="8">
      <t>キョテン</t>
    </rPh>
    <rPh sb="8" eb="10">
      <t>ビョウイン</t>
    </rPh>
    <rPh sb="10" eb="11">
      <t>ブン</t>
    </rPh>
    <phoneticPr fontId="1"/>
  </si>
  <si>
    <t>元利均等半年賦</t>
    <rPh sb="0" eb="4">
      <t>ガンリキントウ</t>
    </rPh>
    <rPh sb="2" eb="4">
      <t>キントウ</t>
    </rPh>
    <rPh sb="4" eb="5">
      <t>ハン</t>
    </rPh>
    <rPh sb="5" eb="7">
      <t>ネンプ</t>
    </rPh>
    <phoneticPr fontId="1"/>
  </si>
  <si>
    <t>元利均等半年賦</t>
    <rPh sb="0" eb="2">
      <t>ガンリ</t>
    </rPh>
    <phoneticPr fontId="1"/>
  </si>
  <si>
    <t>25(3)</t>
  </si>
  <si>
    <t>令和７年度算定に</t>
    <rPh sb="0" eb="2">
      <t>レイワ</t>
    </rPh>
    <phoneticPr fontId="1"/>
  </si>
  <si>
    <t>15(1)</t>
  </si>
  <si>
    <t>15(2)</t>
  </si>
  <si>
    <t>15(3)</t>
  </si>
  <si>
    <t>15(4)</t>
  </si>
  <si>
    <t>流域下水道事業債（狭義の公共下水道分）</t>
    <rPh sb="0" eb="2">
      <t>リュウイキ</t>
    </rPh>
    <rPh sb="2" eb="5">
      <t>ゲスイドウ</t>
    </rPh>
    <rPh sb="5" eb="8">
      <t>ジギョウサイ</t>
    </rPh>
    <rPh sb="9" eb="11">
      <t>キョウギ</t>
    </rPh>
    <rPh sb="12" eb="14">
      <t>コウキョウ</t>
    </rPh>
    <rPh sb="14" eb="16">
      <t>ゲスイ</t>
    </rPh>
    <rPh sb="16" eb="17">
      <t>ミチ</t>
    </rPh>
    <rPh sb="17" eb="18">
      <t>ブン</t>
    </rPh>
    <phoneticPr fontId="1"/>
  </si>
  <si>
    <t>40(5)/30(5)</t>
  </si>
  <si>
    <t>公共下水道事業債（合流管分）</t>
    <rPh sb="0" eb="2">
      <t>コウキョウ</t>
    </rPh>
    <rPh sb="2" eb="5">
      <t>ゲスイドウ</t>
    </rPh>
    <rPh sb="5" eb="7">
      <t>ジギョウ</t>
    </rPh>
    <rPh sb="7" eb="8">
      <t>サイ</t>
    </rPh>
    <rPh sb="9" eb="11">
      <t>ゴウリュウ</t>
    </rPh>
    <rPh sb="11" eb="12">
      <t>クダ</t>
    </rPh>
    <rPh sb="12" eb="13">
      <t>ブン</t>
    </rPh>
    <phoneticPr fontId="1"/>
  </si>
  <si>
    <t>公共下水道事業債</t>
    <rPh sb="0" eb="2">
      <t>コウキョウ</t>
    </rPh>
    <rPh sb="2" eb="5">
      <t>ゲスイドウ</t>
    </rPh>
    <rPh sb="5" eb="7">
      <t>ジギョウ</t>
    </rPh>
    <rPh sb="7" eb="8">
      <t>サイ</t>
    </rPh>
    <phoneticPr fontId="1"/>
  </si>
  <si>
    <t>（分流管、25人／㎡未満）</t>
    <rPh sb="1" eb="3">
      <t>ブンリュウ</t>
    </rPh>
    <rPh sb="3" eb="4">
      <t>クダ</t>
    </rPh>
    <rPh sb="7" eb="8">
      <t>ニン</t>
    </rPh>
    <rPh sb="10" eb="12">
      <t>ミマン</t>
    </rPh>
    <phoneticPr fontId="1"/>
  </si>
  <si>
    <t>（分流管、25～50人／㎡）</t>
    <rPh sb="1" eb="3">
      <t>ブンリュウ</t>
    </rPh>
    <rPh sb="3" eb="4">
      <t>クダ</t>
    </rPh>
    <rPh sb="10" eb="11">
      <t>ニン</t>
    </rPh>
    <phoneticPr fontId="1"/>
  </si>
  <si>
    <t>（分流管、50～75人／㎡）</t>
    <rPh sb="1" eb="3">
      <t>ブンリュウ</t>
    </rPh>
    <rPh sb="3" eb="4">
      <t>クダ</t>
    </rPh>
    <rPh sb="10" eb="11">
      <t>ニン</t>
    </rPh>
    <phoneticPr fontId="1"/>
  </si>
  <si>
    <t>（分流管、75～100人／㎡）</t>
    <rPh sb="1" eb="3">
      <t>ブンリュウ</t>
    </rPh>
    <rPh sb="3" eb="4">
      <t>クダ</t>
    </rPh>
    <rPh sb="11" eb="12">
      <t>ニン</t>
    </rPh>
    <phoneticPr fontId="1"/>
  </si>
  <si>
    <t>（分流管、100人／㎡以上）</t>
    <rPh sb="1" eb="3">
      <t>ブンリュウ</t>
    </rPh>
    <rPh sb="3" eb="4">
      <t>クダ</t>
    </rPh>
    <rPh sb="8" eb="9">
      <t>ニン</t>
    </rPh>
    <rPh sb="11" eb="13">
      <t>イジョウ</t>
    </rPh>
    <phoneticPr fontId="1"/>
  </si>
  <si>
    <t>その他の下水道事業債</t>
    <rPh sb="2" eb="3">
      <t>タ</t>
    </rPh>
    <rPh sb="4" eb="7">
      <t>ゲスイドウ</t>
    </rPh>
    <rPh sb="7" eb="10">
      <t>ジギョウサイ</t>
    </rPh>
    <phoneticPr fontId="1"/>
  </si>
  <si>
    <t>（広域化・共同化分）</t>
    <rPh sb="1" eb="4">
      <t>コウイキカ</t>
    </rPh>
    <rPh sb="5" eb="8">
      <t>キョウドウカ</t>
    </rPh>
    <rPh sb="8" eb="9">
      <t>ブン</t>
    </rPh>
    <phoneticPr fontId="1"/>
  </si>
  <si>
    <t>（広域化・共同化分(流域下水道への接続分)）</t>
    <rPh sb="1" eb="4">
      <t>コウイキカ</t>
    </rPh>
    <rPh sb="5" eb="8">
      <t>キョウドウカ</t>
    </rPh>
    <rPh sb="8" eb="9">
      <t>ブン</t>
    </rPh>
    <rPh sb="10" eb="12">
      <t>リュウイキ</t>
    </rPh>
    <rPh sb="12" eb="15">
      <t>ゲスイドウ</t>
    </rPh>
    <rPh sb="17" eb="19">
      <t>セツゾク</t>
    </rPh>
    <rPh sb="19" eb="20">
      <t>ブン</t>
    </rPh>
    <phoneticPr fontId="1"/>
  </si>
  <si>
    <t>下水道事業債（臨時措置分）</t>
    <rPh sb="0" eb="3">
      <t>ゲスイドウ</t>
    </rPh>
    <rPh sb="3" eb="6">
      <t>ジギョウサイ</t>
    </rPh>
    <rPh sb="7" eb="9">
      <t>リンジ</t>
    </rPh>
    <rPh sb="9" eb="11">
      <t>ソチ</t>
    </rPh>
    <rPh sb="11" eb="12">
      <t>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</si>
</sst>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0.0_ "/>
    <numFmt numFmtId="177" formatCode="0.000_ "/>
    <numFmt numFmtId="178" formatCode="0.000_);[Red]\(0.000\)"/>
    <numFmt numFmtId="179" formatCode="0.00_);[Red]\(0.00\)"/>
    <numFmt numFmtId="180" formatCode="0.0000"/>
    <numFmt numFmtId="181" formatCode="0.0000_);[Red]\(0.0000\)"/>
    <numFmt numFmtId="182" formatCode="0.0_);[Red]\(0.0\)"/>
    <numFmt numFmtId="183" formatCode="0.00000_);[Red]\(0.00000\)"/>
    <numFmt numFmtId="184" formatCode="0.00000_ "/>
    <numFmt numFmtId="185" formatCode="0.0000_ 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16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trike/>
      <sz val="12"/>
      <name val="ＭＳ ゴシック"/>
      <family val="3"/>
      <charset val="128"/>
    </font>
    <font>
      <sz val="12"/>
      <color rgb="FF0000FF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176" fontId="2" fillId="0" borderId="0" xfId="0" applyNumberFormat="1" applyFont="1"/>
    <xf numFmtId="178" fontId="2" fillId="0" borderId="0" xfId="0" applyNumberFormat="1" applyFont="1"/>
    <xf numFmtId="177" fontId="2" fillId="0" borderId="0" xfId="0" applyNumberFormat="1" applyFont="1" applyAlignment="1">
      <alignment horizontal="center"/>
    </xf>
    <xf numFmtId="181" fontId="2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81" fontId="4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center"/>
    </xf>
    <xf numFmtId="176" fontId="2" fillId="0" borderId="1" xfId="0" applyNumberFormat="1" applyFont="1" applyBorder="1" applyAlignment="1">
      <alignment horizontal="center"/>
    </xf>
    <xf numFmtId="178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indent="2"/>
    </xf>
    <xf numFmtId="177" fontId="2" fillId="0" borderId="1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176" fontId="2" fillId="0" borderId="4" xfId="0" quotePrefix="1" applyNumberFormat="1" applyFont="1" applyBorder="1" applyAlignment="1">
      <alignment horizontal="center" vertical="top"/>
    </xf>
    <xf numFmtId="178" fontId="2" fillId="0" borderId="4" xfId="0" quotePrefix="1" applyNumberFormat="1" applyFont="1" applyBorder="1" applyAlignment="1">
      <alignment horizontal="center" vertical="top"/>
    </xf>
    <xf numFmtId="0" fontId="2" fillId="0" borderId="4" xfId="0" applyFont="1" applyBorder="1" applyAlignment="1">
      <alignment horizontal="left" vertical="top" indent="2"/>
    </xf>
    <xf numFmtId="177" fontId="2" fillId="0" borderId="4" xfId="0" applyNumberFormat="1" applyFont="1" applyBorder="1" applyAlignment="1">
      <alignment horizontal="center" vertical="top"/>
    </xf>
    <xf numFmtId="0" fontId="2" fillId="0" borderId="4" xfId="0" quotePrefix="1" applyFont="1" applyBorder="1" applyAlignment="1">
      <alignment horizontal="center" vertical="top"/>
    </xf>
    <xf numFmtId="0" fontId="2" fillId="0" borderId="2" xfId="0" applyFont="1" applyBorder="1" applyAlignment="1">
      <alignment horizontal="left"/>
    </xf>
    <xf numFmtId="182" fontId="2" fillId="0" borderId="1" xfId="0" applyNumberFormat="1" applyFont="1" applyBorder="1"/>
    <xf numFmtId="0" fontId="2" fillId="0" borderId="1" xfId="0" applyFont="1" applyBorder="1" applyAlignment="1">
      <alignment horizontal="center" shrinkToFit="1"/>
    </xf>
    <xf numFmtId="183" fontId="2" fillId="0" borderId="1" xfId="0" applyNumberFormat="1" applyFont="1" applyBorder="1" applyAlignment="1">
      <alignment horizontal="center"/>
    </xf>
    <xf numFmtId="0" fontId="2" fillId="0" borderId="1" xfId="0" quotePrefix="1" applyFont="1" applyBorder="1" applyAlignment="1">
      <alignment horizontal="center"/>
    </xf>
    <xf numFmtId="0" fontId="2" fillId="0" borderId="2" xfId="0" quotePrefix="1" applyFont="1" applyBorder="1" applyAlignment="1">
      <alignment horizontal="center"/>
    </xf>
    <xf numFmtId="183" fontId="2" fillId="0" borderId="7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182" fontId="2" fillId="0" borderId="6" xfId="0" quotePrefix="1" applyNumberFormat="1" applyFont="1" applyBorder="1" applyAlignment="1">
      <alignment horizontal="right"/>
    </xf>
    <xf numFmtId="178" fontId="2" fillId="0" borderId="6" xfId="0" quotePrefix="1" applyNumberFormat="1" applyFont="1" applyBorder="1" applyAlignment="1">
      <alignment horizontal="center"/>
    </xf>
    <xf numFmtId="183" fontId="2" fillId="0" borderId="6" xfId="0" applyNumberFormat="1" applyFont="1" applyBorder="1" applyAlignment="1">
      <alignment horizontal="center"/>
    </xf>
    <xf numFmtId="0" fontId="2" fillId="0" borderId="6" xfId="0" quotePrefix="1" applyFont="1" applyBorder="1" applyAlignment="1">
      <alignment horizontal="center"/>
    </xf>
    <xf numFmtId="0" fontId="2" fillId="0" borderId="5" xfId="0" quotePrefix="1" applyFont="1" applyBorder="1" applyAlignment="1">
      <alignment horizontal="center"/>
    </xf>
    <xf numFmtId="183" fontId="2" fillId="0" borderId="9" xfId="0" applyNumberFormat="1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3" xfId="0" applyFont="1" applyBorder="1" applyAlignment="1">
      <alignment horizontal="left" vertical="top"/>
    </xf>
    <xf numFmtId="0" fontId="2" fillId="0" borderId="8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82" fontId="2" fillId="0" borderId="4" xfId="0" applyNumberFormat="1" applyFont="1" applyBorder="1"/>
    <xf numFmtId="178" fontId="2" fillId="0" borderId="11" xfId="0" applyNumberFormat="1" applyFont="1" applyBorder="1" applyAlignment="1">
      <alignment horizontal="center"/>
    </xf>
    <xf numFmtId="183" fontId="2" fillId="0" borderId="4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83" fontId="2" fillId="0" borderId="8" xfId="0" applyNumberFormat="1" applyFont="1" applyBorder="1" applyAlignment="1">
      <alignment horizontal="center"/>
    </xf>
    <xf numFmtId="180" fontId="2" fillId="0" borderId="0" xfId="0" applyNumberFormat="1" applyFont="1"/>
    <xf numFmtId="178" fontId="2" fillId="0" borderId="1" xfId="0" quotePrefix="1" applyNumberFormat="1" applyFont="1" applyBorder="1" applyAlignment="1">
      <alignment horizontal="right"/>
    </xf>
    <xf numFmtId="178" fontId="2" fillId="0" borderId="1" xfId="0" quotePrefix="1" applyNumberFormat="1" applyFont="1" applyBorder="1" applyAlignment="1">
      <alignment horizontal="center"/>
    </xf>
    <xf numFmtId="178" fontId="2" fillId="0" borderId="6" xfId="0" quotePrefix="1" applyNumberFormat="1" applyFont="1" applyBorder="1" applyAlignment="1">
      <alignment horizontal="right"/>
    </xf>
    <xf numFmtId="0" fontId="2" fillId="0" borderId="6" xfId="0" applyFont="1" applyBorder="1" applyAlignment="1">
      <alignment horizontal="center" shrinkToFit="1"/>
    </xf>
    <xf numFmtId="0" fontId="2" fillId="0" borderId="0" xfId="0" applyFont="1" applyAlignment="1">
      <alignment vertical="top"/>
    </xf>
    <xf numFmtId="0" fontId="2" fillId="0" borderId="2" xfId="0" applyFont="1" applyBorder="1" applyAlignment="1">
      <alignment horizontal="left" vertical="center" shrinkToFit="1"/>
    </xf>
    <xf numFmtId="0" fontId="2" fillId="0" borderId="5" xfId="0" applyFont="1" applyBorder="1" applyAlignment="1">
      <alignment horizontal="left" vertical="center" shrinkToFit="1"/>
    </xf>
    <xf numFmtId="0" fontId="2" fillId="0" borderId="3" xfId="0" applyFont="1" applyBorder="1" applyAlignment="1">
      <alignment horizontal="left" vertical="center" shrinkToFit="1"/>
    </xf>
    <xf numFmtId="178" fontId="2" fillId="0" borderId="4" xfId="0" quotePrefix="1" applyNumberFormat="1" applyFont="1" applyBorder="1" applyAlignment="1">
      <alignment horizontal="right"/>
    </xf>
    <xf numFmtId="178" fontId="2" fillId="0" borderId="4" xfId="0" quotePrefix="1" applyNumberFormat="1" applyFont="1" applyBorder="1" applyAlignment="1">
      <alignment horizontal="center"/>
    </xf>
    <xf numFmtId="0" fontId="2" fillId="0" borderId="4" xfId="0" applyFont="1" applyBorder="1" applyAlignment="1">
      <alignment horizontal="center" shrinkToFit="1"/>
    </xf>
    <xf numFmtId="0" fontId="2" fillId="0" borderId="4" xfId="0" quotePrefix="1" applyFont="1" applyBorder="1" applyAlignment="1">
      <alignment horizontal="center"/>
    </xf>
    <xf numFmtId="0" fontId="2" fillId="0" borderId="3" xfId="0" quotePrefix="1" applyFont="1" applyBorder="1" applyAlignment="1">
      <alignment horizontal="center"/>
    </xf>
    <xf numFmtId="178" fontId="2" fillId="0" borderId="1" xfId="0" applyNumberFormat="1" applyFont="1" applyBorder="1"/>
    <xf numFmtId="178" fontId="2" fillId="0" borderId="6" xfId="0" applyNumberFormat="1" applyFont="1" applyBorder="1"/>
    <xf numFmtId="178" fontId="2" fillId="0" borderId="0" xfId="0" applyNumberFormat="1" applyFont="1" applyAlignment="1">
      <alignment horizontal="center"/>
    </xf>
    <xf numFmtId="0" fontId="2" fillId="0" borderId="3" xfId="0" applyFont="1" applyBorder="1" applyAlignment="1">
      <alignment horizontal="left"/>
    </xf>
    <xf numFmtId="178" fontId="2" fillId="0" borderId="4" xfId="0" applyNumberFormat="1" applyFont="1" applyBorder="1"/>
    <xf numFmtId="0" fontId="2" fillId="0" borderId="2" xfId="0" applyFont="1" applyBorder="1" applyAlignment="1">
      <alignment horizontal="left" shrinkToFit="1"/>
    </xf>
    <xf numFmtId="178" fontId="2" fillId="0" borderId="10" xfId="0" applyNumberFormat="1" applyFont="1" applyBorder="1" applyAlignment="1">
      <alignment horizontal="center"/>
    </xf>
    <xf numFmtId="179" fontId="2" fillId="0" borderId="6" xfId="0" quotePrefix="1" applyNumberFormat="1" applyFont="1" applyBorder="1" applyAlignment="1">
      <alignment horizontal="right"/>
    </xf>
    <xf numFmtId="179" fontId="2" fillId="0" borderId="6" xfId="0" applyNumberFormat="1" applyFont="1" applyBorder="1"/>
    <xf numFmtId="178" fontId="2" fillId="0" borderId="6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shrinkToFit="1"/>
    </xf>
    <xf numFmtId="0" fontId="2" fillId="0" borderId="11" xfId="0" applyFont="1" applyBorder="1" applyAlignment="1">
      <alignment horizontal="center" shrinkToFit="1"/>
    </xf>
    <xf numFmtId="179" fontId="2" fillId="0" borderId="4" xfId="0" applyNumberFormat="1" applyFont="1" applyBorder="1"/>
    <xf numFmtId="177" fontId="2" fillId="0" borderId="4" xfId="0" applyNumberFormat="1" applyFont="1" applyBorder="1" applyAlignment="1">
      <alignment horizontal="center"/>
    </xf>
    <xf numFmtId="181" fontId="2" fillId="0" borderId="8" xfId="0" applyNumberFormat="1" applyFont="1" applyBorder="1" applyAlignment="1">
      <alignment horizontal="center"/>
    </xf>
    <xf numFmtId="182" fontId="2" fillId="0" borderId="4" xfId="0" quotePrefix="1" applyNumberFormat="1" applyFont="1" applyBorder="1" applyAlignment="1">
      <alignment horizontal="right"/>
    </xf>
    <xf numFmtId="178" fontId="2" fillId="0" borderId="4" xfId="0" applyNumberFormat="1" applyFont="1" applyBorder="1" applyAlignment="1">
      <alignment horizontal="center"/>
    </xf>
    <xf numFmtId="0" fontId="2" fillId="0" borderId="5" xfId="0" applyFont="1" applyBorder="1" applyAlignment="1">
      <alignment horizontal="left" vertical="top"/>
    </xf>
    <xf numFmtId="0" fontId="2" fillId="0" borderId="10" xfId="0" applyFont="1" applyBorder="1"/>
    <xf numFmtId="184" fontId="2" fillId="0" borderId="1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184" fontId="2" fillId="0" borderId="6" xfId="0" applyNumberFormat="1" applyFont="1" applyBorder="1" applyAlignment="1">
      <alignment horizontal="center"/>
    </xf>
    <xf numFmtId="0" fontId="2" fillId="0" borderId="11" xfId="0" applyFont="1" applyBorder="1"/>
    <xf numFmtId="0" fontId="2" fillId="0" borderId="3" xfId="0" applyFont="1" applyBorder="1" applyAlignment="1">
      <alignment horizontal="center" shrinkToFit="1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3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84" fontId="2" fillId="0" borderId="7" xfId="0" applyNumberFormat="1" applyFont="1" applyBorder="1" applyAlignment="1">
      <alignment horizontal="center"/>
    </xf>
    <xf numFmtId="0" fontId="6" fillId="0" borderId="4" xfId="0" applyFont="1" applyBorder="1" applyAlignment="1">
      <alignment horizontal="center" shrinkToFit="1"/>
    </xf>
    <xf numFmtId="184" fontId="2" fillId="0" borderId="4" xfId="0" applyNumberFormat="1" applyFont="1" applyBorder="1" applyAlignment="1">
      <alignment horizontal="center"/>
    </xf>
    <xf numFmtId="183" fontId="7" fillId="0" borderId="1" xfId="0" applyNumberFormat="1" applyFont="1" applyBorder="1" applyAlignment="1">
      <alignment horizontal="center"/>
    </xf>
    <xf numFmtId="183" fontId="7" fillId="0" borderId="7" xfId="0" applyNumberFormat="1" applyFont="1" applyBorder="1" applyAlignment="1">
      <alignment horizontal="center"/>
    </xf>
    <xf numFmtId="178" fontId="7" fillId="0" borderId="1" xfId="0" quotePrefix="1" applyNumberFormat="1" applyFont="1" applyBorder="1" applyAlignment="1">
      <alignment horizontal="right"/>
    </xf>
    <xf numFmtId="178" fontId="7" fillId="0" borderId="1" xfId="0" quotePrefix="1" applyNumberFormat="1" applyFont="1" applyBorder="1" applyAlignment="1">
      <alignment horizontal="center"/>
    </xf>
    <xf numFmtId="178" fontId="7" fillId="0" borderId="6" xfId="0" quotePrefix="1" applyNumberFormat="1" applyFont="1" applyBorder="1" applyAlignment="1">
      <alignment horizontal="right"/>
    </xf>
    <xf numFmtId="178" fontId="7" fillId="0" borderId="6" xfId="0" quotePrefix="1" applyNumberFormat="1" applyFont="1" applyBorder="1" applyAlignment="1">
      <alignment horizontal="center"/>
    </xf>
    <xf numFmtId="183" fontId="7" fillId="0" borderId="6" xfId="0" applyNumberFormat="1" applyFont="1" applyBorder="1" applyAlignment="1">
      <alignment horizontal="center"/>
    </xf>
    <xf numFmtId="183" fontId="7" fillId="0" borderId="9" xfId="0" applyNumberFormat="1" applyFont="1" applyBorder="1" applyAlignment="1">
      <alignment horizontal="center"/>
    </xf>
    <xf numFmtId="178" fontId="7" fillId="0" borderId="4" xfId="0" quotePrefix="1" applyNumberFormat="1" applyFont="1" applyBorder="1" applyAlignment="1">
      <alignment horizontal="right"/>
    </xf>
    <xf numFmtId="183" fontId="7" fillId="0" borderId="4" xfId="0" applyNumberFormat="1" applyFont="1" applyBorder="1" applyAlignment="1">
      <alignment horizontal="center"/>
    </xf>
    <xf numFmtId="183" fontId="7" fillId="0" borderId="8" xfId="0" applyNumberFormat="1" applyFont="1" applyBorder="1" applyAlignment="1">
      <alignment horizontal="center"/>
    </xf>
    <xf numFmtId="181" fontId="7" fillId="0" borderId="8" xfId="0" applyNumberFormat="1" applyFont="1" applyBorder="1" applyAlignment="1">
      <alignment horizontal="center"/>
    </xf>
    <xf numFmtId="181" fontId="7" fillId="0" borderId="9" xfId="0" applyNumberFormat="1" applyFont="1" applyBorder="1" applyAlignment="1">
      <alignment horizontal="center"/>
    </xf>
    <xf numFmtId="184" fontId="7" fillId="0" borderId="1" xfId="0" applyNumberFormat="1" applyFont="1" applyBorder="1" applyAlignment="1">
      <alignment horizontal="center"/>
    </xf>
    <xf numFmtId="177" fontId="7" fillId="0" borderId="6" xfId="0" applyNumberFormat="1" applyFont="1" applyBorder="1" applyAlignment="1">
      <alignment horizontal="center"/>
    </xf>
    <xf numFmtId="185" fontId="7" fillId="0" borderId="6" xfId="0" applyNumberFormat="1" applyFont="1" applyBorder="1" applyAlignment="1">
      <alignment horizontal="center"/>
    </xf>
    <xf numFmtId="177" fontId="7" fillId="0" borderId="4" xfId="0" applyNumberFormat="1" applyFont="1" applyBorder="1" applyAlignment="1">
      <alignment horizontal="center"/>
    </xf>
    <xf numFmtId="184" fontId="7" fillId="0" borderId="6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5" fillId="0" borderId="11" xfId="0" applyFont="1" applyBorder="1" applyAlignment="1">
      <alignment horizontal="left" vertical="top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3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B1:Q270"/>
  <sheetViews>
    <sheetView showGridLines="0" tabSelected="1" view="pageBreakPreview" zoomScale="90" zoomScaleNormal="60" zoomScaleSheetLayoutView="90" workbookViewId="0">
      <selection activeCell="E255" sqref="E255"/>
    </sheetView>
  </sheetViews>
  <sheetFormatPr defaultColWidth="9" defaultRowHeight="21" customHeight="1" x14ac:dyDescent="0.2"/>
  <cols>
    <col min="1" max="1" width="3.6328125" style="1" customWidth="1"/>
    <col min="2" max="2" width="17.6328125" style="3" customWidth="1"/>
    <col min="3" max="3" width="9.453125" style="1" bestFit="1" customWidth="1"/>
    <col min="4" max="4" width="36.36328125" style="3" customWidth="1"/>
    <col min="5" max="5" width="6.26953125" style="3" customWidth="1"/>
    <col min="6" max="6" width="13.453125" style="3" customWidth="1"/>
    <col min="7" max="7" width="10.6328125" style="4" customWidth="1"/>
    <col min="8" max="8" width="14.90625" style="5" customWidth="1"/>
    <col min="9" max="9" width="13.453125" style="3" customWidth="1"/>
    <col min="10" max="10" width="16.36328125" style="3" customWidth="1"/>
    <col min="11" max="11" width="11.6328125" style="6" customWidth="1"/>
    <col min="12" max="12" width="11.6328125" style="3" customWidth="1"/>
    <col min="13" max="13" width="3.08984375" style="3" customWidth="1"/>
    <col min="14" max="14" width="14.08984375" style="7" customWidth="1"/>
    <col min="15" max="15" width="3.453125" style="1" customWidth="1"/>
    <col min="16" max="16" width="12" style="1" bestFit="1" customWidth="1"/>
    <col min="17" max="16384" width="9" style="1"/>
  </cols>
  <sheetData>
    <row r="1" spans="2:17" ht="21" customHeight="1" x14ac:dyDescent="0.3">
      <c r="B1" s="2" t="s">
        <v>20</v>
      </c>
    </row>
    <row r="3" spans="2:17" ht="21" customHeight="1" x14ac:dyDescent="0.3">
      <c r="B3" s="127" t="s">
        <v>19</v>
      </c>
      <c r="C3" s="127"/>
      <c r="D3" s="8" t="s">
        <v>26</v>
      </c>
      <c r="E3" s="9"/>
      <c r="F3" s="9"/>
      <c r="G3" s="9"/>
      <c r="H3" s="9"/>
      <c r="I3" s="9"/>
      <c r="J3" s="9"/>
      <c r="K3" s="9"/>
      <c r="L3" s="9"/>
      <c r="M3" s="9"/>
      <c r="N3" s="10"/>
      <c r="O3" s="9"/>
    </row>
    <row r="4" spans="2:17" ht="15.75" customHeight="1" x14ac:dyDescent="0.2">
      <c r="B4" s="128"/>
      <c r="C4" s="128"/>
    </row>
    <row r="5" spans="2:17" ht="21" customHeight="1" x14ac:dyDescent="0.2">
      <c r="B5" s="11" t="s">
        <v>13</v>
      </c>
      <c r="C5" s="11" t="s">
        <v>14</v>
      </c>
      <c r="D5" s="87" t="s">
        <v>15</v>
      </c>
      <c r="E5" s="88"/>
      <c r="F5" s="11" t="s">
        <v>1</v>
      </c>
      <c r="G5" s="12" t="s">
        <v>2</v>
      </c>
      <c r="H5" s="13" t="s">
        <v>16</v>
      </c>
      <c r="I5" s="11" t="s">
        <v>3</v>
      </c>
      <c r="J5" s="14" t="s">
        <v>4</v>
      </c>
      <c r="K5" s="15" t="s">
        <v>17</v>
      </c>
      <c r="L5" s="11" t="s">
        <v>5</v>
      </c>
      <c r="M5" s="129" t="s">
        <v>117</v>
      </c>
      <c r="N5" s="130"/>
    </row>
    <row r="6" spans="2:17" ht="21" customHeight="1" x14ac:dyDescent="0.2">
      <c r="B6" s="16"/>
      <c r="C6" s="16" t="s">
        <v>6</v>
      </c>
      <c r="D6" s="89"/>
      <c r="E6" s="90"/>
      <c r="F6" s="17" t="s">
        <v>6</v>
      </c>
      <c r="G6" s="18" t="s">
        <v>7</v>
      </c>
      <c r="H6" s="19"/>
      <c r="I6" s="17" t="s">
        <v>8</v>
      </c>
      <c r="J6" s="20" t="s">
        <v>9</v>
      </c>
      <c r="K6" s="21" t="s">
        <v>10</v>
      </c>
      <c r="L6" s="22" t="s">
        <v>7</v>
      </c>
      <c r="M6" s="131" t="s">
        <v>11</v>
      </c>
      <c r="N6" s="132"/>
    </row>
    <row r="7" spans="2:17" ht="21" customHeight="1" x14ac:dyDescent="0.2">
      <c r="B7" s="134" t="s">
        <v>27</v>
      </c>
      <c r="C7" s="95" t="s">
        <v>28</v>
      </c>
      <c r="D7" s="23" t="s">
        <v>32</v>
      </c>
      <c r="E7" s="88"/>
      <c r="F7" s="11" t="s">
        <v>21</v>
      </c>
      <c r="G7" s="24">
        <v>0</v>
      </c>
      <c r="H7" s="13">
        <v>1</v>
      </c>
      <c r="I7" s="11" t="s">
        <v>74</v>
      </c>
      <c r="J7" s="25" t="s">
        <v>40</v>
      </c>
      <c r="K7" s="26">
        <v>0</v>
      </c>
      <c r="L7" s="27">
        <v>45</v>
      </c>
      <c r="M7" s="28"/>
      <c r="N7" s="29">
        <v>4.4999999999999998E-2</v>
      </c>
    </row>
    <row r="8" spans="2:17" ht="21" customHeight="1" x14ac:dyDescent="0.2">
      <c r="B8" s="118"/>
      <c r="C8" s="91" t="s">
        <v>23</v>
      </c>
      <c r="D8" s="94"/>
      <c r="E8" s="31"/>
      <c r="F8" s="32"/>
      <c r="G8" s="33"/>
      <c r="H8" s="34"/>
      <c r="I8" s="32"/>
      <c r="J8" s="32"/>
      <c r="K8" s="35"/>
      <c r="L8" s="36"/>
      <c r="M8" s="37"/>
      <c r="N8" s="38"/>
    </row>
    <row r="9" spans="2:17" ht="21" customHeight="1" x14ac:dyDescent="0.2">
      <c r="B9" s="118"/>
      <c r="C9" s="95" t="s">
        <v>30</v>
      </c>
      <c r="D9" s="39" t="s">
        <v>32</v>
      </c>
      <c r="E9" s="88"/>
      <c r="F9" s="11" t="s">
        <v>78</v>
      </c>
      <c r="G9" s="24">
        <v>0</v>
      </c>
      <c r="H9" s="13">
        <v>1</v>
      </c>
      <c r="I9" s="11" t="s">
        <v>74</v>
      </c>
      <c r="J9" s="25" t="s">
        <v>40</v>
      </c>
      <c r="K9" s="26">
        <v>0</v>
      </c>
      <c r="L9" s="11">
        <v>45</v>
      </c>
      <c r="M9" s="87"/>
      <c r="N9" s="29">
        <v>4.4999999999999998E-2</v>
      </c>
    </row>
    <row r="10" spans="2:17" ht="21" customHeight="1" x14ac:dyDescent="0.2">
      <c r="B10" s="118"/>
      <c r="C10" s="91" t="s">
        <v>31</v>
      </c>
      <c r="D10" s="40"/>
      <c r="E10" s="41"/>
      <c r="F10" s="42"/>
      <c r="G10" s="43"/>
      <c r="H10" s="44"/>
      <c r="I10" s="42"/>
      <c r="J10" s="42"/>
      <c r="K10" s="45"/>
      <c r="L10" s="42"/>
      <c r="M10" s="46"/>
      <c r="N10" s="47"/>
    </row>
    <row r="11" spans="2:17" ht="21" customHeight="1" x14ac:dyDescent="0.2">
      <c r="B11" s="118"/>
      <c r="C11" s="95" t="s">
        <v>28</v>
      </c>
      <c r="D11" s="23" t="s">
        <v>112</v>
      </c>
      <c r="E11" s="88"/>
      <c r="F11" s="11" t="s">
        <v>21</v>
      </c>
      <c r="G11" s="24">
        <v>0</v>
      </c>
      <c r="H11" s="13">
        <v>1</v>
      </c>
      <c r="I11" s="11" t="s">
        <v>74</v>
      </c>
      <c r="J11" s="25" t="s">
        <v>40</v>
      </c>
      <c r="K11" s="26">
        <v>0</v>
      </c>
      <c r="L11" s="27">
        <v>45</v>
      </c>
      <c r="M11" s="28"/>
      <c r="N11" s="29">
        <v>4.4999999999999998E-2</v>
      </c>
    </row>
    <row r="12" spans="2:17" ht="21" customHeight="1" x14ac:dyDescent="0.2">
      <c r="B12" s="118"/>
      <c r="C12" s="91" t="s">
        <v>29</v>
      </c>
      <c r="D12" s="94"/>
      <c r="E12" s="31"/>
      <c r="F12" s="32"/>
      <c r="G12" s="33"/>
      <c r="H12" s="34"/>
      <c r="I12" s="32"/>
      <c r="J12" s="32"/>
      <c r="K12" s="35"/>
      <c r="L12" s="36"/>
      <c r="M12" s="37"/>
      <c r="N12" s="38"/>
    </row>
    <row r="13" spans="2:17" ht="21" customHeight="1" x14ac:dyDescent="0.2">
      <c r="B13" s="118"/>
      <c r="C13" s="95" t="s">
        <v>30</v>
      </c>
      <c r="D13" s="39" t="s">
        <v>112</v>
      </c>
      <c r="E13" s="88"/>
      <c r="F13" s="11" t="s">
        <v>78</v>
      </c>
      <c r="G13" s="24">
        <v>0</v>
      </c>
      <c r="H13" s="13">
        <v>1</v>
      </c>
      <c r="I13" s="11" t="s">
        <v>74</v>
      </c>
      <c r="J13" s="25" t="s">
        <v>40</v>
      </c>
      <c r="K13" s="26">
        <v>0</v>
      </c>
      <c r="L13" s="11">
        <v>45</v>
      </c>
      <c r="M13" s="87"/>
      <c r="N13" s="29">
        <v>4.4999999999999998E-2</v>
      </c>
    </row>
    <row r="14" spans="2:17" ht="21" customHeight="1" x14ac:dyDescent="0.2">
      <c r="B14" s="119"/>
      <c r="C14" s="91" t="s">
        <v>31</v>
      </c>
      <c r="D14" s="40"/>
      <c r="E14" s="41"/>
      <c r="F14" s="42"/>
      <c r="G14" s="43"/>
      <c r="H14" s="44"/>
      <c r="I14" s="42"/>
      <c r="J14" s="42"/>
      <c r="K14" s="45"/>
      <c r="L14" s="42"/>
      <c r="M14" s="46"/>
      <c r="N14" s="47"/>
      <c r="P14" s="48"/>
      <c r="Q14" s="5"/>
    </row>
    <row r="15" spans="2:17" ht="21" customHeight="1" x14ac:dyDescent="0.2">
      <c r="B15" s="87"/>
      <c r="C15" s="11"/>
      <c r="D15" s="23" t="s">
        <v>122</v>
      </c>
      <c r="E15" s="88"/>
      <c r="F15" s="32" t="s">
        <v>24</v>
      </c>
      <c r="G15" s="49">
        <v>2.1909999999999998</v>
      </c>
      <c r="H15" s="50">
        <v>0.31</v>
      </c>
      <c r="I15" s="11" t="s">
        <v>123</v>
      </c>
      <c r="J15" s="25" t="s">
        <v>25</v>
      </c>
      <c r="K15" s="99">
        <f>ROUND((G15*H15+G16*H16+G17*H17)/100,5)</f>
        <v>1.779E-2</v>
      </c>
      <c r="L15" s="27">
        <v>37</v>
      </c>
      <c r="M15" s="28"/>
      <c r="N15" s="100">
        <f>IF(L15&gt;0,ROUND(K15*L15/100,5),0)</f>
        <v>6.5799999999999999E-3</v>
      </c>
    </row>
    <row r="16" spans="2:17" ht="21" customHeight="1" x14ac:dyDescent="0.2">
      <c r="B16" s="30"/>
      <c r="C16" s="32"/>
      <c r="D16" s="39" t="s">
        <v>124</v>
      </c>
      <c r="E16" s="31"/>
      <c r="F16" s="32" t="s">
        <v>21</v>
      </c>
      <c r="G16" s="51">
        <v>1.2749999999999999</v>
      </c>
      <c r="H16" s="34">
        <v>0.433</v>
      </c>
      <c r="I16" s="32" t="s">
        <v>68</v>
      </c>
      <c r="J16" s="52" t="s">
        <v>40</v>
      </c>
      <c r="K16" s="35"/>
      <c r="L16" s="36"/>
      <c r="M16" s="37"/>
      <c r="N16" s="38"/>
    </row>
    <row r="17" spans="2:17" ht="21" customHeight="1" x14ac:dyDescent="0.2">
      <c r="B17" s="30" t="s">
        <v>12</v>
      </c>
      <c r="C17" s="32" t="s">
        <v>28</v>
      </c>
      <c r="D17" s="93"/>
      <c r="E17" s="31"/>
      <c r="F17" s="42" t="s">
        <v>70</v>
      </c>
      <c r="G17" s="51">
        <v>2.133</v>
      </c>
      <c r="H17" s="34">
        <v>0.25700000000000001</v>
      </c>
      <c r="I17" s="32" t="s">
        <v>93</v>
      </c>
      <c r="J17" s="52" t="s">
        <v>25</v>
      </c>
      <c r="K17" s="35"/>
      <c r="L17" s="36"/>
      <c r="M17" s="37"/>
      <c r="N17" s="38"/>
      <c r="P17" s="48"/>
      <c r="Q17" s="5"/>
    </row>
    <row r="18" spans="2:17" s="53" customFormat="1" ht="21" customHeight="1" x14ac:dyDescent="0.2">
      <c r="B18" s="30"/>
      <c r="C18" s="32" t="s">
        <v>23</v>
      </c>
      <c r="D18" s="92" t="s">
        <v>125</v>
      </c>
      <c r="E18" s="88"/>
      <c r="F18" s="32" t="s">
        <v>24</v>
      </c>
      <c r="G18" s="101">
        <f>$G$15</f>
        <v>2.1909999999999998</v>
      </c>
      <c r="H18" s="102">
        <f>$H$15</f>
        <v>0.31</v>
      </c>
      <c r="I18" s="11" t="s">
        <v>123</v>
      </c>
      <c r="J18" s="25" t="s">
        <v>25</v>
      </c>
      <c r="K18" s="99">
        <f>ROUND((G18*H18+G19*H19+G20*H20)/100,5)</f>
        <v>1.779E-2</v>
      </c>
      <c r="L18" s="27">
        <v>44</v>
      </c>
      <c r="M18" s="28"/>
      <c r="N18" s="100">
        <f>IF(L18&gt;0,ROUND(K18*L18/100,5),0)</f>
        <v>7.8300000000000002E-3</v>
      </c>
    </row>
    <row r="19" spans="2:17" s="53" customFormat="1" ht="21" customHeight="1" x14ac:dyDescent="0.2">
      <c r="B19" s="30"/>
      <c r="C19" s="32"/>
      <c r="D19" s="93" t="s">
        <v>126</v>
      </c>
      <c r="E19" s="31"/>
      <c r="F19" s="32" t="s">
        <v>21</v>
      </c>
      <c r="G19" s="103">
        <f>$G$16</f>
        <v>1.2749999999999999</v>
      </c>
      <c r="H19" s="104">
        <f>$H$16</f>
        <v>0.433</v>
      </c>
      <c r="I19" s="32" t="s">
        <v>68</v>
      </c>
      <c r="J19" s="52" t="s">
        <v>40</v>
      </c>
      <c r="K19" s="35"/>
      <c r="L19" s="36"/>
      <c r="M19" s="37"/>
      <c r="N19" s="38"/>
    </row>
    <row r="20" spans="2:17" ht="21" customHeight="1" x14ac:dyDescent="0.2">
      <c r="B20" s="30"/>
      <c r="C20" s="32"/>
      <c r="D20" s="93"/>
      <c r="E20" s="31"/>
      <c r="F20" s="42" t="s">
        <v>70</v>
      </c>
      <c r="G20" s="103">
        <f>$G$17</f>
        <v>2.133</v>
      </c>
      <c r="H20" s="104">
        <f>$H$17</f>
        <v>0.25700000000000001</v>
      </c>
      <c r="I20" s="32" t="s">
        <v>93</v>
      </c>
      <c r="J20" s="52" t="s">
        <v>25</v>
      </c>
      <c r="K20" s="35"/>
      <c r="L20" s="36"/>
      <c r="M20" s="37"/>
      <c r="N20" s="38"/>
    </row>
    <row r="21" spans="2:17" ht="21" customHeight="1" x14ac:dyDescent="0.2">
      <c r="B21" s="30"/>
      <c r="C21" s="32"/>
      <c r="D21" s="23" t="s">
        <v>125</v>
      </c>
      <c r="E21" s="88"/>
      <c r="F21" s="32" t="s">
        <v>24</v>
      </c>
      <c r="G21" s="101">
        <f t="shared" ref="G21" si="0">$G$15</f>
        <v>2.1909999999999998</v>
      </c>
      <c r="H21" s="102">
        <f t="shared" ref="H21" si="1">$H$15</f>
        <v>0.31</v>
      </c>
      <c r="I21" s="11" t="s">
        <v>123</v>
      </c>
      <c r="J21" s="25" t="s">
        <v>25</v>
      </c>
      <c r="K21" s="99">
        <f t="shared" ref="K21" si="2">ROUND((G21*H21+G22*H22+G23*H23)/100,5)</f>
        <v>1.779E-2</v>
      </c>
      <c r="L21" s="27">
        <v>37</v>
      </c>
      <c r="M21" s="28"/>
      <c r="N21" s="100">
        <f t="shared" ref="N21" si="3">IF(L21&gt;0,ROUND(K21*L21/100,5),0)</f>
        <v>6.5799999999999999E-3</v>
      </c>
    </row>
    <row r="22" spans="2:17" ht="21" customHeight="1" x14ac:dyDescent="0.2">
      <c r="B22" s="30"/>
      <c r="C22" s="32"/>
      <c r="D22" s="39" t="s">
        <v>127</v>
      </c>
      <c r="E22" s="31"/>
      <c r="F22" s="32" t="s">
        <v>21</v>
      </c>
      <c r="G22" s="103">
        <f t="shared" ref="G22" si="4">$G$16</f>
        <v>1.2749999999999999</v>
      </c>
      <c r="H22" s="104">
        <f t="shared" ref="H22" si="5">$H$16</f>
        <v>0.433</v>
      </c>
      <c r="I22" s="32" t="s">
        <v>68</v>
      </c>
      <c r="J22" s="52" t="s">
        <v>40</v>
      </c>
      <c r="K22" s="35"/>
      <c r="L22" s="36"/>
      <c r="M22" s="37"/>
      <c r="N22" s="38"/>
    </row>
    <row r="23" spans="2:17" ht="21" customHeight="1" x14ac:dyDescent="0.2">
      <c r="B23" s="30"/>
      <c r="C23" s="32"/>
      <c r="D23" s="93"/>
      <c r="E23" s="31"/>
      <c r="F23" s="42" t="s">
        <v>70</v>
      </c>
      <c r="G23" s="103">
        <f t="shared" ref="G23" si="6">$G$17</f>
        <v>2.133</v>
      </c>
      <c r="H23" s="104">
        <f t="shared" ref="H23" si="7">$H$17</f>
        <v>0.25700000000000001</v>
      </c>
      <c r="I23" s="32" t="s">
        <v>93</v>
      </c>
      <c r="J23" s="52" t="s">
        <v>25</v>
      </c>
      <c r="K23" s="35"/>
      <c r="L23" s="36"/>
      <c r="M23" s="37"/>
      <c r="N23" s="38"/>
      <c r="P23" s="48"/>
      <c r="Q23" s="5"/>
    </row>
    <row r="24" spans="2:17" s="53" customFormat="1" ht="21" customHeight="1" x14ac:dyDescent="0.2">
      <c r="B24" s="30"/>
      <c r="C24" s="32"/>
      <c r="D24" s="92" t="s">
        <v>125</v>
      </c>
      <c r="E24" s="88"/>
      <c r="F24" s="32" t="s">
        <v>24</v>
      </c>
      <c r="G24" s="101">
        <f t="shared" ref="G24" si="8">$G$15</f>
        <v>2.1909999999999998</v>
      </c>
      <c r="H24" s="102">
        <f t="shared" ref="H24" si="9">$H$15</f>
        <v>0.31</v>
      </c>
      <c r="I24" s="11" t="s">
        <v>123</v>
      </c>
      <c r="J24" s="25" t="s">
        <v>25</v>
      </c>
      <c r="K24" s="99">
        <f t="shared" ref="K24" si="10">ROUND((G24*H24+G25*H25+G26*H26)/100,5)</f>
        <v>1.779E-2</v>
      </c>
      <c r="L24" s="27">
        <v>30</v>
      </c>
      <c r="M24" s="28"/>
      <c r="N24" s="100">
        <f t="shared" ref="N24" si="11">IF(L24&gt;0,ROUND(K24*L24/100,5),0)</f>
        <v>5.3400000000000001E-3</v>
      </c>
    </row>
    <row r="25" spans="2:17" s="53" customFormat="1" ht="21" customHeight="1" x14ac:dyDescent="0.2">
      <c r="B25" s="30"/>
      <c r="C25" s="32"/>
      <c r="D25" s="93" t="s">
        <v>128</v>
      </c>
      <c r="E25" s="31"/>
      <c r="F25" s="32" t="s">
        <v>21</v>
      </c>
      <c r="G25" s="103">
        <f t="shared" ref="G25" si="12">$G$16</f>
        <v>1.2749999999999999</v>
      </c>
      <c r="H25" s="104">
        <f t="shared" ref="H25" si="13">$H$16</f>
        <v>0.433</v>
      </c>
      <c r="I25" s="32" t="s">
        <v>68</v>
      </c>
      <c r="J25" s="52" t="s">
        <v>40</v>
      </c>
      <c r="K25" s="35"/>
      <c r="L25" s="36"/>
      <c r="M25" s="37"/>
      <c r="N25" s="38"/>
    </row>
    <row r="26" spans="2:17" ht="21" customHeight="1" x14ac:dyDescent="0.2">
      <c r="B26" s="30"/>
      <c r="C26" s="32"/>
      <c r="D26" s="93"/>
      <c r="E26" s="31"/>
      <c r="F26" s="42" t="s">
        <v>70</v>
      </c>
      <c r="G26" s="103">
        <f t="shared" ref="G26" si="14">$G$17</f>
        <v>2.133</v>
      </c>
      <c r="H26" s="104">
        <f t="shared" ref="H26" si="15">$H$17</f>
        <v>0.25700000000000001</v>
      </c>
      <c r="I26" s="32" t="s">
        <v>93</v>
      </c>
      <c r="J26" s="52" t="s">
        <v>25</v>
      </c>
      <c r="K26" s="35"/>
      <c r="L26" s="36"/>
      <c r="M26" s="37"/>
      <c r="N26" s="38"/>
    </row>
    <row r="27" spans="2:17" ht="21" customHeight="1" x14ac:dyDescent="0.2">
      <c r="B27" s="30"/>
      <c r="C27" s="32"/>
      <c r="D27" s="23" t="s">
        <v>125</v>
      </c>
      <c r="E27" s="88"/>
      <c r="F27" s="32" t="s">
        <v>24</v>
      </c>
      <c r="G27" s="101">
        <f t="shared" ref="G27" si="16">$G$15</f>
        <v>2.1909999999999998</v>
      </c>
      <c r="H27" s="102">
        <f t="shared" ref="H27" si="17">$H$15</f>
        <v>0.31</v>
      </c>
      <c r="I27" s="11" t="s">
        <v>123</v>
      </c>
      <c r="J27" s="25" t="s">
        <v>25</v>
      </c>
      <c r="K27" s="99">
        <f t="shared" ref="K27" si="18">ROUND((G27*H27+G28*H28+G29*H29)/100,5)</f>
        <v>1.779E-2</v>
      </c>
      <c r="L27" s="27">
        <v>23</v>
      </c>
      <c r="M27" s="28"/>
      <c r="N27" s="100">
        <f t="shared" ref="N27" si="19">IF(L27&gt;0,ROUND(K27*L27/100,5),0)</f>
        <v>4.0899999999999999E-3</v>
      </c>
    </row>
    <row r="28" spans="2:17" ht="21" customHeight="1" x14ac:dyDescent="0.2">
      <c r="B28" s="30"/>
      <c r="C28" s="32"/>
      <c r="D28" s="39" t="s">
        <v>129</v>
      </c>
      <c r="E28" s="31"/>
      <c r="F28" s="32" t="s">
        <v>21</v>
      </c>
      <c r="G28" s="103">
        <f t="shared" ref="G28" si="20">$G$16</f>
        <v>1.2749999999999999</v>
      </c>
      <c r="H28" s="104">
        <f t="shared" ref="H28" si="21">$H$16</f>
        <v>0.433</v>
      </c>
      <c r="I28" s="32" t="s">
        <v>68</v>
      </c>
      <c r="J28" s="52" t="s">
        <v>40</v>
      </c>
      <c r="K28" s="35"/>
      <c r="L28" s="36"/>
      <c r="M28" s="37"/>
      <c r="N28" s="38"/>
    </row>
    <row r="29" spans="2:17" ht="21" customHeight="1" x14ac:dyDescent="0.2">
      <c r="B29" s="30"/>
      <c r="C29" s="32"/>
      <c r="D29" s="93"/>
      <c r="E29" s="31"/>
      <c r="F29" s="42" t="s">
        <v>70</v>
      </c>
      <c r="G29" s="103">
        <f t="shared" ref="G29" si="22">$G$17</f>
        <v>2.133</v>
      </c>
      <c r="H29" s="104">
        <f t="shared" ref="H29" si="23">$H$17</f>
        <v>0.25700000000000001</v>
      </c>
      <c r="I29" s="32" t="s">
        <v>93</v>
      </c>
      <c r="J29" s="52" t="s">
        <v>25</v>
      </c>
      <c r="K29" s="35"/>
      <c r="L29" s="36"/>
      <c r="M29" s="37"/>
      <c r="N29" s="38"/>
      <c r="P29" s="48"/>
      <c r="Q29" s="5"/>
    </row>
    <row r="30" spans="2:17" s="53" customFormat="1" ht="21" customHeight="1" x14ac:dyDescent="0.2">
      <c r="B30" s="30"/>
      <c r="C30" s="32"/>
      <c r="D30" s="92" t="s">
        <v>125</v>
      </c>
      <c r="E30" s="88"/>
      <c r="F30" s="32" t="s">
        <v>24</v>
      </c>
      <c r="G30" s="101">
        <f t="shared" ref="G30" si="24">$G$15</f>
        <v>2.1909999999999998</v>
      </c>
      <c r="H30" s="102">
        <f t="shared" ref="H30" si="25">$H$15</f>
        <v>0.31</v>
      </c>
      <c r="I30" s="11" t="s">
        <v>123</v>
      </c>
      <c r="J30" s="25" t="s">
        <v>25</v>
      </c>
      <c r="K30" s="99">
        <f t="shared" ref="K30" si="26">ROUND((G30*H30+G31*H31+G32*H32)/100,5)</f>
        <v>1.779E-2</v>
      </c>
      <c r="L30" s="27">
        <v>16</v>
      </c>
      <c r="M30" s="28"/>
      <c r="N30" s="100">
        <f t="shared" ref="N30" si="27">IF(L30&gt;0,ROUND(K30*L30/100,5),0)</f>
        <v>2.8500000000000001E-3</v>
      </c>
    </row>
    <row r="31" spans="2:17" s="53" customFormat="1" ht="21" customHeight="1" x14ac:dyDescent="0.2">
      <c r="B31" s="30"/>
      <c r="C31" s="32"/>
      <c r="D31" s="93" t="s">
        <v>130</v>
      </c>
      <c r="E31" s="31"/>
      <c r="F31" s="32" t="s">
        <v>21</v>
      </c>
      <c r="G31" s="103">
        <f t="shared" ref="G31" si="28">$G$16</f>
        <v>1.2749999999999999</v>
      </c>
      <c r="H31" s="104">
        <f t="shared" ref="H31" si="29">$H$16</f>
        <v>0.433</v>
      </c>
      <c r="I31" s="32" t="s">
        <v>68</v>
      </c>
      <c r="J31" s="52" t="s">
        <v>40</v>
      </c>
      <c r="K31" s="35"/>
      <c r="L31" s="36"/>
      <c r="M31" s="37"/>
      <c r="N31" s="38"/>
    </row>
    <row r="32" spans="2:17" ht="21" customHeight="1" x14ac:dyDescent="0.2">
      <c r="B32" s="30"/>
      <c r="C32" s="32"/>
      <c r="D32" s="93"/>
      <c r="E32" s="31"/>
      <c r="F32" s="42" t="s">
        <v>70</v>
      </c>
      <c r="G32" s="103">
        <f t="shared" ref="G32" si="30">$G$17</f>
        <v>2.133</v>
      </c>
      <c r="H32" s="104">
        <f t="shared" ref="H32" si="31">$H$17</f>
        <v>0.25700000000000001</v>
      </c>
      <c r="I32" s="32" t="s">
        <v>93</v>
      </c>
      <c r="J32" s="52" t="s">
        <v>25</v>
      </c>
      <c r="K32" s="35"/>
      <c r="L32" s="36"/>
      <c r="M32" s="37"/>
      <c r="N32" s="38"/>
    </row>
    <row r="33" spans="2:17" ht="21" customHeight="1" x14ac:dyDescent="0.2">
      <c r="B33" s="30"/>
      <c r="C33" s="32"/>
      <c r="D33" s="23" t="s">
        <v>131</v>
      </c>
      <c r="E33" s="88"/>
      <c r="F33" s="32" t="s">
        <v>24</v>
      </c>
      <c r="G33" s="101">
        <f t="shared" ref="G33" si="32">$G$15</f>
        <v>2.1909999999999998</v>
      </c>
      <c r="H33" s="102">
        <f t="shared" ref="H33" si="33">$H$15</f>
        <v>0.31</v>
      </c>
      <c r="I33" s="11" t="s">
        <v>123</v>
      </c>
      <c r="J33" s="25" t="s">
        <v>25</v>
      </c>
      <c r="K33" s="99">
        <f t="shared" ref="K33" si="34">ROUND((G33*H33+G34*H34+G35*H35)/100,5)</f>
        <v>1.779E-2</v>
      </c>
      <c r="L33" s="27">
        <v>44</v>
      </c>
      <c r="M33" s="28"/>
      <c r="N33" s="100">
        <f t="shared" ref="N33" si="35">IF(L33&gt;0,ROUND(K33*L33/100,5),0)</f>
        <v>7.8300000000000002E-3</v>
      </c>
    </row>
    <row r="34" spans="2:17" ht="21" customHeight="1" x14ac:dyDescent="0.2">
      <c r="B34" s="30"/>
      <c r="C34" s="32"/>
      <c r="D34" s="39"/>
      <c r="E34" s="31"/>
      <c r="F34" s="32" t="s">
        <v>21</v>
      </c>
      <c r="G34" s="103">
        <f t="shared" ref="G34" si="36">$G$16</f>
        <v>1.2749999999999999</v>
      </c>
      <c r="H34" s="104">
        <f t="shared" ref="H34" si="37">$H$16</f>
        <v>0.433</v>
      </c>
      <c r="I34" s="32" t="s">
        <v>68</v>
      </c>
      <c r="J34" s="52" t="s">
        <v>40</v>
      </c>
      <c r="K34" s="35"/>
      <c r="L34" s="36"/>
      <c r="M34" s="37"/>
      <c r="N34" s="38"/>
    </row>
    <row r="35" spans="2:17" ht="21" customHeight="1" x14ac:dyDescent="0.2">
      <c r="B35" s="30" t="s">
        <v>12</v>
      </c>
      <c r="C35" s="32" t="s">
        <v>28</v>
      </c>
      <c r="D35" s="93"/>
      <c r="E35" s="31"/>
      <c r="F35" s="42" t="s">
        <v>70</v>
      </c>
      <c r="G35" s="103">
        <f t="shared" ref="G35" si="38">$G$17</f>
        <v>2.133</v>
      </c>
      <c r="H35" s="104">
        <f t="shared" ref="H35" si="39">$H$17</f>
        <v>0.25700000000000001</v>
      </c>
      <c r="I35" s="32" t="s">
        <v>93</v>
      </c>
      <c r="J35" s="52" t="s">
        <v>25</v>
      </c>
      <c r="K35" s="35"/>
      <c r="L35" s="36"/>
      <c r="M35" s="37"/>
      <c r="N35" s="38"/>
      <c r="P35" s="48"/>
      <c r="Q35" s="5"/>
    </row>
    <row r="36" spans="2:17" s="53" customFormat="1" ht="21" customHeight="1" x14ac:dyDescent="0.2">
      <c r="B36" s="30"/>
      <c r="C36" s="32" t="s">
        <v>23</v>
      </c>
      <c r="D36" s="92" t="s">
        <v>132</v>
      </c>
      <c r="E36" s="88"/>
      <c r="F36" s="32" t="s">
        <v>24</v>
      </c>
      <c r="G36" s="101">
        <f t="shared" ref="G36" si="40">$G$15</f>
        <v>2.1909999999999998</v>
      </c>
      <c r="H36" s="102">
        <f t="shared" ref="H36" si="41">$H$15</f>
        <v>0.31</v>
      </c>
      <c r="I36" s="11" t="s">
        <v>123</v>
      </c>
      <c r="J36" s="25" t="s">
        <v>25</v>
      </c>
      <c r="K36" s="99">
        <f t="shared" ref="K36" si="42">ROUND((G36*H36+G37*H37+G38*H38)/100,5)</f>
        <v>1.779E-2</v>
      </c>
      <c r="L36" s="27">
        <v>49</v>
      </c>
      <c r="M36" s="28"/>
      <c r="N36" s="100">
        <f t="shared" ref="N36" si="43">IF(L36&gt;0,ROUND(K36*L36/100,5),0)</f>
        <v>8.7200000000000003E-3</v>
      </c>
    </row>
    <row r="37" spans="2:17" s="53" customFormat="1" ht="21" customHeight="1" x14ac:dyDescent="0.2">
      <c r="B37" s="30"/>
      <c r="C37" s="32"/>
      <c r="D37" s="93" t="s">
        <v>122</v>
      </c>
      <c r="E37" s="31"/>
      <c r="F37" s="32" t="s">
        <v>21</v>
      </c>
      <c r="G37" s="103">
        <f t="shared" ref="G37" si="44">$G$16</f>
        <v>1.2749999999999999</v>
      </c>
      <c r="H37" s="104">
        <f t="shared" ref="H37" si="45">$H$16</f>
        <v>0.433</v>
      </c>
      <c r="I37" s="32" t="s">
        <v>68</v>
      </c>
      <c r="J37" s="52" t="s">
        <v>40</v>
      </c>
      <c r="K37" s="35"/>
      <c r="L37" s="36"/>
      <c r="M37" s="37"/>
      <c r="N37" s="38"/>
    </row>
    <row r="38" spans="2:17" ht="21" customHeight="1" x14ac:dyDescent="0.2">
      <c r="B38" s="30"/>
      <c r="C38" s="32"/>
      <c r="D38" s="93" t="s">
        <v>124</v>
      </c>
      <c r="E38" s="31"/>
      <c r="F38" s="42" t="s">
        <v>70</v>
      </c>
      <c r="G38" s="103">
        <f t="shared" ref="G38" si="46">$G$17</f>
        <v>2.133</v>
      </c>
      <c r="H38" s="104">
        <f t="shared" ref="H38" si="47">$H$17</f>
        <v>0.25700000000000001</v>
      </c>
      <c r="I38" s="32" t="s">
        <v>93</v>
      </c>
      <c r="J38" s="52" t="s">
        <v>25</v>
      </c>
      <c r="K38" s="35"/>
      <c r="L38" s="36"/>
      <c r="M38" s="37"/>
      <c r="N38" s="38"/>
    </row>
    <row r="39" spans="2:17" ht="21" customHeight="1" x14ac:dyDescent="0.2">
      <c r="B39" s="30"/>
      <c r="C39" s="32"/>
      <c r="D39" s="23" t="s">
        <v>132</v>
      </c>
      <c r="E39" s="88"/>
      <c r="F39" s="32" t="s">
        <v>24</v>
      </c>
      <c r="G39" s="101">
        <f t="shared" ref="G39" si="48">$G$15</f>
        <v>2.1909999999999998</v>
      </c>
      <c r="H39" s="102">
        <f t="shared" ref="H39" si="49">$H$15</f>
        <v>0.31</v>
      </c>
      <c r="I39" s="11" t="s">
        <v>123</v>
      </c>
      <c r="J39" s="25" t="s">
        <v>25</v>
      </c>
      <c r="K39" s="99">
        <f t="shared" ref="K39" si="50">ROUND((G39*H39+G40*H40+G41*H41)/100,5)</f>
        <v>1.779E-2</v>
      </c>
      <c r="L39" s="27">
        <v>56</v>
      </c>
      <c r="M39" s="28"/>
      <c r="N39" s="100">
        <f t="shared" ref="N39" si="51">IF(L39&gt;0,ROUND(K39*L39/100,5),0)</f>
        <v>9.9600000000000001E-3</v>
      </c>
    </row>
    <row r="40" spans="2:17" ht="21" customHeight="1" x14ac:dyDescent="0.2">
      <c r="B40" s="30"/>
      <c r="C40" s="32"/>
      <c r="D40" s="39" t="s">
        <v>125</v>
      </c>
      <c r="E40" s="31"/>
      <c r="F40" s="32" t="s">
        <v>21</v>
      </c>
      <c r="G40" s="103">
        <f t="shared" ref="G40" si="52">$G$16</f>
        <v>1.2749999999999999</v>
      </c>
      <c r="H40" s="104">
        <f t="shared" ref="H40" si="53">$H$16</f>
        <v>0.433</v>
      </c>
      <c r="I40" s="32" t="s">
        <v>68</v>
      </c>
      <c r="J40" s="52" t="s">
        <v>40</v>
      </c>
      <c r="K40" s="35"/>
      <c r="L40" s="36"/>
      <c r="M40" s="37"/>
      <c r="N40" s="38"/>
    </row>
    <row r="41" spans="2:17" ht="21" customHeight="1" x14ac:dyDescent="0.2">
      <c r="B41" s="30"/>
      <c r="C41" s="32"/>
      <c r="D41" s="93" t="s">
        <v>126</v>
      </c>
      <c r="E41" s="31"/>
      <c r="F41" s="42" t="s">
        <v>70</v>
      </c>
      <c r="G41" s="103">
        <f t="shared" ref="G41" si="54">$G$17</f>
        <v>2.133</v>
      </c>
      <c r="H41" s="104">
        <f t="shared" ref="H41" si="55">$H$17</f>
        <v>0.25700000000000001</v>
      </c>
      <c r="I41" s="32" t="s">
        <v>93</v>
      </c>
      <c r="J41" s="52" t="s">
        <v>25</v>
      </c>
      <c r="K41" s="35"/>
      <c r="L41" s="36"/>
      <c r="M41" s="37"/>
      <c r="N41" s="38"/>
      <c r="P41" s="48"/>
      <c r="Q41" s="5"/>
    </row>
    <row r="42" spans="2:17" s="53" customFormat="1" ht="21" customHeight="1" x14ac:dyDescent="0.2">
      <c r="B42" s="30"/>
      <c r="C42" s="32"/>
      <c r="D42" s="92" t="s">
        <v>132</v>
      </c>
      <c r="E42" s="88"/>
      <c r="F42" s="32" t="s">
        <v>24</v>
      </c>
      <c r="G42" s="101">
        <f t="shared" ref="G42" si="56">$G$15</f>
        <v>2.1909999999999998</v>
      </c>
      <c r="H42" s="102">
        <f t="shared" ref="H42" si="57">$H$15</f>
        <v>0.31</v>
      </c>
      <c r="I42" s="11" t="s">
        <v>123</v>
      </c>
      <c r="J42" s="25" t="s">
        <v>25</v>
      </c>
      <c r="K42" s="99">
        <f t="shared" ref="K42" si="58">ROUND((G42*H42+G43*H43+G44*H44)/100,5)</f>
        <v>1.779E-2</v>
      </c>
      <c r="L42" s="27">
        <v>49</v>
      </c>
      <c r="M42" s="28"/>
      <c r="N42" s="100">
        <f t="shared" ref="N42" si="59">IF(L42&gt;0,ROUND(K42*L42/100,5),0)</f>
        <v>8.7200000000000003E-3</v>
      </c>
    </row>
    <row r="43" spans="2:17" s="53" customFormat="1" ht="21" customHeight="1" x14ac:dyDescent="0.2">
      <c r="B43" s="30"/>
      <c r="C43" s="32"/>
      <c r="D43" s="93" t="s">
        <v>125</v>
      </c>
      <c r="E43" s="31"/>
      <c r="F43" s="32" t="s">
        <v>21</v>
      </c>
      <c r="G43" s="103">
        <f t="shared" ref="G43" si="60">$G$16</f>
        <v>1.2749999999999999</v>
      </c>
      <c r="H43" s="104">
        <f t="shared" ref="H43" si="61">$H$16</f>
        <v>0.433</v>
      </c>
      <c r="I43" s="32" t="s">
        <v>68</v>
      </c>
      <c r="J43" s="52" t="s">
        <v>40</v>
      </c>
      <c r="K43" s="35"/>
      <c r="L43" s="36"/>
      <c r="M43" s="37"/>
      <c r="N43" s="38"/>
    </row>
    <row r="44" spans="2:17" ht="21" customHeight="1" x14ac:dyDescent="0.2">
      <c r="B44" s="30"/>
      <c r="C44" s="32"/>
      <c r="D44" s="93" t="s">
        <v>127</v>
      </c>
      <c r="E44" s="31"/>
      <c r="F44" s="42" t="s">
        <v>70</v>
      </c>
      <c r="G44" s="103">
        <f t="shared" ref="G44" si="62">$G$17</f>
        <v>2.133</v>
      </c>
      <c r="H44" s="104">
        <f t="shared" ref="H44" si="63">$H$17</f>
        <v>0.25700000000000001</v>
      </c>
      <c r="I44" s="32" t="s">
        <v>93</v>
      </c>
      <c r="J44" s="52" t="s">
        <v>25</v>
      </c>
      <c r="K44" s="35"/>
      <c r="L44" s="36"/>
      <c r="M44" s="37"/>
      <c r="N44" s="38"/>
    </row>
    <row r="45" spans="2:17" ht="21" customHeight="1" x14ac:dyDescent="0.2">
      <c r="B45" s="30"/>
      <c r="C45" s="32"/>
      <c r="D45" s="23" t="s">
        <v>132</v>
      </c>
      <c r="E45" s="88"/>
      <c r="F45" s="32" t="s">
        <v>24</v>
      </c>
      <c r="G45" s="101">
        <f t="shared" ref="G45" si="64">$G$15</f>
        <v>2.1909999999999998</v>
      </c>
      <c r="H45" s="102">
        <f t="shared" ref="H45" si="65">$H$15</f>
        <v>0.31</v>
      </c>
      <c r="I45" s="11" t="s">
        <v>123</v>
      </c>
      <c r="J45" s="25" t="s">
        <v>25</v>
      </c>
      <c r="K45" s="99">
        <f t="shared" ref="K45" si="66">ROUND((G45*H45+G46*H46+G47*H47)/100,5)</f>
        <v>1.779E-2</v>
      </c>
      <c r="L45" s="27">
        <v>42</v>
      </c>
      <c r="M45" s="28"/>
      <c r="N45" s="100">
        <f t="shared" ref="N45" si="67">IF(L45&gt;0,ROUND(K45*L45/100,5),0)</f>
        <v>7.4700000000000001E-3</v>
      </c>
    </row>
    <row r="46" spans="2:17" ht="21" customHeight="1" x14ac:dyDescent="0.2">
      <c r="B46" s="30"/>
      <c r="C46" s="32"/>
      <c r="D46" s="39" t="s">
        <v>125</v>
      </c>
      <c r="E46" s="31"/>
      <c r="F46" s="32" t="s">
        <v>21</v>
      </c>
      <c r="G46" s="103">
        <f t="shared" ref="G46" si="68">$G$16</f>
        <v>1.2749999999999999</v>
      </c>
      <c r="H46" s="104">
        <f t="shared" ref="H46" si="69">$H$16</f>
        <v>0.433</v>
      </c>
      <c r="I46" s="32" t="s">
        <v>68</v>
      </c>
      <c r="J46" s="52" t="s">
        <v>40</v>
      </c>
      <c r="K46" s="35"/>
      <c r="L46" s="36"/>
      <c r="M46" s="37"/>
      <c r="N46" s="38"/>
    </row>
    <row r="47" spans="2:17" ht="21" customHeight="1" x14ac:dyDescent="0.2">
      <c r="B47" s="30"/>
      <c r="C47" s="32"/>
      <c r="D47" s="93" t="s">
        <v>128</v>
      </c>
      <c r="E47" s="31"/>
      <c r="F47" s="42" t="s">
        <v>70</v>
      </c>
      <c r="G47" s="103">
        <f t="shared" ref="G47" si="70">$G$17</f>
        <v>2.133</v>
      </c>
      <c r="H47" s="104">
        <f t="shared" ref="H47" si="71">$H$17</f>
        <v>0.25700000000000001</v>
      </c>
      <c r="I47" s="32" t="s">
        <v>93</v>
      </c>
      <c r="J47" s="52" t="s">
        <v>25</v>
      </c>
      <c r="K47" s="35"/>
      <c r="L47" s="36"/>
      <c r="M47" s="37"/>
      <c r="N47" s="38"/>
      <c r="P47" s="48"/>
      <c r="Q47" s="5"/>
    </row>
    <row r="48" spans="2:17" s="53" customFormat="1" ht="21" customHeight="1" x14ac:dyDescent="0.2">
      <c r="B48" s="30"/>
      <c r="C48" s="32"/>
      <c r="D48" s="92" t="s">
        <v>132</v>
      </c>
      <c r="E48" s="88"/>
      <c r="F48" s="32" t="s">
        <v>24</v>
      </c>
      <c r="G48" s="101">
        <f t="shared" ref="G48" si="72">$G$15</f>
        <v>2.1909999999999998</v>
      </c>
      <c r="H48" s="102">
        <f t="shared" ref="H48" si="73">$H$15</f>
        <v>0.31</v>
      </c>
      <c r="I48" s="11" t="s">
        <v>123</v>
      </c>
      <c r="J48" s="25" t="s">
        <v>25</v>
      </c>
      <c r="K48" s="99">
        <f t="shared" ref="K48" si="74">ROUND((G48*H48+G49*H49+G50*H50)/100,5)</f>
        <v>1.779E-2</v>
      </c>
      <c r="L48" s="27">
        <v>35</v>
      </c>
      <c r="M48" s="28"/>
      <c r="N48" s="100">
        <f t="shared" ref="N48" si="75">IF(L48&gt;0,ROUND(K48*L48/100,5),0)</f>
        <v>6.2300000000000003E-3</v>
      </c>
    </row>
    <row r="49" spans="2:17" s="53" customFormat="1" ht="21" customHeight="1" x14ac:dyDescent="0.2">
      <c r="B49" s="30"/>
      <c r="C49" s="32"/>
      <c r="D49" s="93" t="s">
        <v>125</v>
      </c>
      <c r="E49" s="31"/>
      <c r="F49" s="32" t="s">
        <v>21</v>
      </c>
      <c r="G49" s="103">
        <f t="shared" ref="G49" si="76">$G$16</f>
        <v>1.2749999999999999</v>
      </c>
      <c r="H49" s="104">
        <f t="shared" ref="H49" si="77">$H$16</f>
        <v>0.433</v>
      </c>
      <c r="I49" s="32" t="s">
        <v>68</v>
      </c>
      <c r="J49" s="52" t="s">
        <v>40</v>
      </c>
      <c r="K49" s="35"/>
      <c r="L49" s="36"/>
      <c r="M49" s="37"/>
      <c r="N49" s="38"/>
    </row>
    <row r="50" spans="2:17" ht="21" customHeight="1" x14ac:dyDescent="0.2">
      <c r="B50" s="30"/>
      <c r="C50" s="32"/>
      <c r="D50" s="93" t="s">
        <v>129</v>
      </c>
      <c r="E50" s="31"/>
      <c r="F50" s="42" t="s">
        <v>70</v>
      </c>
      <c r="G50" s="103">
        <f t="shared" ref="G50" si="78">$G$17</f>
        <v>2.133</v>
      </c>
      <c r="H50" s="104">
        <f t="shared" ref="H50" si="79">$H$17</f>
        <v>0.25700000000000001</v>
      </c>
      <c r="I50" s="32" t="s">
        <v>93</v>
      </c>
      <c r="J50" s="52" t="s">
        <v>25</v>
      </c>
      <c r="K50" s="35"/>
      <c r="L50" s="36"/>
      <c r="M50" s="37"/>
      <c r="N50" s="38"/>
    </row>
    <row r="51" spans="2:17" ht="21" customHeight="1" x14ac:dyDescent="0.2">
      <c r="B51" s="30"/>
      <c r="C51" s="32"/>
      <c r="D51" s="23" t="s">
        <v>132</v>
      </c>
      <c r="E51" s="88"/>
      <c r="F51" s="32" t="s">
        <v>24</v>
      </c>
      <c r="G51" s="101">
        <f t="shared" ref="G51" si="80">$G$15</f>
        <v>2.1909999999999998</v>
      </c>
      <c r="H51" s="102">
        <f t="shared" ref="H51" si="81">$H$15</f>
        <v>0.31</v>
      </c>
      <c r="I51" s="11" t="s">
        <v>123</v>
      </c>
      <c r="J51" s="25" t="s">
        <v>25</v>
      </c>
      <c r="K51" s="99">
        <f t="shared" ref="K51" si="82">ROUND((G51*H51+G52*H52+G53*H53)/100,5)</f>
        <v>1.779E-2</v>
      </c>
      <c r="L51" s="27">
        <v>28</v>
      </c>
      <c r="M51" s="28"/>
      <c r="N51" s="100">
        <f t="shared" ref="N51" si="83">IF(L51&gt;0,ROUND(K51*L51/100,5),0)</f>
        <v>4.9800000000000001E-3</v>
      </c>
    </row>
    <row r="52" spans="2:17" ht="21" customHeight="1" x14ac:dyDescent="0.2">
      <c r="B52" s="30"/>
      <c r="C52" s="32"/>
      <c r="D52" s="39" t="s">
        <v>125</v>
      </c>
      <c r="E52" s="31"/>
      <c r="F52" s="32" t="s">
        <v>21</v>
      </c>
      <c r="G52" s="103">
        <f t="shared" ref="G52" si="84">$G$16</f>
        <v>1.2749999999999999</v>
      </c>
      <c r="H52" s="104">
        <f t="shared" ref="H52" si="85">$H$16</f>
        <v>0.433</v>
      </c>
      <c r="I52" s="32" t="s">
        <v>68</v>
      </c>
      <c r="J52" s="52" t="s">
        <v>40</v>
      </c>
      <c r="K52" s="35"/>
      <c r="L52" s="36"/>
      <c r="M52" s="37"/>
      <c r="N52" s="38"/>
    </row>
    <row r="53" spans="2:17" ht="21" customHeight="1" x14ac:dyDescent="0.2">
      <c r="B53" s="30"/>
      <c r="C53" s="32"/>
      <c r="D53" s="93" t="s">
        <v>130</v>
      </c>
      <c r="E53" s="31"/>
      <c r="F53" s="42" t="s">
        <v>70</v>
      </c>
      <c r="G53" s="103">
        <f t="shared" ref="G53" si="86">$G$17</f>
        <v>2.133</v>
      </c>
      <c r="H53" s="104">
        <f t="shared" ref="H53" si="87">$H$17</f>
        <v>0.25700000000000001</v>
      </c>
      <c r="I53" s="32" t="s">
        <v>93</v>
      </c>
      <c r="J53" s="52" t="s">
        <v>25</v>
      </c>
      <c r="K53" s="35"/>
      <c r="L53" s="36"/>
      <c r="M53" s="37"/>
      <c r="N53" s="38"/>
      <c r="P53" s="48"/>
      <c r="Q53" s="5"/>
    </row>
    <row r="54" spans="2:17" s="53" customFormat="1" ht="21" customHeight="1" x14ac:dyDescent="0.2">
      <c r="B54" s="30"/>
      <c r="C54" s="32"/>
      <c r="D54" s="92" t="s">
        <v>132</v>
      </c>
      <c r="E54" s="88"/>
      <c r="F54" s="32" t="s">
        <v>24</v>
      </c>
      <c r="G54" s="101">
        <f t="shared" ref="G54" si="88">$G$15</f>
        <v>2.1909999999999998</v>
      </c>
      <c r="H54" s="102">
        <f t="shared" ref="H54" si="89">$H$15</f>
        <v>0.31</v>
      </c>
      <c r="I54" s="11" t="s">
        <v>123</v>
      </c>
      <c r="J54" s="25" t="s">
        <v>25</v>
      </c>
      <c r="K54" s="99">
        <f t="shared" ref="K54" si="90">ROUND((G54*H54+G55*H55+G56*H56)/100,5)</f>
        <v>1.779E-2</v>
      </c>
      <c r="L54" s="27">
        <v>56</v>
      </c>
      <c r="M54" s="28"/>
      <c r="N54" s="100">
        <f t="shared" ref="N54" si="91">IF(L54&gt;0,ROUND(K54*L54/100,5),0)</f>
        <v>9.9600000000000001E-3</v>
      </c>
    </row>
    <row r="55" spans="2:17" s="53" customFormat="1" ht="21" customHeight="1" x14ac:dyDescent="0.2">
      <c r="B55" s="30"/>
      <c r="C55" s="32"/>
      <c r="D55" s="93" t="s">
        <v>131</v>
      </c>
      <c r="E55" s="31"/>
      <c r="F55" s="32" t="s">
        <v>21</v>
      </c>
      <c r="G55" s="103">
        <f t="shared" ref="G55" si="92">$G$16</f>
        <v>1.2749999999999999</v>
      </c>
      <c r="H55" s="104">
        <f t="shared" ref="H55" si="93">$H$16</f>
        <v>0.433</v>
      </c>
      <c r="I55" s="32" t="s">
        <v>68</v>
      </c>
      <c r="J55" s="52" t="s">
        <v>40</v>
      </c>
      <c r="K55" s="35"/>
      <c r="L55" s="36"/>
      <c r="M55" s="37"/>
      <c r="N55" s="38"/>
    </row>
    <row r="56" spans="2:17" ht="21" customHeight="1" x14ac:dyDescent="0.2">
      <c r="B56" s="30"/>
      <c r="C56" s="32"/>
      <c r="D56" s="93"/>
      <c r="E56" s="31"/>
      <c r="F56" s="42" t="s">
        <v>70</v>
      </c>
      <c r="G56" s="103">
        <f t="shared" ref="G56" si="94">$G$17</f>
        <v>2.133</v>
      </c>
      <c r="H56" s="104">
        <f t="shared" ref="H56" si="95">$H$17</f>
        <v>0.25700000000000001</v>
      </c>
      <c r="I56" s="32" t="s">
        <v>93</v>
      </c>
      <c r="J56" s="52" t="s">
        <v>25</v>
      </c>
      <c r="K56" s="35"/>
      <c r="L56" s="36"/>
      <c r="M56" s="37"/>
      <c r="N56" s="38"/>
    </row>
    <row r="57" spans="2:17" ht="21" customHeight="1" x14ac:dyDescent="0.2">
      <c r="B57" s="30"/>
      <c r="C57" s="32"/>
      <c r="D57" s="23" t="s">
        <v>133</v>
      </c>
      <c r="E57" s="88"/>
      <c r="F57" s="32" t="s">
        <v>24</v>
      </c>
      <c r="G57" s="101">
        <f t="shared" ref="G57" si="96">$G$15</f>
        <v>2.1909999999999998</v>
      </c>
      <c r="H57" s="102">
        <f t="shared" ref="H57" si="97">$H$15</f>
        <v>0.31</v>
      </c>
      <c r="I57" s="11" t="s">
        <v>123</v>
      </c>
      <c r="J57" s="25" t="s">
        <v>25</v>
      </c>
      <c r="K57" s="99">
        <f t="shared" ref="K57" si="98">ROUND((G57*H57+G58*H58+G59*H59)/100,5)</f>
        <v>1.779E-2</v>
      </c>
      <c r="L57" s="27">
        <v>56</v>
      </c>
      <c r="M57" s="28"/>
      <c r="N57" s="100">
        <f t="shared" ref="N57" si="99">IF(L57&gt;0,ROUND(K57*L57/100,5),0)</f>
        <v>9.9600000000000001E-3</v>
      </c>
    </row>
    <row r="58" spans="2:17" ht="21" customHeight="1" x14ac:dyDescent="0.2">
      <c r="B58" s="30"/>
      <c r="C58" s="32"/>
      <c r="D58" s="39" t="s">
        <v>122</v>
      </c>
      <c r="E58" s="31"/>
      <c r="F58" s="32" t="s">
        <v>21</v>
      </c>
      <c r="G58" s="103">
        <f t="shared" ref="G58" si="100">$G$16</f>
        <v>1.2749999999999999</v>
      </c>
      <c r="H58" s="104">
        <f t="shared" ref="H58" si="101">$H$16</f>
        <v>0.433</v>
      </c>
      <c r="I58" s="32" t="s">
        <v>68</v>
      </c>
      <c r="J58" s="52" t="s">
        <v>40</v>
      </c>
      <c r="K58" s="35"/>
      <c r="L58" s="36"/>
      <c r="M58" s="37"/>
      <c r="N58" s="38"/>
    </row>
    <row r="59" spans="2:17" ht="21" customHeight="1" x14ac:dyDescent="0.2">
      <c r="B59" s="30"/>
      <c r="C59" s="32"/>
      <c r="D59" s="93" t="s">
        <v>124</v>
      </c>
      <c r="E59" s="31"/>
      <c r="F59" s="42" t="s">
        <v>70</v>
      </c>
      <c r="G59" s="103">
        <f t="shared" ref="G59" si="102">$G$17</f>
        <v>2.133</v>
      </c>
      <c r="H59" s="104">
        <f t="shared" ref="H59" si="103">$H$17</f>
        <v>0.25700000000000001</v>
      </c>
      <c r="I59" s="32" t="s">
        <v>93</v>
      </c>
      <c r="J59" s="52" t="s">
        <v>25</v>
      </c>
      <c r="K59" s="35"/>
      <c r="L59" s="36"/>
      <c r="M59" s="37"/>
      <c r="N59" s="38"/>
      <c r="P59" s="48"/>
      <c r="Q59" s="5"/>
    </row>
    <row r="60" spans="2:17" s="53" customFormat="1" ht="21" customHeight="1" x14ac:dyDescent="0.2">
      <c r="B60" s="30"/>
      <c r="C60" s="32"/>
      <c r="D60" s="92" t="s">
        <v>133</v>
      </c>
      <c r="E60" s="88"/>
      <c r="F60" s="32" t="s">
        <v>24</v>
      </c>
      <c r="G60" s="101">
        <f t="shared" ref="G60" si="104">$G$15</f>
        <v>2.1909999999999998</v>
      </c>
      <c r="H60" s="102">
        <f t="shared" ref="H60" si="105">$H$15</f>
        <v>0.31</v>
      </c>
      <c r="I60" s="11" t="s">
        <v>123</v>
      </c>
      <c r="J60" s="25" t="s">
        <v>25</v>
      </c>
      <c r="K60" s="99">
        <f t="shared" ref="K60" si="106">ROUND((G60*H60+G61*H61+G62*H62)/100,5)</f>
        <v>1.779E-2</v>
      </c>
      <c r="L60" s="27">
        <v>63</v>
      </c>
      <c r="M60" s="28"/>
      <c r="N60" s="100">
        <f t="shared" ref="N60" si="107">IF(L60&gt;0,ROUND(K60*L60/100,5),0)</f>
        <v>1.1209999999999999E-2</v>
      </c>
    </row>
    <row r="61" spans="2:17" s="53" customFormat="1" ht="21" customHeight="1" x14ac:dyDescent="0.2">
      <c r="B61" s="30"/>
      <c r="C61" s="32"/>
      <c r="D61" s="93" t="s">
        <v>125</v>
      </c>
      <c r="E61" s="31"/>
      <c r="F61" s="32" t="s">
        <v>21</v>
      </c>
      <c r="G61" s="103">
        <f t="shared" ref="G61" si="108">$G$16</f>
        <v>1.2749999999999999</v>
      </c>
      <c r="H61" s="104">
        <f t="shared" ref="H61" si="109">$H$16</f>
        <v>0.433</v>
      </c>
      <c r="I61" s="32" t="s">
        <v>68</v>
      </c>
      <c r="J61" s="52" t="s">
        <v>40</v>
      </c>
      <c r="K61" s="35"/>
      <c r="L61" s="36"/>
      <c r="M61" s="37"/>
      <c r="N61" s="38"/>
    </row>
    <row r="62" spans="2:17" ht="21" customHeight="1" x14ac:dyDescent="0.2">
      <c r="B62" s="30"/>
      <c r="C62" s="32"/>
      <c r="D62" s="93" t="s">
        <v>126</v>
      </c>
      <c r="E62" s="31"/>
      <c r="F62" s="42" t="s">
        <v>70</v>
      </c>
      <c r="G62" s="103">
        <f t="shared" ref="G62" si="110">$G$17</f>
        <v>2.133</v>
      </c>
      <c r="H62" s="104">
        <f t="shared" ref="H62" si="111">$H$17</f>
        <v>0.25700000000000001</v>
      </c>
      <c r="I62" s="32" t="s">
        <v>93</v>
      </c>
      <c r="J62" s="52" t="s">
        <v>25</v>
      </c>
      <c r="K62" s="35"/>
      <c r="L62" s="36"/>
      <c r="M62" s="37"/>
      <c r="N62" s="38"/>
    </row>
    <row r="63" spans="2:17" ht="21" customHeight="1" x14ac:dyDescent="0.2">
      <c r="B63" s="30"/>
      <c r="C63" s="32"/>
      <c r="D63" s="23" t="s">
        <v>133</v>
      </c>
      <c r="E63" s="88"/>
      <c r="F63" s="32" t="s">
        <v>24</v>
      </c>
      <c r="G63" s="101">
        <f t="shared" ref="G63" si="112">$G$15</f>
        <v>2.1909999999999998</v>
      </c>
      <c r="H63" s="102">
        <f t="shared" ref="H63" si="113">$H$15</f>
        <v>0.31</v>
      </c>
      <c r="I63" s="11" t="s">
        <v>123</v>
      </c>
      <c r="J63" s="25" t="s">
        <v>25</v>
      </c>
      <c r="K63" s="99">
        <f t="shared" ref="K63" si="114">ROUND((G63*H63+G64*H64+G65*H65)/100,5)</f>
        <v>1.779E-2</v>
      </c>
      <c r="L63" s="27">
        <v>56</v>
      </c>
      <c r="M63" s="28"/>
      <c r="N63" s="100">
        <f t="shared" ref="N63" si="115">IF(L63&gt;0,ROUND(K63*L63/100,5),0)</f>
        <v>9.9600000000000001E-3</v>
      </c>
    </row>
    <row r="64" spans="2:17" ht="21" customHeight="1" x14ac:dyDescent="0.2">
      <c r="B64" s="30"/>
      <c r="C64" s="32"/>
      <c r="D64" s="39" t="s">
        <v>125</v>
      </c>
      <c r="E64" s="31"/>
      <c r="F64" s="32" t="s">
        <v>21</v>
      </c>
      <c r="G64" s="103">
        <f t="shared" ref="G64" si="116">$G$16</f>
        <v>1.2749999999999999</v>
      </c>
      <c r="H64" s="104">
        <f t="shared" ref="H64" si="117">$H$16</f>
        <v>0.433</v>
      </c>
      <c r="I64" s="32" t="s">
        <v>68</v>
      </c>
      <c r="J64" s="52" t="s">
        <v>40</v>
      </c>
      <c r="K64" s="35"/>
      <c r="L64" s="36"/>
      <c r="M64" s="37"/>
      <c r="N64" s="38"/>
    </row>
    <row r="65" spans="2:17" ht="21" customHeight="1" x14ac:dyDescent="0.2">
      <c r="B65" s="30" t="s">
        <v>12</v>
      </c>
      <c r="C65" s="32" t="s">
        <v>28</v>
      </c>
      <c r="D65" s="93" t="s">
        <v>127</v>
      </c>
      <c r="E65" s="31"/>
      <c r="F65" s="42" t="s">
        <v>70</v>
      </c>
      <c r="G65" s="103">
        <f t="shared" ref="G65" si="118">$G$17</f>
        <v>2.133</v>
      </c>
      <c r="H65" s="104">
        <f t="shared" ref="H65" si="119">$H$17</f>
        <v>0.25700000000000001</v>
      </c>
      <c r="I65" s="32" t="s">
        <v>93</v>
      </c>
      <c r="J65" s="52" t="s">
        <v>25</v>
      </c>
      <c r="K65" s="35"/>
      <c r="L65" s="36"/>
      <c r="M65" s="37"/>
      <c r="N65" s="38"/>
      <c r="P65" s="48"/>
      <c r="Q65" s="5"/>
    </row>
    <row r="66" spans="2:17" s="53" customFormat="1" ht="21" customHeight="1" x14ac:dyDescent="0.2">
      <c r="B66" s="30"/>
      <c r="C66" s="32" t="s">
        <v>23</v>
      </c>
      <c r="D66" s="92" t="s">
        <v>133</v>
      </c>
      <c r="E66" s="88"/>
      <c r="F66" s="32" t="s">
        <v>24</v>
      </c>
      <c r="G66" s="101">
        <f t="shared" ref="G66" si="120">$G$15</f>
        <v>2.1909999999999998</v>
      </c>
      <c r="H66" s="102">
        <f t="shared" ref="H66" si="121">$H$15</f>
        <v>0.31</v>
      </c>
      <c r="I66" s="11" t="s">
        <v>123</v>
      </c>
      <c r="J66" s="25" t="s">
        <v>25</v>
      </c>
      <c r="K66" s="99">
        <f t="shared" ref="K66" si="122">ROUND((G66*H66+G67*H67+G68*H68)/100,5)</f>
        <v>1.779E-2</v>
      </c>
      <c r="L66" s="27">
        <v>49</v>
      </c>
      <c r="M66" s="28"/>
      <c r="N66" s="100">
        <f t="shared" ref="N66" si="123">IF(L66&gt;0,ROUND(K66*L66/100,5),0)</f>
        <v>8.7200000000000003E-3</v>
      </c>
    </row>
    <row r="67" spans="2:17" s="53" customFormat="1" ht="21" customHeight="1" x14ac:dyDescent="0.2">
      <c r="B67" s="30"/>
      <c r="C67" s="32"/>
      <c r="D67" s="93" t="s">
        <v>125</v>
      </c>
      <c r="E67" s="31"/>
      <c r="F67" s="32" t="s">
        <v>21</v>
      </c>
      <c r="G67" s="103">
        <f t="shared" ref="G67" si="124">$G$16</f>
        <v>1.2749999999999999</v>
      </c>
      <c r="H67" s="104">
        <f t="shared" ref="H67" si="125">$H$16</f>
        <v>0.433</v>
      </c>
      <c r="I67" s="32" t="s">
        <v>68</v>
      </c>
      <c r="J67" s="52" t="s">
        <v>40</v>
      </c>
      <c r="K67" s="35"/>
      <c r="L67" s="36"/>
      <c r="M67" s="37"/>
      <c r="N67" s="38"/>
    </row>
    <row r="68" spans="2:17" ht="21" customHeight="1" x14ac:dyDescent="0.2">
      <c r="B68" s="30"/>
      <c r="C68" s="32"/>
      <c r="D68" s="93" t="s">
        <v>128</v>
      </c>
      <c r="E68" s="31"/>
      <c r="F68" s="42" t="s">
        <v>70</v>
      </c>
      <c r="G68" s="103">
        <f t="shared" ref="G68" si="126">$G$17</f>
        <v>2.133</v>
      </c>
      <c r="H68" s="104">
        <f t="shared" ref="H68" si="127">$H$17</f>
        <v>0.25700000000000001</v>
      </c>
      <c r="I68" s="32" t="s">
        <v>93</v>
      </c>
      <c r="J68" s="52" t="s">
        <v>25</v>
      </c>
      <c r="K68" s="35"/>
      <c r="L68" s="36"/>
      <c r="M68" s="37"/>
      <c r="N68" s="38"/>
    </row>
    <row r="69" spans="2:17" ht="21" customHeight="1" x14ac:dyDescent="0.2">
      <c r="B69" s="30"/>
      <c r="C69" s="32"/>
      <c r="D69" s="23" t="s">
        <v>133</v>
      </c>
      <c r="E69" s="88"/>
      <c r="F69" s="32" t="s">
        <v>24</v>
      </c>
      <c r="G69" s="101">
        <f t="shared" ref="G69" si="128">$G$15</f>
        <v>2.1909999999999998</v>
      </c>
      <c r="H69" s="102">
        <f t="shared" ref="H69" si="129">$H$15</f>
        <v>0.31</v>
      </c>
      <c r="I69" s="11" t="s">
        <v>123</v>
      </c>
      <c r="J69" s="25" t="s">
        <v>25</v>
      </c>
      <c r="K69" s="99">
        <f t="shared" ref="K69" si="130">ROUND((G69*H69+G70*H70+G71*H71)/100,5)</f>
        <v>1.779E-2</v>
      </c>
      <c r="L69" s="27">
        <v>42</v>
      </c>
      <c r="M69" s="28"/>
      <c r="N69" s="100">
        <f t="shared" ref="N69" si="131">IF(L69&gt;0,ROUND(K69*L69/100,5),0)</f>
        <v>7.4700000000000001E-3</v>
      </c>
    </row>
    <row r="70" spans="2:17" ht="21" customHeight="1" x14ac:dyDescent="0.2">
      <c r="B70" s="30"/>
      <c r="C70" s="32"/>
      <c r="D70" s="39" t="s">
        <v>125</v>
      </c>
      <c r="E70" s="31"/>
      <c r="F70" s="32" t="s">
        <v>21</v>
      </c>
      <c r="G70" s="103">
        <f t="shared" ref="G70" si="132">$G$16</f>
        <v>1.2749999999999999</v>
      </c>
      <c r="H70" s="104">
        <f t="shared" ref="H70" si="133">$H$16</f>
        <v>0.433</v>
      </c>
      <c r="I70" s="32" t="s">
        <v>68</v>
      </c>
      <c r="J70" s="52" t="s">
        <v>40</v>
      </c>
      <c r="K70" s="35"/>
      <c r="L70" s="36"/>
      <c r="M70" s="37"/>
      <c r="N70" s="38"/>
    </row>
    <row r="71" spans="2:17" ht="21" customHeight="1" x14ac:dyDescent="0.2">
      <c r="B71" s="30"/>
      <c r="C71" s="32"/>
      <c r="D71" s="93" t="s">
        <v>129</v>
      </c>
      <c r="E71" s="31"/>
      <c r="F71" s="42" t="s">
        <v>70</v>
      </c>
      <c r="G71" s="103">
        <f t="shared" ref="G71" si="134">$G$17</f>
        <v>2.133</v>
      </c>
      <c r="H71" s="104">
        <f t="shared" ref="H71" si="135">$H$17</f>
        <v>0.25700000000000001</v>
      </c>
      <c r="I71" s="32" t="s">
        <v>93</v>
      </c>
      <c r="J71" s="52" t="s">
        <v>25</v>
      </c>
      <c r="K71" s="35"/>
      <c r="L71" s="36"/>
      <c r="M71" s="37"/>
      <c r="N71" s="38"/>
      <c r="P71" s="48"/>
      <c r="Q71" s="5"/>
    </row>
    <row r="72" spans="2:17" s="53" customFormat="1" ht="21" customHeight="1" x14ac:dyDescent="0.2">
      <c r="B72" s="30"/>
      <c r="C72" s="32"/>
      <c r="D72" s="92" t="s">
        <v>133</v>
      </c>
      <c r="E72" s="88"/>
      <c r="F72" s="32" t="s">
        <v>24</v>
      </c>
      <c r="G72" s="101">
        <f t="shared" ref="G72" si="136">$G$15</f>
        <v>2.1909999999999998</v>
      </c>
      <c r="H72" s="102">
        <f t="shared" ref="H72" si="137">$H$15</f>
        <v>0.31</v>
      </c>
      <c r="I72" s="11" t="s">
        <v>123</v>
      </c>
      <c r="J72" s="25" t="s">
        <v>25</v>
      </c>
      <c r="K72" s="99">
        <f t="shared" ref="K72" si="138">ROUND((G72*H72+G73*H73+G74*H74)/100,5)</f>
        <v>1.779E-2</v>
      </c>
      <c r="L72" s="27">
        <v>35</v>
      </c>
      <c r="M72" s="28"/>
      <c r="N72" s="100">
        <f t="shared" ref="N72" si="139">IF(L72&gt;0,ROUND(K72*L72/100,5),0)</f>
        <v>6.2300000000000003E-3</v>
      </c>
    </row>
    <row r="73" spans="2:17" s="53" customFormat="1" ht="21" customHeight="1" x14ac:dyDescent="0.2">
      <c r="B73" s="30"/>
      <c r="C73" s="32"/>
      <c r="D73" s="93" t="s">
        <v>125</v>
      </c>
      <c r="E73" s="31"/>
      <c r="F73" s="32" t="s">
        <v>21</v>
      </c>
      <c r="G73" s="103">
        <f t="shared" ref="G73" si="140">$G$16</f>
        <v>1.2749999999999999</v>
      </c>
      <c r="H73" s="104">
        <f t="shared" ref="H73" si="141">$H$16</f>
        <v>0.433</v>
      </c>
      <c r="I73" s="32" t="s">
        <v>68</v>
      </c>
      <c r="J73" s="52" t="s">
        <v>40</v>
      </c>
      <c r="K73" s="35"/>
      <c r="L73" s="36"/>
      <c r="M73" s="37"/>
      <c r="N73" s="38"/>
    </row>
    <row r="74" spans="2:17" ht="21" customHeight="1" x14ac:dyDescent="0.2">
      <c r="B74" s="30"/>
      <c r="C74" s="32"/>
      <c r="D74" s="93" t="s">
        <v>130</v>
      </c>
      <c r="E74" s="31"/>
      <c r="F74" s="42" t="s">
        <v>70</v>
      </c>
      <c r="G74" s="103">
        <f t="shared" ref="G74" si="142">$G$17</f>
        <v>2.133</v>
      </c>
      <c r="H74" s="104">
        <f t="shared" ref="H74" si="143">$H$17</f>
        <v>0.25700000000000001</v>
      </c>
      <c r="I74" s="32" t="s">
        <v>93</v>
      </c>
      <c r="J74" s="52" t="s">
        <v>25</v>
      </c>
      <c r="K74" s="35"/>
      <c r="L74" s="36"/>
      <c r="M74" s="37"/>
      <c r="N74" s="38"/>
    </row>
    <row r="75" spans="2:17" ht="21" customHeight="1" x14ac:dyDescent="0.2">
      <c r="B75" s="30"/>
      <c r="C75" s="32"/>
      <c r="D75" s="23" t="s">
        <v>133</v>
      </c>
      <c r="E75" s="88"/>
      <c r="F75" s="32" t="s">
        <v>24</v>
      </c>
      <c r="G75" s="101">
        <f t="shared" ref="G75" si="144">$G$15</f>
        <v>2.1909999999999998</v>
      </c>
      <c r="H75" s="102">
        <f t="shared" ref="H75" si="145">$H$15</f>
        <v>0.31</v>
      </c>
      <c r="I75" s="11" t="s">
        <v>123</v>
      </c>
      <c r="J75" s="25" t="s">
        <v>25</v>
      </c>
      <c r="K75" s="99">
        <f t="shared" ref="K75" si="146">ROUND((G75*H75+G76*H76+G77*H77)/100,5)</f>
        <v>1.779E-2</v>
      </c>
      <c r="L75" s="27">
        <v>63</v>
      </c>
      <c r="M75" s="28"/>
      <c r="N75" s="100">
        <f t="shared" ref="N75" si="147">IF(L75&gt;0,ROUND(K75*L75/100,5),0)</f>
        <v>1.1209999999999999E-2</v>
      </c>
    </row>
    <row r="76" spans="2:17" ht="21" customHeight="1" x14ac:dyDescent="0.2">
      <c r="B76" s="30"/>
      <c r="C76" s="32"/>
      <c r="D76" s="39" t="s">
        <v>131</v>
      </c>
      <c r="E76" s="31"/>
      <c r="F76" s="32" t="s">
        <v>21</v>
      </c>
      <c r="G76" s="103">
        <f t="shared" ref="G76" si="148">$G$16</f>
        <v>1.2749999999999999</v>
      </c>
      <c r="H76" s="104">
        <f t="shared" ref="H76" si="149">$H$16</f>
        <v>0.433</v>
      </c>
      <c r="I76" s="32" t="s">
        <v>68</v>
      </c>
      <c r="J76" s="52" t="s">
        <v>40</v>
      </c>
      <c r="K76" s="35"/>
      <c r="L76" s="36"/>
      <c r="M76" s="37"/>
      <c r="N76" s="38"/>
    </row>
    <row r="77" spans="2:17" ht="21" customHeight="1" x14ac:dyDescent="0.2">
      <c r="B77" s="30"/>
      <c r="C77" s="32"/>
      <c r="D77" s="93"/>
      <c r="E77" s="31"/>
      <c r="F77" s="42" t="s">
        <v>70</v>
      </c>
      <c r="G77" s="103">
        <f t="shared" ref="G77" si="150">$G$17</f>
        <v>2.133</v>
      </c>
      <c r="H77" s="104">
        <f t="shared" ref="H77" si="151">$H$17</f>
        <v>0.25700000000000001</v>
      </c>
      <c r="I77" s="32" t="s">
        <v>93</v>
      </c>
      <c r="J77" s="52" t="s">
        <v>25</v>
      </c>
      <c r="K77" s="35"/>
      <c r="L77" s="36"/>
      <c r="M77" s="37"/>
      <c r="N77" s="38"/>
      <c r="P77" s="48"/>
      <c r="Q77" s="5"/>
    </row>
    <row r="78" spans="2:17" s="53" customFormat="1" ht="21" customHeight="1" x14ac:dyDescent="0.2">
      <c r="B78" s="30"/>
      <c r="C78" s="32"/>
      <c r="D78" s="92" t="s">
        <v>134</v>
      </c>
      <c r="E78" s="88"/>
      <c r="F78" s="32" t="s">
        <v>24</v>
      </c>
      <c r="G78" s="101">
        <f t="shared" ref="G78" si="152">$G$15</f>
        <v>2.1909999999999998</v>
      </c>
      <c r="H78" s="102">
        <f t="shared" ref="H78" si="153">$H$15</f>
        <v>0.31</v>
      </c>
      <c r="I78" s="11" t="s">
        <v>123</v>
      </c>
      <c r="J78" s="25" t="s">
        <v>25</v>
      </c>
      <c r="K78" s="99">
        <f t="shared" ref="K78" si="154">ROUND((G78*H78+G79*H79+G80*H80)/100,5)</f>
        <v>1.779E-2</v>
      </c>
      <c r="L78" s="27">
        <v>100</v>
      </c>
      <c r="M78" s="28"/>
      <c r="N78" s="100">
        <f t="shared" ref="N78" si="155">IF(L78&gt;0,ROUND(K78*L78/100,5),0)</f>
        <v>1.779E-2</v>
      </c>
    </row>
    <row r="79" spans="2:17" s="53" customFormat="1" ht="21" customHeight="1" x14ac:dyDescent="0.2">
      <c r="B79" s="30"/>
      <c r="C79" s="32"/>
      <c r="D79" s="93"/>
      <c r="E79" s="31"/>
      <c r="F79" s="32" t="s">
        <v>21</v>
      </c>
      <c r="G79" s="103">
        <f t="shared" ref="G79" si="156">$G$16</f>
        <v>1.2749999999999999</v>
      </c>
      <c r="H79" s="104">
        <f t="shared" ref="H79" si="157">$H$16</f>
        <v>0.433</v>
      </c>
      <c r="I79" s="32" t="s">
        <v>68</v>
      </c>
      <c r="J79" s="52" t="s">
        <v>40</v>
      </c>
      <c r="K79" s="35"/>
      <c r="L79" s="36"/>
      <c r="M79" s="37"/>
      <c r="N79" s="38"/>
    </row>
    <row r="80" spans="2:17" ht="21" customHeight="1" x14ac:dyDescent="0.2">
      <c r="B80" s="30"/>
      <c r="C80" s="32"/>
      <c r="D80" s="93"/>
      <c r="E80" s="31"/>
      <c r="F80" s="42" t="s">
        <v>70</v>
      </c>
      <c r="G80" s="103">
        <f t="shared" ref="G80" si="158">$G$17</f>
        <v>2.133</v>
      </c>
      <c r="H80" s="104">
        <f t="shared" ref="H80" si="159">$H$17</f>
        <v>0.25700000000000001</v>
      </c>
      <c r="I80" s="32" t="s">
        <v>93</v>
      </c>
      <c r="J80" s="52" t="s">
        <v>25</v>
      </c>
      <c r="K80" s="35"/>
      <c r="L80" s="36"/>
      <c r="M80" s="37"/>
      <c r="N80" s="38"/>
    </row>
    <row r="81" spans="2:17" ht="21" customHeight="1" x14ac:dyDescent="0.2">
      <c r="B81" s="30"/>
      <c r="C81" s="32"/>
      <c r="D81" s="23" t="s">
        <v>33</v>
      </c>
      <c r="E81" s="88"/>
      <c r="F81" s="32" t="s">
        <v>80</v>
      </c>
      <c r="G81" s="101">
        <f>$G$16</f>
        <v>1.2749999999999999</v>
      </c>
      <c r="H81" s="50">
        <v>1</v>
      </c>
      <c r="I81" s="11" t="s">
        <v>67</v>
      </c>
      <c r="J81" s="25" t="s">
        <v>40</v>
      </c>
      <c r="K81" s="99">
        <f>ROUND((G81*H81+G82*H82)/100,5)</f>
        <v>1.2749999999999999E-2</v>
      </c>
      <c r="L81" s="27">
        <v>50</v>
      </c>
      <c r="M81" s="28"/>
      <c r="N81" s="100">
        <f>ROUND(K81*L81/100,5)</f>
        <v>6.3800000000000003E-3</v>
      </c>
    </row>
    <row r="82" spans="2:17" ht="21" customHeight="1" x14ac:dyDescent="0.2">
      <c r="B82" s="30"/>
      <c r="C82" s="32"/>
      <c r="D82" s="93"/>
      <c r="E82" s="31"/>
      <c r="F82" s="32"/>
      <c r="G82" s="51"/>
      <c r="H82" s="34"/>
      <c r="I82" s="32"/>
      <c r="J82" s="52"/>
      <c r="K82" s="35"/>
      <c r="L82" s="36"/>
      <c r="M82" s="37"/>
      <c r="N82" s="38"/>
      <c r="P82" s="48"/>
      <c r="Q82" s="5"/>
    </row>
    <row r="83" spans="2:17" s="53" customFormat="1" ht="21" customHeight="1" x14ac:dyDescent="0.2">
      <c r="B83" s="30"/>
      <c r="C83" s="32"/>
      <c r="D83" s="92" t="s">
        <v>34</v>
      </c>
      <c r="E83" s="88"/>
      <c r="F83" s="11" t="s">
        <v>21</v>
      </c>
      <c r="G83" s="101">
        <f>G81</f>
        <v>1.2749999999999999</v>
      </c>
      <c r="H83" s="50">
        <v>1</v>
      </c>
      <c r="I83" s="11" t="s">
        <v>67</v>
      </c>
      <c r="J83" s="25" t="s">
        <v>40</v>
      </c>
      <c r="K83" s="99">
        <f>ROUND((G83*H83)/100,5)</f>
        <v>1.2749999999999999E-2</v>
      </c>
      <c r="L83" s="27">
        <v>70</v>
      </c>
      <c r="M83" s="28"/>
      <c r="N83" s="100">
        <f>ROUND(K83*L83/100,5)</f>
        <v>8.9300000000000004E-3</v>
      </c>
    </row>
    <row r="84" spans="2:17" ht="21" customHeight="1" x14ac:dyDescent="0.2">
      <c r="B84" s="30"/>
      <c r="C84" s="32"/>
      <c r="D84" s="93"/>
      <c r="E84" s="31"/>
      <c r="F84" s="42"/>
      <c r="G84" s="51"/>
      <c r="H84" s="34"/>
      <c r="I84" s="32"/>
      <c r="J84" s="52"/>
      <c r="K84" s="35"/>
      <c r="L84" s="36"/>
      <c r="M84" s="37"/>
      <c r="N84" s="38"/>
    </row>
    <row r="85" spans="2:17" ht="21" customHeight="1" x14ac:dyDescent="0.2">
      <c r="B85" s="32"/>
      <c r="C85" s="32"/>
      <c r="D85" s="23" t="s">
        <v>106</v>
      </c>
      <c r="E85" s="88"/>
      <c r="F85" s="32" t="s">
        <v>24</v>
      </c>
      <c r="G85" s="101">
        <f>$G$15</f>
        <v>2.1909999999999998</v>
      </c>
      <c r="H85" s="50">
        <v>0.32300000000000001</v>
      </c>
      <c r="I85" s="11" t="s">
        <v>107</v>
      </c>
      <c r="J85" s="25" t="s">
        <v>25</v>
      </c>
      <c r="K85" s="99">
        <f>ROUND((G85*H85+G86*H86)/100,5)</f>
        <v>1.5709999999999998E-2</v>
      </c>
      <c r="L85" s="27">
        <v>50</v>
      </c>
      <c r="M85" s="28"/>
      <c r="N85" s="100">
        <f>ROUND(K85*L85/100,5)</f>
        <v>7.8600000000000007E-3</v>
      </c>
    </row>
    <row r="86" spans="2:17" ht="21" customHeight="1" x14ac:dyDescent="0.2">
      <c r="B86" s="30"/>
      <c r="C86" s="32"/>
      <c r="D86" s="93"/>
      <c r="E86" s="31"/>
      <c r="F86" s="42" t="s">
        <v>80</v>
      </c>
      <c r="G86" s="103">
        <f>$G$16</f>
        <v>1.2749999999999999</v>
      </c>
      <c r="H86" s="34">
        <v>0.67700000000000005</v>
      </c>
      <c r="I86" s="32" t="s">
        <v>68</v>
      </c>
      <c r="J86" s="52" t="s">
        <v>40</v>
      </c>
      <c r="K86" s="35"/>
      <c r="L86" s="36"/>
      <c r="M86" s="37"/>
      <c r="N86" s="38"/>
      <c r="P86" s="48"/>
      <c r="Q86" s="5"/>
    </row>
    <row r="87" spans="2:17" ht="21" customHeight="1" x14ac:dyDescent="0.2">
      <c r="B87" s="32"/>
      <c r="C87" s="32"/>
      <c r="D87" s="23" t="s">
        <v>108</v>
      </c>
      <c r="E87" s="88"/>
      <c r="F87" s="32" t="s">
        <v>24</v>
      </c>
      <c r="G87" s="101">
        <f>$G$15</f>
        <v>2.1909999999999998</v>
      </c>
      <c r="H87" s="50">
        <v>0.6</v>
      </c>
      <c r="I87" s="11" t="s">
        <v>123</v>
      </c>
      <c r="J87" s="25" t="s">
        <v>25</v>
      </c>
      <c r="K87" s="99">
        <f>ROUND((G87*H87+G88*H88)/100,5)</f>
        <v>2.1680000000000001E-2</v>
      </c>
      <c r="L87" s="27">
        <v>50</v>
      </c>
      <c r="M87" s="28"/>
      <c r="N87" s="100">
        <f>ROUND(K87*L87/100,5)</f>
        <v>1.0840000000000001E-2</v>
      </c>
    </row>
    <row r="88" spans="2:17" ht="21" customHeight="1" x14ac:dyDescent="0.2">
      <c r="B88" s="30"/>
      <c r="C88" s="32"/>
      <c r="D88" s="93"/>
      <c r="E88" s="31"/>
      <c r="F88" s="32" t="s">
        <v>70</v>
      </c>
      <c r="G88" s="103">
        <f>$G$17</f>
        <v>2.133</v>
      </c>
      <c r="H88" s="34">
        <v>0.4</v>
      </c>
      <c r="I88" s="32" t="s">
        <v>93</v>
      </c>
      <c r="J88" s="52" t="s">
        <v>25</v>
      </c>
      <c r="K88" s="35"/>
      <c r="L88" s="36"/>
      <c r="M88" s="37"/>
      <c r="N88" s="38"/>
      <c r="P88" s="48"/>
      <c r="Q88" s="5"/>
    </row>
    <row r="89" spans="2:17" ht="21" customHeight="1" x14ac:dyDescent="0.2">
      <c r="B89" s="32"/>
      <c r="C89" s="32"/>
      <c r="D89" s="23" t="s">
        <v>108</v>
      </c>
      <c r="E89" s="88"/>
      <c r="F89" s="11" t="s">
        <v>24</v>
      </c>
      <c r="G89" s="101">
        <f>$G$15</f>
        <v>2.1909999999999998</v>
      </c>
      <c r="H89" s="50">
        <v>0.6</v>
      </c>
      <c r="I89" s="11" t="s">
        <v>123</v>
      </c>
      <c r="J89" s="25" t="s">
        <v>25</v>
      </c>
      <c r="K89" s="99">
        <f>ROUND((G89*H89+G90*H90)/100,5)</f>
        <v>2.1680000000000001E-2</v>
      </c>
      <c r="L89" s="27">
        <v>30</v>
      </c>
      <c r="M89" s="28"/>
      <c r="N89" s="100">
        <f>ROUND(K89*L89/100,5)</f>
        <v>6.4999999999999997E-3</v>
      </c>
    </row>
    <row r="90" spans="2:17" ht="21" customHeight="1" x14ac:dyDescent="0.2">
      <c r="B90" s="30"/>
      <c r="C90" s="32"/>
      <c r="D90" s="93"/>
      <c r="E90" s="31"/>
      <c r="F90" s="32" t="s">
        <v>70</v>
      </c>
      <c r="G90" s="103">
        <f>$G$17</f>
        <v>2.133</v>
      </c>
      <c r="H90" s="34">
        <v>0.4</v>
      </c>
      <c r="I90" s="32" t="s">
        <v>93</v>
      </c>
      <c r="J90" s="52" t="s">
        <v>25</v>
      </c>
      <c r="K90" s="35"/>
      <c r="L90" s="36"/>
      <c r="M90" s="37"/>
      <c r="N90" s="38"/>
      <c r="P90" s="48"/>
      <c r="Q90" s="5"/>
    </row>
    <row r="91" spans="2:17" s="53" customFormat="1" ht="21" customHeight="1" x14ac:dyDescent="0.2">
      <c r="B91" s="30"/>
      <c r="C91" s="32"/>
      <c r="D91" s="54" t="s">
        <v>35</v>
      </c>
      <c r="E91" s="88"/>
      <c r="F91" s="11" t="s">
        <v>21</v>
      </c>
      <c r="G91" s="101">
        <f>$G$16</f>
        <v>1.2749999999999999</v>
      </c>
      <c r="H91" s="50">
        <v>1</v>
      </c>
      <c r="I91" s="11" t="s">
        <v>75</v>
      </c>
      <c r="J91" s="25" t="s">
        <v>40</v>
      </c>
      <c r="K91" s="99">
        <f>ROUND((G91*H91+G92*H92+G93*H93)/100,5)</f>
        <v>1.2749999999999999E-2</v>
      </c>
      <c r="L91" s="27">
        <v>37</v>
      </c>
      <c r="M91" s="28"/>
      <c r="N91" s="100">
        <f>ROUND(K91*L91/100,5)</f>
        <v>4.7200000000000002E-3</v>
      </c>
    </row>
    <row r="92" spans="2:17" ht="21" customHeight="1" x14ac:dyDescent="0.2">
      <c r="B92" s="30"/>
      <c r="C92" s="32"/>
      <c r="D92" s="55" t="s">
        <v>76</v>
      </c>
      <c r="E92" s="31"/>
      <c r="F92" s="32"/>
      <c r="G92" s="103"/>
      <c r="H92" s="34"/>
      <c r="I92" s="32"/>
      <c r="J92" s="52"/>
      <c r="K92" s="105"/>
      <c r="L92" s="36"/>
      <c r="M92" s="37"/>
      <c r="N92" s="106"/>
      <c r="P92" s="48"/>
      <c r="Q92" s="5"/>
    </row>
    <row r="93" spans="2:17" s="53" customFormat="1" ht="21" customHeight="1" x14ac:dyDescent="0.2">
      <c r="B93" s="30"/>
      <c r="C93" s="32"/>
      <c r="D93" s="56" t="s">
        <v>81</v>
      </c>
      <c r="E93" s="41"/>
      <c r="F93" s="42"/>
      <c r="G93" s="107"/>
      <c r="H93" s="58"/>
      <c r="I93" s="42"/>
      <c r="J93" s="59"/>
      <c r="K93" s="108"/>
      <c r="L93" s="60"/>
      <c r="M93" s="61"/>
      <c r="N93" s="109"/>
    </row>
    <row r="94" spans="2:17" ht="21" customHeight="1" x14ac:dyDescent="0.2">
      <c r="B94" s="30"/>
      <c r="C94" s="32"/>
      <c r="D94" s="55" t="s">
        <v>35</v>
      </c>
      <c r="E94" s="31"/>
      <c r="F94" s="32" t="s">
        <v>21</v>
      </c>
      <c r="G94" s="103">
        <f>$G$16</f>
        <v>1.2749999999999999</v>
      </c>
      <c r="H94" s="34">
        <v>1</v>
      </c>
      <c r="I94" s="32" t="s">
        <v>48</v>
      </c>
      <c r="J94" s="52" t="s">
        <v>40</v>
      </c>
      <c r="K94" s="105">
        <f>ROUND((G94*H94)/100,5)</f>
        <v>1.2749999999999999E-2</v>
      </c>
      <c r="L94" s="36">
        <v>44</v>
      </c>
      <c r="M94" s="37"/>
      <c r="N94" s="106">
        <f>ROUND(K94*L94/100,5)</f>
        <v>5.6100000000000004E-3</v>
      </c>
      <c r="P94" s="48"/>
      <c r="Q94" s="5"/>
    </row>
    <row r="95" spans="2:17" ht="21" customHeight="1" x14ac:dyDescent="0.2">
      <c r="B95" s="30"/>
      <c r="C95" s="32"/>
      <c r="D95" s="55" t="s">
        <v>82</v>
      </c>
      <c r="E95" s="31"/>
      <c r="F95" s="32"/>
      <c r="G95" s="103"/>
      <c r="H95" s="34"/>
      <c r="I95" s="32"/>
      <c r="J95" s="52"/>
      <c r="K95" s="105"/>
      <c r="L95" s="36"/>
      <c r="M95" s="37"/>
      <c r="N95" s="106"/>
    </row>
    <row r="96" spans="2:17" ht="21" customHeight="1" x14ac:dyDescent="0.2">
      <c r="B96" s="30" t="s">
        <v>12</v>
      </c>
      <c r="C96" s="32" t="s">
        <v>28</v>
      </c>
      <c r="D96" s="54" t="s">
        <v>35</v>
      </c>
      <c r="E96" s="88"/>
      <c r="F96" s="11" t="s">
        <v>21</v>
      </c>
      <c r="G96" s="101">
        <f>$G$16</f>
        <v>1.2749999999999999</v>
      </c>
      <c r="H96" s="50">
        <v>1</v>
      </c>
      <c r="I96" s="11" t="s">
        <v>48</v>
      </c>
      <c r="J96" s="25" t="s">
        <v>40</v>
      </c>
      <c r="K96" s="99">
        <f>ROUND((G96*H96)/100,5)</f>
        <v>1.2749999999999999E-2</v>
      </c>
      <c r="L96" s="27">
        <v>37</v>
      </c>
      <c r="M96" s="28"/>
      <c r="N96" s="100">
        <f>ROUND(K96*L96/100,5)</f>
        <v>4.7200000000000002E-3</v>
      </c>
    </row>
    <row r="97" spans="2:17" ht="21" customHeight="1" x14ac:dyDescent="0.2">
      <c r="B97" s="30"/>
      <c r="C97" s="32" t="s">
        <v>23</v>
      </c>
      <c r="D97" s="56" t="s">
        <v>77</v>
      </c>
      <c r="E97" s="41"/>
      <c r="F97" s="42"/>
      <c r="G97" s="107"/>
      <c r="H97" s="58"/>
      <c r="I97" s="42"/>
      <c r="J97" s="59"/>
      <c r="K97" s="108"/>
      <c r="L97" s="60"/>
      <c r="M97" s="61"/>
      <c r="N97" s="109"/>
    </row>
    <row r="98" spans="2:17" ht="21" customHeight="1" x14ac:dyDescent="0.2">
      <c r="B98" s="30"/>
      <c r="C98" s="32"/>
      <c r="D98" s="55" t="s">
        <v>35</v>
      </c>
      <c r="E98" s="31"/>
      <c r="F98" s="32" t="s">
        <v>21</v>
      </c>
      <c r="G98" s="103">
        <f>$G$16</f>
        <v>1.2749999999999999</v>
      </c>
      <c r="H98" s="34">
        <v>1</v>
      </c>
      <c r="I98" s="32" t="s">
        <v>48</v>
      </c>
      <c r="J98" s="52" t="s">
        <v>40</v>
      </c>
      <c r="K98" s="105">
        <f>ROUND((G98*H98)/100,5)</f>
        <v>1.2749999999999999E-2</v>
      </c>
      <c r="L98" s="36">
        <v>30</v>
      </c>
      <c r="M98" s="37"/>
      <c r="N98" s="106">
        <f>ROUND(K98*L98/100,5)</f>
        <v>3.8300000000000001E-3</v>
      </c>
      <c r="P98" s="48"/>
      <c r="Q98" s="5"/>
    </row>
    <row r="99" spans="2:17" ht="21" customHeight="1" x14ac:dyDescent="0.2">
      <c r="B99" s="30"/>
      <c r="C99" s="32"/>
      <c r="D99" s="55" t="s">
        <v>83</v>
      </c>
      <c r="E99" s="31"/>
      <c r="F99" s="32"/>
      <c r="G99" s="103"/>
      <c r="H99" s="34"/>
      <c r="I99" s="32"/>
      <c r="J99" s="52"/>
      <c r="K99" s="105"/>
      <c r="L99" s="36"/>
      <c r="M99" s="37"/>
      <c r="N99" s="106"/>
    </row>
    <row r="100" spans="2:17" ht="21" customHeight="1" x14ac:dyDescent="0.2">
      <c r="B100" s="30"/>
      <c r="C100" s="32"/>
      <c r="D100" s="54" t="s">
        <v>35</v>
      </c>
      <c r="E100" s="88"/>
      <c r="F100" s="11" t="s">
        <v>21</v>
      </c>
      <c r="G100" s="101">
        <f>$G$16</f>
        <v>1.2749999999999999</v>
      </c>
      <c r="H100" s="50">
        <v>1</v>
      </c>
      <c r="I100" s="11" t="s">
        <v>48</v>
      </c>
      <c r="J100" s="25" t="s">
        <v>40</v>
      </c>
      <c r="K100" s="99">
        <f>ROUND((G100*H100)/100,5)</f>
        <v>1.2749999999999999E-2</v>
      </c>
      <c r="L100" s="27">
        <v>23</v>
      </c>
      <c r="M100" s="28"/>
      <c r="N100" s="100">
        <f>ROUND(K100*L100/100,5)</f>
        <v>2.9299999999999999E-3</v>
      </c>
      <c r="P100" s="48"/>
      <c r="Q100" s="5"/>
    </row>
    <row r="101" spans="2:17" s="53" customFormat="1" ht="21" customHeight="1" x14ac:dyDescent="0.2">
      <c r="B101" s="30"/>
      <c r="C101" s="32"/>
      <c r="D101" s="56" t="s">
        <v>84</v>
      </c>
      <c r="E101" s="41"/>
      <c r="F101" s="42"/>
      <c r="G101" s="107"/>
      <c r="H101" s="58"/>
      <c r="I101" s="42"/>
      <c r="J101" s="59"/>
      <c r="K101" s="108"/>
      <c r="L101" s="60"/>
      <c r="M101" s="61"/>
      <c r="N101" s="109"/>
    </row>
    <row r="102" spans="2:17" ht="21" customHeight="1" x14ac:dyDescent="0.2">
      <c r="B102" s="30"/>
      <c r="C102" s="32"/>
      <c r="D102" s="55" t="s">
        <v>35</v>
      </c>
      <c r="E102" s="31"/>
      <c r="F102" s="32" t="s">
        <v>21</v>
      </c>
      <c r="G102" s="103">
        <f>$G$16</f>
        <v>1.2749999999999999</v>
      </c>
      <c r="H102" s="34">
        <v>1</v>
      </c>
      <c r="I102" s="32" t="s">
        <v>48</v>
      </c>
      <c r="J102" s="52" t="s">
        <v>40</v>
      </c>
      <c r="K102" s="105">
        <f>ROUND((G102*H102)/100,5)</f>
        <v>1.2749999999999999E-2</v>
      </c>
      <c r="L102" s="36">
        <v>16</v>
      </c>
      <c r="M102" s="37"/>
      <c r="N102" s="106">
        <f>ROUND(K102*L102/100,5)</f>
        <v>2.0400000000000001E-3</v>
      </c>
    </row>
    <row r="103" spans="2:17" s="53" customFormat="1" ht="21" customHeight="1" x14ac:dyDescent="0.2">
      <c r="B103" s="30"/>
      <c r="C103" s="32"/>
      <c r="D103" s="56" t="s">
        <v>85</v>
      </c>
      <c r="E103" s="41"/>
      <c r="F103" s="42"/>
      <c r="G103" s="107"/>
      <c r="H103" s="58"/>
      <c r="I103" s="42"/>
      <c r="J103" s="59"/>
      <c r="K103" s="108"/>
      <c r="L103" s="60"/>
      <c r="M103" s="61"/>
      <c r="N103" s="109"/>
    </row>
    <row r="104" spans="2:17" ht="21" customHeight="1" x14ac:dyDescent="0.2">
      <c r="B104" s="30"/>
      <c r="C104" s="32"/>
      <c r="D104" s="55" t="s">
        <v>35</v>
      </c>
      <c r="E104" s="31"/>
      <c r="F104" s="32" t="s">
        <v>21</v>
      </c>
      <c r="G104" s="103">
        <f>$G$16</f>
        <v>1.2749999999999999</v>
      </c>
      <c r="H104" s="34">
        <v>1</v>
      </c>
      <c r="I104" s="32" t="s">
        <v>48</v>
      </c>
      <c r="J104" s="52" t="s">
        <v>40</v>
      </c>
      <c r="K104" s="105">
        <f>ROUND((G104*H104)/100,5)</f>
        <v>1.2749999999999999E-2</v>
      </c>
      <c r="L104" s="36">
        <v>44</v>
      </c>
      <c r="M104" s="37"/>
      <c r="N104" s="106">
        <f>ROUND(K104*L104/100,5)</f>
        <v>5.6100000000000004E-3</v>
      </c>
      <c r="P104" s="48"/>
      <c r="Q104" s="5"/>
    </row>
    <row r="105" spans="2:17" s="53" customFormat="1" ht="21" customHeight="1" x14ac:dyDescent="0.2">
      <c r="B105" s="30"/>
      <c r="C105" s="32"/>
      <c r="D105" s="55" t="s">
        <v>86</v>
      </c>
      <c r="E105" s="31"/>
      <c r="F105" s="42"/>
      <c r="G105" s="51"/>
      <c r="H105" s="34"/>
      <c r="I105" s="32"/>
      <c r="J105" s="52"/>
      <c r="K105" s="35"/>
      <c r="L105" s="36"/>
      <c r="M105" s="37"/>
      <c r="N105" s="38"/>
    </row>
    <row r="106" spans="2:17" ht="21" customHeight="1" x14ac:dyDescent="0.2">
      <c r="B106" s="87"/>
      <c r="C106" s="11"/>
      <c r="D106" s="23" t="s">
        <v>122</v>
      </c>
      <c r="E106" s="88"/>
      <c r="F106" s="32" t="s">
        <v>24</v>
      </c>
      <c r="G106" s="49">
        <v>2.1909999999999998</v>
      </c>
      <c r="H106" s="50">
        <v>0.42</v>
      </c>
      <c r="I106" s="11" t="s">
        <v>123</v>
      </c>
      <c r="J106" s="25" t="s">
        <v>25</v>
      </c>
      <c r="K106" s="99">
        <f>ROUND((G106*H106+G107*H107+G108*H108)/100,5)</f>
        <v>2.0060000000000001E-2</v>
      </c>
      <c r="L106" s="27">
        <v>37</v>
      </c>
      <c r="M106" s="28"/>
      <c r="N106" s="100">
        <f>IF(L106&gt;0,ROUND(K106*L106/100,5),0)</f>
        <v>7.4200000000000004E-3</v>
      </c>
    </row>
    <row r="107" spans="2:17" ht="21" customHeight="1" x14ac:dyDescent="0.2">
      <c r="B107" s="30"/>
      <c r="C107" s="32"/>
      <c r="D107" s="39" t="s">
        <v>124</v>
      </c>
      <c r="E107" s="31"/>
      <c r="F107" s="32" t="s">
        <v>51</v>
      </c>
      <c r="G107" s="51">
        <v>1.482</v>
      </c>
      <c r="H107" s="34">
        <v>0.23300000000000001</v>
      </c>
      <c r="I107" s="32" t="s">
        <v>79</v>
      </c>
      <c r="J107" s="52" t="s">
        <v>40</v>
      </c>
      <c r="K107" s="35"/>
      <c r="L107" s="36"/>
      <c r="M107" s="37"/>
      <c r="N107" s="38"/>
    </row>
    <row r="108" spans="2:17" ht="21" customHeight="1" x14ac:dyDescent="0.2">
      <c r="B108" s="30" t="s">
        <v>12</v>
      </c>
      <c r="C108" s="32" t="s">
        <v>36</v>
      </c>
      <c r="D108" s="93"/>
      <c r="E108" s="31"/>
      <c r="F108" s="42" t="s">
        <v>70</v>
      </c>
      <c r="G108" s="51">
        <v>2.133</v>
      </c>
      <c r="H108" s="34">
        <v>0.34699999999999998</v>
      </c>
      <c r="I108" s="32" t="s">
        <v>93</v>
      </c>
      <c r="J108" s="52" t="s">
        <v>25</v>
      </c>
      <c r="K108" s="35"/>
      <c r="L108" s="36"/>
      <c r="M108" s="37"/>
      <c r="N108" s="38"/>
      <c r="P108" s="48"/>
      <c r="Q108" s="5"/>
    </row>
    <row r="109" spans="2:17" s="53" customFormat="1" ht="21" customHeight="1" x14ac:dyDescent="0.2">
      <c r="B109" s="30"/>
      <c r="C109" s="32" t="s">
        <v>31</v>
      </c>
      <c r="D109" s="92" t="s">
        <v>125</v>
      </c>
      <c r="E109" s="88"/>
      <c r="F109" s="32" t="s">
        <v>24</v>
      </c>
      <c r="G109" s="101">
        <f>$G$106</f>
        <v>2.1909999999999998</v>
      </c>
      <c r="H109" s="102">
        <f>$H$106</f>
        <v>0.42</v>
      </c>
      <c r="I109" s="11" t="s">
        <v>123</v>
      </c>
      <c r="J109" s="25" t="s">
        <v>25</v>
      </c>
      <c r="K109" s="99">
        <f>ROUND((G109*H109+G110*H110+G111*H111)/100,5)</f>
        <v>2.0060000000000001E-2</v>
      </c>
      <c r="L109" s="27">
        <v>44</v>
      </c>
      <c r="M109" s="28"/>
      <c r="N109" s="100">
        <f>IF(L109&gt;0,ROUND(K109*L109/100,5),0)</f>
        <v>8.8299999999999993E-3</v>
      </c>
    </row>
    <row r="110" spans="2:17" s="53" customFormat="1" ht="21" customHeight="1" x14ac:dyDescent="0.2">
      <c r="B110" s="30"/>
      <c r="C110" s="32"/>
      <c r="D110" s="93" t="s">
        <v>126</v>
      </c>
      <c r="E110" s="31"/>
      <c r="F110" s="32" t="s">
        <v>51</v>
      </c>
      <c r="G110" s="103">
        <f>$G$107</f>
        <v>1.482</v>
      </c>
      <c r="H110" s="104">
        <f>$H$107</f>
        <v>0.23300000000000001</v>
      </c>
      <c r="I110" s="32" t="s">
        <v>67</v>
      </c>
      <c r="J110" s="52" t="s">
        <v>40</v>
      </c>
      <c r="K110" s="35"/>
      <c r="L110" s="36"/>
      <c r="M110" s="37"/>
      <c r="N110" s="38"/>
    </row>
    <row r="111" spans="2:17" ht="21" customHeight="1" x14ac:dyDescent="0.2">
      <c r="B111" s="30"/>
      <c r="C111" s="32"/>
      <c r="D111" s="93"/>
      <c r="E111" s="31"/>
      <c r="F111" s="42" t="s">
        <v>70</v>
      </c>
      <c r="G111" s="103">
        <f>$G$108</f>
        <v>2.133</v>
      </c>
      <c r="H111" s="104">
        <f>$H$108</f>
        <v>0.34699999999999998</v>
      </c>
      <c r="I111" s="32" t="s">
        <v>93</v>
      </c>
      <c r="J111" s="52" t="s">
        <v>25</v>
      </c>
      <c r="K111" s="35"/>
      <c r="L111" s="36"/>
      <c r="M111" s="37"/>
      <c r="N111" s="38"/>
    </row>
    <row r="112" spans="2:17" ht="21" customHeight="1" x14ac:dyDescent="0.2">
      <c r="B112" s="30"/>
      <c r="C112" s="32"/>
      <c r="D112" s="23" t="s">
        <v>125</v>
      </c>
      <c r="E112" s="88"/>
      <c r="F112" s="32" t="s">
        <v>24</v>
      </c>
      <c r="G112" s="101">
        <f t="shared" ref="G112" si="160">$G$106</f>
        <v>2.1909999999999998</v>
      </c>
      <c r="H112" s="102">
        <f t="shared" ref="H112" si="161">$H$106</f>
        <v>0.42</v>
      </c>
      <c r="I112" s="11" t="s">
        <v>123</v>
      </c>
      <c r="J112" s="25" t="s">
        <v>25</v>
      </c>
      <c r="K112" s="99">
        <f t="shared" ref="K112" si="162">ROUND((G112*H112+G113*H113+G114*H114)/100,5)</f>
        <v>2.0060000000000001E-2</v>
      </c>
      <c r="L112" s="27">
        <v>37</v>
      </c>
      <c r="M112" s="28"/>
      <c r="N112" s="100">
        <f t="shared" ref="N112" si="163">IF(L112&gt;0,ROUND(K112*L112/100,5),0)</f>
        <v>7.4200000000000004E-3</v>
      </c>
    </row>
    <row r="113" spans="2:17" ht="21" customHeight="1" x14ac:dyDescent="0.2">
      <c r="B113" s="30"/>
      <c r="C113" s="32"/>
      <c r="D113" s="39" t="s">
        <v>127</v>
      </c>
      <c r="E113" s="31"/>
      <c r="F113" s="32" t="s">
        <v>51</v>
      </c>
      <c r="G113" s="103">
        <f t="shared" ref="G113" si="164">$G$107</f>
        <v>1.482</v>
      </c>
      <c r="H113" s="104">
        <f t="shared" ref="H113" si="165">$H$107</f>
        <v>0.23300000000000001</v>
      </c>
      <c r="I113" s="32" t="s">
        <v>67</v>
      </c>
      <c r="J113" s="52" t="s">
        <v>40</v>
      </c>
      <c r="K113" s="35"/>
      <c r="L113" s="36"/>
      <c r="M113" s="37"/>
      <c r="N113" s="38"/>
    </row>
    <row r="114" spans="2:17" ht="21" customHeight="1" x14ac:dyDescent="0.2">
      <c r="B114" s="30"/>
      <c r="C114" s="32"/>
      <c r="D114" s="93"/>
      <c r="E114" s="31"/>
      <c r="F114" s="42" t="s">
        <v>70</v>
      </c>
      <c r="G114" s="103">
        <f t="shared" ref="G114" si="166">$G$108</f>
        <v>2.133</v>
      </c>
      <c r="H114" s="104">
        <f t="shared" ref="H114" si="167">$H$108</f>
        <v>0.34699999999999998</v>
      </c>
      <c r="I114" s="32" t="s">
        <v>93</v>
      </c>
      <c r="J114" s="52" t="s">
        <v>25</v>
      </c>
      <c r="K114" s="35"/>
      <c r="L114" s="36"/>
      <c r="M114" s="37"/>
      <c r="N114" s="38"/>
      <c r="P114" s="48"/>
      <c r="Q114" s="5"/>
    </row>
    <row r="115" spans="2:17" s="53" customFormat="1" ht="21" customHeight="1" x14ac:dyDescent="0.2">
      <c r="B115" s="30"/>
      <c r="C115" s="32"/>
      <c r="D115" s="92" t="s">
        <v>125</v>
      </c>
      <c r="E115" s="88"/>
      <c r="F115" s="32" t="s">
        <v>24</v>
      </c>
      <c r="G115" s="101">
        <f t="shared" ref="G115" si="168">$G$106</f>
        <v>2.1909999999999998</v>
      </c>
      <c r="H115" s="102">
        <f t="shared" ref="H115" si="169">$H$106</f>
        <v>0.42</v>
      </c>
      <c r="I115" s="11" t="s">
        <v>123</v>
      </c>
      <c r="J115" s="25" t="s">
        <v>25</v>
      </c>
      <c r="K115" s="99">
        <f t="shared" ref="K115" si="170">ROUND((G115*H115+G116*H116+G117*H117)/100,5)</f>
        <v>2.0060000000000001E-2</v>
      </c>
      <c r="L115" s="27">
        <v>30</v>
      </c>
      <c r="M115" s="28"/>
      <c r="N115" s="100">
        <f t="shared" ref="N115" si="171">IF(L115&gt;0,ROUND(K115*L115/100,5),0)</f>
        <v>6.0200000000000002E-3</v>
      </c>
    </row>
    <row r="116" spans="2:17" s="53" customFormat="1" ht="21" customHeight="1" x14ac:dyDescent="0.2">
      <c r="B116" s="30"/>
      <c r="C116" s="32"/>
      <c r="D116" s="93" t="s">
        <v>128</v>
      </c>
      <c r="E116" s="31"/>
      <c r="F116" s="32" t="s">
        <v>51</v>
      </c>
      <c r="G116" s="103">
        <f t="shared" ref="G116" si="172">$G$107</f>
        <v>1.482</v>
      </c>
      <c r="H116" s="104">
        <f t="shared" ref="H116" si="173">$H$107</f>
        <v>0.23300000000000001</v>
      </c>
      <c r="I116" s="32" t="s">
        <v>67</v>
      </c>
      <c r="J116" s="52" t="s">
        <v>40</v>
      </c>
      <c r="K116" s="35"/>
      <c r="L116" s="36"/>
      <c r="M116" s="37"/>
      <c r="N116" s="38"/>
    </row>
    <row r="117" spans="2:17" ht="21" customHeight="1" x14ac:dyDescent="0.2">
      <c r="B117" s="30"/>
      <c r="C117" s="32"/>
      <c r="D117" s="93"/>
      <c r="E117" s="31"/>
      <c r="F117" s="42" t="s">
        <v>70</v>
      </c>
      <c r="G117" s="103">
        <f t="shared" ref="G117" si="174">$G$108</f>
        <v>2.133</v>
      </c>
      <c r="H117" s="104">
        <f t="shared" ref="H117" si="175">$H$108</f>
        <v>0.34699999999999998</v>
      </c>
      <c r="I117" s="32" t="s">
        <v>93</v>
      </c>
      <c r="J117" s="52" t="s">
        <v>25</v>
      </c>
      <c r="K117" s="35"/>
      <c r="L117" s="36"/>
      <c r="M117" s="37"/>
      <c r="N117" s="38"/>
    </row>
    <row r="118" spans="2:17" ht="21" customHeight="1" x14ac:dyDescent="0.2">
      <c r="B118" s="30"/>
      <c r="C118" s="32"/>
      <c r="D118" s="23" t="s">
        <v>125</v>
      </c>
      <c r="E118" s="88"/>
      <c r="F118" s="32" t="s">
        <v>24</v>
      </c>
      <c r="G118" s="101">
        <f t="shared" ref="G118" si="176">$G$106</f>
        <v>2.1909999999999998</v>
      </c>
      <c r="H118" s="102">
        <f t="shared" ref="H118" si="177">$H$106</f>
        <v>0.42</v>
      </c>
      <c r="I118" s="11" t="s">
        <v>123</v>
      </c>
      <c r="J118" s="25" t="s">
        <v>25</v>
      </c>
      <c r="K118" s="99">
        <f t="shared" ref="K118" si="178">ROUND((G118*H118+G119*H119+G120*H120)/100,5)</f>
        <v>2.0060000000000001E-2</v>
      </c>
      <c r="L118" s="27">
        <v>23</v>
      </c>
      <c r="M118" s="28"/>
      <c r="N118" s="100">
        <f t="shared" ref="N118" si="179">IF(L118&gt;0,ROUND(K118*L118/100,5),0)</f>
        <v>4.6100000000000004E-3</v>
      </c>
    </row>
    <row r="119" spans="2:17" ht="21" customHeight="1" x14ac:dyDescent="0.2">
      <c r="B119" s="30"/>
      <c r="C119" s="32"/>
      <c r="D119" s="39" t="s">
        <v>129</v>
      </c>
      <c r="E119" s="31"/>
      <c r="F119" s="32" t="s">
        <v>51</v>
      </c>
      <c r="G119" s="103">
        <f t="shared" ref="G119" si="180">$G$107</f>
        <v>1.482</v>
      </c>
      <c r="H119" s="104">
        <f t="shared" ref="H119" si="181">$H$107</f>
        <v>0.23300000000000001</v>
      </c>
      <c r="I119" s="32" t="s">
        <v>67</v>
      </c>
      <c r="J119" s="52" t="s">
        <v>40</v>
      </c>
      <c r="K119" s="35"/>
      <c r="L119" s="36"/>
      <c r="M119" s="37"/>
      <c r="N119" s="38"/>
    </row>
    <row r="120" spans="2:17" ht="21" customHeight="1" x14ac:dyDescent="0.2">
      <c r="B120" s="30"/>
      <c r="C120" s="32"/>
      <c r="D120" s="93"/>
      <c r="E120" s="31"/>
      <c r="F120" s="42" t="s">
        <v>70</v>
      </c>
      <c r="G120" s="103">
        <f t="shared" ref="G120" si="182">$G$108</f>
        <v>2.133</v>
      </c>
      <c r="H120" s="104">
        <f t="shared" ref="H120" si="183">$H$108</f>
        <v>0.34699999999999998</v>
      </c>
      <c r="I120" s="32" t="s">
        <v>93</v>
      </c>
      <c r="J120" s="52" t="s">
        <v>25</v>
      </c>
      <c r="K120" s="35"/>
      <c r="L120" s="36"/>
      <c r="M120" s="37"/>
      <c r="N120" s="38"/>
      <c r="P120" s="48"/>
      <c r="Q120" s="5"/>
    </row>
    <row r="121" spans="2:17" s="53" customFormat="1" ht="21" customHeight="1" x14ac:dyDescent="0.2">
      <c r="B121" s="30"/>
      <c r="C121" s="32"/>
      <c r="D121" s="92" t="s">
        <v>125</v>
      </c>
      <c r="E121" s="88"/>
      <c r="F121" s="32" t="s">
        <v>24</v>
      </c>
      <c r="G121" s="101">
        <f t="shared" ref="G121" si="184">$G$106</f>
        <v>2.1909999999999998</v>
      </c>
      <c r="H121" s="102">
        <f t="shared" ref="H121" si="185">$H$106</f>
        <v>0.42</v>
      </c>
      <c r="I121" s="11" t="s">
        <v>123</v>
      </c>
      <c r="J121" s="25" t="s">
        <v>25</v>
      </c>
      <c r="K121" s="99">
        <f t="shared" ref="K121" si="186">ROUND((G121*H121+G122*H122+G123*H123)/100,5)</f>
        <v>2.0060000000000001E-2</v>
      </c>
      <c r="L121" s="27">
        <v>16</v>
      </c>
      <c r="M121" s="28"/>
      <c r="N121" s="100">
        <f t="shared" ref="N121" si="187">IF(L121&gt;0,ROUND(K121*L121/100,5),0)</f>
        <v>3.2100000000000002E-3</v>
      </c>
    </row>
    <row r="122" spans="2:17" s="53" customFormat="1" ht="21" customHeight="1" x14ac:dyDescent="0.2">
      <c r="B122" s="30"/>
      <c r="C122" s="32"/>
      <c r="D122" s="93" t="s">
        <v>130</v>
      </c>
      <c r="E122" s="31"/>
      <c r="F122" s="32" t="s">
        <v>51</v>
      </c>
      <c r="G122" s="103">
        <f t="shared" ref="G122" si="188">$G$107</f>
        <v>1.482</v>
      </c>
      <c r="H122" s="104">
        <f t="shared" ref="H122" si="189">$H$107</f>
        <v>0.23300000000000001</v>
      </c>
      <c r="I122" s="32" t="s">
        <v>67</v>
      </c>
      <c r="J122" s="52" t="s">
        <v>40</v>
      </c>
      <c r="K122" s="35"/>
      <c r="L122" s="36"/>
      <c r="M122" s="37"/>
      <c r="N122" s="38"/>
    </row>
    <row r="123" spans="2:17" ht="21" customHeight="1" x14ac:dyDescent="0.2">
      <c r="B123" s="30"/>
      <c r="C123" s="32"/>
      <c r="D123" s="93"/>
      <c r="E123" s="31"/>
      <c r="F123" s="42" t="s">
        <v>70</v>
      </c>
      <c r="G123" s="103">
        <f t="shared" ref="G123" si="190">$G$108</f>
        <v>2.133</v>
      </c>
      <c r="H123" s="104">
        <f t="shared" ref="H123" si="191">$H$108</f>
        <v>0.34699999999999998</v>
      </c>
      <c r="I123" s="32" t="s">
        <v>93</v>
      </c>
      <c r="J123" s="52" t="s">
        <v>25</v>
      </c>
      <c r="K123" s="35"/>
      <c r="L123" s="36"/>
      <c r="M123" s="37"/>
      <c r="N123" s="38"/>
    </row>
    <row r="124" spans="2:17" ht="21" customHeight="1" x14ac:dyDescent="0.2">
      <c r="B124" s="30"/>
      <c r="C124" s="32"/>
      <c r="D124" s="23" t="s">
        <v>131</v>
      </c>
      <c r="E124" s="88"/>
      <c r="F124" s="32" t="s">
        <v>24</v>
      </c>
      <c r="G124" s="101">
        <f t="shared" ref="G124" si="192">$G$106</f>
        <v>2.1909999999999998</v>
      </c>
      <c r="H124" s="102">
        <f t="shared" ref="H124" si="193">$H$106</f>
        <v>0.42</v>
      </c>
      <c r="I124" s="11" t="s">
        <v>123</v>
      </c>
      <c r="J124" s="25" t="s">
        <v>25</v>
      </c>
      <c r="K124" s="99">
        <f t="shared" ref="K124" si="194">ROUND((G124*H124+G125*H125+G126*H126)/100,5)</f>
        <v>2.0060000000000001E-2</v>
      </c>
      <c r="L124" s="27">
        <v>44</v>
      </c>
      <c r="M124" s="28"/>
      <c r="N124" s="100">
        <f t="shared" ref="N124" si="195">IF(L124&gt;0,ROUND(K124*L124/100,5),0)</f>
        <v>8.8299999999999993E-3</v>
      </c>
    </row>
    <row r="125" spans="2:17" ht="21" customHeight="1" x14ac:dyDescent="0.2">
      <c r="B125" s="30"/>
      <c r="C125" s="32"/>
      <c r="D125" s="39"/>
      <c r="E125" s="31"/>
      <c r="F125" s="32" t="s">
        <v>51</v>
      </c>
      <c r="G125" s="103">
        <f t="shared" ref="G125" si="196">$G$107</f>
        <v>1.482</v>
      </c>
      <c r="H125" s="104">
        <f t="shared" ref="H125" si="197">$H$107</f>
        <v>0.23300000000000001</v>
      </c>
      <c r="I125" s="32" t="s">
        <v>67</v>
      </c>
      <c r="J125" s="52" t="s">
        <v>40</v>
      </c>
      <c r="K125" s="35"/>
      <c r="L125" s="36"/>
      <c r="M125" s="37"/>
      <c r="N125" s="38"/>
    </row>
    <row r="126" spans="2:17" ht="21" customHeight="1" x14ac:dyDescent="0.2">
      <c r="B126" s="30" t="s">
        <v>12</v>
      </c>
      <c r="C126" s="32" t="s">
        <v>36</v>
      </c>
      <c r="D126" s="93"/>
      <c r="E126" s="31"/>
      <c r="F126" s="42" t="s">
        <v>70</v>
      </c>
      <c r="G126" s="103">
        <f t="shared" ref="G126" si="198">$G$108</f>
        <v>2.133</v>
      </c>
      <c r="H126" s="104">
        <f t="shared" ref="H126" si="199">$H$108</f>
        <v>0.34699999999999998</v>
      </c>
      <c r="I126" s="32" t="s">
        <v>93</v>
      </c>
      <c r="J126" s="52" t="s">
        <v>25</v>
      </c>
      <c r="K126" s="35"/>
      <c r="L126" s="36"/>
      <c r="M126" s="37"/>
      <c r="N126" s="38"/>
      <c r="P126" s="48"/>
      <c r="Q126" s="5"/>
    </row>
    <row r="127" spans="2:17" s="53" customFormat="1" ht="21" customHeight="1" x14ac:dyDescent="0.2">
      <c r="B127" s="30"/>
      <c r="C127" s="32" t="s">
        <v>31</v>
      </c>
      <c r="D127" s="92" t="s">
        <v>132</v>
      </c>
      <c r="E127" s="88"/>
      <c r="F127" s="32" t="s">
        <v>24</v>
      </c>
      <c r="G127" s="101">
        <f t="shared" ref="G127" si="200">$G$106</f>
        <v>2.1909999999999998</v>
      </c>
      <c r="H127" s="102">
        <f t="shared" ref="H127" si="201">$H$106</f>
        <v>0.42</v>
      </c>
      <c r="I127" s="11" t="s">
        <v>123</v>
      </c>
      <c r="J127" s="25" t="s">
        <v>25</v>
      </c>
      <c r="K127" s="99">
        <f t="shared" ref="K127" si="202">ROUND((G127*H127+G128*H128+G129*H129)/100,5)</f>
        <v>2.0060000000000001E-2</v>
      </c>
      <c r="L127" s="27">
        <v>49</v>
      </c>
      <c r="M127" s="28"/>
      <c r="N127" s="100">
        <f t="shared" ref="N127" si="203">IF(L127&gt;0,ROUND(K127*L127/100,5),0)</f>
        <v>9.8300000000000002E-3</v>
      </c>
    </row>
    <row r="128" spans="2:17" s="53" customFormat="1" ht="21" customHeight="1" x14ac:dyDescent="0.2">
      <c r="B128" s="30"/>
      <c r="C128" s="32"/>
      <c r="D128" s="93" t="s">
        <v>122</v>
      </c>
      <c r="E128" s="31"/>
      <c r="F128" s="32" t="s">
        <v>51</v>
      </c>
      <c r="G128" s="103">
        <f t="shared" ref="G128" si="204">$G$107</f>
        <v>1.482</v>
      </c>
      <c r="H128" s="104">
        <f t="shared" ref="H128" si="205">$H$107</f>
        <v>0.23300000000000001</v>
      </c>
      <c r="I128" s="32" t="s">
        <v>67</v>
      </c>
      <c r="J128" s="52" t="s">
        <v>40</v>
      </c>
      <c r="K128" s="35"/>
      <c r="L128" s="36"/>
      <c r="M128" s="37"/>
      <c r="N128" s="38"/>
    </row>
    <row r="129" spans="2:17" ht="21" customHeight="1" x14ac:dyDescent="0.2">
      <c r="B129" s="30"/>
      <c r="C129" s="32"/>
      <c r="D129" s="93" t="s">
        <v>124</v>
      </c>
      <c r="E129" s="31"/>
      <c r="F129" s="42" t="s">
        <v>70</v>
      </c>
      <c r="G129" s="103">
        <f t="shared" ref="G129" si="206">$G$108</f>
        <v>2.133</v>
      </c>
      <c r="H129" s="104">
        <f t="shared" ref="H129" si="207">$H$108</f>
        <v>0.34699999999999998</v>
      </c>
      <c r="I129" s="32" t="s">
        <v>93</v>
      </c>
      <c r="J129" s="52" t="s">
        <v>25</v>
      </c>
      <c r="K129" s="35"/>
      <c r="L129" s="36"/>
      <c r="M129" s="37"/>
      <c r="N129" s="38"/>
    </row>
    <row r="130" spans="2:17" ht="21" customHeight="1" x14ac:dyDescent="0.2">
      <c r="B130" s="30"/>
      <c r="C130" s="32"/>
      <c r="D130" s="23" t="s">
        <v>132</v>
      </c>
      <c r="E130" s="88"/>
      <c r="F130" s="32" t="s">
        <v>24</v>
      </c>
      <c r="G130" s="101">
        <f t="shared" ref="G130" si="208">$G$106</f>
        <v>2.1909999999999998</v>
      </c>
      <c r="H130" s="102">
        <f t="shared" ref="H130" si="209">$H$106</f>
        <v>0.42</v>
      </c>
      <c r="I130" s="11" t="s">
        <v>123</v>
      </c>
      <c r="J130" s="25" t="s">
        <v>25</v>
      </c>
      <c r="K130" s="99">
        <f t="shared" ref="K130" si="210">ROUND((G130*H130+G131*H131+G132*H132)/100,5)</f>
        <v>2.0060000000000001E-2</v>
      </c>
      <c r="L130" s="27">
        <v>56</v>
      </c>
      <c r="M130" s="28"/>
      <c r="N130" s="100">
        <f t="shared" ref="N130" si="211">IF(L130&gt;0,ROUND(K130*L130/100,5),0)</f>
        <v>1.123E-2</v>
      </c>
    </row>
    <row r="131" spans="2:17" ht="21" customHeight="1" x14ac:dyDescent="0.2">
      <c r="B131" s="30"/>
      <c r="C131" s="32"/>
      <c r="D131" s="39" t="s">
        <v>125</v>
      </c>
      <c r="E131" s="31"/>
      <c r="F131" s="32" t="s">
        <v>51</v>
      </c>
      <c r="G131" s="103">
        <f t="shared" ref="G131" si="212">$G$107</f>
        <v>1.482</v>
      </c>
      <c r="H131" s="104">
        <f t="shared" ref="H131" si="213">$H$107</f>
        <v>0.23300000000000001</v>
      </c>
      <c r="I131" s="32" t="s">
        <v>67</v>
      </c>
      <c r="J131" s="52" t="s">
        <v>40</v>
      </c>
      <c r="K131" s="35"/>
      <c r="L131" s="36"/>
      <c r="M131" s="37"/>
      <c r="N131" s="38"/>
    </row>
    <row r="132" spans="2:17" ht="21" customHeight="1" x14ac:dyDescent="0.2">
      <c r="B132" s="30"/>
      <c r="C132" s="32"/>
      <c r="D132" s="93" t="s">
        <v>126</v>
      </c>
      <c r="E132" s="31"/>
      <c r="F132" s="42" t="s">
        <v>70</v>
      </c>
      <c r="G132" s="103">
        <f t="shared" ref="G132" si="214">$G$108</f>
        <v>2.133</v>
      </c>
      <c r="H132" s="104">
        <f t="shared" ref="H132" si="215">$H$108</f>
        <v>0.34699999999999998</v>
      </c>
      <c r="I132" s="32" t="s">
        <v>93</v>
      </c>
      <c r="J132" s="52" t="s">
        <v>25</v>
      </c>
      <c r="K132" s="35"/>
      <c r="L132" s="36"/>
      <c r="M132" s="37"/>
      <c r="N132" s="38"/>
      <c r="P132" s="48"/>
      <c r="Q132" s="5"/>
    </row>
    <row r="133" spans="2:17" s="53" customFormat="1" ht="21" customHeight="1" x14ac:dyDescent="0.2">
      <c r="B133" s="30"/>
      <c r="C133" s="32"/>
      <c r="D133" s="92" t="s">
        <v>132</v>
      </c>
      <c r="E133" s="88"/>
      <c r="F133" s="32" t="s">
        <v>24</v>
      </c>
      <c r="G133" s="101">
        <f t="shared" ref="G133" si="216">$G$106</f>
        <v>2.1909999999999998</v>
      </c>
      <c r="H133" s="102">
        <f t="shared" ref="H133" si="217">$H$106</f>
        <v>0.42</v>
      </c>
      <c r="I133" s="11" t="s">
        <v>123</v>
      </c>
      <c r="J133" s="25" t="s">
        <v>25</v>
      </c>
      <c r="K133" s="99">
        <f t="shared" ref="K133" si="218">ROUND((G133*H133+G134*H134+G135*H135)/100,5)</f>
        <v>2.0060000000000001E-2</v>
      </c>
      <c r="L133" s="27">
        <v>49</v>
      </c>
      <c r="M133" s="28"/>
      <c r="N133" s="100">
        <f t="shared" ref="N133" si="219">IF(L133&gt;0,ROUND(K133*L133/100,5),0)</f>
        <v>9.8300000000000002E-3</v>
      </c>
    </row>
    <row r="134" spans="2:17" s="53" customFormat="1" ht="21" customHeight="1" x14ac:dyDescent="0.2">
      <c r="B134" s="30"/>
      <c r="C134" s="32"/>
      <c r="D134" s="93" t="s">
        <v>125</v>
      </c>
      <c r="E134" s="31"/>
      <c r="F134" s="32" t="s">
        <v>51</v>
      </c>
      <c r="G134" s="103">
        <f t="shared" ref="G134" si="220">$G$107</f>
        <v>1.482</v>
      </c>
      <c r="H134" s="104">
        <f t="shared" ref="H134" si="221">$H$107</f>
        <v>0.23300000000000001</v>
      </c>
      <c r="I134" s="32" t="s">
        <v>67</v>
      </c>
      <c r="J134" s="52" t="s">
        <v>40</v>
      </c>
      <c r="K134" s="35"/>
      <c r="L134" s="36"/>
      <c r="M134" s="37"/>
      <c r="N134" s="38"/>
    </row>
    <row r="135" spans="2:17" ht="21" customHeight="1" x14ac:dyDescent="0.2">
      <c r="B135" s="30"/>
      <c r="C135" s="32"/>
      <c r="D135" s="93" t="s">
        <v>127</v>
      </c>
      <c r="E135" s="31"/>
      <c r="F135" s="42" t="s">
        <v>70</v>
      </c>
      <c r="G135" s="103">
        <f t="shared" ref="G135" si="222">$G$108</f>
        <v>2.133</v>
      </c>
      <c r="H135" s="104">
        <f t="shared" ref="H135" si="223">$H$108</f>
        <v>0.34699999999999998</v>
      </c>
      <c r="I135" s="32" t="s">
        <v>93</v>
      </c>
      <c r="J135" s="52" t="s">
        <v>25</v>
      </c>
      <c r="K135" s="35"/>
      <c r="L135" s="36"/>
      <c r="M135" s="37"/>
      <c r="N135" s="38"/>
    </row>
    <row r="136" spans="2:17" ht="21" customHeight="1" x14ac:dyDescent="0.2">
      <c r="B136" s="30"/>
      <c r="C136" s="32"/>
      <c r="D136" s="23" t="s">
        <v>132</v>
      </c>
      <c r="E136" s="88"/>
      <c r="F136" s="32" t="s">
        <v>24</v>
      </c>
      <c r="G136" s="101">
        <f t="shared" ref="G136" si="224">$G$106</f>
        <v>2.1909999999999998</v>
      </c>
      <c r="H136" s="102">
        <f t="shared" ref="H136" si="225">$H$106</f>
        <v>0.42</v>
      </c>
      <c r="I136" s="11" t="s">
        <v>123</v>
      </c>
      <c r="J136" s="25" t="s">
        <v>25</v>
      </c>
      <c r="K136" s="99">
        <f t="shared" ref="K136" si="226">ROUND((G136*H136+G137*H137+G138*H138)/100,5)</f>
        <v>2.0060000000000001E-2</v>
      </c>
      <c r="L136" s="27">
        <v>42</v>
      </c>
      <c r="M136" s="28"/>
      <c r="N136" s="100">
        <f t="shared" ref="N136" si="227">IF(L136&gt;0,ROUND(K136*L136/100,5),0)</f>
        <v>8.43E-3</v>
      </c>
    </row>
    <row r="137" spans="2:17" ht="21" customHeight="1" x14ac:dyDescent="0.2">
      <c r="B137" s="30"/>
      <c r="C137" s="32"/>
      <c r="D137" s="39" t="s">
        <v>125</v>
      </c>
      <c r="E137" s="31"/>
      <c r="F137" s="32" t="s">
        <v>51</v>
      </c>
      <c r="G137" s="103">
        <f t="shared" ref="G137" si="228">$G$107</f>
        <v>1.482</v>
      </c>
      <c r="H137" s="104">
        <f t="shared" ref="H137" si="229">$H$107</f>
        <v>0.23300000000000001</v>
      </c>
      <c r="I137" s="32" t="s">
        <v>67</v>
      </c>
      <c r="J137" s="52" t="s">
        <v>40</v>
      </c>
      <c r="K137" s="35"/>
      <c r="L137" s="36"/>
      <c r="M137" s="37"/>
      <c r="N137" s="38"/>
    </row>
    <row r="138" spans="2:17" ht="21" customHeight="1" x14ac:dyDescent="0.2">
      <c r="B138" s="30"/>
      <c r="C138" s="32"/>
      <c r="D138" s="93" t="s">
        <v>128</v>
      </c>
      <c r="E138" s="31"/>
      <c r="F138" s="42" t="s">
        <v>70</v>
      </c>
      <c r="G138" s="103">
        <f t="shared" ref="G138" si="230">$G$108</f>
        <v>2.133</v>
      </c>
      <c r="H138" s="104">
        <f t="shared" ref="H138" si="231">$H$108</f>
        <v>0.34699999999999998</v>
      </c>
      <c r="I138" s="32" t="s">
        <v>93</v>
      </c>
      <c r="J138" s="52" t="s">
        <v>25</v>
      </c>
      <c r="K138" s="35"/>
      <c r="L138" s="36"/>
      <c r="M138" s="37"/>
      <c r="N138" s="38"/>
      <c r="P138" s="48"/>
      <c r="Q138" s="5"/>
    </row>
    <row r="139" spans="2:17" s="53" customFormat="1" ht="21" customHeight="1" x14ac:dyDescent="0.2">
      <c r="B139" s="30"/>
      <c r="C139" s="32"/>
      <c r="D139" s="92" t="s">
        <v>132</v>
      </c>
      <c r="E139" s="88"/>
      <c r="F139" s="32" t="s">
        <v>24</v>
      </c>
      <c r="G139" s="101">
        <f t="shared" ref="G139" si="232">$G$106</f>
        <v>2.1909999999999998</v>
      </c>
      <c r="H139" s="102">
        <f t="shared" ref="H139" si="233">$H$106</f>
        <v>0.42</v>
      </c>
      <c r="I139" s="11" t="s">
        <v>123</v>
      </c>
      <c r="J139" s="25" t="s">
        <v>25</v>
      </c>
      <c r="K139" s="99">
        <f t="shared" ref="K139" si="234">ROUND((G139*H139+G140*H140+G141*H141)/100,5)</f>
        <v>2.0060000000000001E-2</v>
      </c>
      <c r="L139" s="27">
        <v>35</v>
      </c>
      <c r="M139" s="28"/>
      <c r="N139" s="100">
        <f t="shared" ref="N139" si="235">IF(L139&gt;0,ROUND(K139*L139/100,5),0)</f>
        <v>7.0200000000000002E-3</v>
      </c>
    </row>
    <row r="140" spans="2:17" s="53" customFormat="1" ht="21" customHeight="1" x14ac:dyDescent="0.2">
      <c r="B140" s="30"/>
      <c r="C140" s="32"/>
      <c r="D140" s="93" t="s">
        <v>125</v>
      </c>
      <c r="E140" s="31"/>
      <c r="F140" s="32" t="s">
        <v>51</v>
      </c>
      <c r="G140" s="103">
        <f t="shared" ref="G140" si="236">$G$107</f>
        <v>1.482</v>
      </c>
      <c r="H140" s="104">
        <f t="shared" ref="H140" si="237">$H$107</f>
        <v>0.23300000000000001</v>
      </c>
      <c r="I140" s="32" t="s">
        <v>67</v>
      </c>
      <c r="J140" s="52" t="s">
        <v>40</v>
      </c>
      <c r="K140" s="35"/>
      <c r="L140" s="36"/>
      <c r="M140" s="37"/>
      <c r="N140" s="38"/>
    </row>
    <row r="141" spans="2:17" ht="21" customHeight="1" x14ac:dyDescent="0.2">
      <c r="B141" s="30"/>
      <c r="C141" s="32"/>
      <c r="D141" s="93" t="s">
        <v>129</v>
      </c>
      <c r="E141" s="31"/>
      <c r="F141" s="42" t="s">
        <v>70</v>
      </c>
      <c r="G141" s="103">
        <f t="shared" ref="G141" si="238">$G$108</f>
        <v>2.133</v>
      </c>
      <c r="H141" s="104">
        <f t="shared" ref="H141" si="239">$H$108</f>
        <v>0.34699999999999998</v>
      </c>
      <c r="I141" s="32" t="s">
        <v>93</v>
      </c>
      <c r="J141" s="52" t="s">
        <v>25</v>
      </c>
      <c r="K141" s="35"/>
      <c r="L141" s="36"/>
      <c r="M141" s="37"/>
      <c r="N141" s="38"/>
    </row>
    <row r="142" spans="2:17" ht="21" customHeight="1" x14ac:dyDescent="0.2">
      <c r="B142" s="30"/>
      <c r="C142" s="32"/>
      <c r="D142" s="23" t="s">
        <v>132</v>
      </c>
      <c r="E142" s="88"/>
      <c r="F142" s="32" t="s">
        <v>24</v>
      </c>
      <c r="G142" s="101">
        <f t="shared" ref="G142" si="240">$G$106</f>
        <v>2.1909999999999998</v>
      </c>
      <c r="H142" s="102">
        <f t="shared" ref="H142" si="241">$H$106</f>
        <v>0.42</v>
      </c>
      <c r="I142" s="11" t="s">
        <v>123</v>
      </c>
      <c r="J142" s="25" t="s">
        <v>25</v>
      </c>
      <c r="K142" s="99">
        <f t="shared" ref="K142" si="242">ROUND((G142*H142+G143*H143+G144*H144)/100,5)</f>
        <v>2.0060000000000001E-2</v>
      </c>
      <c r="L142" s="27">
        <v>28</v>
      </c>
      <c r="M142" s="28"/>
      <c r="N142" s="100">
        <f t="shared" ref="N142" si="243">IF(L142&gt;0,ROUND(K142*L142/100,5),0)</f>
        <v>5.62E-3</v>
      </c>
    </row>
    <row r="143" spans="2:17" ht="21" customHeight="1" x14ac:dyDescent="0.2">
      <c r="B143" s="30"/>
      <c r="C143" s="32"/>
      <c r="D143" s="39" t="s">
        <v>125</v>
      </c>
      <c r="E143" s="31"/>
      <c r="F143" s="32" t="s">
        <v>51</v>
      </c>
      <c r="G143" s="103">
        <f t="shared" ref="G143" si="244">$G$107</f>
        <v>1.482</v>
      </c>
      <c r="H143" s="104">
        <f t="shared" ref="H143" si="245">$H$107</f>
        <v>0.23300000000000001</v>
      </c>
      <c r="I143" s="32" t="s">
        <v>67</v>
      </c>
      <c r="J143" s="52" t="s">
        <v>40</v>
      </c>
      <c r="K143" s="35"/>
      <c r="L143" s="36"/>
      <c r="M143" s="37"/>
      <c r="N143" s="38"/>
    </row>
    <row r="144" spans="2:17" ht="21" customHeight="1" x14ac:dyDescent="0.2">
      <c r="B144" s="30"/>
      <c r="C144" s="32"/>
      <c r="D144" s="93" t="s">
        <v>130</v>
      </c>
      <c r="E144" s="31"/>
      <c r="F144" s="42" t="s">
        <v>70</v>
      </c>
      <c r="G144" s="103">
        <f t="shared" ref="G144" si="246">$G$108</f>
        <v>2.133</v>
      </c>
      <c r="H144" s="104">
        <f t="shared" ref="H144" si="247">$H$108</f>
        <v>0.34699999999999998</v>
      </c>
      <c r="I144" s="32" t="s">
        <v>93</v>
      </c>
      <c r="J144" s="52" t="s">
        <v>25</v>
      </c>
      <c r="K144" s="35"/>
      <c r="L144" s="36"/>
      <c r="M144" s="37"/>
      <c r="N144" s="38"/>
      <c r="P144" s="48"/>
      <c r="Q144" s="5"/>
    </row>
    <row r="145" spans="2:17" s="53" customFormat="1" ht="21" customHeight="1" x14ac:dyDescent="0.2">
      <c r="B145" s="30"/>
      <c r="C145" s="32"/>
      <c r="D145" s="92" t="s">
        <v>132</v>
      </c>
      <c r="E145" s="88"/>
      <c r="F145" s="32" t="s">
        <v>24</v>
      </c>
      <c r="G145" s="101">
        <f t="shared" ref="G145" si="248">$G$106</f>
        <v>2.1909999999999998</v>
      </c>
      <c r="H145" s="102">
        <f t="shared" ref="H145" si="249">$H$106</f>
        <v>0.42</v>
      </c>
      <c r="I145" s="11" t="s">
        <v>123</v>
      </c>
      <c r="J145" s="25" t="s">
        <v>25</v>
      </c>
      <c r="K145" s="99">
        <f t="shared" ref="K145" si="250">ROUND((G145*H145+G146*H146+G147*H147)/100,5)</f>
        <v>2.0060000000000001E-2</v>
      </c>
      <c r="L145" s="27">
        <v>56</v>
      </c>
      <c r="M145" s="28"/>
      <c r="N145" s="100">
        <f t="shared" ref="N145" si="251">IF(L145&gt;0,ROUND(K145*L145/100,5),0)</f>
        <v>1.123E-2</v>
      </c>
    </row>
    <row r="146" spans="2:17" s="53" customFormat="1" ht="21" customHeight="1" x14ac:dyDescent="0.2">
      <c r="B146" s="30"/>
      <c r="C146" s="32"/>
      <c r="D146" s="93" t="s">
        <v>131</v>
      </c>
      <c r="E146" s="31"/>
      <c r="F146" s="32" t="s">
        <v>51</v>
      </c>
      <c r="G146" s="103">
        <f t="shared" ref="G146" si="252">$G$107</f>
        <v>1.482</v>
      </c>
      <c r="H146" s="104">
        <f t="shared" ref="H146" si="253">$H$107</f>
        <v>0.23300000000000001</v>
      </c>
      <c r="I146" s="32" t="s">
        <v>67</v>
      </c>
      <c r="J146" s="52" t="s">
        <v>40</v>
      </c>
      <c r="K146" s="35"/>
      <c r="L146" s="36"/>
      <c r="M146" s="37"/>
      <c r="N146" s="38"/>
    </row>
    <row r="147" spans="2:17" ht="21" customHeight="1" x14ac:dyDescent="0.2">
      <c r="B147" s="30"/>
      <c r="C147" s="32"/>
      <c r="D147" s="93"/>
      <c r="E147" s="31"/>
      <c r="F147" s="42" t="s">
        <v>70</v>
      </c>
      <c r="G147" s="103">
        <f t="shared" ref="G147" si="254">$G$108</f>
        <v>2.133</v>
      </c>
      <c r="H147" s="104">
        <f t="shared" ref="H147" si="255">$H$108</f>
        <v>0.34699999999999998</v>
      </c>
      <c r="I147" s="32" t="s">
        <v>93</v>
      </c>
      <c r="J147" s="52" t="s">
        <v>25</v>
      </c>
      <c r="K147" s="35"/>
      <c r="L147" s="36"/>
      <c r="M147" s="37"/>
      <c r="N147" s="38"/>
    </row>
    <row r="148" spans="2:17" ht="21" customHeight="1" x14ac:dyDescent="0.2">
      <c r="B148" s="30"/>
      <c r="C148" s="32"/>
      <c r="D148" s="23" t="s">
        <v>133</v>
      </c>
      <c r="E148" s="88"/>
      <c r="F148" s="32" t="s">
        <v>24</v>
      </c>
      <c r="G148" s="101">
        <f t="shared" ref="G148" si="256">$G$106</f>
        <v>2.1909999999999998</v>
      </c>
      <c r="H148" s="102">
        <f t="shared" ref="H148" si="257">$H$106</f>
        <v>0.42</v>
      </c>
      <c r="I148" s="11" t="s">
        <v>123</v>
      </c>
      <c r="J148" s="25" t="s">
        <v>25</v>
      </c>
      <c r="K148" s="99">
        <f t="shared" ref="K148" si="258">ROUND((G148*H148+G149*H149+G150*H150)/100,5)</f>
        <v>2.0060000000000001E-2</v>
      </c>
      <c r="L148" s="27">
        <v>56</v>
      </c>
      <c r="M148" s="28"/>
      <c r="N148" s="100">
        <f t="shared" ref="N148" si="259">IF(L148&gt;0,ROUND(K148*L148/100,5),0)</f>
        <v>1.123E-2</v>
      </c>
    </row>
    <row r="149" spans="2:17" ht="21" customHeight="1" x14ac:dyDescent="0.2">
      <c r="B149" s="30"/>
      <c r="C149" s="32"/>
      <c r="D149" s="39" t="s">
        <v>122</v>
      </c>
      <c r="E149" s="31"/>
      <c r="F149" s="32" t="s">
        <v>51</v>
      </c>
      <c r="G149" s="103">
        <f t="shared" ref="G149" si="260">$G$107</f>
        <v>1.482</v>
      </c>
      <c r="H149" s="104">
        <f t="shared" ref="H149" si="261">$H$107</f>
        <v>0.23300000000000001</v>
      </c>
      <c r="I149" s="32" t="s">
        <v>67</v>
      </c>
      <c r="J149" s="52" t="s">
        <v>40</v>
      </c>
      <c r="K149" s="35"/>
      <c r="L149" s="36"/>
      <c r="M149" s="37"/>
      <c r="N149" s="38"/>
    </row>
    <row r="150" spans="2:17" ht="21" customHeight="1" x14ac:dyDescent="0.2">
      <c r="B150" s="30"/>
      <c r="C150" s="32"/>
      <c r="D150" s="93" t="s">
        <v>124</v>
      </c>
      <c r="E150" s="31"/>
      <c r="F150" s="42" t="s">
        <v>70</v>
      </c>
      <c r="G150" s="103">
        <f t="shared" ref="G150" si="262">$G$108</f>
        <v>2.133</v>
      </c>
      <c r="H150" s="104">
        <f t="shared" ref="H150" si="263">$H$108</f>
        <v>0.34699999999999998</v>
      </c>
      <c r="I150" s="32" t="s">
        <v>93</v>
      </c>
      <c r="J150" s="52" t="s">
        <v>25</v>
      </c>
      <c r="K150" s="35"/>
      <c r="L150" s="36"/>
      <c r="M150" s="37"/>
      <c r="N150" s="38"/>
      <c r="P150" s="48"/>
      <c r="Q150" s="5"/>
    </row>
    <row r="151" spans="2:17" s="53" customFormat="1" ht="21" customHeight="1" x14ac:dyDescent="0.2">
      <c r="B151" s="30"/>
      <c r="C151" s="32"/>
      <c r="D151" s="92" t="s">
        <v>133</v>
      </c>
      <c r="E151" s="88"/>
      <c r="F151" s="32" t="s">
        <v>24</v>
      </c>
      <c r="G151" s="101">
        <f t="shared" ref="G151" si="264">$G$106</f>
        <v>2.1909999999999998</v>
      </c>
      <c r="H151" s="102">
        <f t="shared" ref="H151" si="265">$H$106</f>
        <v>0.42</v>
      </c>
      <c r="I151" s="11" t="s">
        <v>123</v>
      </c>
      <c r="J151" s="25" t="s">
        <v>25</v>
      </c>
      <c r="K151" s="99">
        <f t="shared" ref="K151" si="266">ROUND((G151*H151+G152*H152+G153*H153)/100,5)</f>
        <v>2.0060000000000001E-2</v>
      </c>
      <c r="L151" s="27">
        <v>63</v>
      </c>
      <c r="M151" s="28"/>
      <c r="N151" s="100">
        <f t="shared" ref="N151" si="267">IF(L151&gt;0,ROUND(K151*L151/100,5),0)</f>
        <v>1.264E-2</v>
      </c>
    </row>
    <row r="152" spans="2:17" s="53" customFormat="1" ht="21" customHeight="1" x14ac:dyDescent="0.2">
      <c r="B152" s="30"/>
      <c r="C152" s="32"/>
      <c r="D152" s="93" t="s">
        <v>125</v>
      </c>
      <c r="E152" s="31"/>
      <c r="F152" s="32" t="s">
        <v>51</v>
      </c>
      <c r="G152" s="103">
        <f t="shared" ref="G152" si="268">$G$107</f>
        <v>1.482</v>
      </c>
      <c r="H152" s="104">
        <f t="shared" ref="H152" si="269">$H$107</f>
        <v>0.23300000000000001</v>
      </c>
      <c r="I152" s="32" t="s">
        <v>67</v>
      </c>
      <c r="J152" s="52" t="s">
        <v>40</v>
      </c>
      <c r="K152" s="35"/>
      <c r="L152" s="36"/>
      <c r="M152" s="37"/>
      <c r="N152" s="38"/>
    </row>
    <row r="153" spans="2:17" ht="21" customHeight="1" x14ac:dyDescent="0.2">
      <c r="B153" s="30"/>
      <c r="C153" s="32"/>
      <c r="D153" s="93" t="s">
        <v>126</v>
      </c>
      <c r="E153" s="31"/>
      <c r="F153" s="42" t="s">
        <v>70</v>
      </c>
      <c r="G153" s="103">
        <f t="shared" ref="G153" si="270">$G$108</f>
        <v>2.133</v>
      </c>
      <c r="H153" s="104">
        <f t="shared" ref="H153" si="271">$H$108</f>
        <v>0.34699999999999998</v>
      </c>
      <c r="I153" s="32" t="s">
        <v>93</v>
      </c>
      <c r="J153" s="52" t="s">
        <v>25</v>
      </c>
      <c r="K153" s="35"/>
      <c r="L153" s="36"/>
      <c r="M153" s="37"/>
      <c r="N153" s="38"/>
    </row>
    <row r="154" spans="2:17" ht="21" customHeight="1" x14ac:dyDescent="0.2">
      <c r="B154" s="30"/>
      <c r="C154" s="32"/>
      <c r="D154" s="23" t="s">
        <v>133</v>
      </c>
      <c r="E154" s="88"/>
      <c r="F154" s="32" t="s">
        <v>24</v>
      </c>
      <c r="G154" s="101">
        <f t="shared" ref="G154" si="272">$G$106</f>
        <v>2.1909999999999998</v>
      </c>
      <c r="H154" s="102">
        <f t="shared" ref="H154" si="273">$H$106</f>
        <v>0.42</v>
      </c>
      <c r="I154" s="11" t="s">
        <v>123</v>
      </c>
      <c r="J154" s="25" t="s">
        <v>25</v>
      </c>
      <c r="K154" s="99">
        <f t="shared" ref="K154" si="274">ROUND((G154*H154+G155*H155+G156*H156)/100,5)</f>
        <v>2.0060000000000001E-2</v>
      </c>
      <c r="L154" s="27">
        <v>56</v>
      </c>
      <c r="M154" s="28"/>
      <c r="N154" s="100">
        <f t="shared" ref="N154" si="275">IF(L154&gt;0,ROUND(K154*L154/100,5),0)</f>
        <v>1.123E-2</v>
      </c>
    </row>
    <row r="155" spans="2:17" ht="21" customHeight="1" x14ac:dyDescent="0.2">
      <c r="B155" s="30"/>
      <c r="C155" s="32"/>
      <c r="D155" s="39" t="s">
        <v>125</v>
      </c>
      <c r="E155" s="31"/>
      <c r="F155" s="32" t="s">
        <v>51</v>
      </c>
      <c r="G155" s="103">
        <f t="shared" ref="G155" si="276">$G$107</f>
        <v>1.482</v>
      </c>
      <c r="H155" s="104">
        <f t="shared" ref="H155" si="277">$H$107</f>
        <v>0.23300000000000001</v>
      </c>
      <c r="I155" s="32" t="s">
        <v>67</v>
      </c>
      <c r="J155" s="52" t="s">
        <v>40</v>
      </c>
      <c r="K155" s="35"/>
      <c r="L155" s="36"/>
      <c r="M155" s="37"/>
      <c r="N155" s="38"/>
    </row>
    <row r="156" spans="2:17" ht="21" customHeight="1" x14ac:dyDescent="0.2">
      <c r="B156" s="30" t="s">
        <v>12</v>
      </c>
      <c r="C156" s="32" t="s">
        <v>36</v>
      </c>
      <c r="D156" s="93" t="s">
        <v>127</v>
      </c>
      <c r="E156" s="31"/>
      <c r="F156" s="42" t="s">
        <v>70</v>
      </c>
      <c r="G156" s="103">
        <f t="shared" ref="G156" si="278">$G$108</f>
        <v>2.133</v>
      </c>
      <c r="H156" s="104">
        <f t="shared" ref="H156" si="279">$H$108</f>
        <v>0.34699999999999998</v>
      </c>
      <c r="I156" s="32" t="s">
        <v>93</v>
      </c>
      <c r="J156" s="52" t="s">
        <v>25</v>
      </c>
      <c r="K156" s="35"/>
      <c r="L156" s="36"/>
      <c r="M156" s="37"/>
      <c r="N156" s="38"/>
      <c r="P156" s="48"/>
      <c r="Q156" s="5"/>
    </row>
    <row r="157" spans="2:17" s="53" customFormat="1" ht="21" customHeight="1" x14ac:dyDescent="0.2">
      <c r="B157" s="30"/>
      <c r="C157" s="32" t="s">
        <v>31</v>
      </c>
      <c r="D157" s="92" t="s">
        <v>133</v>
      </c>
      <c r="E157" s="88"/>
      <c r="F157" s="32" t="s">
        <v>24</v>
      </c>
      <c r="G157" s="101">
        <f t="shared" ref="G157" si="280">$G$106</f>
        <v>2.1909999999999998</v>
      </c>
      <c r="H157" s="102">
        <f t="shared" ref="H157" si="281">$H$106</f>
        <v>0.42</v>
      </c>
      <c r="I157" s="11" t="s">
        <v>123</v>
      </c>
      <c r="J157" s="25" t="s">
        <v>25</v>
      </c>
      <c r="K157" s="99">
        <f t="shared" ref="K157" si="282">ROUND((G157*H157+G158*H158+G159*H159)/100,5)</f>
        <v>2.0060000000000001E-2</v>
      </c>
      <c r="L157" s="27">
        <v>49</v>
      </c>
      <c r="M157" s="28"/>
      <c r="N157" s="100">
        <f t="shared" ref="N157" si="283">IF(L157&gt;0,ROUND(K157*L157/100,5),0)</f>
        <v>9.8300000000000002E-3</v>
      </c>
    </row>
    <row r="158" spans="2:17" s="53" customFormat="1" ht="21" customHeight="1" x14ac:dyDescent="0.2">
      <c r="B158" s="30"/>
      <c r="C158" s="32"/>
      <c r="D158" s="93" t="s">
        <v>125</v>
      </c>
      <c r="E158" s="31"/>
      <c r="F158" s="32" t="s">
        <v>51</v>
      </c>
      <c r="G158" s="103">
        <f t="shared" ref="G158" si="284">$G$107</f>
        <v>1.482</v>
      </c>
      <c r="H158" s="104">
        <f t="shared" ref="H158" si="285">$H$107</f>
        <v>0.23300000000000001</v>
      </c>
      <c r="I158" s="32" t="s">
        <v>67</v>
      </c>
      <c r="J158" s="52" t="s">
        <v>40</v>
      </c>
      <c r="K158" s="35"/>
      <c r="L158" s="36"/>
      <c r="M158" s="37"/>
      <c r="N158" s="38"/>
    </row>
    <row r="159" spans="2:17" ht="21" customHeight="1" x14ac:dyDescent="0.2">
      <c r="B159" s="30"/>
      <c r="C159" s="32"/>
      <c r="D159" s="93" t="s">
        <v>128</v>
      </c>
      <c r="E159" s="31"/>
      <c r="F159" s="42" t="s">
        <v>70</v>
      </c>
      <c r="G159" s="103">
        <f t="shared" ref="G159" si="286">$G$108</f>
        <v>2.133</v>
      </c>
      <c r="H159" s="104">
        <f t="shared" ref="H159" si="287">$H$108</f>
        <v>0.34699999999999998</v>
      </c>
      <c r="I159" s="32" t="s">
        <v>93</v>
      </c>
      <c r="J159" s="52" t="s">
        <v>25</v>
      </c>
      <c r="K159" s="35"/>
      <c r="L159" s="36"/>
      <c r="M159" s="37"/>
      <c r="N159" s="38"/>
    </row>
    <row r="160" spans="2:17" ht="21" customHeight="1" x14ac:dyDescent="0.2">
      <c r="B160" s="30"/>
      <c r="C160" s="32"/>
      <c r="D160" s="23" t="s">
        <v>133</v>
      </c>
      <c r="E160" s="88"/>
      <c r="F160" s="32" t="s">
        <v>24</v>
      </c>
      <c r="G160" s="101">
        <f t="shared" ref="G160" si="288">$G$106</f>
        <v>2.1909999999999998</v>
      </c>
      <c r="H160" s="102">
        <f t="shared" ref="H160" si="289">$H$106</f>
        <v>0.42</v>
      </c>
      <c r="I160" s="11" t="s">
        <v>123</v>
      </c>
      <c r="J160" s="25" t="s">
        <v>25</v>
      </c>
      <c r="K160" s="99">
        <f t="shared" ref="K160" si="290">ROUND((G160*H160+G161*H161+G162*H162)/100,5)</f>
        <v>2.0060000000000001E-2</v>
      </c>
      <c r="L160" s="27">
        <v>42</v>
      </c>
      <c r="M160" s="28"/>
      <c r="N160" s="100">
        <f t="shared" ref="N160" si="291">IF(L160&gt;0,ROUND(K160*L160/100,5),0)</f>
        <v>8.43E-3</v>
      </c>
    </row>
    <row r="161" spans="2:17" ht="21" customHeight="1" x14ac:dyDescent="0.2">
      <c r="B161" s="30"/>
      <c r="C161" s="32"/>
      <c r="D161" s="39" t="s">
        <v>125</v>
      </c>
      <c r="E161" s="31"/>
      <c r="F161" s="32" t="s">
        <v>51</v>
      </c>
      <c r="G161" s="103">
        <f t="shared" ref="G161" si="292">$G$107</f>
        <v>1.482</v>
      </c>
      <c r="H161" s="104">
        <f t="shared" ref="H161" si="293">$H$107</f>
        <v>0.23300000000000001</v>
      </c>
      <c r="I161" s="32" t="s">
        <v>67</v>
      </c>
      <c r="J161" s="52" t="s">
        <v>40</v>
      </c>
      <c r="K161" s="35"/>
      <c r="L161" s="36"/>
      <c r="M161" s="37"/>
      <c r="N161" s="38"/>
    </row>
    <row r="162" spans="2:17" ht="21" customHeight="1" x14ac:dyDescent="0.2">
      <c r="B162" s="30"/>
      <c r="C162" s="32"/>
      <c r="D162" s="93" t="s">
        <v>129</v>
      </c>
      <c r="E162" s="31"/>
      <c r="F162" s="42" t="s">
        <v>70</v>
      </c>
      <c r="G162" s="103">
        <f t="shared" ref="G162" si="294">$G$108</f>
        <v>2.133</v>
      </c>
      <c r="H162" s="104">
        <f t="shared" ref="H162" si="295">$H$108</f>
        <v>0.34699999999999998</v>
      </c>
      <c r="I162" s="32" t="s">
        <v>93</v>
      </c>
      <c r="J162" s="52" t="s">
        <v>25</v>
      </c>
      <c r="K162" s="35"/>
      <c r="L162" s="36"/>
      <c r="M162" s="37"/>
      <c r="N162" s="38"/>
      <c r="P162" s="48"/>
      <c r="Q162" s="5"/>
    </row>
    <row r="163" spans="2:17" s="53" customFormat="1" ht="21" customHeight="1" x14ac:dyDescent="0.2">
      <c r="B163" s="30"/>
      <c r="C163" s="32"/>
      <c r="D163" s="92" t="s">
        <v>133</v>
      </c>
      <c r="E163" s="88"/>
      <c r="F163" s="32" t="s">
        <v>24</v>
      </c>
      <c r="G163" s="101">
        <f t="shared" ref="G163" si="296">$G$106</f>
        <v>2.1909999999999998</v>
      </c>
      <c r="H163" s="102">
        <f t="shared" ref="H163" si="297">$H$106</f>
        <v>0.42</v>
      </c>
      <c r="I163" s="11" t="s">
        <v>123</v>
      </c>
      <c r="J163" s="25" t="s">
        <v>25</v>
      </c>
      <c r="K163" s="99">
        <f t="shared" ref="K163" si="298">ROUND((G163*H163+G164*H164+G165*H165)/100,5)</f>
        <v>2.0060000000000001E-2</v>
      </c>
      <c r="L163" s="27">
        <v>35</v>
      </c>
      <c r="M163" s="28"/>
      <c r="N163" s="100">
        <f t="shared" ref="N163" si="299">IF(L163&gt;0,ROUND(K163*L163/100,5),0)</f>
        <v>7.0200000000000002E-3</v>
      </c>
    </row>
    <row r="164" spans="2:17" s="53" customFormat="1" ht="21" customHeight="1" x14ac:dyDescent="0.2">
      <c r="B164" s="30"/>
      <c r="C164" s="32"/>
      <c r="D164" s="93" t="s">
        <v>125</v>
      </c>
      <c r="E164" s="31"/>
      <c r="F164" s="32" t="s">
        <v>51</v>
      </c>
      <c r="G164" s="103">
        <f t="shared" ref="G164" si="300">$G$107</f>
        <v>1.482</v>
      </c>
      <c r="H164" s="104">
        <f t="shared" ref="H164" si="301">$H$107</f>
        <v>0.23300000000000001</v>
      </c>
      <c r="I164" s="32" t="s">
        <v>67</v>
      </c>
      <c r="J164" s="52" t="s">
        <v>40</v>
      </c>
      <c r="K164" s="35"/>
      <c r="L164" s="36"/>
      <c r="M164" s="37"/>
      <c r="N164" s="38"/>
    </row>
    <row r="165" spans="2:17" ht="21" customHeight="1" x14ac:dyDescent="0.2">
      <c r="B165" s="30"/>
      <c r="C165" s="32"/>
      <c r="D165" s="93" t="s">
        <v>130</v>
      </c>
      <c r="E165" s="31"/>
      <c r="F165" s="42" t="s">
        <v>70</v>
      </c>
      <c r="G165" s="103">
        <f t="shared" ref="G165" si="302">$G$108</f>
        <v>2.133</v>
      </c>
      <c r="H165" s="104">
        <f t="shared" ref="H165" si="303">$H$108</f>
        <v>0.34699999999999998</v>
      </c>
      <c r="I165" s="32" t="s">
        <v>93</v>
      </c>
      <c r="J165" s="52" t="s">
        <v>25</v>
      </c>
      <c r="K165" s="35"/>
      <c r="L165" s="36"/>
      <c r="M165" s="37"/>
      <c r="N165" s="38"/>
    </row>
    <row r="166" spans="2:17" ht="21" customHeight="1" x14ac:dyDescent="0.2">
      <c r="B166" s="30"/>
      <c r="C166" s="32"/>
      <c r="D166" s="23" t="s">
        <v>133</v>
      </c>
      <c r="E166" s="88"/>
      <c r="F166" s="32" t="s">
        <v>24</v>
      </c>
      <c r="G166" s="101">
        <f t="shared" ref="G166" si="304">$G$106</f>
        <v>2.1909999999999998</v>
      </c>
      <c r="H166" s="102">
        <f t="shared" ref="H166" si="305">$H$106</f>
        <v>0.42</v>
      </c>
      <c r="I166" s="11" t="s">
        <v>123</v>
      </c>
      <c r="J166" s="25" t="s">
        <v>25</v>
      </c>
      <c r="K166" s="99">
        <f t="shared" ref="K166" si="306">ROUND((G166*H166+G167*H167+G168*H168)/100,5)</f>
        <v>2.0060000000000001E-2</v>
      </c>
      <c r="L166" s="27">
        <v>63</v>
      </c>
      <c r="M166" s="28"/>
      <c r="N166" s="100">
        <f t="shared" ref="N166" si="307">IF(L166&gt;0,ROUND(K166*L166/100,5),0)</f>
        <v>1.264E-2</v>
      </c>
    </row>
    <row r="167" spans="2:17" ht="21" customHeight="1" x14ac:dyDescent="0.2">
      <c r="B167" s="30"/>
      <c r="C167" s="32"/>
      <c r="D167" s="39" t="s">
        <v>131</v>
      </c>
      <c r="E167" s="31"/>
      <c r="F167" s="32" t="s">
        <v>51</v>
      </c>
      <c r="G167" s="103">
        <f t="shared" ref="G167" si="308">$G$107</f>
        <v>1.482</v>
      </c>
      <c r="H167" s="104">
        <f t="shared" ref="H167" si="309">$H$107</f>
        <v>0.23300000000000001</v>
      </c>
      <c r="I167" s="32" t="s">
        <v>67</v>
      </c>
      <c r="J167" s="52" t="s">
        <v>40</v>
      </c>
      <c r="K167" s="35"/>
      <c r="L167" s="36"/>
      <c r="M167" s="37"/>
      <c r="N167" s="38"/>
    </row>
    <row r="168" spans="2:17" ht="21" customHeight="1" x14ac:dyDescent="0.2">
      <c r="B168" s="30"/>
      <c r="C168" s="32"/>
      <c r="D168" s="93"/>
      <c r="E168" s="31"/>
      <c r="F168" s="42" t="s">
        <v>70</v>
      </c>
      <c r="G168" s="103">
        <f t="shared" ref="G168" si="310">$G$108</f>
        <v>2.133</v>
      </c>
      <c r="H168" s="104">
        <f t="shared" ref="H168" si="311">$H$108</f>
        <v>0.34699999999999998</v>
      </c>
      <c r="I168" s="32" t="s">
        <v>93</v>
      </c>
      <c r="J168" s="52" t="s">
        <v>25</v>
      </c>
      <c r="K168" s="35"/>
      <c r="L168" s="36"/>
      <c r="M168" s="37"/>
      <c r="N168" s="38"/>
      <c r="P168" s="48"/>
      <c r="Q168" s="5"/>
    </row>
    <row r="169" spans="2:17" s="53" customFormat="1" ht="21" customHeight="1" x14ac:dyDescent="0.2">
      <c r="B169" s="30"/>
      <c r="C169" s="32"/>
      <c r="D169" s="92" t="s">
        <v>134</v>
      </c>
      <c r="E169" s="88"/>
      <c r="F169" s="32" t="s">
        <v>24</v>
      </c>
      <c r="G169" s="101">
        <f t="shared" ref="G169" si="312">$G$106</f>
        <v>2.1909999999999998</v>
      </c>
      <c r="H169" s="102">
        <f t="shared" ref="H169" si="313">$H$106</f>
        <v>0.42</v>
      </c>
      <c r="I169" s="11" t="s">
        <v>123</v>
      </c>
      <c r="J169" s="25" t="s">
        <v>25</v>
      </c>
      <c r="K169" s="99">
        <f t="shared" ref="K169" si="314">ROUND((G169*H169+G170*H170+G171*H171)/100,5)</f>
        <v>2.0060000000000001E-2</v>
      </c>
      <c r="L169" s="27">
        <v>100</v>
      </c>
      <c r="M169" s="28"/>
      <c r="N169" s="100">
        <f t="shared" ref="N169" si="315">IF(L169&gt;0,ROUND(K169*L169/100,5),0)</f>
        <v>2.0060000000000001E-2</v>
      </c>
    </row>
    <row r="170" spans="2:17" s="53" customFormat="1" ht="21" customHeight="1" x14ac:dyDescent="0.2">
      <c r="B170" s="30"/>
      <c r="C170" s="32"/>
      <c r="D170" s="93"/>
      <c r="E170" s="31"/>
      <c r="F170" s="32" t="s">
        <v>51</v>
      </c>
      <c r="G170" s="103">
        <f t="shared" ref="G170" si="316">$G$107</f>
        <v>1.482</v>
      </c>
      <c r="H170" s="104">
        <f t="shared" ref="H170" si="317">$H$107</f>
        <v>0.23300000000000001</v>
      </c>
      <c r="I170" s="32" t="s">
        <v>67</v>
      </c>
      <c r="J170" s="52" t="s">
        <v>40</v>
      </c>
      <c r="K170" s="35"/>
      <c r="L170" s="36"/>
      <c r="M170" s="37"/>
      <c r="N170" s="38"/>
    </row>
    <row r="171" spans="2:17" ht="21" customHeight="1" x14ac:dyDescent="0.2">
      <c r="B171" s="30"/>
      <c r="C171" s="32"/>
      <c r="D171" s="93"/>
      <c r="E171" s="31"/>
      <c r="F171" s="42" t="s">
        <v>70</v>
      </c>
      <c r="G171" s="103">
        <f t="shared" ref="G171" si="318">$G$108</f>
        <v>2.133</v>
      </c>
      <c r="H171" s="104">
        <f t="shared" ref="H171" si="319">$H$108</f>
        <v>0.34699999999999998</v>
      </c>
      <c r="I171" s="32" t="s">
        <v>93</v>
      </c>
      <c r="J171" s="52" t="s">
        <v>25</v>
      </c>
      <c r="K171" s="35"/>
      <c r="L171" s="36"/>
      <c r="M171" s="37"/>
      <c r="N171" s="38"/>
    </row>
    <row r="172" spans="2:17" ht="21" customHeight="1" x14ac:dyDescent="0.2">
      <c r="B172" s="30"/>
      <c r="C172" s="32"/>
      <c r="D172" s="23" t="s">
        <v>33</v>
      </c>
      <c r="E172" s="88"/>
      <c r="F172" s="32" t="s">
        <v>24</v>
      </c>
      <c r="G172" s="49">
        <v>1.75</v>
      </c>
      <c r="H172" s="50">
        <v>0.23899999999999999</v>
      </c>
      <c r="I172" s="11" t="s">
        <v>67</v>
      </c>
      <c r="J172" s="25" t="s">
        <v>25</v>
      </c>
      <c r="K172" s="99">
        <f>ROUND((G172*H172+G173*H173+G174*H174)/100,5)</f>
        <v>1.6150000000000001E-2</v>
      </c>
      <c r="L172" s="27">
        <v>50</v>
      </c>
      <c r="M172" s="28"/>
      <c r="N172" s="100">
        <f>ROUND(K172*L172/100,5)</f>
        <v>8.0800000000000004E-3</v>
      </c>
    </row>
    <row r="173" spans="2:17" ht="21" customHeight="1" x14ac:dyDescent="0.2">
      <c r="B173" s="30"/>
      <c r="C173" s="32"/>
      <c r="D173" s="39"/>
      <c r="E173" s="31"/>
      <c r="F173" s="32" t="s">
        <v>51</v>
      </c>
      <c r="G173" s="103">
        <f>$G$107</f>
        <v>1.482</v>
      </c>
      <c r="H173" s="34">
        <v>0.505</v>
      </c>
      <c r="I173" s="32" t="s">
        <v>67</v>
      </c>
      <c r="J173" s="52" t="s">
        <v>40</v>
      </c>
      <c r="K173" s="105"/>
      <c r="L173" s="36"/>
      <c r="M173" s="37"/>
      <c r="N173" s="106"/>
    </row>
    <row r="174" spans="2:17" ht="21" customHeight="1" x14ac:dyDescent="0.2">
      <c r="B174" s="30"/>
      <c r="C174" s="32"/>
      <c r="D174" s="93"/>
      <c r="E174" s="31"/>
      <c r="F174" s="32" t="s">
        <v>70</v>
      </c>
      <c r="G174" s="51">
        <v>1.75</v>
      </c>
      <c r="H174" s="34">
        <v>0.25600000000000001</v>
      </c>
      <c r="I174" s="32" t="s">
        <v>67</v>
      </c>
      <c r="J174" s="52" t="s">
        <v>25</v>
      </c>
      <c r="K174" s="35"/>
      <c r="L174" s="36"/>
      <c r="M174" s="37"/>
      <c r="N174" s="38"/>
      <c r="P174" s="48"/>
      <c r="Q174" s="5"/>
    </row>
    <row r="175" spans="2:17" s="53" customFormat="1" ht="21" customHeight="1" x14ac:dyDescent="0.2">
      <c r="B175" s="30"/>
      <c r="C175" s="32"/>
      <c r="D175" s="92" t="s">
        <v>34</v>
      </c>
      <c r="E175" s="88"/>
      <c r="F175" s="11" t="s">
        <v>51</v>
      </c>
      <c r="G175" s="101">
        <f>G173</f>
        <v>1.482</v>
      </c>
      <c r="H175" s="50">
        <v>1</v>
      </c>
      <c r="I175" s="11" t="s">
        <v>67</v>
      </c>
      <c r="J175" s="25" t="s">
        <v>40</v>
      </c>
      <c r="K175" s="99">
        <f>ROUND((G175*H175)/100,5)</f>
        <v>1.482E-2</v>
      </c>
      <c r="L175" s="27">
        <v>70</v>
      </c>
      <c r="M175" s="28"/>
      <c r="N175" s="100">
        <f>ROUND(K175*L175/100,5)</f>
        <v>1.0370000000000001E-2</v>
      </c>
    </row>
    <row r="176" spans="2:17" ht="21" customHeight="1" x14ac:dyDescent="0.2">
      <c r="B176" s="30"/>
      <c r="C176" s="32"/>
      <c r="D176" s="93"/>
      <c r="E176" s="31"/>
      <c r="F176" s="42"/>
      <c r="G176" s="51"/>
      <c r="H176" s="34"/>
      <c r="I176" s="32"/>
      <c r="J176" s="52"/>
      <c r="K176" s="35"/>
      <c r="L176" s="36"/>
      <c r="M176" s="37"/>
      <c r="N176" s="38"/>
    </row>
    <row r="177" spans="2:17" ht="21" customHeight="1" x14ac:dyDescent="0.2">
      <c r="B177" s="32"/>
      <c r="C177" s="32"/>
      <c r="D177" s="23" t="s">
        <v>106</v>
      </c>
      <c r="E177" s="88"/>
      <c r="F177" s="32" t="s">
        <v>24</v>
      </c>
      <c r="G177" s="101">
        <f>$G$15</f>
        <v>2.1909999999999998</v>
      </c>
      <c r="H177" s="50">
        <v>0.23699999999999999</v>
      </c>
      <c r="I177" s="11" t="s">
        <v>107</v>
      </c>
      <c r="J177" s="25" t="s">
        <v>25</v>
      </c>
      <c r="K177" s="99">
        <f>ROUND((G177*H177+G178*H178)/100,5)</f>
        <v>2.147E-2</v>
      </c>
      <c r="L177" s="27">
        <v>50</v>
      </c>
      <c r="M177" s="28"/>
      <c r="N177" s="100">
        <f>ROUND(K177*L177/100,5)</f>
        <v>1.074E-2</v>
      </c>
    </row>
    <row r="178" spans="2:17" ht="21" customHeight="1" x14ac:dyDescent="0.2">
      <c r="B178" s="30"/>
      <c r="C178" s="32"/>
      <c r="D178" s="93"/>
      <c r="E178" s="31"/>
      <c r="F178" s="42" t="s">
        <v>70</v>
      </c>
      <c r="G178" s="103">
        <f>$G$108</f>
        <v>2.133</v>
      </c>
      <c r="H178" s="34">
        <v>0.76300000000000001</v>
      </c>
      <c r="I178" s="32" t="s">
        <v>93</v>
      </c>
      <c r="J178" s="52" t="s">
        <v>40</v>
      </c>
      <c r="K178" s="35"/>
      <c r="L178" s="36"/>
      <c r="M178" s="37"/>
      <c r="N178" s="38"/>
      <c r="P178" s="48"/>
      <c r="Q178" s="5"/>
    </row>
    <row r="179" spans="2:17" ht="21" customHeight="1" x14ac:dyDescent="0.2">
      <c r="B179" s="32"/>
      <c r="C179" s="32"/>
      <c r="D179" s="23" t="s">
        <v>108</v>
      </c>
      <c r="E179" s="88"/>
      <c r="F179" s="32" t="s">
        <v>24</v>
      </c>
      <c r="G179" s="101">
        <f>$G$106</f>
        <v>2.1909999999999998</v>
      </c>
      <c r="H179" s="50">
        <v>0.316</v>
      </c>
      <c r="I179" s="11" t="s">
        <v>123</v>
      </c>
      <c r="J179" s="25" t="s">
        <v>25</v>
      </c>
      <c r="K179" s="99">
        <f>ROUND((G179*H179+G180*H180)/100,5)</f>
        <v>2.1510000000000001E-2</v>
      </c>
      <c r="L179" s="27">
        <v>50</v>
      </c>
      <c r="M179" s="28"/>
      <c r="N179" s="100">
        <f>ROUND(K179*L179/100,5)</f>
        <v>1.076E-2</v>
      </c>
    </row>
    <row r="180" spans="2:17" ht="21" customHeight="1" x14ac:dyDescent="0.2">
      <c r="B180" s="30"/>
      <c r="C180" s="32"/>
      <c r="D180" s="93"/>
      <c r="E180" s="31"/>
      <c r="F180" s="32" t="s">
        <v>70</v>
      </c>
      <c r="G180" s="103">
        <f>$G$108</f>
        <v>2.133</v>
      </c>
      <c r="H180" s="34">
        <v>0.68400000000000005</v>
      </c>
      <c r="I180" s="32" t="s">
        <v>93</v>
      </c>
      <c r="J180" s="52" t="s">
        <v>25</v>
      </c>
      <c r="K180" s="35"/>
      <c r="L180" s="36"/>
      <c r="M180" s="37"/>
      <c r="N180" s="38"/>
      <c r="P180" s="48"/>
      <c r="Q180" s="5"/>
    </row>
    <row r="181" spans="2:17" ht="21" customHeight="1" x14ac:dyDescent="0.2">
      <c r="B181" s="32"/>
      <c r="C181" s="32"/>
      <c r="D181" s="23" t="s">
        <v>108</v>
      </c>
      <c r="E181" s="88"/>
      <c r="F181" s="11" t="s">
        <v>24</v>
      </c>
      <c r="G181" s="101">
        <f>$G$106</f>
        <v>2.1909999999999998</v>
      </c>
      <c r="H181" s="50">
        <v>0.316</v>
      </c>
      <c r="I181" s="11" t="s">
        <v>123</v>
      </c>
      <c r="J181" s="25" t="s">
        <v>25</v>
      </c>
      <c r="K181" s="99">
        <f>ROUND((G181*H181+G182*H182)/100,5)</f>
        <v>2.1510000000000001E-2</v>
      </c>
      <c r="L181" s="27">
        <v>30</v>
      </c>
      <c r="M181" s="28"/>
      <c r="N181" s="100">
        <f>ROUND(K181*L181/100,5)</f>
        <v>6.45E-3</v>
      </c>
    </row>
    <row r="182" spans="2:17" ht="21" customHeight="1" x14ac:dyDescent="0.2">
      <c r="B182" s="30"/>
      <c r="C182" s="32"/>
      <c r="D182" s="93"/>
      <c r="E182" s="31"/>
      <c r="F182" s="32" t="s">
        <v>70</v>
      </c>
      <c r="G182" s="103">
        <f>$G$108</f>
        <v>2.133</v>
      </c>
      <c r="H182" s="34">
        <v>0.68400000000000005</v>
      </c>
      <c r="I182" s="32" t="s">
        <v>93</v>
      </c>
      <c r="J182" s="52" t="s">
        <v>25</v>
      </c>
      <c r="K182" s="35"/>
      <c r="L182" s="36"/>
      <c r="M182" s="37"/>
      <c r="N182" s="38"/>
      <c r="P182" s="48"/>
      <c r="Q182" s="5"/>
    </row>
    <row r="183" spans="2:17" s="53" customFormat="1" ht="21" customHeight="1" x14ac:dyDescent="0.2">
      <c r="B183" s="30"/>
      <c r="C183" s="32"/>
      <c r="D183" s="54" t="s">
        <v>35</v>
      </c>
      <c r="E183" s="88"/>
      <c r="F183" s="11" t="s">
        <v>51</v>
      </c>
      <c r="G183" s="101">
        <f>$G$107</f>
        <v>1.482</v>
      </c>
      <c r="H183" s="50">
        <v>1</v>
      </c>
      <c r="I183" s="11" t="s">
        <v>75</v>
      </c>
      <c r="J183" s="25" t="s">
        <v>40</v>
      </c>
      <c r="K183" s="99">
        <f>ROUND((G183*H183+G184*H184+G185*H185)/100,5)</f>
        <v>1.482E-2</v>
      </c>
      <c r="L183" s="27">
        <v>37</v>
      </c>
      <c r="M183" s="28"/>
      <c r="N183" s="100">
        <f>ROUND(K183*L183/100,5)</f>
        <v>5.4799999999999996E-3</v>
      </c>
    </row>
    <row r="184" spans="2:17" ht="21" customHeight="1" x14ac:dyDescent="0.2">
      <c r="B184" s="30"/>
      <c r="C184" s="32"/>
      <c r="D184" s="55" t="s">
        <v>76</v>
      </c>
      <c r="E184" s="31"/>
      <c r="F184" s="32"/>
      <c r="G184" s="103"/>
      <c r="H184" s="34"/>
      <c r="I184" s="32"/>
      <c r="J184" s="52"/>
      <c r="K184" s="105"/>
      <c r="L184" s="36"/>
      <c r="M184" s="37"/>
      <c r="N184" s="106"/>
      <c r="P184" s="48"/>
      <c r="Q184" s="5"/>
    </row>
    <row r="185" spans="2:17" s="53" customFormat="1" ht="21" customHeight="1" x14ac:dyDescent="0.2">
      <c r="B185" s="30" t="s">
        <v>12</v>
      </c>
      <c r="C185" s="32" t="s">
        <v>36</v>
      </c>
      <c r="D185" s="56" t="s">
        <v>81</v>
      </c>
      <c r="E185" s="41"/>
      <c r="F185" s="42"/>
      <c r="G185" s="107"/>
      <c r="H185" s="58"/>
      <c r="I185" s="42"/>
      <c r="J185" s="59"/>
      <c r="K185" s="108"/>
      <c r="L185" s="60"/>
      <c r="M185" s="61"/>
      <c r="N185" s="109"/>
    </row>
    <row r="186" spans="2:17" ht="21" customHeight="1" x14ac:dyDescent="0.2">
      <c r="B186" s="30"/>
      <c r="C186" s="32" t="s">
        <v>31</v>
      </c>
      <c r="D186" s="55" t="s">
        <v>35</v>
      </c>
      <c r="E186" s="31"/>
      <c r="F186" s="32" t="s">
        <v>51</v>
      </c>
      <c r="G186" s="103">
        <f>$G$107</f>
        <v>1.482</v>
      </c>
      <c r="H186" s="34">
        <v>1</v>
      </c>
      <c r="I186" s="32" t="s">
        <v>48</v>
      </c>
      <c r="J186" s="52" t="s">
        <v>40</v>
      </c>
      <c r="K186" s="105">
        <f>ROUND((G186*H186)/100,5)</f>
        <v>1.482E-2</v>
      </c>
      <c r="L186" s="36">
        <v>44</v>
      </c>
      <c r="M186" s="37"/>
      <c r="N186" s="106">
        <f>ROUND(K186*L186/100,5)</f>
        <v>6.5199999999999998E-3</v>
      </c>
      <c r="P186" s="48"/>
      <c r="Q186" s="5"/>
    </row>
    <row r="187" spans="2:17" ht="21" customHeight="1" x14ac:dyDescent="0.2">
      <c r="B187" s="30"/>
      <c r="C187" s="32"/>
      <c r="D187" s="55" t="s">
        <v>82</v>
      </c>
      <c r="E187" s="31"/>
      <c r="F187" s="32"/>
      <c r="G187" s="103"/>
      <c r="H187" s="34"/>
      <c r="I187" s="32"/>
      <c r="J187" s="52"/>
      <c r="K187" s="105"/>
      <c r="L187" s="36"/>
      <c r="M187" s="37"/>
      <c r="N187" s="106"/>
    </row>
    <row r="188" spans="2:17" ht="21" customHeight="1" x14ac:dyDescent="0.2">
      <c r="B188" s="30"/>
      <c r="C188" s="32"/>
      <c r="D188" s="54" t="s">
        <v>35</v>
      </c>
      <c r="E188" s="88"/>
      <c r="F188" s="11" t="s">
        <v>51</v>
      </c>
      <c r="G188" s="101">
        <f>$G$107</f>
        <v>1.482</v>
      </c>
      <c r="H188" s="50">
        <v>1</v>
      </c>
      <c r="I188" s="11" t="s">
        <v>48</v>
      </c>
      <c r="J188" s="25" t="s">
        <v>40</v>
      </c>
      <c r="K188" s="99">
        <f>ROUND((G188*H188)/100,5)</f>
        <v>1.482E-2</v>
      </c>
      <c r="L188" s="27">
        <v>37</v>
      </c>
      <c r="M188" s="28"/>
      <c r="N188" s="100">
        <f>ROUND(K188*L188/100,5)</f>
        <v>5.4799999999999996E-3</v>
      </c>
    </row>
    <row r="189" spans="2:17" ht="21" customHeight="1" x14ac:dyDescent="0.2">
      <c r="B189" s="30"/>
      <c r="C189" s="32"/>
      <c r="D189" s="56" t="s">
        <v>77</v>
      </c>
      <c r="E189" s="41"/>
      <c r="F189" s="42"/>
      <c r="G189" s="107"/>
      <c r="H189" s="58"/>
      <c r="I189" s="42"/>
      <c r="J189" s="59"/>
      <c r="K189" s="108"/>
      <c r="L189" s="60"/>
      <c r="M189" s="61"/>
      <c r="N189" s="109"/>
    </row>
    <row r="190" spans="2:17" ht="21" customHeight="1" x14ac:dyDescent="0.2">
      <c r="B190" s="30"/>
      <c r="C190" s="32"/>
      <c r="D190" s="55" t="s">
        <v>35</v>
      </c>
      <c r="E190" s="31"/>
      <c r="F190" s="32" t="s">
        <v>51</v>
      </c>
      <c r="G190" s="103">
        <f>$G$107</f>
        <v>1.482</v>
      </c>
      <c r="H190" s="34">
        <v>1</v>
      </c>
      <c r="I190" s="32" t="s">
        <v>48</v>
      </c>
      <c r="J190" s="52" t="s">
        <v>40</v>
      </c>
      <c r="K190" s="105">
        <f>ROUND((G190*H190)/100,5)</f>
        <v>1.482E-2</v>
      </c>
      <c r="L190" s="36">
        <v>30</v>
      </c>
      <c r="M190" s="37"/>
      <c r="N190" s="106">
        <f>ROUND(K190*L190/100,5)</f>
        <v>4.45E-3</v>
      </c>
      <c r="P190" s="48"/>
      <c r="Q190" s="5"/>
    </row>
    <row r="191" spans="2:17" ht="21" customHeight="1" x14ac:dyDescent="0.2">
      <c r="B191" s="30"/>
      <c r="C191" s="32"/>
      <c r="D191" s="55" t="s">
        <v>83</v>
      </c>
      <c r="E191" s="31"/>
      <c r="F191" s="32"/>
      <c r="G191" s="103"/>
      <c r="H191" s="34"/>
      <c r="I191" s="32"/>
      <c r="J191" s="52"/>
      <c r="K191" s="105"/>
      <c r="L191" s="36"/>
      <c r="M191" s="37"/>
      <c r="N191" s="106"/>
    </row>
    <row r="192" spans="2:17" ht="21" customHeight="1" x14ac:dyDescent="0.2">
      <c r="B192" s="30"/>
      <c r="C192" s="32"/>
      <c r="D192" s="54" t="s">
        <v>35</v>
      </c>
      <c r="E192" s="88"/>
      <c r="F192" s="11" t="s">
        <v>51</v>
      </c>
      <c r="G192" s="101">
        <f>$G$107</f>
        <v>1.482</v>
      </c>
      <c r="H192" s="50">
        <v>1</v>
      </c>
      <c r="I192" s="11" t="s">
        <v>48</v>
      </c>
      <c r="J192" s="25" t="s">
        <v>40</v>
      </c>
      <c r="K192" s="99">
        <f>ROUND((G192*H192)/100,5)</f>
        <v>1.482E-2</v>
      </c>
      <c r="L192" s="27">
        <v>23</v>
      </c>
      <c r="M192" s="28"/>
      <c r="N192" s="100">
        <f>ROUND(K192*L192/100,5)</f>
        <v>3.4099999999999998E-3</v>
      </c>
      <c r="P192" s="48"/>
      <c r="Q192" s="5"/>
    </row>
    <row r="193" spans="2:17" s="53" customFormat="1" ht="21" customHeight="1" x14ac:dyDescent="0.2">
      <c r="B193" s="30"/>
      <c r="C193" s="32"/>
      <c r="D193" s="56" t="s">
        <v>84</v>
      </c>
      <c r="E193" s="41"/>
      <c r="F193" s="42"/>
      <c r="G193" s="107"/>
      <c r="H193" s="58"/>
      <c r="I193" s="42"/>
      <c r="J193" s="59"/>
      <c r="K193" s="108"/>
      <c r="L193" s="60"/>
      <c r="M193" s="61"/>
      <c r="N193" s="109"/>
    </row>
    <row r="194" spans="2:17" ht="21" customHeight="1" x14ac:dyDescent="0.2">
      <c r="B194" s="30"/>
      <c r="C194" s="32"/>
      <c r="D194" s="55" t="s">
        <v>35</v>
      </c>
      <c r="E194" s="31"/>
      <c r="F194" s="32" t="s">
        <v>51</v>
      </c>
      <c r="G194" s="103">
        <f>$G$107</f>
        <v>1.482</v>
      </c>
      <c r="H194" s="34">
        <v>1</v>
      </c>
      <c r="I194" s="32" t="s">
        <v>48</v>
      </c>
      <c r="J194" s="52" t="s">
        <v>40</v>
      </c>
      <c r="K194" s="105">
        <f>ROUND((G194*H194)/100,5)</f>
        <v>1.482E-2</v>
      </c>
      <c r="L194" s="36">
        <v>16</v>
      </c>
      <c r="M194" s="37"/>
      <c r="N194" s="106">
        <f>ROUND(K194*L194/100,5)</f>
        <v>2.3700000000000001E-3</v>
      </c>
    </row>
    <row r="195" spans="2:17" s="53" customFormat="1" ht="21" customHeight="1" x14ac:dyDescent="0.2">
      <c r="B195" s="30"/>
      <c r="C195" s="32"/>
      <c r="D195" s="56" t="s">
        <v>85</v>
      </c>
      <c r="E195" s="41"/>
      <c r="F195" s="42"/>
      <c r="G195" s="107"/>
      <c r="H195" s="58"/>
      <c r="I195" s="42"/>
      <c r="J195" s="59"/>
      <c r="K195" s="108"/>
      <c r="L195" s="60"/>
      <c r="M195" s="61"/>
      <c r="N195" s="109"/>
    </row>
    <row r="196" spans="2:17" ht="21" customHeight="1" x14ac:dyDescent="0.2">
      <c r="B196" s="30"/>
      <c r="C196" s="32"/>
      <c r="D196" s="55" t="s">
        <v>35</v>
      </c>
      <c r="E196" s="31"/>
      <c r="F196" s="32" t="s">
        <v>51</v>
      </c>
      <c r="G196" s="103">
        <f>$G$107</f>
        <v>1.482</v>
      </c>
      <c r="H196" s="34">
        <v>1</v>
      </c>
      <c r="I196" s="32" t="s">
        <v>48</v>
      </c>
      <c r="J196" s="52" t="s">
        <v>40</v>
      </c>
      <c r="K196" s="105">
        <f>ROUND((G196*H196)/100,5)</f>
        <v>1.482E-2</v>
      </c>
      <c r="L196" s="36">
        <v>44</v>
      </c>
      <c r="M196" s="37"/>
      <c r="N196" s="106">
        <f>ROUND(K196*L196/100,5)</f>
        <v>6.5199999999999998E-3</v>
      </c>
      <c r="P196" s="48"/>
      <c r="Q196" s="5"/>
    </row>
    <row r="197" spans="2:17" s="53" customFormat="1" ht="21" customHeight="1" x14ac:dyDescent="0.2">
      <c r="B197" s="30"/>
      <c r="C197" s="32"/>
      <c r="D197" s="55" t="s">
        <v>86</v>
      </c>
      <c r="E197" s="31"/>
      <c r="F197" s="32"/>
      <c r="G197" s="51"/>
      <c r="H197" s="34"/>
      <c r="I197" s="32"/>
      <c r="J197" s="52"/>
      <c r="K197" s="35"/>
      <c r="L197" s="36"/>
      <c r="M197" s="37"/>
      <c r="N197" s="38"/>
    </row>
    <row r="198" spans="2:17" s="53" customFormat="1" ht="21" customHeight="1" x14ac:dyDescent="0.2">
      <c r="B198" s="87"/>
      <c r="C198" s="11"/>
      <c r="D198" s="23" t="s">
        <v>37</v>
      </c>
      <c r="E198" s="88"/>
      <c r="F198" s="11" t="s">
        <v>21</v>
      </c>
      <c r="G198" s="62">
        <v>0.6</v>
      </c>
      <c r="H198" s="13">
        <v>1</v>
      </c>
      <c r="I198" s="11" t="s">
        <v>39</v>
      </c>
      <c r="J198" s="25" t="s">
        <v>114</v>
      </c>
      <c r="K198" s="26">
        <f>ROUND(G198*H198/100,5)</f>
        <v>6.0000000000000001E-3</v>
      </c>
      <c r="L198" s="27">
        <v>50</v>
      </c>
      <c r="M198" s="28" t="s">
        <v>41</v>
      </c>
      <c r="N198" s="29">
        <f>ROUND($K$198*L198/100,5)</f>
        <v>3.0000000000000001E-3</v>
      </c>
    </row>
    <row r="199" spans="2:17" ht="21" customHeight="1" x14ac:dyDescent="0.2">
      <c r="B199" s="32" t="s">
        <v>52</v>
      </c>
      <c r="C199" s="32" t="s">
        <v>28</v>
      </c>
      <c r="D199" s="94" t="s">
        <v>42</v>
      </c>
      <c r="E199" s="41"/>
      <c r="F199" s="32"/>
      <c r="G199" s="69"/>
      <c r="H199" s="34"/>
      <c r="I199" s="32"/>
      <c r="J199" s="52"/>
      <c r="K199" s="35"/>
      <c r="L199" s="60"/>
      <c r="M199" s="61"/>
      <c r="N199" s="47" t="s">
        <v>43</v>
      </c>
      <c r="P199" s="48"/>
      <c r="Q199" s="5"/>
    </row>
    <row r="200" spans="2:17" ht="21" customHeight="1" x14ac:dyDescent="0.2">
      <c r="B200" s="30"/>
      <c r="C200" s="32"/>
      <c r="D200" s="23" t="s">
        <v>44</v>
      </c>
      <c r="E200" s="31"/>
      <c r="F200" s="32"/>
      <c r="G200" s="70"/>
      <c r="H200" s="64"/>
      <c r="I200" s="32"/>
      <c r="J200" s="52"/>
      <c r="K200" s="35"/>
      <c r="L200" s="32">
        <v>60</v>
      </c>
      <c r="M200" s="30" t="s">
        <v>45</v>
      </c>
      <c r="N200" s="29">
        <f>ROUND($K$198*L200/100,5)</f>
        <v>3.5999999999999999E-3</v>
      </c>
    </row>
    <row r="201" spans="2:17" ht="21" customHeight="1" x14ac:dyDescent="0.2">
      <c r="B201" s="30"/>
      <c r="C201" s="32"/>
      <c r="D201" s="94" t="s">
        <v>42</v>
      </c>
      <c r="E201" s="31"/>
      <c r="F201" s="32"/>
      <c r="G201" s="70"/>
      <c r="H201" s="64"/>
      <c r="I201" s="32"/>
      <c r="J201" s="52"/>
      <c r="K201" s="35"/>
      <c r="L201" s="32"/>
      <c r="M201" s="30"/>
      <c r="N201" s="38" t="s">
        <v>43</v>
      </c>
    </row>
    <row r="202" spans="2:17" ht="21" customHeight="1" x14ac:dyDescent="0.2">
      <c r="B202" s="30"/>
      <c r="C202" s="32"/>
      <c r="D202" s="72" t="s">
        <v>109</v>
      </c>
      <c r="E202" s="88"/>
      <c r="F202" s="32"/>
      <c r="G202" s="70"/>
      <c r="H202" s="71"/>
      <c r="I202" s="32"/>
      <c r="J202" s="52"/>
      <c r="K202" s="35"/>
      <c r="L202" s="11">
        <v>70</v>
      </c>
      <c r="M202" s="87"/>
      <c r="N202" s="29">
        <f>ROUND($K$198*L202/100,5)</f>
        <v>4.1999999999999997E-3</v>
      </c>
    </row>
    <row r="203" spans="2:17" ht="21" customHeight="1" x14ac:dyDescent="0.2">
      <c r="B203" s="30"/>
      <c r="C203" s="32"/>
      <c r="D203" s="65" t="s">
        <v>113</v>
      </c>
      <c r="E203" s="41"/>
      <c r="F203" s="32"/>
      <c r="G203" s="70"/>
      <c r="H203" s="64"/>
      <c r="I203" s="32"/>
      <c r="J203" s="52"/>
      <c r="K203" s="35"/>
      <c r="L203" s="42"/>
      <c r="M203" s="46"/>
      <c r="N203" s="47" t="s">
        <v>43</v>
      </c>
      <c r="P203" s="48"/>
      <c r="Q203" s="5"/>
    </row>
    <row r="204" spans="2:17" ht="21" customHeight="1" x14ac:dyDescent="0.2">
      <c r="B204" s="30"/>
      <c r="C204" s="32"/>
      <c r="D204" s="23" t="s">
        <v>46</v>
      </c>
      <c r="E204" s="88"/>
      <c r="F204" s="32"/>
      <c r="G204" s="70"/>
      <c r="H204" s="64"/>
      <c r="I204" s="32"/>
      <c r="J204" s="52"/>
      <c r="K204" s="35"/>
      <c r="L204" s="32">
        <v>22.5</v>
      </c>
      <c r="M204" s="30"/>
      <c r="N204" s="29">
        <f>ROUND($K$198*L204/100,5)</f>
        <v>1.3500000000000001E-3</v>
      </c>
    </row>
    <row r="205" spans="2:17" ht="21" customHeight="1" x14ac:dyDescent="0.2">
      <c r="B205" s="30"/>
      <c r="C205" s="32"/>
      <c r="D205" s="65" t="s">
        <v>110</v>
      </c>
      <c r="E205" s="41"/>
      <c r="F205" s="42"/>
      <c r="G205" s="75"/>
      <c r="H205" s="44"/>
      <c r="I205" s="42"/>
      <c r="J205" s="59"/>
      <c r="K205" s="45"/>
      <c r="L205" s="42"/>
      <c r="M205" s="46"/>
      <c r="N205" s="47" t="s">
        <v>43</v>
      </c>
      <c r="P205" s="48"/>
      <c r="Q205" s="5"/>
    </row>
    <row r="206" spans="2:17" s="53" customFormat="1" ht="21" customHeight="1" x14ac:dyDescent="0.2">
      <c r="B206" s="30"/>
      <c r="C206" s="32"/>
      <c r="D206" s="73" t="s">
        <v>47</v>
      </c>
      <c r="E206" s="31"/>
      <c r="F206" s="32" t="s">
        <v>21</v>
      </c>
      <c r="G206" s="63">
        <v>0.85099999999999998</v>
      </c>
      <c r="H206" s="64">
        <v>1</v>
      </c>
      <c r="I206" s="32" t="s">
        <v>48</v>
      </c>
      <c r="J206" s="52" t="s">
        <v>40</v>
      </c>
      <c r="K206" s="35">
        <f>ROUND(G206*H206/100,5)</f>
        <v>8.5100000000000002E-3</v>
      </c>
      <c r="L206" s="32">
        <v>55</v>
      </c>
      <c r="M206" s="30"/>
      <c r="N206" s="38">
        <f>ROUND(K206*L206/100,5)</f>
        <v>4.6800000000000001E-3</v>
      </c>
    </row>
    <row r="207" spans="2:17" ht="21" customHeight="1" x14ac:dyDescent="0.2">
      <c r="B207" s="42"/>
      <c r="C207" s="42"/>
      <c r="D207" s="74"/>
      <c r="E207" s="41"/>
      <c r="F207" s="42"/>
      <c r="G207" s="75"/>
      <c r="H207" s="44"/>
      <c r="I207" s="42"/>
      <c r="J207" s="59"/>
      <c r="K207" s="45"/>
      <c r="L207" s="42"/>
      <c r="M207" s="46"/>
      <c r="N207" s="47"/>
      <c r="P207" s="48"/>
      <c r="Q207" s="5"/>
    </row>
    <row r="208" spans="2:17" s="53" customFormat="1" ht="21" customHeight="1" x14ac:dyDescent="0.2">
      <c r="B208" s="87"/>
      <c r="C208" s="11"/>
      <c r="D208" s="23" t="s">
        <v>37</v>
      </c>
      <c r="E208" s="88"/>
      <c r="F208" s="11" t="s">
        <v>24</v>
      </c>
      <c r="G208" s="62">
        <v>0.6</v>
      </c>
      <c r="H208" s="13">
        <v>0.14899999999999999</v>
      </c>
      <c r="I208" s="11" t="s">
        <v>38</v>
      </c>
      <c r="J208" s="25" t="s">
        <v>25</v>
      </c>
      <c r="K208" s="26">
        <f>ROUND((G208*H208+G209*H209+G210*H210)/100,5)</f>
        <v>6.5500000000000003E-3</v>
      </c>
      <c r="L208" s="27">
        <v>50</v>
      </c>
      <c r="M208" s="28" t="s">
        <v>41</v>
      </c>
      <c r="N208" s="29">
        <f>ROUND($K$208*L208/100,5)</f>
        <v>3.2799999999999999E-3</v>
      </c>
    </row>
    <row r="209" spans="2:17" ht="21" customHeight="1" x14ac:dyDescent="0.2">
      <c r="B209" s="32" t="s">
        <v>52</v>
      </c>
      <c r="C209" s="32" t="s">
        <v>30</v>
      </c>
      <c r="D209" s="65" t="s">
        <v>42</v>
      </c>
      <c r="E209" s="41"/>
      <c r="F209" s="32" t="s">
        <v>22</v>
      </c>
      <c r="G209" s="63">
        <v>0.67100000000000004</v>
      </c>
      <c r="H209" s="71">
        <v>0.77200000000000002</v>
      </c>
      <c r="I209" s="32" t="s">
        <v>38</v>
      </c>
      <c r="J209" s="52" t="s">
        <v>115</v>
      </c>
      <c r="K209" s="35"/>
      <c r="L209" s="60"/>
      <c r="M209" s="61"/>
      <c r="N209" s="47"/>
      <c r="P209" s="48"/>
      <c r="Q209" s="5"/>
    </row>
    <row r="210" spans="2:17" ht="21" customHeight="1" x14ac:dyDescent="0.2">
      <c r="B210" s="30"/>
      <c r="C210" s="32" t="s">
        <v>29</v>
      </c>
      <c r="D210" s="39" t="s">
        <v>44</v>
      </c>
      <c r="E210" s="31"/>
      <c r="F210" s="32" t="s">
        <v>49</v>
      </c>
      <c r="G210" s="63">
        <v>0.6</v>
      </c>
      <c r="H210" s="34">
        <v>7.9000000000000001E-2</v>
      </c>
      <c r="I210" s="32" t="s">
        <v>50</v>
      </c>
      <c r="J210" s="52" t="s">
        <v>25</v>
      </c>
      <c r="K210" s="35"/>
      <c r="L210" s="32">
        <v>60</v>
      </c>
      <c r="M210" s="30" t="s">
        <v>45</v>
      </c>
      <c r="N210" s="38">
        <f>ROUND($K$208*L210/100,5)</f>
        <v>3.9300000000000003E-3</v>
      </c>
    </row>
    <row r="211" spans="2:17" ht="21" customHeight="1" x14ac:dyDescent="0.2">
      <c r="B211" s="30"/>
      <c r="C211" s="32"/>
      <c r="D211" s="65" t="s">
        <v>42</v>
      </c>
      <c r="E211" s="41"/>
      <c r="F211" s="32"/>
      <c r="G211" s="70"/>
      <c r="H211" s="71"/>
      <c r="I211" s="32"/>
      <c r="J211" s="52"/>
      <c r="K211" s="35"/>
      <c r="L211" s="32"/>
      <c r="M211" s="30"/>
      <c r="N211" s="38"/>
    </row>
    <row r="212" spans="2:17" ht="21" customHeight="1" x14ac:dyDescent="0.2">
      <c r="B212" s="30"/>
      <c r="C212" s="32"/>
      <c r="D212" s="39" t="s">
        <v>109</v>
      </c>
      <c r="E212" s="31"/>
      <c r="F212" s="32"/>
      <c r="G212" s="70"/>
      <c r="H212" s="71"/>
      <c r="I212" s="32"/>
      <c r="J212" s="52"/>
      <c r="K212" s="35"/>
      <c r="L212" s="11">
        <v>70</v>
      </c>
      <c r="M212" s="87"/>
      <c r="N212" s="29">
        <f>ROUND($K$208*L212/100,5)</f>
        <v>4.5900000000000003E-3</v>
      </c>
      <c r="P212" s="48"/>
      <c r="Q212" s="5"/>
    </row>
    <row r="213" spans="2:17" ht="21" customHeight="1" x14ac:dyDescent="0.2">
      <c r="B213" s="30"/>
      <c r="C213" s="32"/>
      <c r="D213" s="65" t="s">
        <v>113</v>
      </c>
      <c r="E213" s="41"/>
      <c r="F213" s="32"/>
      <c r="G213" s="70"/>
      <c r="H213" s="71"/>
      <c r="I213" s="32"/>
      <c r="J213" s="52"/>
      <c r="K213" s="35"/>
      <c r="L213" s="42"/>
      <c r="M213" s="46"/>
      <c r="N213" s="47"/>
    </row>
    <row r="214" spans="2:17" s="53" customFormat="1" ht="21" customHeight="1" x14ac:dyDescent="0.2">
      <c r="B214" s="30"/>
      <c r="C214" s="32"/>
      <c r="D214" s="39" t="s">
        <v>46</v>
      </c>
      <c r="E214" s="31"/>
      <c r="F214" s="32"/>
      <c r="G214" s="70"/>
      <c r="H214" s="71"/>
      <c r="I214" s="32"/>
      <c r="J214" s="52"/>
      <c r="K214" s="35"/>
      <c r="L214" s="32">
        <v>22.5</v>
      </c>
      <c r="M214" s="30"/>
      <c r="N214" s="38">
        <f>ROUND($K$208*L214/100,5)</f>
        <v>1.47E-3</v>
      </c>
    </row>
    <row r="215" spans="2:17" s="53" customFormat="1" ht="21" customHeight="1" x14ac:dyDescent="0.2">
      <c r="B215" s="30"/>
      <c r="C215" s="32"/>
      <c r="D215" s="65" t="s">
        <v>111</v>
      </c>
      <c r="E215" s="41"/>
      <c r="F215" s="42"/>
      <c r="G215" s="70"/>
      <c r="H215" s="71"/>
      <c r="I215" s="32"/>
      <c r="J215" s="52"/>
      <c r="K215" s="35"/>
      <c r="L215" s="32"/>
      <c r="M215" s="30"/>
      <c r="N215" s="38"/>
    </row>
    <row r="216" spans="2:17" ht="21" customHeight="1" x14ac:dyDescent="0.2">
      <c r="B216" s="30"/>
      <c r="C216" s="32"/>
      <c r="D216" s="67" t="s">
        <v>47</v>
      </c>
      <c r="E216" s="88"/>
      <c r="F216" s="11" t="s">
        <v>51</v>
      </c>
      <c r="G216" s="62">
        <v>0.92200000000000004</v>
      </c>
      <c r="H216" s="68">
        <v>1</v>
      </c>
      <c r="I216" s="11" t="s">
        <v>48</v>
      </c>
      <c r="J216" s="25" t="s">
        <v>40</v>
      </c>
      <c r="K216" s="26">
        <f>ROUND(G216*H216/100,5)</f>
        <v>9.2200000000000008E-3</v>
      </c>
      <c r="L216" s="11">
        <v>55</v>
      </c>
      <c r="M216" s="87"/>
      <c r="N216" s="29">
        <f>ROUND(K216*L216/100,5)</f>
        <v>5.0699999999999999E-3</v>
      </c>
    </row>
    <row r="217" spans="2:17" ht="21" customHeight="1" x14ac:dyDescent="0.2">
      <c r="B217" s="46"/>
      <c r="C217" s="42"/>
      <c r="D217" s="86"/>
      <c r="E217" s="41"/>
      <c r="F217" s="42"/>
      <c r="G217" s="75"/>
      <c r="H217" s="44"/>
      <c r="I217" s="42"/>
      <c r="J217" s="42"/>
      <c r="K217" s="45"/>
      <c r="L217" s="42"/>
      <c r="M217" s="46"/>
      <c r="N217" s="47"/>
      <c r="P217" s="48"/>
      <c r="Q217" s="5"/>
    </row>
    <row r="218" spans="2:17" s="53" customFormat="1" ht="21" customHeight="1" x14ac:dyDescent="0.2">
      <c r="B218" s="30"/>
      <c r="C218" s="32"/>
      <c r="D218" s="23" t="s">
        <v>53</v>
      </c>
      <c r="E218" s="88"/>
      <c r="F218" s="11" t="s">
        <v>24</v>
      </c>
      <c r="G218" s="62">
        <v>1.5</v>
      </c>
      <c r="H218" s="13">
        <v>1</v>
      </c>
      <c r="I218" s="11" t="s">
        <v>54</v>
      </c>
      <c r="J218" s="25" t="s">
        <v>62</v>
      </c>
      <c r="K218" s="82">
        <v>1.4999999999999999E-2</v>
      </c>
      <c r="L218" s="27">
        <v>50</v>
      </c>
      <c r="M218" s="28"/>
      <c r="N218" s="96">
        <v>7.4999999999999997E-3</v>
      </c>
    </row>
    <row r="219" spans="2:17" ht="21" customHeight="1" x14ac:dyDescent="0.2">
      <c r="B219" s="30" t="s">
        <v>58</v>
      </c>
      <c r="C219" s="32" t="s">
        <v>59</v>
      </c>
      <c r="D219" s="94" t="s">
        <v>55</v>
      </c>
      <c r="E219" s="41"/>
      <c r="F219" s="42"/>
      <c r="G219" s="57"/>
      <c r="H219" s="58"/>
      <c r="I219" s="42"/>
      <c r="J219" s="97"/>
      <c r="K219" s="98"/>
      <c r="L219" s="60"/>
      <c r="M219" s="61"/>
      <c r="N219" s="41"/>
    </row>
    <row r="220" spans="2:17" s="53" customFormat="1" ht="21" customHeight="1" x14ac:dyDescent="0.2">
      <c r="B220" s="30"/>
      <c r="C220" s="32"/>
      <c r="D220" s="72" t="s">
        <v>53</v>
      </c>
      <c r="E220" s="31"/>
      <c r="F220" s="32" t="s">
        <v>24</v>
      </c>
      <c r="G220" s="63">
        <v>1.95</v>
      </c>
      <c r="H220" s="64">
        <v>1</v>
      </c>
      <c r="I220" s="32" t="s">
        <v>56</v>
      </c>
      <c r="J220" s="25" t="s">
        <v>62</v>
      </c>
      <c r="K220" s="84">
        <v>1.95E-2</v>
      </c>
      <c r="L220" s="32">
        <v>50</v>
      </c>
      <c r="M220" s="30"/>
      <c r="N220" s="38">
        <v>9.75E-3</v>
      </c>
    </row>
    <row r="221" spans="2:17" ht="21" customHeight="1" x14ac:dyDescent="0.2">
      <c r="B221" s="32"/>
      <c r="C221" s="32"/>
      <c r="D221" s="65" t="s">
        <v>57</v>
      </c>
      <c r="E221" s="41"/>
      <c r="F221" s="42"/>
      <c r="G221" s="66"/>
      <c r="H221" s="44"/>
      <c r="I221" s="42"/>
      <c r="J221" s="97"/>
      <c r="K221" s="76"/>
      <c r="L221" s="42"/>
      <c r="M221" s="46"/>
      <c r="N221" s="77"/>
      <c r="P221" s="48"/>
      <c r="Q221" s="5"/>
    </row>
    <row r="222" spans="2:17" s="53" customFormat="1" ht="21" customHeight="1" x14ac:dyDescent="0.2">
      <c r="B222" s="11"/>
      <c r="C222" s="95"/>
      <c r="D222" s="92"/>
      <c r="E222" s="88"/>
      <c r="F222" s="11" t="s">
        <v>65</v>
      </c>
      <c r="G222" s="62">
        <v>1.482</v>
      </c>
      <c r="H222" s="13">
        <v>1</v>
      </c>
      <c r="I222" s="11" t="s">
        <v>61</v>
      </c>
      <c r="J222" s="25" t="s">
        <v>62</v>
      </c>
      <c r="K222" s="35">
        <f>G222*H222/100</f>
        <v>1.482E-2</v>
      </c>
      <c r="L222" s="36">
        <v>8.33</v>
      </c>
      <c r="M222" s="87"/>
      <c r="N222" s="29">
        <v>6.2100000000000002E-3</v>
      </c>
    </row>
    <row r="223" spans="2:17" ht="21" customHeight="1" x14ac:dyDescent="0.2">
      <c r="B223" s="32" t="s">
        <v>63</v>
      </c>
      <c r="C223" s="118" t="s">
        <v>18</v>
      </c>
      <c r="D223" s="133" t="s">
        <v>60</v>
      </c>
      <c r="E223" s="31"/>
      <c r="F223" s="42"/>
      <c r="G223" s="78"/>
      <c r="H223" s="58"/>
      <c r="I223" s="42"/>
      <c r="J223" s="42"/>
      <c r="K223" s="45"/>
      <c r="L223" s="60"/>
      <c r="M223" s="46"/>
      <c r="N223" s="47"/>
      <c r="P223" s="48"/>
      <c r="Q223" s="5"/>
    </row>
    <row r="224" spans="2:17" ht="21" customHeight="1" x14ac:dyDescent="0.2">
      <c r="B224" s="32" t="s">
        <v>64</v>
      </c>
      <c r="C224" s="118"/>
      <c r="D224" s="133"/>
      <c r="E224" s="31"/>
      <c r="F224" s="11" t="s">
        <v>65</v>
      </c>
      <c r="G224" s="62">
        <v>1.482</v>
      </c>
      <c r="H224" s="13">
        <v>1</v>
      </c>
      <c r="I224" s="11" t="s">
        <v>61</v>
      </c>
      <c r="J224" s="25" t="s">
        <v>62</v>
      </c>
      <c r="K224" s="35">
        <f>G224*H224/100</f>
        <v>1.482E-2</v>
      </c>
      <c r="L224" s="36">
        <v>20</v>
      </c>
      <c r="M224" s="87"/>
      <c r="N224" s="29">
        <v>1.4919999999999999E-2</v>
      </c>
      <c r="P224" s="53"/>
      <c r="Q224" s="5"/>
    </row>
    <row r="225" spans="2:17" ht="21" customHeight="1" x14ac:dyDescent="0.2">
      <c r="B225" s="32"/>
      <c r="C225" s="118"/>
      <c r="D225" s="133"/>
      <c r="E225" s="31"/>
      <c r="F225" s="42"/>
      <c r="G225" s="78"/>
      <c r="H225" s="58"/>
      <c r="I225" s="42"/>
      <c r="J225" s="42"/>
      <c r="K225" s="45"/>
      <c r="L225" s="60"/>
      <c r="M225" s="46"/>
      <c r="N225" s="47"/>
      <c r="P225" s="48"/>
      <c r="Q225" s="5"/>
    </row>
    <row r="226" spans="2:17" ht="21" customHeight="1" x14ac:dyDescent="0.2">
      <c r="B226" s="32"/>
      <c r="C226" s="118"/>
      <c r="D226" s="133"/>
      <c r="E226" s="31"/>
      <c r="F226" s="11" t="s">
        <v>65</v>
      </c>
      <c r="G226" s="62">
        <v>1.482</v>
      </c>
      <c r="H226" s="13">
        <v>1</v>
      </c>
      <c r="I226" s="11" t="s">
        <v>118</v>
      </c>
      <c r="J226" s="25" t="s">
        <v>62</v>
      </c>
      <c r="K226" s="35">
        <f t="shared" ref="K226" si="320">G226*H226/100</f>
        <v>1.482E-2</v>
      </c>
      <c r="L226" s="36">
        <v>30</v>
      </c>
      <c r="M226" s="87"/>
      <c r="N226" s="29">
        <v>2.2380000000000001E-2</v>
      </c>
      <c r="P226" s="48"/>
      <c r="Q226" s="5"/>
    </row>
    <row r="227" spans="2:17" ht="21" customHeight="1" x14ac:dyDescent="0.2">
      <c r="B227" s="32"/>
      <c r="C227" s="118"/>
      <c r="D227" s="133"/>
      <c r="E227" s="31"/>
      <c r="F227" s="42"/>
      <c r="G227" s="78"/>
      <c r="H227" s="58"/>
      <c r="I227" s="42"/>
      <c r="J227" s="42"/>
      <c r="K227" s="45"/>
      <c r="L227" s="60"/>
      <c r="M227" s="46"/>
      <c r="N227" s="47"/>
      <c r="P227" s="48"/>
      <c r="Q227" s="5"/>
    </row>
    <row r="228" spans="2:17" ht="21" customHeight="1" x14ac:dyDescent="0.2">
      <c r="B228" s="32"/>
      <c r="C228" s="118"/>
      <c r="D228" s="133"/>
      <c r="E228" s="31"/>
      <c r="F228" s="11" t="s">
        <v>65</v>
      </c>
      <c r="G228" s="62">
        <v>1.482</v>
      </c>
      <c r="H228" s="13">
        <v>1</v>
      </c>
      <c r="I228" s="11" t="s">
        <v>119</v>
      </c>
      <c r="J228" s="25" t="s">
        <v>62</v>
      </c>
      <c r="K228" s="35">
        <f t="shared" ref="K228" si="321">G228*H228/100</f>
        <v>1.482E-2</v>
      </c>
      <c r="L228" s="36">
        <v>37</v>
      </c>
      <c r="M228" s="87"/>
      <c r="N228" s="29">
        <v>2.76E-2</v>
      </c>
      <c r="P228" s="48"/>
      <c r="Q228" s="5"/>
    </row>
    <row r="229" spans="2:17" ht="21" customHeight="1" x14ac:dyDescent="0.2">
      <c r="B229" s="32"/>
      <c r="C229" s="118"/>
      <c r="D229" s="133"/>
      <c r="E229" s="31"/>
      <c r="F229" s="42"/>
      <c r="G229" s="78"/>
      <c r="H229" s="58"/>
      <c r="I229" s="42"/>
      <c r="J229" s="42"/>
      <c r="K229" s="45"/>
      <c r="L229" s="60"/>
      <c r="M229" s="46"/>
      <c r="N229" s="47"/>
      <c r="P229" s="48"/>
      <c r="Q229" s="5"/>
    </row>
    <row r="230" spans="2:17" ht="21" customHeight="1" x14ac:dyDescent="0.2">
      <c r="B230" s="32"/>
      <c r="C230" s="118"/>
      <c r="D230" s="133"/>
      <c r="E230" s="31"/>
      <c r="F230" s="11" t="s">
        <v>65</v>
      </c>
      <c r="G230" s="62">
        <v>1.482</v>
      </c>
      <c r="H230" s="13">
        <v>1</v>
      </c>
      <c r="I230" s="11" t="s">
        <v>120</v>
      </c>
      <c r="J230" s="25" t="s">
        <v>62</v>
      </c>
      <c r="K230" s="35">
        <f t="shared" ref="K230" si="322">G230*H230/100</f>
        <v>1.482E-2</v>
      </c>
      <c r="L230" s="36">
        <v>40</v>
      </c>
      <c r="M230" s="87"/>
      <c r="N230" s="29">
        <v>2.9839999999999998E-2</v>
      </c>
      <c r="P230" s="48"/>
      <c r="Q230" s="5"/>
    </row>
    <row r="231" spans="2:17" ht="21" customHeight="1" x14ac:dyDescent="0.2">
      <c r="B231" s="32"/>
      <c r="C231" s="118"/>
      <c r="D231" s="133"/>
      <c r="E231" s="31"/>
      <c r="F231" s="42"/>
      <c r="G231" s="78"/>
      <c r="H231" s="58"/>
      <c r="I231" s="42"/>
      <c r="J231" s="42"/>
      <c r="K231" s="45"/>
      <c r="L231" s="60"/>
      <c r="M231" s="46"/>
      <c r="N231" s="47"/>
      <c r="P231" s="48"/>
      <c r="Q231" s="5"/>
    </row>
    <row r="232" spans="2:17" ht="21" customHeight="1" x14ac:dyDescent="0.2">
      <c r="B232" s="32"/>
      <c r="C232" s="118"/>
      <c r="D232" s="133"/>
      <c r="E232" s="31"/>
      <c r="F232" s="11" t="s">
        <v>65</v>
      </c>
      <c r="G232" s="62">
        <v>1.482</v>
      </c>
      <c r="H232" s="13">
        <v>1</v>
      </c>
      <c r="I232" s="11" t="s">
        <v>121</v>
      </c>
      <c r="J232" s="25" t="s">
        <v>62</v>
      </c>
      <c r="K232" s="35">
        <f t="shared" ref="K232" si="323">G232*H232/100</f>
        <v>1.482E-2</v>
      </c>
      <c r="L232" s="36">
        <v>49.5</v>
      </c>
      <c r="M232" s="87"/>
      <c r="N232" s="29">
        <v>3.6929999999999998E-2</v>
      </c>
      <c r="P232" s="48"/>
      <c r="Q232" s="5"/>
    </row>
    <row r="233" spans="2:17" ht="21" customHeight="1" x14ac:dyDescent="0.2">
      <c r="B233" s="32"/>
      <c r="C233" s="118"/>
      <c r="D233" s="133"/>
      <c r="E233" s="31"/>
      <c r="F233" s="42"/>
      <c r="G233" s="78"/>
      <c r="H233" s="58"/>
      <c r="I233" s="42"/>
      <c r="J233" s="42"/>
      <c r="K233" s="45"/>
      <c r="L233" s="60"/>
      <c r="M233" s="46"/>
      <c r="N233" s="47"/>
      <c r="P233" s="48"/>
      <c r="Q233" s="5"/>
    </row>
    <row r="234" spans="2:17" ht="21" customHeight="1" x14ac:dyDescent="0.2">
      <c r="B234" s="32"/>
      <c r="C234" s="118"/>
      <c r="D234" s="133"/>
      <c r="E234" s="31"/>
      <c r="F234" s="11" t="s">
        <v>65</v>
      </c>
      <c r="G234" s="62">
        <v>1.482</v>
      </c>
      <c r="H234" s="13">
        <v>1</v>
      </c>
      <c r="I234" s="11" t="s">
        <v>61</v>
      </c>
      <c r="J234" s="25" t="s">
        <v>62</v>
      </c>
      <c r="K234" s="35">
        <f>G234*H234/100</f>
        <v>1.482E-2</v>
      </c>
      <c r="L234" s="36">
        <v>50</v>
      </c>
      <c r="M234" s="30"/>
      <c r="N234" s="38">
        <v>3.73E-2</v>
      </c>
      <c r="P234" s="53"/>
      <c r="Q234" s="5"/>
    </row>
    <row r="235" spans="2:17" ht="21" customHeight="1" x14ac:dyDescent="0.2">
      <c r="B235" s="32"/>
      <c r="C235" s="118"/>
      <c r="D235" s="133"/>
      <c r="E235" s="31"/>
      <c r="F235" s="32"/>
      <c r="G235" s="78"/>
      <c r="H235" s="34"/>
      <c r="I235" s="32"/>
      <c r="J235" s="32"/>
      <c r="K235" s="35"/>
      <c r="L235" s="36"/>
      <c r="M235" s="30"/>
      <c r="N235" s="38"/>
      <c r="P235" s="48"/>
      <c r="Q235" s="5"/>
    </row>
    <row r="236" spans="2:17" ht="21" customHeight="1" x14ac:dyDescent="0.2">
      <c r="B236" s="117" t="s">
        <v>94</v>
      </c>
      <c r="C236" s="117" t="s">
        <v>95</v>
      </c>
      <c r="D236" s="121" t="s">
        <v>97</v>
      </c>
      <c r="E236" s="122"/>
      <c r="F236" s="11" t="s">
        <v>98</v>
      </c>
      <c r="G236" s="49">
        <v>1.2749999999999999</v>
      </c>
      <c r="H236" s="50">
        <v>1</v>
      </c>
      <c r="I236" s="11" t="s">
        <v>101</v>
      </c>
      <c r="J236" s="11" t="s">
        <v>40</v>
      </c>
      <c r="K236" s="26">
        <v>1.2749999999999999E-2</v>
      </c>
      <c r="L236" s="27">
        <v>70</v>
      </c>
      <c r="M236" s="87"/>
      <c r="N236" s="29">
        <v>7.893E-2</v>
      </c>
      <c r="P236" s="53"/>
      <c r="Q236" s="5"/>
    </row>
    <row r="237" spans="2:17" ht="21" customHeight="1" x14ac:dyDescent="0.2">
      <c r="B237" s="118"/>
      <c r="C237" s="119"/>
      <c r="D237" s="123"/>
      <c r="E237" s="124"/>
      <c r="F237" s="42"/>
      <c r="G237" s="78"/>
      <c r="H237" s="58"/>
      <c r="I237" s="42"/>
      <c r="J237" s="42"/>
      <c r="K237" s="79"/>
      <c r="L237" s="60"/>
      <c r="M237" s="46"/>
      <c r="N237" s="47"/>
      <c r="P237" s="48"/>
      <c r="Q237" s="5"/>
    </row>
    <row r="238" spans="2:17" ht="21" customHeight="1" x14ac:dyDescent="0.2">
      <c r="B238" s="118"/>
      <c r="C238" s="120" t="s">
        <v>96</v>
      </c>
      <c r="D238" s="123"/>
      <c r="E238" s="124"/>
      <c r="F238" s="32" t="s">
        <v>99</v>
      </c>
      <c r="G238" s="51">
        <v>1.482</v>
      </c>
      <c r="H238" s="34">
        <v>1</v>
      </c>
      <c r="I238" s="11" t="s">
        <v>101</v>
      </c>
      <c r="J238" s="32" t="s">
        <v>40</v>
      </c>
      <c r="K238" s="35">
        <f>G238*H238/100</f>
        <v>1.482E-2</v>
      </c>
      <c r="L238" s="36">
        <v>70</v>
      </c>
      <c r="M238" s="30"/>
      <c r="N238" s="29">
        <v>8.0370000000000011E-2</v>
      </c>
      <c r="P238" s="53"/>
      <c r="Q238" s="5"/>
    </row>
    <row r="239" spans="2:17" ht="21" customHeight="1" x14ac:dyDescent="0.2">
      <c r="B239" s="119"/>
      <c r="C239" s="119"/>
      <c r="D239" s="125"/>
      <c r="E239" s="126"/>
      <c r="F239" s="42"/>
      <c r="G239" s="78"/>
      <c r="H239" s="58"/>
      <c r="I239" s="42"/>
      <c r="J239" s="42"/>
      <c r="K239" s="45"/>
      <c r="L239" s="60"/>
      <c r="M239" s="46"/>
      <c r="N239" s="47"/>
      <c r="P239" s="48"/>
      <c r="Q239" s="5"/>
    </row>
    <row r="240" spans="2:17" ht="21" customHeight="1" x14ac:dyDescent="0.2">
      <c r="B240" s="87"/>
      <c r="C240" s="11" t="s">
        <v>102</v>
      </c>
      <c r="D240" s="23" t="s">
        <v>103</v>
      </c>
      <c r="E240" s="88"/>
      <c r="F240" s="11" t="s">
        <v>21</v>
      </c>
      <c r="G240" s="62">
        <v>1.2749999999999999</v>
      </c>
      <c r="H240" s="13">
        <v>1</v>
      </c>
      <c r="I240" s="11" t="s">
        <v>68</v>
      </c>
      <c r="J240" s="25" t="s">
        <v>40</v>
      </c>
      <c r="K240" s="99">
        <f>ROUND((G240*H240+G241*H241)/100,5)</f>
        <v>1.2749999999999999E-2</v>
      </c>
      <c r="L240" s="27">
        <v>100</v>
      </c>
      <c r="M240" s="28"/>
      <c r="N240" s="100">
        <f>ROUND(K240*L240/100,5)</f>
        <v>1.2749999999999999E-2</v>
      </c>
    </row>
    <row r="241" spans="2:17" ht="21" customHeight="1" x14ac:dyDescent="0.2">
      <c r="B241" s="30" t="s">
        <v>66</v>
      </c>
      <c r="C241" s="32"/>
      <c r="D241" s="94" t="s">
        <v>104</v>
      </c>
      <c r="E241" s="41"/>
      <c r="F241" s="42"/>
      <c r="G241" s="57"/>
      <c r="H241" s="58"/>
      <c r="I241" s="42"/>
      <c r="J241" s="59"/>
      <c r="K241" s="108"/>
      <c r="L241" s="60"/>
      <c r="M241" s="61"/>
      <c r="N241" s="109"/>
    </row>
    <row r="242" spans="2:17" s="53" customFormat="1" ht="21" customHeight="1" x14ac:dyDescent="0.2">
      <c r="B242" s="30"/>
      <c r="C242" s="32"/>
      <c r="D242" s="39" t="s">
        <v>69</v>
      </c>
      <c r="E242" s="31"/>
      <c r="F242" s="32" t="s">
        <v>21</v>
      </c>
      <c r="G242" s="63">
        <v>1.2749999999999999</v>
      </c>
      <c r="H242" s="71">
        <v>0.89400000000000002</v>
      </c>
      <c r="I242" s="32" t="s">
        <v>68</v>
      </c>
      <c r="J242" s="52" t="s">
        <v>40</v>
      </c>
      <c r="K242" s="105">
        <f>ROUND((G242*H242+G243*H243+G244*H244)/100,5)</f>
        <v>1.2829999999999999E-2</v>
      </c>
      <c r="L242" s="32">
        <v>100</v>
      </c>
      <c r="M242" s="30"/>
      <c r="N242" s="106">
        <f>ROUND(K242*L242/100,5)</f>
        <v>1.2829999999999999E-2</v>
      </c>
    </row>
    <row r="243" spans="2:17" s="53" customFormat="1" ht="21" customHeight="1" x14ac:dyDescent="0.2">
      <c r="B243" s="30"/>
      <c r="C243" s="32"/>
      <c r="D243" s="39"/>
      <c r="E243" s="31"/>
      <c r="F243" s="32" t="s">
        <v>70</v>
      </c>
      <c r="G243" s="63">
        <v>1.35</v>
      </c>
      <c r="H243" s="64">
        <v>0.106</v>
      </c>
      <c r="I243" s="32" t="s">
        <v>67</v>
      </c>
      <c r="J243" s="52" t="s">
        <v>25</v>
      </c>
      <c r="K243" s="105"/>
      <c r="L243" s="32"/>
      <c r="M243" s="30"/>
      <c r="N243" s="106"/>
    </row>
    <row r="244" spans="2:17" ht="21" customHeight="1" x14ac:dyDescent="0.2">
      <c r="B244" s="32"/>
      <c r="C244" s="32"/>
      <c r="D244" s="40"/>
      <c r="E244" s="41"/>
      <c r="F244" s="42"/>
      <c r="G244" s="63"/>
      <c r="H244" s="44"/>
      <c r="I244" s="42"/>
      <c r="J244" s="59"/>
      <c r="K244" s="108"/>
      <c r="L244" s="42"/>
      <c r="M244" s="30"/>
      <c r="N244" s="106"/>
      <c r="P244" s="48"/>
      <c r="Q244" s="5"/>
    </row>
    <row r="245" spans="2:17" ht="21" customHeight="1" x14ac:dyDescent="0.2">
      <c r="B245" s="30"/>
      <c r="C245" s="32"/>
      <c r="D245" s="23" t="s">
        <v>71</v>
      </c>
      <c r="E245" s="88"/>
      <c r="F245" s="11" t="s">
        <v>21</v>
      </c>
      <c r="G245" s="62">
        <v>1.2749999999999999</v>
      </c>
      <c r="H245" s="13">
        <v>0.66400000000000003</v>
      </c>
      <c r="I245" s="11" t="s">
        <v>68</v>
      </c>
      <c r="J245" s="25" t="s">
        <v>40</v>
      </c>
      <c r="K245" s="99">
        <f>ROUND((G245*H245+G246*H246)/100,5)</f>
        <v>1.562E-2</v>
      </c>
      <c r="L245" s="11">
        <v>70</v>
      </c>
      <c r="M245" s="87"/>
      <c r="N245" s="100">
        <f>ROUND(K245*L245/100,5)</f>
        <v>1.093E-2</v>
      </c>
    </row>
    <row r="246" spans="2:17" ht="21" customHeight="1" x14ac:dyDescent="0.2">
      <c r="B246" s="30"/>
      <c r="C246" s="32"/>
      <c r="D246" s="80" t="s">
        <v>72</v>
      </c>
      <c r="E246" s="31"/>
      <c r="F246" s="32" t="s">
        <v>70</v>
      </c>
      <c r="G246" s="63">
        <v>2.1280000000000001</v>
      </c>
      <c r="H246" s="64">
        <v>0.33600000000000002</v>
      </c>
      <c r="I246" s="32" t="s">
        <v>92</v>
      </c>
      <c r="J246" s="52" t="s">
        <v>25</v>
      </c>
      <c r="K246" s="105"/>
      <c r="L246" s="42"/>
      <c r="M246" s="30"/>
      <c r="N246" s="106"/>
      <c r="P246" s="48"/>
      <c r="Q246" s="5"/>
    </row>
    <row r="247" spans="2:17" ht="21" customHeight="1" x14ac:dyDescent="0.2">
      <c r="B247" s="30"/>
      <c r="C247" s="52"/>
      <c r="D247" s="81" t="s">
        <v>89</v>
      </c>
      <c r="E247" s="88"/>
      <c r="F247" s="11" t="s">
        <v>24</v>
      </c>
      <c r="G247" s="62">
        <v>1.95</v>
      </c>
      <c r="H247" s="68">
        <v>0.55000000000000004</v>
      </c>
      <c r="I247" s="11" t="s">
        <v>116</v>
      </c>
      <c r="J247" s="25" t="s">
        <v>25</v>
      </c>
      <c r="K247" s="112">
        <f>ROUND((G247*H247+G248*H248)/100,5)</f>
        <v>1.6459999999999999E-2</v>
      </c>
      <c r="L247" s="11">
        <v>60</v>
      </c>
      <c r="M247" s="87"/>
      <c r="N247" s="100">
        <f>ROUND(K247*L247/100,5)</f>
        <v>9.8799999999999999E-3</v>
      </c>
      <c r="P247" s="48"/>
      <c r="Q247" s="5"/>
    </row>
    <row r="248" spans="2:17" s="53" customFormat="1" ht="21" customHeight="1" x14ac:dyDescent="0.2">
      <c r="B248" s="32"/>
      <c r="C248" s="52"/>
      <c r="D248" s="1" t="s">
        <v>90</v>
      </c>
      <c r="E248" s="31"/>
      <c r="F248" s="32" t="s">
        <v>21</v>
      </c>
      <c r="G248" s="63">
        <v>1.2749999999999999</v>
      </c>
      <c r="H248" s="64">
        <v>0.45</v>
      </c>
      <c r="I248" s="32" t="s">
        <v>68</v>
      </c>
      <c r="J248" s="52" t="s">
        <v>0</v>
      </c>
      <c r="K248" s="113"/>
      <c r="L248" s="42"/>
      <c r="M248" s="46"/>
      <c r="N248" s="110"/>
    </row>
    <row r="249" spans="2:17" ht="21" customHeight="1" x14ac:dyDescent="0.2">
      <c r="B249" s="30"/>
      <c r="C249" s="52"/>
      <c r="E249" s="31"/>
      <c r="F249" s="32"/>
      <c r="G249" s="63"/>
      <c r="H249" s="64"/>
      <c r="I249" s="32"/>
      <c r="J249" s="52"/>
      <c r="K249" s="114"/>
      <c r="L249" s="32">
        <v>50</v>
      </c>
      <c r="M249" s="30"/>
      <c r="N249" s="106">
        <f>ROUND(K247*L249/100,5)</f>
        <v>8.2299999999999995E-3</v>
      </c>
      <c r="P249" s="48"/>
      <c r="Q249" s="5"/>
    </row>
    <row r="250" spans="2:17" s="53" customFormat="1" ht="21" customHeight="1" x14ac:dyDescent="0.2">
      <c r="B250" s="32"/>
      <c r="C250" s="52"/>
      <c r="D250" s="83"/>
      <c r="E250" s="41"/>
      <c r="F250" s="42"/>
      <c r="G250" s="66"/>
      <c r="H250" s="44"/>
      <c r="I250" s="42"/>
      <c r="J250" s="42"/>
      <c r="K250" s="115"/>
      <c r="L250" s="42"/>
      <c r="M250" s="46"/>
      <c r="N250" s="110"/>
    </row>
    <row r="251" spans="2:17" ht="21" customHeight="1" x14ac:dyDescent="0.2">
      <c r="B251" s="30"/>
      <c r="C251" s="52"/>
      <c r="D251" s="81" t="s">
        <v>89</v>
      </c>
      <c r="E251" s="88"/>
      <c r="F251" s="32" t="s">
        <v>24</v>
      </c>
      <c r="G251" s="62">
        <v>2.121</v>
      </c>
      <c r="H251" s="68">
        <v>0.17499999999999999</v>
      </c>
      <c r="I251" s="11" t="s">
        <v>105</v>
      </c>
      <c r="J251" s="52" t="s">
        <v>25</v>
      </c>
      <c r="K251" s="112">
        <f>ROUND((G251*H251+G252*H252+G253*H253)/100,5)</f>
        <v>1.6379999999999999E-2</v>
      </c>
      <c r="L251" s="11">
        <v>70</v>
      </c>
      <c r="M251" s="87"/>
      <c r="N251" s="100">
        <f>ROUND(K251*L251/100,5)</f>
        <v>1.1469999999999999E-2</v>
      </c>
      <c r="P251" s="48"/>
      <c r="Q251" s="5"/>
    </row>
    <row r="252" spans="2:17" ht="21" customHeight="1" x14ac:dyDescent="0.2">
      <c r="B252" s="30"/>
      <c r="C252" s="52"/>
      <c r="D252" s="1" t="s">
        <v>91</v>
      </c>
      <c r="E252" s="31"/>
      <c r="F252" s="32" t="s">
        <v>21</v>
      </c>
      <c r="G252" s="63">
        <v>1.2749999999999999</v>
      </c>
      <c r="H252" s="64">
        <v>0.57299999999999995</v>
      </c>
      <c r="I252" s="32" t="s">
        <v>68</v>
      </c>
      <c r="J252" s="52" t="s">
        <v>0</v>
      </c>
      <c r="K252" s="116"/>
      <c r="L252" s="32"/>
      <c r="M252" s="30"/>
      <c r="N252" s="106"/>
      <c r="P252" s="48"/>
      <c r="Q252" s="5"/>
    </row>
    <row r="253" spans="2:17" s="53" customFormat="1" ht="21" customHeight="1" x14ac:dyDescent="0.2">
      <c r="B253" s="32"/>
      <c r="C253" s="59"/>
      <c r="D253" s="85"/>
      <c r="E253" s="31"/>
      <c r="F253" s="32" t="s">
        <v>70</v>
      </c>
      <c r="G253" s="63">
        <v>2.1280000000000001</v>
      </c>
      <c r="H253" s="64">
        <v>0.252</v>
      </c>
      <c r="I253" s="32" t="s">
        <v>92</v>
      </c>
      <c r="J253" s="52" t="s">
        <v>25</v>
      </c>
      <c r="K253" s="113"/>
      <c r="L253" s="42"/>
      <c r="M253" s="46"/>
      <c r="N253" s="110"/>
    </row>
    <row r="254" spans="2:17" s="53" customFormat="1" ht="21" customHeight="1" x14ac:dyDescent="0.2">
      <c r="B254" s="32"/>
      <c r="C254" s="32" t="s">
        <v>30</v>
      </c>
      <c r="D254" s="23" t="s">
        <v>103</v>
      </c>
      <c r="E254" s="88"/>
      <c r="F254" s="11" t="s">
        <v>51</v>
      </c>
      <c r="G254" s="62">
        <v>1.482</v>
      </c>
      <c r="H254" s="13">
        <v>1</v>
      </c>
      <c r="I254" s="11" t="s">
        <v>67</v>
      </c>
      <c r="J254" s="25" t="s">
        <v>25</v>
      </c>
      <c r="K254" s="99">
        <f>ROUND((G254*H254+G255*H255)/100,5)</f>
        <v>1.482E-2</v>
      </c>
      <c r="L254" s="36">
        <v>100</v>
      </c>
      <c r="M254" s="30"/>
      <c r="N254" s="106">
        <f>ROUND(K254*L254/100,5)</f>
        <v>1.482E-2</v>
      </c>
    </row>
    <row r="255" spans="2:17" ht="21" customHeight="1" x14ac:dyDescent="0.2">
      <c r="B255" s="30"/>
      <c r="C255" s="32" t="s">
        <v>23</v>
      </c>
      <c r="D255" s="94" t="s">
        <v>104</v>
      </c>
      <c r="E255" s="41"/>
      <c r="F255" s="42"/>
      <c r="G255" s="57"/>
      <c r="H255" s="58"/>
      <c r="I255" s="42"/>
      <c r="J255" s="59"/>
      <c r="K255" s="108"/>
      <c r="L255" s="60"/>
      <c r="M255" s="46"/>
      <c r="N255" s="109"/>
    </row>
    <row r="256" spans="2:17" s="53" customFormat="1" ht="21" customHeight="1" x14ac:dyDescent="0.2">
      <c r="B256" s="30"/>
      <c r="C256" s="32"/>
      <c r="D256" s="39" t="s">
        <v>69</v>
      </c>
      <c r="E256" s="31"/>
      <c r="F256" s="32" t="s">
        <v>24</v>
      </c>
      <c r="G256" s="63">
        <v>1.35</v>
      </c>
      <c r="H256" s="71">
        <v>0.91300000000000003</v>
      </c>
      <c r="I256" s="32" t="s">
        <v>67</v>
      </c>
      <c r="J256" s="52" t="s">
        <v>25</v>
      </c>
      <c r="K256" s="105">
        <f>ROUND((G256*H256+G257*H257+G258*H258)/100,5)</f>
        <v>1.359E-2</v>
      </c>
      <c r="L256" s="32">
        <v>100</v>
      </c>
      <c r="M256" s="30"/>
      <c r="N256" s="106">
        <f>ROUND(K256*L256/100,5)</f>
        <v>1.359E-2</v>
      </c>
    </row>
    <row r="257" spans="2:17" s="53" customFormat="1" ht="21" customHeight="1" x14ac:dyDescent="0.2">
      <c r="B257" s="30"/>
      <c r="C257" s="32"/>
      <c r="D257" s="39"/>
      <c r="E257" s="31"/>
      <c r="F257" s="32" t="s">
        <v>78</v>
      </c>
      <c r="G257" s="63">
        <v>1.482</v>
      </c>
      <c r="H257" s="64">
        <v>6.8000000000000005E-2</v>
      </c>
      <c r="I257" s="32" t="s">
        <v>67</v>
      </c>
      <c r="J257" s="52" t="s">
        <v>40</v>
      </c>
      <c r="K257" s="105"/>
      <c r="L257" s="32"/>
      <c r="M257" s="30"/>
      <c r="N257" s="106"/>
    </row>
    <row r="258" spans="2:17" ht="21" customHeight="1" x14ac:dyDescent="0.2">
      <c r="B258" s="32"/>
      <c r="C258" s="32"/>
      <c r="D258" s="40"/>
      <c r="E258" s="41"/>
      <c r="F258" s="42" t="s">
        <v>70</v>
      </c>
      <c r="G258" s="63">
        <v>1.35</v>
      </c>
      <c r="H258" s="44">
        <v>1.9E-2</v>
      </c>
      <c r="I258" s="42" t="s">
        <v>67</v>
      </c>
      <c r="J258" s="59" t="s">
        <v>25</v>
      </c>
      <c r="K258" s="108"/>
      <c r="L258" s="42"/>
      <c r="M258" s="30"/>
      <c r="N258" s="106"/>
      <c r="P258" s="48"/>
      <c r="Q258" s="5"/>
    </row>
    <row r="259" spans="2:17" s="53" customFormat="1" ht="21" customHeight="1" x14ac:dyDescent="0.2">
      <c r="B259" s="30"/>
      <c r="C259" s="32"/>
      <c r="D259" s="23" t="s">
        <v>71</v>
      </c>
      <c r="E259" s="88"/>
      <c r="F259" s="11" t="s">
        <v>78</v>
      </c>
      <c r="G259" s="62">
        <v>1.482</v>
      </c>
      <c r="H259" s="13">
        <v>0.439</v>
      </c>
      <c r="I259" s="11" t="s">
        <v>79</v>
      </c>
      <c r="J259" s="25" t="s">
        <v>73</v>
      </c>
      <c r="K259" s="99">
        <f>ROUND((G259*H259+G260*H260+G268*H268)/100,5)</f>
        <v>1.8440000000000002E-2</v>
      </c>
      <c r="L259" s="11">
        <v>70</v>
      </c>
      <c r="M259" s="87"/>
      <c r="N259" s="100">
        <f>ROUND(K259*L259/100,5)</f>
        <v>1.291E-2</v>
      </c>
    </row>
    <row r="260" spans="2:17" ht="21" customHeight="1" x14ac:dyDescent="0.2">
      <c r="B260" s="32"/>
      <c r="C260" s="32"/>
      <c r="D260" s="40" t="s">
        <v>72</v>
      </c>
      <c r="E260" s="41"/>
      <c r="F260" s="42" t="s">
        <v>70</v>
      </c>
      <c r="G260" s="66">
        <v>2.1280000000000001</v>
      </c>
      <c r="H260" s="44">
        <v>0.56100000000000005</v>
      </c>
      <c r="I260" s="42" t="s">
        <v>92</v>
      </c>
      <c r="J260" s="59" t="s">
        <v>25</v>
      </c>
      <c r="K260" s="108"/>
      <c r="L260" s="42"/>
      <c r="M260" s="46"/>
      <c r="N260" s="109"/>
      <c r="P260" s="48"/>
      <c r="Q260" s="5"/>
    </row>
    <row r="261" spans="2:17" ht="21" customHeight="1" x14ac:dyDescent="0.2">
      <c r="B261" s="32"/>
      <c r="C261" s="52"/>
      <c r="D261" s="81" t="s">
        <v>89</v>
      </c>
      <c r="E261" s="88"/>
      <c r="F261" s="11" t="s">
        <v>24</v>
      </c>
      <c r="G261" s="62">
        <v>1.95</v>
      </c>
      <c r="H261" s="68">
        <v>0.55000000000000004</v>
      </c>
      <c r="I261" s="11" t="s">
        <v>116</v>
      </c>
      <c r="J261" s="25" t="s">
        <v>25</v>
      </c>
      <c r="K261" s="112">
        <f>ROUND((G261*H261+G262*H262)/100,5)</f>
        <v>1.7389999999999999E-2</v>
      </c>
      <c r="L261" s="11">
        <v>60</v>
      </c>
      <c r="M261" s="87"/>
      <c r="N261" s="106">
        <f>ROUND(K261*L261/100,5)</f>
        <v>1.043E-2</v>
      </c>
      <c r="P261" s="48"/>
      <c r="Q261" s="5"/>
    </row>
    <row r="262" spans="2:17" s="53" customFormat="1" ht="21" customHeight="1" x14ac:dyDescent="0.2">
      <c r="B262" s="32"/>
      <c r="C262" s="52"/>
      <c r="D262" s="1" t="s">
        <v>90</v>
      </c>
      <c r="E262" s="31"/>
      <c r="F262" s="32" t="s">
        <v>51</v>
      </c>
      <c r="G262" s="63">
        <v>1.482</v>
      </c>
      <c r="H262" s="64">
        <v>0.45</v>
      </c>
      <c r="I262" s="32" t="s">
        <v>68</v>
      </c>
      <c r="J262" s="52" t="s">
        <v>0</v>
      </c>
      <c r="K262" s="113"/>
      <c r="L262" s="42"/>
      <c r="M262" s="46"/>
      <c r="N262" s="110"/>
    </row>
    <row r="263" spans="2:17" ht="21" customHeight="1" x14ac:dyDescent="0.2">
      <c r="B263" s="30"/>
      <c r="C263" s="52"/>
      <c r="E263" s="31"/>
      <c r="F263" s="32"/>
      <c r="G263" s="63"/>
      <c r="H263" s="64"/>
      <c r="I263" s="32"/>
      <c r="J263" s="52"/>
      <c r="K263" s="114"/>
      <c r="L263" s="32">
        <v>50</v>
      </c>
      <c r="M263" s="30"/>
      <c r="N263" s="106">
        <f>ROUND(K261*L263/100,5)</f>
        <v>8.6999999999999994E-3</v>
      </c>
      <c r="P263" s="48"/>
      <c r="Q263" s="5"/>
    </row>
    <row r="264" spans="2:17" ht="21" customHeight="1" x14ac:dyDescent="0.2">
      <c r="B264" s="30"/>
      <c r="C264" s="52"/>
      <c r="E264" s="31"/>
      <c r="F264" s="42"/>
      <c r="G264" s="63"/>
      <c r="H264" s="64"/>
      <c r="I264" s="32"/>
      <c r="J264" s="59"/>
      <c r="K264" s="114"/>
      <c r="L264" s="32"/>
      <c r="M264" s="30"/>
      <c r="N264" s="111"/>
      <c r="P264" s="48"/>
      <c r="Q264" s="5"/>
    </row>
    <row r="265" spans="2:17" ht="21" customHeight="1" x14ac:dyDescent="0.2">
      <c r="B265" s="32"/>
      <c r="C265" s="52" t="s">
        <v>30</v>
      </c>
      <c r="D265" s="81" t="s">
        <v>89</v>
      </c>
      <c r="E265" s="88"/>
      <c r="F265" s="32" t="s">
        <v>24</v>
      </c>
      <c r="G265" s="62">
        <v>2.121</v>
      </c>
      <c r="H265" s="68">
        <v>0.26100000000000001</v>
      </c>
      <c r="I265" s="11" t="s">
        <v>105</v>
      </c>
      <c r="J265" s="52" t="s">
        <v>25</v>
      </c>
      <c r="K265" s="112">
        <f>ROUND((G265*H265+G266*H266+G267*H267)/100,5)</f>
        <v>1.8929999999999999E-2</v>
      </c>
      <c r="L265" s="11">
        <v>70</v>
      </c>
      <c r="M265" s="87"/>
      <c r="N265" s="100">
        <f>ROUND(K265*L265/100,5)</f>
        <v>1.325E-2</v>
      </c>
      <c r="P265" s="48"/>
      <c r="Q265" s="5"/>
    </row>
    <row r="266" spans="2:17" ht="21" customHeight="1" x14ac:dyDescent="0.2">
      <c r="B266" s="30" t="s">
        <v>66</v>
      </c>
      <c r="C266" s="52" t="s">
        <v>23</v>
      </c>
      <c r="D266" s="1" t="s">
        <v>91</v>
      </c>
      <c r="E266" s="31"/>
      <c r="F266" s="32" t="s">
        <v>78</v>
      </c>
      <c r="G266" s="63">
        <v>1.482</v>
      </c>
      <c r="H266" s="64">
        <v>0.36499999999999999</v>
      </c>
      <c r="I266" s="32" t="s">
        <v>67</v>
      </c>
      <c r="J266" s="52" t="s">
        <v>40</v>
      </c>
      <c r="K266" s="116"/>
      <c r="L266" s="32"/>
      <c r="M266" s="30"/>
      <c r="N266" s="106"/>
      <c r="P266" s="48"/>
      <c r="Q266" s="5"/>
    </row>
    <row r="267" spans="2:17" s="53" customFormat="1" ht="21" customHeight="1" x14ac:dyDescent="0.2">
      <c r="B267" s="42"/>
      <c r="C267" s="59"/>
      <c r="D267" s="85"/>
      <c r="E267" s="41"/>
      <c r="F267" s="42" t="s">
        <v>70</v>
      </c>
      <c r="G267" s="66">
        <v>2.1280000000000001</v>
      </c>
      <c r="H267" s="44">
        <v>0.375</v>
      </c>
      <c r="I267" s="42" t="s">
        <v>93</v>
      </c>
      <c r="J267" s="59" t="s">
        <v>100</v>
      </c>
      <c r="K267" s="76"/>
      <c r="L267" s="42"/>
      <c r="M267" s="46"/>
      <c r="N267" s="77"/>
    </row>
    <row r="268" spans="2:17" ht="21" customHeight="1" x14ac:dyDescent="0.2">
      <c r="B268" s="1" t="s">
        <v>87</v>
      </c>
    </row>
    <row r="269" spans="2:17" ht="21" customHeight="1" x14ac:dyDescent="0.2">
      <c r="B269" s="1" t="s">
        <v>88</v>
      </c>
    </row>
    <row r="270" spans="2:17" ht="21" customHeight="1" x14ac:dyDescent="0.2">
      <c r="B270" s="72"/>
    </row>
  </sheetData>
  <customSheetViews>
    <customSheetView guid="{6474CBE5-0513-4BD6-95E4-F04E01A33C91}" scale="90" showPageBreaks="1" showGridLines="0" printArea="1" view="pageBreakPreview">
      <rowBreaks count="3" manualBreakCount="3">
        <brk id="38" max="13" man="1"/>
        <brk id="69" max="13" man="1"/>
        <brk id="95" max="13" man="1"/>
      </rowBreaks>
      <pageMargins left="0.59055118110236227" right="0.59055118110236227" top="0.78740157480314965" bottom="0.47244094488188981" header="0.31496062992125984" footer="0.31496062992125984"/>
      <printOptions horizontalCentered="1"/>
      <pageSetup paperSize="9" scale="62" fitToHeight="4" orientation="landscape" horizontalDpi="4294967292" verticalDpi="300" r:id="rId1"/>
      <headerFooter alignWithMargins="0"/>
    </customSheetView>
    <customSheetView guid="{24110AAA-D166-481C-95F6-A59798D007DE}" scale="55" showPageBreaks="1" showGridLines="0" printArea="1" view="pageBreakPreview" topLeftCell="A51">
      <selection activeCell="J94" sqref="J94"/>
      <rowBreaks count="3" manualBreakCount="3">
        <brk id="42" max="13" man="1"/>
        <brk id="71" max="13" man="1"/>
        <brk id="99" max="13" man="1"/>
      </rowBreaks>
      <pageMargins left="0.59055118110236227" right="0.59055118110236227" top="0.78740157480314965" bottom="0.47244094488188981" header="0.31496062992125984" footer="0.31496062992125984"/>
      <printOptions horizontalCentered="1"/>
      <pageSetup paperSize="9" scale="56" fitToHeight="4" orientation="landscape" horizontalDpi="300" verticalDpi="300" r:id="rId2"/>
      <headerFooter alignWithMargins="0"/>
    </customSheetView>
    <customSheetView guid="{CBD8B6F5-7FAC-4DFB-AD4B-CA467E0BEAE3}" scale="70" showPageBreaks="1" showGridLines="0" printArea="1" view="pageBreakPreview">
      <selection activeCell="U15" sqref="U15"/>
      <rowBreaks count="3" manualBreakCount="3">
        <brk id="42" max="13" man="1"/>
        <brk id="73" max="13" man="1"/>
        <brk id="107" max="13" man="1"/>
      </rowBreaks>
      <pageMargins left="0.59055118110236227" right="0.59055118110236227" top="0.78740157480314965" bottom="0.47244094488188981" header="0.31496062992125984" footer="0.31496062992125984"/>
      <printOptions horizontalCentered="1"/>
      <pageSetup paperSize="9" scale="62" fitToHeight="4" orientation="landscape" horizontalDpi="4294967292" verticalDpi="300" r:id="rId3"/>
      <headerFooter alignWithMargins="0"/>
    </customSheetView>
    <customSheetView guid="{EE4CE444-7193-4A31-BEB9-AEBE2830B761}" scale="75" showPageBreaks="1" showGridLines="0" fitToPage="1" printArea="1" view="pageBreakPreview" topLeftCell="A43">
      <selection activeCell="G48" sqref="G48"/>
      <rowBreaks count="3" manualBreakCount="3">
        <brk id="34" max="16383" man="1"/>
        <brk id="63" max="16383" man="1"/>
        <brk id="91" max="16383" man="1"/>
      </rowBreaks>
      <pageMargins left="0.59055118110236227" right="0.59055118110236227" top="0.78740157480314965" bottom="0.47244094488188981" header="0.31496062992125984" footer="0.31496062992125984"/>
      <printOptions horizontalCentered="1"/>
      <pageSetup paperSize="9" scale="75" fitToHeight="0" orientation="landscape" horizontalDpi="4294967292" verticalDpi="300" r:id="rId4"/>
      <headerFooter alignWithMargins="0"/>
    </customSheetView>
    <customSheetView guid="{9CCB0449-6EB9-483D-9396-F401536A7BFC}" scale="75" showPageBreaks="1" showGridLines="0" fitToPage="1" printArea="1" view="pageBreakPreview" topLeftCell="A73">
      <selection activeCell="N80" sqref="N80"/>
      <rowBreaks count="3" manualBreakCount="3">
        <brk id="34" max="16383" man="1"/>
        <brk id="63" max="16383" man="1"/>
        <brk id="91" max="16383" man="1"/>
      </rowBreaks>
      <pageMargins left="0.59055118110236227" right="0.59055118110236227" top="0.78740157480314965" bottom="0.47244094488188981" header="0.31496062992125984" footer="0.31496062992125984"/>
      <printOptions horizontalCentered="1"/>
      <pageSetup paperSize="9" scale="75" fitToHeight="0" orientation="landscape" horizontalDpi="4294967292" verticalDpi="300" r:id="rId5"/>
      <headerFooter alignWithMargins="0"/>
    </customSheetView>
    <customSheetView guid="{D3385B3A-E096-4908-9DD2-C5BDD5082547}" scale="75" showPageBreaks="1" showGridLines="0" fitToPage="1" printArea="1" view="pageBreakPreview">
      <selection activeCell="D6" sqref="D6"/>
      <rowBreaks count="3" manualBreakCount="3">
        <brk id="34" max="16383" man="1"/>
        <brk id="63" max="16383" man="1"/>
        <brk id="91" max="16383" man="1"/>
      </rowBreaks>
      <pageMargins left="0.59055118110236227" right="0.59055118110236227" top="0.78740157480314965" bottom="0.47244094488188981" header="0.31496062992125984" footer="0.31496062992125984"/>
      <printOptions horizontalCentered="1"/>
      <pageSetup paperSize="9" scale="75" fitToHeight="0" orientation="landscape" horizontalDpi="4294967292" verticalDpi="300" r:id="rId6"/>
      <headerFooter alignWithMargins="0"/>
    </customSheetView>
    <customSheetView guid="{4251798D-0299-415B-9DFD-9190482051D5}" scale="75" showPageBreaks="1" showGridLines="0" fitToPage="1" printArea="1" view="pageBreakPreview" topLeftCell="A43">
      <selection activeCell="N91" sqref="N91"/>
      <rowBreaks count="3" manualBreakCount="3">
        <brk id="34" max="16383" man="1"/>
        <brk id="63" max="16383" man="1"/>
        <brk id="91" max="16383" man="1"/>
      </rowBreaks>
      <pageMargins left="0.59055118110236227" right="0.59055118110236227" top="0.78740157480314965" bottom="0.47244094488188981" header="0.31496062992125984" footer="0.31496062992125984"/>
      <printOptions horizontalCentered="1"/>
      <pageSetup paperSize="9" scale="75" fitToHeight="0" orientation="landscape" horizontalDpi="4294967292" verticalDpi="300" r:id="rId7"/>
      <headerFooter alignWithMargins="0"/>
    </customSheetView>
    <customSheetView guid="{0F9072C0-2E4B-4988-80BC-5B5F2BA2D1FF}" scale="70" showPageBreaks="1" showGridLines="0" printArea="1" view="pageBreakPreview" topLeftCell="A70">
      <selection activeCell="P83" sqref="P83"/>
      <rowBreaks count="3" manualBreakCount="3">
        <brk id="42" max="13" man="1"/>
        <brk id="73" max="13" man="1"/>
        <brk id="107" max="13" man="1"/>
      </rowBreaks>
      <pageMargins left="0.59055118110236227" right="0.59055118110236227" top="0.78740157480314965" bottom="0.47244094488188981" header="0.31496062992125984" footer="0.31496062992125984"/>
      <printOptions horizontalCentered="1"/>
      <pageSetup paperSize="9" scale="56" fitToHeight="4" orientation="landscape" horizontalDpi="300" verticalDpi="300" r:id="rId8"/>
      <headerFooter alignWithMargins="0"/>
    </customSheetView>
    <customSheetView guid="{30DDA2D9-9C61-472D-A3AB-6F2ABE7B6A35}" showPageBreaks="1" showGridLines="0" printArea="1" view="pageBreakPreview" topLeftCell="A57">
      <selection activeCell="G67" sqref="G67"/>
      <rowBreaks count="3" manualBreakCount="3">
        <brk id="42" max="13" man="1"/>
        <brk id="71" max="13" man="1"/>
        <brk id="99" max="13" man="1"/>
      </rowBreaks>
      <pageMargins left="0.59055118110236227" right="0.59055118110236227" top="0.78740157480314965" bottom="0.47244094488188981" header="0.31496062992125984" footer="0.31496062992125984"/>
      <printOptions horizontalCentered="1"/>
      <pageSetup paperSize="9" scale="56" fitToHeight="4" orientation="landscape" horizontalDpi="300" verticalDpi="300" r:id="rId9"/>
      <headerFooter alignWithMargins="0"/>
    </customSheetView>
  </customSheetViews>
  <mergeCells count="11">
    <mergeCell ref="M5:N5"/>
    <mergeCell ref="M6:N6"/>
    <mergeCell ref="D223:D235"/>
    <mergeCell ref="C223:C235"/>
    <mergeCell ref="B7:B14"/>
    <mergeCell ref="B236:B239"/>
    <mergeCell ref="C236:C237"/>
    <mergeCell ref="C238:C239"/>
    <mergeCell ref="D236:E239"/>
    <mergeCell ref="B3:C3"/>
    <mergeCell ref="B4:C4"/>
  </mergeCells>
  <phoneticPr fontId="1"/>
  <printOptions horizontalCentered="1"/>
  <pageMargins left="0.59055118110236227" right="0.59055118110236227" top="0.78740157480314965" bottom="0.47244094488188981" header="0.31496062992125984" footer="0.31496062992125984"/>
  <pageSetup paperSize="9" scale="75" fitToHeight="0" orientation="landscape" horizontalDpi="4294967292" verticalDpi="300" r:id="rId10"/>
  <headerFooter alignWithMargins="0"/>
  <rowBreaks count="9" manualBreakCount="9">
    <brk id="32" max="13" man="1"/>
    <brk id="62" max="13" man="1"/>
    <brk id="93" max="13" man="1"/>
    <brk id="123" max="13" man="1"/>
    <brk id="153" max="13" man="1"/>
    <brk id="182" max="13" man="1"/>
    <brk id="207" max="13" man="1"/>
    <brk id="235" max="13" man="1"/>
    <brk id="264" max="1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d32c9f7-8932-4d07-b49b-91c8a1e26893" xsi:nil="true"/>
    <_Flow_SignoffStatus xmlns="bc3358ff-2b20-47f1-9eb7-d2d1e8241c22" xsi:nil="true"/>
    <lcf76f155ced4ddcb4097134ff3c332f xmlns="bc3358ff-2b20-47f1-9eb7-d2d1e8241c2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24C51BC74163A44B5DC74470C316D8D" ma:contentTypeVersion="16" ma:contentTypeDescription="新しいドキュメントを作成します。" ma:contentTypeScope="" ma:versionID="afaf6125cdebbcaa351ef97e8ef233de">
  <xsd:schema xmlns:xsd="http://www.w3.org/2001/XMLSchema" xmlns:xs="http://www.w3.org/2001/XMLSchema" xmlns:p="http://schemas.microsoft.com/office/2006/metadata/properties" xmlns:ns2="bc3358ff-2b20-47f1-9eb7-d2d1e8241c22" xmlns:ns3="fd32c9f7-8932-4d07-b49b-91c8a1e26893" targetNamespace="http://schemas.microsoft.com/office/2006/metadata/properties" ma:root="true" ma:fieldsID="86401e620093b921fabc3aad9409df26" ns2:_="" ns3:_="">
    <xsd:import namespace="bc3358ff-2b20-47f1-9eb7-d2d1e8241c22"/>
    <xsd:import namespace="fd32c9f7-8932-4d07-b49b-91c8a1e268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3:TaxCatchAll" minOccurs="0"/>
                <xsd:element ref="ns2:MediaServiceOCR" minOccurs="0"/>
                <xsd:element ref="ns2:MediaServiceBillingMetadata" minOccurs="0"/>
                <xsd:element ref="ns2:_Flow_SignoffStatus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3358ff-2b20-47f1-9eb7-d2d1e8241c2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_Flow_SignoffStatus" ma:index="19" nillable="true" ma:displayName="承認の状態" ma:internalName="_x0024_Resources_x003a_core_x002c_Signoff_Status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32c9f7-8932-4d07-b49b-91c8a1e26893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ccff7d86-9e4e-4f1d-854b-9758e901a9c6}" ma:internalName="TaxCatchAll" ma:showField="CatchAllData" ma:web="fd32c9f7-8932-4d07-b49b-91c8a1e268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69262FC-4420-4A8D-A1A8-7535EEAB57BB}">
  <ds:schemaRefs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bc3358ff-2b20-47f1-9eb7-d2d1e8241c22"/>
    <ds:schemaRef ds:uri="http://schemas.openxmlformats.org/package/2006/metadata/core-properties"/>
    <ds:schemaRef ds:uri="http://www.w3.org/XML/1998/namespace"/>
    <ds:schemaRef ds:uri="http://purl.org/dc/elements/1.1/"/>
    <ds:schemaRef ds:uri="fd32c9f7-8932-4d07-b49b-91c8a1e26893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8F9EB05B-1C78-4372-9CDE-E0851B86C9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c3358ff-2b20-47f1-9eb7-d2d1e8241c22"/>
    <ds:schemaRef ds:uri="fd32c9f7-8932-4d07-b49b-91c8a1e268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6E5BD7D-6FBC-481F-9A8D-DCF7C93DDFA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様式2簡素化対象外 (市町村)</vt:lpstr>
      <vt:lpstr>'様式2簡素化対象外 (市町村)'!Print_Area</vt:lpstr>
      <vt:lpstr>'様式2簡素化対象外 (市町村)'!Print_Titles</vt:lpstr>
    </vt:vector>
  </TitlesOfParts>
  <Company>自治省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自治省職員</dc:creator>
  <cp:lastModifiedBy>山際 向陽(YAMAGIWA Koyo)</cp:lastModifiedBy>
  <cp:lastPrinted>2025-09-17T13:57:52Z</cp:lastPrinted>
  <dcterms:created xsi:type="dcterms:W3CDTF">2000-08-08T00:42:21Z</dcterms:created>
  <dcterms:modified xsi:type="dcterms:W3CDTF">2025-09-17T14:00:42Z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0x010100024C51BC74163A44B5DC74470C316D8D</vt:lpwstr>
  </property>
  <property fmtid="{D5CDD505-2E9C-101B-9397-08002B2CF9AE}" pid="3" name="MediaServiceImageTags">
    <vt:lpwstr/>
  </property>
</Properties>
</file>