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drawings/drawing7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kenchikushidou\share\指導審査\【83月報】\02_住宅着工統計\R7\2603\"/>
    </mc:Choice>
  </mc:AlternateContent>
  <bookViews>
    <workbookView xWindow="-108" yWindow="-108" windowWidth="23256" windowHeight="13896" activeTab="4"/>
  </bookViews>
  <sheets>
    <sheet name="１ページ" sheetId="1" r:id="rId1"/>
    <sheet name="２・３ページ" sheetId="9" r:id="rId2"/>
    <sheet name="４・５ページ" sheetId="3" r:id="rId3"/>
    <sheet name="年度データ" sheetId="10" r:id="rId4"/>
    <sheet name="推移データ" sheetId="7" r:id="rId5"/>
    <sheet name="対前年同月比データ" sheetId="8" r:id="rId6"/>
  </sheets>
  <definedNames>
    <definedName name="_1" localSheetId="4">#REF!</definedName>
    <definedName name="_1" localSheetId="5">#REF!</definedName>
    <definedName name="_1" localSheetId="3">#REF!</definedName>
    <definedName name="_1">#REF!</definedName>
    <definedName name="_1__123Graph_Aｸﾞﾗﾌ_1" localSheetId="1" hidden="1">#REF!</definedName>
    <definedName name="_1__123Graph_Aｸﾞﾗﾌ_1" localSheetId="4" hidden="1">#REF!</definedName>
    <definedName name="_1__123Graph_Aｸﾞﾗﾌ_1" localSheetId="5" hidden="1">#REF!</definedName>
    <definedName name="_1__123Graph_Aｸﾞﾗﾌ_1" localSheetId="3" hidden="1">#REF!</definedName>
    <definedName name="_1__123Graph_Aｸﾞﾗﾌ_1" hidden="1">#REF!</definedName>
    <definedName name="_2" localSheetId="1">#REF!</definedName>
    <definedName name="_2" localSheetId="4">#REF!</definedName>
    <definedName name="_2" localSheetId="5">#REF!</definedName>
    <definedName name="_2" localSheetId="3">#REF!</definedName>
    <definedName name="_2">#REF!</definedName>
    <definedName name="_2__123Graph_Bｸﾞﾗﾌ_1" localSheetId="1" hidden="1">#REF!</definedName>
    <definedName name="_2__123Graph_Bｸﾞﾗﾌ_1" localSheetId="4" hidden="1">#REF!</definedName>
    <definedName name="_2__123Graph_Bｸﾞﾗﾌ_1" localSheetId="5" hidden="1">#REF!</definedName>
    <definedName name="_2__123Graph_Bｸﾞﾗﾌ_1" localSheetId="3" hidden="1">#REF!</definedName>
    <definedName name="_2__123Graph_Bｸﾞﾗﾌ_1" hidden="1">#REF!</definedName>
    <definedName name="_3" localSheetId="1">#REF!</definedName>
    <definedName name="_3" localSheetId="4">#REF!</definedName>
    <definedName name="_3" localSheetId="5">#REF!</definedName>
    <definedName name="_3" localSheetId="3">#REF!</definedName>
    <definedName name="_3">#REF!</definedName>
    <definedName name="_3__123Graph_Cｸﾞﾗﾌ_1" localSheetId="1" hidden="1">#REF!</definedName>
    <definedName name="_3__123Graph_Cｸﾞﾗﾌ_1" localSheetId="4" hidden="1">#REF!</definedName>
    <definedName name="_3__123Graph_Cｸﾞﾗﾌ_1" localSheetId="5" hidden="1">#REF!</definedName>
    <definedName name="_3__123Graph_Cｸﾞﾗﾌ_1" localSheetId="3" hidden="1">#REF!</definedName>
    <definedName name="_3__123Graph_Cｸﾞﾗﾌ_1" hidden="1">#REF!</definedName>
    <definedName name="_4" localSheetId="1">#REF!</definedName>
    <definedName name="_4" localSheetId="4">#REF!</definedName>
    <definedName name="_4" localSheetId="5">#REF!</definedName>
    <definedName name="_4" localSheetId="3">#REF!</definedName>
    <definedName name="_4">#REF!</definedName>
    <definedName name="_4__123Graph_Xｸﾞﾗﾌ_1" localSheetId="1" hidden="1">#REF!</definedName>
    <definedName name="_4__123Graph_Xｸﾞﾗﾌ_1" localSheetId="4" hidden="1">#REF!</definedName>
    <definedName name="_4__123Graph_Xｸﾞﾗﾌ_1" localSheetId="5" hidden="1">#REF!</definedName>
    <definedName name="_4__123Graph_Xｸﾞﾗﾌ_1" localSheetId="3" hidden="1">#REF!</definedName>
    <definedName name="_4__123Graph_Xｸﾞﾗﾌ_1" hidden="1">#REF!</definedName>
    <definedName name="_xlnm._FilterDatabase" localSheetId="1" hidden="1">'２・３ページ'!$A$59:$AB$101</definedName>
    <definedName name="_xlnm._FilterDatabase" localSheetId="4" hidden="1">推移データ!$A$71:$DL$104</definedName>
    <definedName name="\C" localSheetId="1">#REF!</definedName>
    <definedName name="\C" localSheetId="4">#REF!</definedName>
    <definedName name="\C" localSheetId="5">#REF!</definedName>
    <definedName name="\C" localSheetId="3">#REF!</definedName>
    <definedName name="\C">#REF!</definedName>
    <definedName name="\E" localSheetId="1">#REF!</definedName>
    <definedName name="\E" localSheetId="4">#REF!</definedName>
    <definedName name="\E" localSheetId="5">#REF!</definedName>
    <definedName name="\E" localSheetId="3">#REF!</definedName>
    <definedName name="\E">#REF!</definedName>
    <definedName name="\K" localSheetId="1">#REF!</definedName>
    <definedName name="\K" localSheetId="4">#REF!</definedName>
    <definedName name="\K" localSheetId="5">#REF!</definedName>
    <definedName name="\K" localSheetId="3">#REF!</definedName>
    <definedName name="\K">#REF!</definedName>
    <definedName name="\P" localSheetId="1">#REF!</definedName>
    <definedName name="\P" localSheetId="4">#REF!</definedName>
    <definedName name="\P" localSheetId="5">#REF!</definedName>
    <definedName name="\P" localSheetId="3">#REF!</definedName>
    <definedName name="\P">#REF!</definedName>
    <definedName name="\Q" localSheetId="1">#REF!</definedName>
    <definedName name="\Q" localSheetId="4">#REF!</definedName>
    <definedName name="\Q" localSheetId="5">#REF!</definedName>
    <definedName name="\Q" localSheetId="3">#REF!</definedName>
    <definedName name="\Q">#REF!</definedName>
    <definedName name="\T" localSheetId="1">#REF!</definedName>
    <definedName name="\T" localSheetId="4">#REF!</definedName>
    <definedName name="\T" localSheetId="5">#REF!</definedName>
    <definedName name="\T" localSheetId="3">#REF!</definedName>
    <definedName name="\T">#REF!</definedName>
    <definedName name="\W" localSheetId="1">#REF!</definedName>
    <definedName name="\W" localSheetId="4">#REF!</definedName>
    <definedName name="\W" localSheetId="5">#REF!</definedName>
    <definedName name="\W" localSheetId="3">#REF!</definedName>
    <definedName name="\W">#REF!</definedName>
    <definedName name="_xlnm.Print_Area" localSheetId="0">'１ページ'!$A$1:$AE$41</definedName>
    <definedName name="_xlnm.Print_Area" localSheetId="1">'２・３ページ'!$A$1:$AA$105</definedName>
    <definedName name="_xlnm.Print_Area" localSheetId="2">'４・５ページ'!$A$1:$AE$72</definedName>
    <definedName name="_xlnm.Print_Area" localSheetId="4">推移データ!$A$2:$N$67</definedName>
    <definedName name="_xlnm.Print_Area" localSheetId="5">対前年同月比データ!$A$1:$O$57</definedName>
    <definedName name="_xlnm.Print_Area" localSheetId="3">年度データ!$A$1:$AF$36</definedName>
    <definedName name="令和６年">対前年同月比データ!$A$254</definedName>
    <definedName name="令和６年度">推移データ!$A$305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5" i="8" l="1"/>
  <c r="Y19" i="10" l="1"/>
  <c r="M19" i="10"/>
  <c r="Y18" i="10"/>
  <c r="S19" i="10"/>
  <c r="S14" i="10"/>
  <c r="S15" i="10"/>
  <c r="S13" i="10"/>
  <c r="S12" i="10"/>
  <c r="S11" i="10"/>
  <c r="M18" i="10"/>
  <c r="M17" i="10"/>
  <c r="M16" i="10"/>
  <c r="M11" i="10"/>
  <c r="M13" i="10"/>
  <c r="M12" i="10"/>
  <c r="G19" i="10"/>
  <c r="G18" i="10"/>
  <c r="G49" i="9"/>
  <c r="M277" i="8"/>
  <c r="L277" i="8"/>
  <c r="K277" i="8"/>
  <c r="J277" i="8"/>
  <c r="J276" i="8"/>
  <c r="DH105" i="7"/>
  <c r="DJ104" i="7"/>
  <c r="DI104" i="7"/>
  <c r="DJ102" i="7"/>
  <c r="DI102" i="7"/>
  <c r="DJ97" i="7"/>
  <c r="DI97" i="7"/>
  <c r="DJ95" i="7"/>
  <c r="DI95" i="7"/>
  <c r="DJ92" i="7"/>
  <c r="DI92" i="7"/>
  <c r="DJ88" i="7"/>
  <c r="DI88" i="7"/>
  <c r="DJ84" i="7"/>
  <c r="DI84" i="7"/>
  <c r="DH84" i="7"/>
  <c r="DJ77" i="7"/>
  <c r="DH77" i="7"/>
  <c r="DI77" i="7"/>
  <c r="C1" i="9"/>
  <c r="DJ105" i="7" l="1"/>
  <c r="DI105" i="7"/>
  <c r="L21" i="8"/>
  <c r="M276" i="8"/>
  <c r="L276" i="8"/>
  <c r="K276" i="8"/>
  <c r="K275" i="8"/>
  <c r="K21" i="8"/>
  <c r="M275" i="8" l="1"/>
  <c r="L275" i="8"/>
  <c r="DH102" i="7"/>
  <c r="DH95" i="7"/>
  <c r="DH92" i="7"/>
  <c r="DH88" i="7"/>
  <c r="AC21" i="1" l="1"/>
  <c r="C19" i="1"/>
  <c r="Y27" i="1"/>
  <c r="Y21" i="1"/>
  <c r="M274" i="8" l="1"/>
  <c r="L274" i="8"/>
  <c r="K274" i="8"/>
  <c r="DH110" i="7"/>
  <c r="DI110" i="7"/>
  <c r="DJ110" i="7"/>
  <c r="DH109" i="7"/>
  <c r="DI109" i="7"/>
  <c r="DJ109" i="7"/>
  <c r="DH108" i="7"/>
  <c r="DI108" i="7"/>
  <c r="DJ108" i="7"/>
  <c r="DG102" i="7"/>
  <c r="DG110" i="7" s="1"/>
  <c r="DG95" i="7"/>
  <c r="DG92" i="7"/>
  <c r="DG88" i="7"/>
  <c r="DG84" i="7"/>
  <c r="DG77" i="7"/>
  <c r="DG109" i="7" l="1"/>
  <c r="DJ111" i="7"/>
  <c r="DI111" i="7"/>
  <c r="DG105" i="7"/>
  <c r="DG108" i="7"/>
  <c r="DH111" i="7"/>
  <c r="M273" i="8"/>
  <c r="L273" i="8"/>
  <c r="K273" i="8"/>
  <c r="I15" i="8"/>
  <c r="DF104" i="7"/>
  <c r="DF102" i="7"/>
  <c r="DF95" i="7"/>
  <c r="DF92" i="7"/>
  <c r="DF88" i="7"/>
  <c r="DF84" i="7"/>
  <c r="DF77" i="7"/>
  <c r="DG111" i="7" l="1"/>
  <c r="DF108" i="7"/>
  <c r="DF110" i="7"/>
  <c r="DF109" i="7"/>
  <c r="DF105" i="7"/>
  <c r="G15" i="8"/>
  <c r="H15" i="8"/>
  <c r="M272" i="8"/>
  <c r="L272" i="8"/>
  <c r="K272" i="8"/>
  <c r="DF111" i="7" l="1"/>
  <c r="DE104" i="7"/>
  <c r="DE102" i="7"/>
  <c r="DE95" i="7"/>
  <c r="DE92" i="7"/>
  <c r="DE88" i="7"/>
  <c r="DE84" i="7"/>
  <c r="DE77" i="7"/>
  <c r="DE109" i="7" l="1"/>
  <c r="DE110" i="7"/>
  <c r="DE108" i="7"/>
  <c r="DE111" i="7" s="1"/>
  <c r="DE105" i="7"/>
  <c r="M271" i="8"/>
  <c r="L271" i="8"/>
  <c r="K271" i="8"/>
  <c r="DD92" i="7" l="1"/>
  <c r="DD104" i="7"/>
  <c r="DD102" i="7"/>
  <c r="DD95" i="7"/>
  <c r="DD88" i="7"/>
  <c r="DD84" i="7"/>
  <c r="DD77" i="7"/>
  <c r="DD108" i="7" l="1"/>
  <c r="DD110" i="7"/>
  <c r="DD109" i="7"/>
  <c r="DD105" i="7"/>
  <c r="F21" i="8"/>
  <c r="DD111" i="7" l="1"/>
  <c r="M270" i="8"/>
  <c r="L270" i="8"/>
  <c r="K270" i="8"/>
  <c r="F15" i="8"/>
  <c r="E15" i="8"/>
  <c r="M269" i="8"/>
  <c r="L269" i="8"/>
  <c r="K269" i="8"/>
  <c r="K268" i="8"/>
  <c r="M268" i="8"/>
  <c r="L268" i="8"/>
  <c r="D15" i="8" l="1"/>
  <c r="M43" i="9"/>
  <c r="E8" i="10"/>
  <c r="E7" i="10"/>
  <c r="C7" i="10"/>
  <c r="M267" i="8" l="1"/>
  <c r="L267" i="8"/>
  <c r="K267" i="8"/>
  <c r="C267" i="8"/>
  <c r="C15" i="8"/>
  <c r="O318" i="7"/>
  <c r="C318" i="7"/>
  <c r="M266" i="8" l="1"/>
  <c r="L266" i="8"/>
  <c r="K266" i="8"/>
  <c r="C266" i="8"/>
  <c r="O317" i="7"/>
  <c r="C317" i="7"/>
  <c r="CY104" i="7"/>
  <c r="CZ104" i="7"/>
  <c r="DA104" i="7"/>
  <c r="DB104" i="7"/>
  <c r="DC104" i="7"/>
  <c r="CY102" i="7"/>
  <c r="CZ102" i="7"/>
  <c r="DA102" i="7"/>
  <c r="DB102" i="7"/>
  <c r="DC102" i="7"/>
  <c r="CY95" i="7"/>
  <c r="CZ95" i="7"/>
  <c r="DA95" i="7"/>
  <c r="DB95" i="7"/>
  <c r="DC95" i="7"/>
  <c r="CY92" i="7"/>
  <c r="CZ92" i="7"/>
  <c r="DA92" i="7"/>
  <c r="DB92" i="7"/>
  <c r="DC92" i="7"/>
  <c r="CY88" i="7"/>
  <c r="CZ88" i="7"/>
  <c r="DA88" i="7"/>
  <c r="DB88" i="7"/>
  <c r="DC88" i="7"/>
  <c r="CY84" i="7"/>
  <c r="CZ84" i="7"/>
  <c r="DA84" i="7"/>
  <c r="DB84" i="7"/>
  <c r="DC84" i="7"/>
  <c r="CY77" i="7"/>
  <c r="CZ77" i="7"/>
  <c r="DA77" i="7"/>
  <c r="DB77" i="7"/>
  <c r="DC77" i="7"/>
  <c r="Y28" i="10"/>
  <c r="W28" i="10"/>
  <c r="U28" i="10"/>
  <c r="S28" i="10"/>
  <c r="Q28" i="10"/>
  <c r="O28" i="10"/>
  <c r="M28" i="10"/>
  <c r="K28" i="10"/>
  <c r="I28" i="10"/>
  <c r="G28" i="10"/>
  <c r="E28" i="10"/>
  <c r="C28" i="10"/>
  <c r="AA24" i="10"/>
  <c r="AA25" i="10"/>
  <c r="AA26" i="10"/>
  <c r="AA27" i="10"/>
  <c r="DA110" i="7" l="1"/>
  <c r="CY108" i="7"/>
  <c r="CY110" i="7"/>
  <c r="CY109" i="7"/>
  <c r="DB105" i="7"/>
  <c r="CZ110" i="7"/>
  <c r="DC108" i="7"/>
  <c r="DB108" i="7"/>
  <c r="DB109" i="7"/>
  <c r="DA105" i="7"/>
  <c r="DA109" i="7"/>
  <c r="CZ109" i="7"/>
  <c r="DA108" i="7"/>
  <c r="DC105" i="7"/>
  <c r="DC110" i="7"/>
  <c r="DB110" i="7"/>
  <c r="DC109" i="7"/>
  <c r="CZ108" i="7"/>
  <c r="CZ105" i="7"/>
  <c r="CY105" i="7"/>
  <c r="AA28" i="10"/>
  <c r="O316" i="7"/>
  <c r="C316" i="7"/>
  <c r="CY111" i="7" l="1"/>
  <c r="DB111" i="7"/>
  <c r="DC111" i="7"/>
  <c r="DA111" i="7"/>
  <c r="CZ111" i="7"/>
  <c r="C265" i="8"/>
  <c r="CW104" i="7"/>
  <c r="CX104" i="7"/>
  <c r="CX102" i="7"/>
  <c r="CX95" i="7"/>
  <c r="CX92" i="7"/>
  <c r="CX88" i="7"/>
  <c r="CX84" i="7"/>
  <c r="CX77" i="7"/>
  <c r="CX108" i="7" l="1"/>
  <c r="CX109" i="7"/>
  <c r="CX110" i="7"/>
  <c r="CX105" i="7"/>
  <c r="C264" i="8"/>
  <c r="O315" i="7"/>
  <c r="C315" i="7"/>
  <c r="E19" i="1"/>
  <c r="CX111" i="7" l="1"/>
  <c r="CW102" i="7"/>
  <c r="CW110" i="7" s="1"/>
  <c r="CW95" i="7"/>
  <c r="CW92" i="7"/>
  <c r="CW88" i="7"/>
  <c r="CW84" i="7"/>
  <c r="CW77" i="7"/>
  <c r="CW108" i="7" l="1"/>
  <c r="CW105" i="7"/>
  <c r="CW109" i="7"/>
  <c r="D21" i="8"/>
  <c r="E43" i="9"/>
  <c r="CW111" i="7" l="1"/>
  <c r="U99" i="9"/>
  <c r="S99" i="9"/>
  <c r="K99" i="9"/>
  <c r="AA84" i="9"/>
  <c r="Y99" i="9"/>
  <c r="M99" i="9"/>
  <c r="G99" i="9"/>
  <c r="E99" i="9"/>
  <c r="C99" i="9"/>
  <c r="D99" i="9" s="1"/>
  <c r="W99" i="9" l="1"/>
  <c r="Q99" i="9"/>
  <c r="I99" i="9"/>
  <c r="O99" i="9"/>
  <c r="F99" i="9"/>
  <c r="H99" i="9" s="1"/>
  <c r="J99" i="9" l="1"/>
  <c r="L99" i="9" s="1"/>
  <c r="N99" i="9" s="1"/>
  <c r="P99" i="9" s="1"/>
  <c r="R99" i="9" s="1"/>
  <c r="T99" i="9" s="1"/>
  <c r="V99" i="9" s="1"/>
  <c r="X99" i="9" s="1"/>
  <c r="Z99" i="9" s="1"/>
  <c r="AA99" i="9" l="1"/>
  <c r="K263" i="8"/>
  <c r="L263" i="8"/>
  <c r="M263" i="8"/>
  <c r="C263" i="8"/>
  <c r="J275" i="8" s="1"/>
  <c r="M22" i="8"/>
  <c r="L22" i="8"/>
  <c r="K22" i="8"/>
  <c r="J22" i="8"/>
  <c r="I22" i="8"/>
  <c r="H22" i="8"/>
  <c r="G22" i="8"/>
  <c r="F22" i="8"/>
  <c r="E22" i="8"/>
  <c r="D22" i="8"/>
  <c r="C22" i="8"/>
  <c r="B22" i="8"/>
  <c r="M21" i="8"/>
  <c r="J21" i="8"/>
  <c r="I21" i="8"/>
  <c r="H21" i="8"/>
  <c r="G21" i="8"/>
  <c r="E21" i="8"/>
  <c r="C21" i="8"/>
  <c r="B21" i="8"/>
  <c r="M20" i="8"/>
  <c r="L20" i="8"/>
  <c r="K20" i="8"/>
  <c r="J20" i="8"/>
  <c r="I20" i="8"/>
  <c r="H20" i="8"/>
  <c r="G20" i="8"/>
  <c r="F20" i="8"/>
  <c r="E20" i="8"/>
  <c r="D20" i="8"/>
  <c r="C20" i="8"/>
  <c r="B20" i="8"/>
  <c r="M19" i="8"/>
  <c r="L19" i="8"/>
  <c r="K19" i="8"/>
  <c r="J19" i="8"/>
  <c r="I19" i="8"/>
  <c r="H19" i="8"/>
  <c r="G19" i="8"/>
  <c r="F19" i="8"/>
  <c r="E19" i="8"/>
  <c r="D19" i="8"/>
  <c r="C19" i="8"/>
  <c r="B19" i="8"/>
  <c r="Y35" i="10"/>
  <c r="W35" i="10"/>
  <c r="U35" i="10"/>
  <c r="S35" i="10"/>
  <c r="Q35" i="10"/>
  <c r="O35" i="10"/>
  <c r="M35" i="10"/>
  <c r="K35" i="10"/>
  <c r="I35" i="10"/>
  <c r="G35" i="10"/>
  <c r="E35" i="10"/>
  <c r="C35" i="10"/>
  <c r="AA34" i="10"/>
  <c r="AB34" i="10" s="1"/>
  <c r="AA33" i="10"/>
  <c r="AB33" i="10" s="1"/>
  <c r="AA32" i="10"/>
  <c r="AB32" i="10" s="1"/>
  <c r="AA31" i="10"/>
  <c r="AB31" i="10" s="1"/>
  <c r="AC21" i="3"/>
  <c r="AC24" i="3"/>
  <c r="AC25" i="3"/>
  <c r="AC26" i="3"/>
  <c r="AC27" i="3"/>
  <c r="AC28" i="3"/>
  <c r="AB21" i="3"/>
  <c r="AB22" i="3"/>
  <c r="AB23" i="3"/>
  <c r="AB24" i="3"/>
  <c r="AB25" i="3"/>
  <c r="AB26" i="3"/>
  <c r="AB27" i="3"/>
  <c r="AB28" i="3"/>
  <c r="AC23" i="3"/>
  <c r="AC22" i="3"/>
  <c r="AA35" i="10" l="1"/>
  <c r="AB35" i="10" s="1"/>
  <c r="Y42" i="9" l="1"/>
  <c r="W42" i="9"/>
  <c r="U42" i="9"/>
  <c r="S42" i="9"/>
  <c r="Q42" i="9"/>
  <c r="O42" i="9"/>
  <c r="M42" i="9"/>
  <c r="K42" i="9"/>
  <c r="I42" i="9"/>
  <c r="G42" i="9"/>
  <c r="E42" i="9"/>
  <c r="C42" i="9"/>
  <c r="D42" i="9" s="1"/>
  <c r="F42" i="9" l="1"/>
  <c r="H42" i="9" s="1"/>
  <c r="J42" i="9" s="1"/>
  <c r="L42" i="9" s="1"/>
  <c r="N42" i="9" s="1"/>
  <c r="P42" i="9" s="1"/>
  <c r="R42" i="9" s="1"/>
  <c r="T42" i="9" s="1"/>
  <c r="V42" i="9" s="1"/>
  <c r="X42" i="9" s="1"/>
  <c r="Z42" i="9" s="1"/>
  <c r="AA42" i="9" s="1"/>
  <c r="D28" i="9" l="1"/>
  <c r="C29" i="9" s="1"/>
  <c r="D25" i="9"/>
  <c r="C26" i="9" s="1"/>
  <c r="D22" i="9"/>
  <c r="C23" i="9" s="1"/>
  <c r="AA27" i="9"/>
  <c r="AA24" i="9"/>
  <c r="AA21" i="9"/>
  <c r="G27" i="1"/>
  <c r="G26" i="1"/>
  <c r="G25" i="1"/>
  <c r="G24" i="1"/>
  <c r="G23" i="1"/>
  <c r="G22" i="1"/>
  <c r="O314" i="7"/>
  <c r="C314" i="7"/>
  <c r="CV104" i="7"/>
  <c r="CV102" i="7"/>
  <c r="CV97" i="7"/>
  <c r="CV95" i="7"/>
  <c r="CV92" i="7"/>
  <c r="CV88" i="7"/>
  <c r="CV84" i="7"/>
  <c r="CV77" i="7"/>
  <c r="F22" i="9" l="1"/>
  <c r="E23" i="9" s="1"/>
  <c r="CV105" i="7"/>
  <c r="CV108" i="7"/>
  <c r="CV110" i="7"/>
  <c r="F25" i="9"/>
  <c r="E26" i="9" s="1"/>
  <c r="CV109" i="7"/>
  <c r="D26" i="9"/>
  <c r="D23" i="9"/>
  <c r="F28" i="9"/>
  <c r="H28" i="9" s="1"/>
  <c r="H29" i="9" s="1"/>
  <c r="D29" i="9"/>
  <c r="H25" i="9" l="1"/>
  <c r="J25" i="9" s="1"/>
  <c r="H22" i="9"/>
  <c r="J22" i="9" s="1"/>
  <c r="I23" i="9" s="1"/>
  <c r="F23" i="9"/>
  <c r="F26" i="9"/>
  <c r="CV111" i="7"/>
  <c r="J28" i="9"/>
  <c r="J29" i="9" s="1"/>
  <c r="F29" i="9"/>
  <c r="E29" i="9"/>
  <c r="G29" i="9"/>
  <c r="G23" i="9"/>
  <c r="J23" i="9"/>
  <c r="L22" i="9"/>
  <c r="H23" i="9" l="1"/>
  <c r="G26" i="9"/>
  <c r="H26" i="9"/>
  <c r="L28" i="9"/>
  <c r="N28" i="9" s="1"/>
  <c r="N29" i="9" s="1"/>
  <c r="I29" i="9"/>
  <c r="L23" i="9"/>
  <c r="K23" i="9"/>
  <c r="N22" i="9"/>
  <c r="I26" i="9"/>
  <c r="J26" i="9"/>
  <c r="L25" i="9"/>
  <c r="M29" i="9" l="1"/>
  <c r="P28" i="9"/>
  <c r="R28" i="9" s="1"/>
  <c r="L29" i="9"/>
  <c r="K29" i="9"/>
  <c r="N23" i="9"/>
  <c r="M23" i="9"/>
  <c r="P22" i="9"/>
  <c r="L26" i="9"/>
  <c r="K26" i="9"/>
  <c r="N25" i="9"/>
  <c r="P29" i="9" l="1"/>
  <c r="O29" i="9"/>
  <c r="R22" i="9"/>
  <c r="P23" i="9"/>
  <c r="O23" i="9"/>
  <c r="P25" i="9"/>
  <c r="M26" i="9"/>
  <c r="N26" i="9"/>
  <c r="Q29" i="9"/>
  <c r="R29" i="9"/>
  <c r="T28" i="9"/>
  <c r="O26" i="9" l="1"/>
  <c r="P26" i="9"/>
  <c r="R25" i="9"/>
  <c r="T29" i="9"/>
  <c r="V28" i="9"/>
  <c r="S29" i="9"/>
  <c r="Q23" i="9"/>
  <c r="T22" i="9"/>
  <c r="R23" i="9"/>
  <c r="T23" i="9" l="1"/>
  <c r="V22" i="9"/>
  <c r="S23" i="9"/>
  <c r="R26" i="9"/>
  <c r="Q26" i="9"/>
  <c r="T25" i="9"/>
  <c r="U29" i="9"/>
  <c r="V29" i="9"/>
  <c r="X28" i="9"/>
  <c r="T26" i="9" l="1"/>
  <c r="S26" i="9"/>
  <c r="V25" i="9"/>
  <c r="W29" i="9"/>
  <c r="X29" i="9"/>
  <c r="Z28" i="9"/>
  <c r="V23" i="9"/>
  <c r="U23" i="9"/>
  <c r="X22" i="9"/>
  <c r="U26" i="9" l="1"/>
  <c r="X25" i="9"/>
  <c r="V26" i="9"/>
  <c r="Y29" i="9"/>
  <c r="Z29" i="9"/>
  <c r="AA28" i="9"/>
  <c r="AA29" i="9" s="1"/>
  <c r="X23" i="9"/>
  <c r="Z22" i="9"/>
  <c r="AA22" i="9" s="1"/>
  <c r="AA23" i="9" s="1"/>
  <c r="W23" i="9"/>
  <c r="X26" i="9" l="1"/>
  <c r="Z25" i="9"/>
  <c r="W26" i="9"/>
  <c r="Z23" i="9"/>
  <c r="Y23" i="9"/>
  <c r="Y26" i="9" l="1"/>
  <c r="Z26" i="9"/>
  <c r="AA25" i="9"/>
  <c r="AA26" i="9" s="1"/>
  <c r="C43" i="9" l="1"/>
  <c r="M262" i="8" l="1"/>
  <c r="L262" i="8"/>
  <c r="K262" i="8"/>
  <c r="C262" i="8"/>
  <c r="J274" i="8" s="1"/>
  <c r="C313" i="7"/>
  <c r="O313" i="7"/>
  <c r="CU104" i="7"/>
  <c r="CU102" i="7"/>
  <c r="CU97" i="7"/>
  <c r="CU95" i="7"/>
  <c r="CU92" i="7"/>
  <c r="CU88" i="7"/>
  <c r="CU84" i="7"/>
  <c r="CU77" i="7"/>
  <c r="K261" i="8"/>
  <c r="L261" i="8"/>
  <c r="M261" i="8"/>
  <c r="C261" i="8"/>
  <c r="J273" i="8" s="1"/>
  <c r="C312" i="7"/>
  <c r="CT104" i="7"/>
  <c r="CT102" i="7"/>
  <c r="CT97" i="7"/>
  <c r="CT95" i="7"/>
  <c r="CT92" i="7"/>
  <c r="CT88" i="7"/>
  <c r="CT84" i="7"/>
  <c r="CT77" i="7"/>
  <c r="CS77" i="7"/>
  <c r="O312" i="7"/>
  <c r="CT105" i="7" l="1"/>
  <c r="CT108" i="7"/>
  <c r="CU109" i="7"/>
  <c r="CT110" i="7"/>
  <c r="CU108" i="7"/>
  <c r="CU110" i="7"/>
  <c r="CU105" i="7"/>
  <c r="CT109" i="7"/>
  <c r="K260" i="8"/>
  <c r="L260" i="8"/>
  <c r="M260" i="8"/>
  <c r="C260" i="8"/>
  <c r="J272" i="8" s="1"/>
  <c r="C311" i="7"/>
  <c r="CS95" i="7"/>
  <c r="CS104" i="7"/>
  <c r="CS97" i="7"/>
  <c r="CS92" i="7"/>
  <c r="CS88" i="7"/>
  <c r="CS84" i="7"/>
  <c r="CS102" i="7"/>
  <c r="O311" i="7"/>
  <c r="CU111" i="7" l="1"/>
  <c r="CT111" i="7"/>
  <c r="CS108" i="7"/>
  <c r="CS110" i="7"/>
  <c r="CS109" i="7"/>
  <c r="CS105" i="7"/>
  <c r="K259" i="8"/>
  <c r="L259" i="8"/>
  <c r="M259" i="8"/>
  <c r="C259" i="8"/>
  <c r="J271" i="8" s="1"/>
  <c r="C310" i="7"/>
  <c r="O310" i="7"/>
  <c r="CS111" i="7" l="1"/>
  <c r="K258" i="8"/>
  <c r="L258" i="8"/>
  <c r="M258" i="8"/>
  <c r="C258" i="8"/>
  <c r="J270" i="8" s="1"/>
  <c r="O309" i="7"/>
  <c r="C309" i="7"/>
  <c r="K257" i="8" l="1"/>
  <c r="L257" i="8"/>
  <c r="M257" i="8"/>
  <c r="C257" i="8"/>
  <c r="J269" i="8" s="1"/>
  <c r="CN117" i="7"/>
  <c r="CN119" i="7"/>
  <c r="CN127" i="7" l="1"/>
  <c r="CN121" i="7"/>
  <c r="O308" i="7"/>
  <c r="CQ104" i="7"/>
  <c r="CR104" i="7"/>
  <c r="CQ102" i="7"/>
  <c r="CR102" i="7"/>
  <c r="CQ97" i="7"/>
  <c r="CR97" i="7"/>
  <c r="CQ95" i="7"/>
  <c r="CR95" i="7"/>
  <c r="CQ92" i="7"/>
  <c r="CR92" i="7"/>
  <c r="CQ88" i="7"/>
  <c r="CR88" i="7"/>
  <c r="CQ84" i="7"/>
  <c r="CR84" i="7"/>
  <c r="CQ77" i="7"/>
  <c r="CR77" i="7"/>
  <c r="CR110" i="7" l="1"/>
  <c r="CQ110" i="7"/>
  <c r="CR108" i="7"/>
  <c r="CR105" i="7"/>
  <c r="CQ108" i="7"/>
  <c r="CQ105" i="7"/>
  <c r="CR109" i="7"/>
  <c r="CQ109" i="7"/>
  <c r="CN129" i="7"/>
  <c r="CN131" i="7"/>
  <c r="CN141" i="7" s="1"/>
  <c r="CN151" i="7" s="1"/>
  <c r="CR111" i="7" l="1"/>
  <c r="CQ111" i="7"/>
  <c r="CN139" i="7"/>
  <c r="CN149" i="7" s="1"/>
  <c r="CN159" i="7" s="1"/>
  <c r="CN137" i="7"/>
  <c r="K256" i="8"/>
  <c r="L256" i="8"/>
  <c r="M256" i="8"/>
  <c r="C256" i="8"/>
  <c r="J268" i="8" s="1"/>
  <c r="O307" i="7"/>
  <c r="N65" i="3"/>
  <c r="O65" i="3" s="1"/>
  <c r="O66" i="3" s="1"/>
  <c r="CN147" i="7" l="1"/>
  <c r="CN157" i="7" s="1"/>
  <c r="CN167" i="7" s="1"/>
  <c r="CN161" i="7" l="1"/>
  <c r="CN171" i="7" l="1"/>
  <c r="CN181" i="7" s="1"/>
  <c r="CN191" i="7" s="1"/>
  <c r="CN169" i="7"/>
  <c r="CN179" i="7" l="1"/>
  <c r="CN189" i="7" s="1"/>
  <c r="CN199" i="7" s="1"/>
  <c r="CN177" i="7"/>
  <c r="CN187" i="7" l="1"/>
  <c r="CN197" i="7" s="1"/>
  <c r="CN207" i="7" s="1"/>
  <c r="CN201" i="7" l="1"/>
  <c r="K306" i="7"/>
  <c r="CN211" i="7" l="1"/>
  <c r="CN209" i="7"/>
  <c r="O306" i="7"/>
  <c r="CN219" i="7" l="1"/>
  <c r="CN217" i="7"/>
  <c r="CP104" i="7"/>
  <c r="K308" i="7" s="1"/>
  <c r="CP102" i="7"/>
  <c r="CP97" i="7"/>
  <c r="I308" i="7" s="1"/>
  <c r="CP95" i="7"/>
  <c r="H308" i="7" s="1"/>
  <c r="CP92" i="7"/>
  <c r="CP88" i="7"/>
  <c r="F308" i="7" s="1"/>
  <c r="CP84" i="7"/>
  <c r="E308" i="7" s="1"/>
  <c r="CP77" i="7"/>
  <c r="C255" i="8"/>
  <c r="J267" i="8" s="1"/>
  <c r="CP109" i="7" l="1"/>
  <c r="G308" i="7"/>
  <c r="CP110" i="7"/>
  <c r="J308" i="7"/>
  <c r="CP108" i="7"/>
  <c r="CP105" i="7"/>
  <c r="D308" i="7"/>
  <c r="K255" i="8"/>
  <c r="L255" i="8"/>
  <c r="M255" i="8"/>
  <c r="CP111" i="7" l="1"/>
  <c r="C308" i="7"/>
  <c r="O305" i="7"/>
  <c r="C305" i="7"/>
  <c r="CM104" i="7"/>
  <c r="CM97" i="7"/>
  <c r="CN104" i="7"/>
  <c r="CN114" i="7" s="1"/>
  <c r="CO104" i="7"/>
  <c r="K307" i="7" s="1"/>
  <c r="CN102" i="7"/>
  <c r="CO102" i="7"/>
  <c r="CN97" i="7"/>
  <c r="I306" i="7" s="1"/>
  <c r="CO97" i="7"/>
  <c r="I307" i="7" s="1"/>
  <c r="CN95" i="7"/>
  <c r="H306" i="7" s="1"/>
  <c r="CO95" i="7"/>
  <c r="H307" i="7" s="1"/>
  <c r="CN92" i="7"/>
  <c r="CO92" i="7"/>
  <c r="CN88" i="7"/>
  <c r="F306" i="7" s="1"/>
  <c r="CO88" i="7"/>
  <c r="F307" i="7" s="1"/>
  <c r="CN84" i="7"/>
  <c r="E306" i="7" s="1"/>
  <c r="CO84" i="7"/>
  <c r="E307" i="7" s="1"/>
  <c r="CN77" i="7"/>
  <c r="CO77" i="7"/>
  <c r="G307" i="7" l="1"/>
  <c r="CO109" i="7"/>
  <c r="CO108" i="7"/>
  <c r="J306" i="7"/>
  <c r="CN110" i="7"/>
  <c r="G306" i="7"/>
  <c r="CN109" i="7"/>
  <c r="CN108" i="7"/>
  <c r="CO110" i="7"/>
  <c r="J307" i="7"/>
  <c r="D306" i="7"/>
  <c r="CN105" i="7"/>
  <c r="D307" i="7"/>
  <c r="CO105" i="7"/>
  <c r="CM102" i="7"/>
  <c r="CM95" i="7"/>
  <c r="CM92" i="7"/>
  <c r="CM88" i="7"/>
  <c r="CM84" i="7"/>
  <c r="CM77" i="7"/>
  <c r="CM108" i="7" s="1"/>
  <c r="C254" i="8"/>
  <c r="M254" i="8"/>
  <c r="L254" i="8"/>
  <c r="K254" i="8"/>
  <c r="C307" i="7" l="1"/>
  <c r="J266" i="8"/>
  <c r="CO111" i="7"/>
  <c r="CM109" i="7"/>
  <c r="CN113" i="7"/>
  <c r="CN115" i="7"/>
  <c r="CN125" i="7" s="1"/>
  <c r="CN135" i="7" s="1"/>
  <c r="CN145" i="7" s="1"/>
  <c r="CN155" i="7" s="1"/>
  <c r="CN165" i="7" s="1"/>
  <c r="CN175" i="7" s="1"/>
  <c r="CN185" i="7" s="1"/>
  <c r="CN195" i="7" s="1"/>
  <c r="CN205" i="7" s="1"/>
  <c r="CN215" i="7" s="1"/>
  <c r="CM105" i="7"/>
  <c r="CM110" i="7"/>
  <c r="C306" i="7"/>
  <c r="CN111" i="7"/>
  <c r="CN116" i="7"/>
  <c r="CN118" i="7"/>
  <c r="CM111" i="7" l="1"/>
  <c r="CN126" i="7"/>
  <c r="CN124" i="7"/>
  <c r="CN123" i="7"/>
  <c r="CN133" i="7" s="1"/>
  <c r="CN143" i="7" s="1"/>
  <c r="CN153" i="7" s="1"/>
  <c r="CN163" i="7" s="1"/>
  <c r="CN173" i="7" s="1"/>
  <c r="CN183" i="7" s="1"/>
  <c r="CN193" i="7" s="1"/>
  <c r="CN203" i="7" s="1"/>
  <c r="CN213" i="7" s="1"/>
  <c r="AA4" i="10"/>
  <c r="CN134" i="7" l="1"/>
  <c r="AA6" i="10"/>
  <c r="Y8" i="10"/>
  <c r="W8" i="10"/>
  <c r="U8" i="10"/>
  <c r="S8" i="10"/>
  <c r="Q8" i="10"/>
  <c r="O8" i="10"/>
  <c r="M8" i="10"/>
  <c r="K8" i="10"/>
  <c r="I8" i="10"/>
  <c r="G8" i="10"/>
  <c r="C8" i="10"/>
  <c r="S7" i="10"/>
  <c r="Q7" i="10"/>
  <c r="O7" i="10"/>
  <c r="M7" i="10"/>
  <c r="K7" i="10"/>
  <c r="I7" i="10"/>
  <c r="G7" i="10"/>
  <c r="C241" i="8" l="1"/>
  <c r="C242" i="8"/>
  <c r="J254" i="8" s="1"/>
  <c r="C243" i="8"/>
  <c r="J255" i="8" s="1"/>
  <c r="C244" i="8"/>
  <c r="J256" i="8" s="1"/>
  <c r="CL104" i="7" l="1"/>
  <c r="CL97" i="7"/>
  <c r="CL88" i="7"/>
  <c r="CL95" i="7" l="1"/>
  <c r="CL77" i="7"/>
  <c r="CL105" i="7" s="1"/>
  <c r="CL102" i="7"/>
  <c r="CL84" i="7"/>
  <c r="CL92" i="7"/>
  <c r="E253" i="8" l="1"/>
  <c r="L265" i="8" s="1"/>
  <c r="CL109" i="7"/>
  <c r="CL108" i="7"/>
  <c r="F253" i="8"/>
  <c r="CL110" i="7"/>
  <c r="D253" i="8"/>
  <c r="C304" i="7"/>
  <c r="O304" i="7"/>
  <c r="L253" i="8" l="1"/>
  <c r="K253" i="8"/>
  <c r="K265" i="8"/>
  <c r="M253" i="8"/>
  <c r="M265" i="8"/>
  <c r="C253" i="8"/>
  <c r="CL111" i="7"/>
  <c r="J253" i="8" l="1"/>
  <c r="J265" i="8"/>
  <c r="C193" i="8"/>
  <c r="C192" i="8"/>
  <c r="C191" i="8"/>
  <c r="C190" i="8"/>
  <c r="C189" i="8"/>
  <c r="C188" i="8"/>
  <c r="C187" i="8"/>
  <c r="C186" i="8"/>
  <c r="C185" i="8"/>
  <c r="C184" i="8"/>
  <c r="C183" i="8"/>
  <c r="C182" i="8"/>
  <c r="C181" i="8"/>
  <c r="C180" i="8"/>
  <c r="C179" i="8"/>
  <c r="C178" i="8"/>
  <c r="C177" i="8"/>
  <c r="C176" i="8"/>
  <c r="C175" i="8"/>
  <c r="C174" i="8"/>
  <c r="C170" i="8"/>
  <c r="C169" i="8"/>
  <c r="C249" i="8"/>
  <c r="J261" i="8" s="1"/>
  <c r="C248" i="8"/>
  <c r="J260" i="8" s="1"/>
  <c r="C246" i="8"/>
  <c r="J258" i="8" s="1"/>
  <c r="C245" i="8"/>
  <c r="J257" i="8" s="1"/>
  <c r="C197" i="8"/>
  <c r="C196" i="8"/>
  <c r="C195" i="8"/>
  <c r="C194" i="8"/>
  <c r="C212" i="8" l="1"/>
  <c r="C220" i="8"/>
  <c r="C202" i="8"/>
  <c r="C210" i="8"/>
  <c r="C218" i="8"/>
  <c r="C250" i="8"/>
  <c r="J262" i="8" s="1"/>
  <c r="C216" i="8"/>
  <c r="C247" i="8"/>
  <c r="J259" i="8" s="1"/>
  <c r="C251" i="8"/>
  <c r="J263" i="8" s="1"/>
  <c r="C199" i="8"/>
  <c r="C215" i="8"/>
  <c r="C204" i="8"/>
  <c r="C198" i="8"/>
  <c r="C219" i="8"/>
  <c r="C200" i="8"/>
  <c r="C208" i="8"/>
  <c r="C203" i="8"/>
  <c r="C201" i="8"/>
  <c r="C214" i="8"/>
  <c r="C206" i="8"/>
  <c r="C217" i="8"/>
  <c r="C213" i="8"/>
  <c r="C211" i="8"/>
  <c r="C209" i="8"/>
  <c r="C207" i="8"/>
  <c r="C205" i="8"/>
  <c r="C221" i="8"/>
  <c r="C303" i="7" l="1"/>
  <c r="O303" i="7"/>
  <c r="CK104" i="7"/>
  <c r="CK97" i="7"/>
  <c r="CK88" i="7"/>
  <c r="CK84" i="7" l="1"/>
  <c r="CK77" i="7"/>
  <c r="CK102" i="7"/>
  <c r="F252" i="8" s="1"/>
  <c r="M264" i="8" s="1"/>
  <c r="CK92" i="7"/>
  <c r="CK95" i="7"/>
  <c r="AH36" i="1"/>
  <c r="D252" i="8" l="1"/>
  <c r="K264" i="8" s="1"/>
  <c r="F65" i="3"/>
  <c r="E252" i="8"/>
  <c r="L264" i="8" s="1"/>
  <c r="CK105" i="7"/>
  <c r="C252" i="8" l="1"/>
  <c r="J264" i="8" s="1"/>
  <c r="O302" i="7"/>
  <c r="C302" i="7"/>
  <c r="CJ104" i="7"/>
  <c r="CJ97" i="7"/>
  <c r="CJ102" i="7" l="1"/>
  <c r="CJ95" i="7"/>
  <c r="CJ92" i="7"/>
  <c r="CJ88" i="7"/>
  <c r="CJ84" i="7"/>
  <c r="CJ77" i="7"/>
  <c r="M251" i="8" l="1"/>
  <c r="CJ105" i="7"/>
  <c r="L251" i="8"/>
  <c r="K251" i="8"/>
  <c r="AA63" i="9"/>
  <c r="J251" i="8" l="1"/>
  <c r="C301" i="7" l="1"/>
  <c r="O301" i="7"/>
  <c r="CI104" i="7"/>
  <c r="CI97" i="7"/>
  <c r="CI102" i="7" l="1"/>
  <c r="M250" i="8" s="1"/>
  <c r="CI95" i="7"/>
  <c r="CI92" i="7"/>
  <c r="CI88" i="7"/>
  <c r="CI84" i="7"/>
  <c r="CI77" i="7"/>
  <c r="O300" i="7"/>
  <c r="C300" i="7"/>
  <c r="CH104" i="7"/>
  <c r="CH97" i="7"/>
  <c r="L250" i="8" l="1"/>
  <c r="CI105" i="7"/>
  <c r="K250" i="8"/>
  <c r="CH102" i="7"/>
  <c r="M249" i="8" s="1"/>
  <c r="CH95" i="7"/>
  <c r="CH92" i="7"/>
  <c r="CH84" i="7"/>
  <c r="CH77" i="7"/>
  <c r="O299" i="7"/>
  <c r="C299" i="7"/>
  <c r="K249" i="8" l="1"/>
  <c r="J250" i="8"/>
  <c r="CG104" i="7"/>
  <c r="CG102" i="7"/>
  <c r="M248" i="8" s="1"/>
  <c r="CG97" i="7"/>
  <c r="CG95" i="7"/>
  <c r="CG92" i="7"/>
  <c r="CG88" i="7"/>
  <c r="CG84" i="7"/>
  <c r="CG77" i="7"/>
  <c r="K248" i="8" l="1"/>
  <c r="L248" i="8"/>
  <c r="CG105" i="7"/>
  <c r="J248" i="8" l="1"/>
  <c r="O298" i="7"/>
  <c r="C298" i="7"/>
  <c r="CF104" i="7"/>
  <c r="CF97" i="7"/>
  <c r="CF92" i="7"/>
  <c r="CF77" i="7" l="1"/>
  <c r="K247" i="8"/>
  <c r="CF95" i="7"/>
  <c r="CF88" i="7"/>
  <c r="CF102" i="7"/>
  <c r="M247" i="8" s="1"/>
  <c r="CF84" i="7"/>
  <c r="L247" i="8" s="1"/>
  <c r="CF105" i="7" l="1"/>
  <c r="J247" i="8"/>
  <c r="C297" i="7" l="1"/>
  <c r="O297" i="7"/>
  <c r="CE104" i="7"/>
  <c r="CE97" i="7"/>
  <c r="CE102" i="7" l="1"/>
  <c r="M246" i="8" s="1"/>
  <c r="CE95" i="7"/>
  <c r="CE92" i="7"/>
  <c r="CE88" i="7"/>
  <c r="CE84" i="7"/>
  <c r="CE77" i="7"/>
  <c r="L246" i="8" l="1"/>
  <c r="CE105" i="7"/>
  <c r="K246" i="8"/>
  <c r="CD104" i="7"/>
  <c r="CD97" i="7"/>
  <c r="J246" i="8" l="1"/>
  <c r="CD77" i="7"/>
  <c r="CD95" i="7"/>
  <c r="CD84" i="7"/>
  <c r="CD88" i="7"/>
  <c r="CD92" i="7"/>
  <c r="K245" i="8" s="1"/>
  <c r="CD102" i="7"/>
  <c r="M245" i="8" s="1"/>
  <c r="L245" i="8"/>
  <c r="C296" i="7"/>
  <c r="CD105" i="7" l="1"/>
  <c r="J245" i="8"/>
  <c r="O296" i="7" l="1"/>
  <c r="C295" i="7" l="1"/>
  <c r="CC104" i="7"/>
  <c r="CC97" i="7"/>
  <c r="O295" i="7"/>
  <c r="CC102" i="7" l="1"/>
  <c r="M244" i="8" s="1"/>
  <c r="CC95" i="7"/>
  <c r="CC92" i="7"/>
  <c r="CC88" i="7"/>
  <c r="CC84" i="7"/>
  <c r="CC77" i="7"/>
  <c r="CC105" i="7" l="1"/>
  <c r="L244" i="8"/>
  <c r="K244" i="8"/>
  <c r="J244" i="8" l="1"/>
  <c r="C294" i="7"/>
  <c r="CB95" i="7" l="1"/>
  <c r="CB104" i="7"/>
  <c r="CB102" i="7"/>
  <c r="M243" i="8" s="1"/>
  <c r="CB97" i="7"/>
  <c r="CB92" i="7" l="1"/>
  <c r="CB88" i="7"/>
  <c r="CB84" i="7"/>
  <c r="CB77" i="7"/>
  <c r="L243" i="8" s="1"/>
  <c r="CB105" i="7" l="1"/>
  <c r="K243" i="8"/>
  <c r="J243" i="8"/>
  <c r="K100" i="9" l="1"/>
  <c r="O294" i="7" l="1"/>
  <c r="CA104" i="7" l="1"/>
  <c r="CA97" i="7"/>
  <c r="O293" i="7"/>
  <c r="C293" i="7"/>
  <c r="O281" i="7"/>
  <c r="O282" i="7"/>
  <c r="O283" i="7"/>
  <c r="O284" i="7"/>
  <c r="O285" i="7"/>
  <c r="O286" i="7"/>
  <c r="O287" i="7"/>
  <c r="O288" i="7"/>
  <c r="O289" i="7"/>
  <c r="O290" i="7"/>
  <c r="C281" i="7"/>
  <c r="C282" i="7"/>
  <c r="C283" i="7"/>
  <c r="C284" i="7"/>
  <c r="C285" i="7"/>
  <c r="C286" i="7"/>
  <c r="C287" i="7"/>
  <c r="C288" i="7"/>
  <c r="C289" i="7"/>
  <c r="C290" i="7"/>
  <c r="CA102" i="7" l="1"/>
  <c r="M242" i="8" s="1"/>
  <c r="CA95" i="7"/>
  <c r="CA92" i="7"/>
  <c r="CA88" i="7"/>
  <c r="CA84" i="7"/>
  <c r="CA77" i="7"/>
  <c r="CA105" i="7" l="1"/>
  <c r="L242" i="8"/>
  <c r="K242" i="8"/>
  <c r="J242" i="8" l="1"/>
  <c r="O292" i="7" l="1"/>
  <c r="C292" i="7"/>
  <c r="BZ104" i="7"/>
  <c r="BZ97" i="7"/>
  <c r="BZ102" i="7" l="1"/>
  <c r="M241" i="8" s="1"/>
  <c r="BZ95" i="7"/>
  <c r="BZ92" i="7"/>
  <c r="BZ88" i="7"/>
  <c r="BZ77" i="7"/>
  <c r="BZ84" i="7"/>
  <c r="Y16" i="10"/>
  <c r="K241" i="8" l="1"/>
  <c r="BZ105" i="7"/>
  <c r="L241" i="8"/>
  <c r="M23" i="8"/>
  <c r="J241" i="8" l="1"/>
  <c r="O291" i="7"/>
  <c r="C291" i="7"/>
  <c r="BX104" i="7"/>
  <c r="BW104" i="7"/>
  <c r="BV104" i="7"/>
  <c r="BU104" i="7"/>
  <c r="BT104" i="7"/>
  <c r="BS104" i="7"/>
  <c r="BR104" i="7"/>
  <c r="BQ104" i="7"/>
  <c r="BP104" i="7"/>
  <c r="BO104" i="7"/>
  <c r="BN104" i="7"/>
  <c r="BM104" i="7"/>
  <c r="BL104" i="7"/>
  <c r="BK104" i="7"/>
  <c r="BJ104" i="7"/>
  <c r="BI104" i="7"/>
  <c r="BH104" i="7"/>
  <c r="BG104" i="7"/>
  <c r="BF104" i="7"/>
  <c r="BE104" i="7"/>
  <c r="BD104" i="7"/>
  <c r="BC104" i="7"/>
  <c r="BB104" i="7"/>
  <c r="BA104" i="7"/>
  <c r="AZ104" i="7"/>
  <c r="AY104" i="7"/>
  <c r="AX104" i="7"/>
  <c r="AW104" i="7"/>
  <c r="AV104" i="7"/>
  <c r="AU104" i="7"/>
  <c r="AT104" i="7"/>
  <c r="AS104" i="7"/>
  <c r="AR104" i="7"/>
  <c r="AQ104" i="7"/>
  <c r="AP104" i="7"/>
  <c r="AO104" i="7"/>
  <c r="AN104" i="7"/>
  <c r="AM104" i="7"/>
  <c r="AL104" i="7"/>
  <c r="AK104" i="7"/>
  <c r="AJ104" i="7"/>
  <c r="AI104" i="7"/>
  <c r="AH104" i="7"/>
  <c r="AG104" i="7"/>
  <c r="AF104" i="7"/>
  <c r="AE104" i="7"/>
  <c r="AD104" i="7"/>
  <c r="AC104" i="7"/>
  <c r="AB104" i="7"/>
  <c r="AA104" i="7"/>
  <c r="Z104" i="7"/>
  <c r="Y104" i="7"/>
  <c r="X104" i="7"/>
  <c r="W104" i="7"/>
  <c r="V104" i="7"/>
  <c r="U104" i="7"/>
  <c r="T104" i="7"/>
  <c r="S104" i="7"/>
  <c r="R104" i="7"/>
  <c r="Q104" i="7"/>
  <c r="P104" i="7"/>
  <c r="O104" i="7"/>
  <c r="N104" i="7"/>
  <c r="M104" i="7"/>
  <c r="L104" i="7"/>
  <c r="K104" i="7"/>
  <c r="J104" i="7"/>
  <c r="I104" i="7"/>
  <c r="H104" i="7"/>
  <c r="G104" i="7"/>
  <c r="F104" i="7"/>
  <c r="E104" i="7"/>
  <c r="D104" i="7"/>
  <c r="BX97" i="7"/>
  <c r="BW97" i="7"/>
  <c r="BV97" i="7"/>
  <c r="BU97" i="7"/>
  <c r="BT97" i="7"/>
  <c r="BS97" i="7"/>
  <c r="BR97" i="7"/>
  <c r="BQ97" i="7"/>
  <c r="BP97" i="7"/>
  <c r="BO97" i="7"/>
  <c r="BN97" i="7"/>
  <c r="BM97" i="7"/>
  <c r="BL97" i="7"/>
  <c r="BK97" i="7"/>
  <c r="BJ97" i="7"/>
  <c r="BI97" i="7"/>
  <c r="BH97" i="7"/>
  <c r="BG97" i="7"/>
  <c r="BF97" i="7"/>
  <c r="BE97" i="7"/>
  <c r="BD97" i="7"/>
  <c r="BC97" i="7"/>
  <c r="BB97" i="7"/>
  <c r="BA97" i="7"/>
  <c r="AZ97" i="7"/>
  <c r="AY97" i="7"/>
  <c r="AX97" i="7"/>
  <c r="AW97" i="7"/>
  <c r="AV97" i="7"/>
  <c r="AU97" i="7"/>
  <c r="AT97" i="7"/>
  <c r="AS97" i="7"/>
  <c r="AR97" i="7"/>
  <c r="AQ97" i="7"/>
  <c r="AP97" i="7"/>
  <c r="AO97" i="7"/>
  <c r="AN97" i="7"/>
  <c r="AM97" i="7"/>
  <c r="AL97" i="7"/>
  <c r="AK97" i="7"/>
  <c r="AJ97" i="7"/>
  <c r="AI97" i="7"/>
  <c r="AH97" i="7"/>
  <c r="AG97" i="7"/>
  <c r="AF97" i="7"/>
  <c r="AE97" i="7"/>
  <c r="AD97" i="7"/>
  <c r="AC97" i="7"/>
  <c r="AB97" i="7"/>
  <c r="AA97" i="7"/>
  <c r="Z97" i="7"/>
  <c r="Y97" i="7"/>
  <c r="X97" i="7"/>
  <c r="W97" i="7"/>
  <c r="V97" i="7"/>
  <c r="U97" i="7"/>
  <c r="T97" i="7"/>
  <c r="S97" i="7"/>
  <c r="R97" i="7"/>
  <c r="Q97" i="7"/>
  <c r="P97" i="7"/>
  <c r="O97" i="7"/>
  <c r="N97" i="7"/>
  <c r="M97" i="7"/>
  <c r="L97" i="7"/>
  <c r="K97" i="7"/>
  <c r="J97" i="7"/>
  <c r="I97" i="7"/>
  <c r="H97" i="7"/>
  <c r="G97" i="7"/>
  <c r="F97" i="7"/>
  <c r="E97" i="7"/>
  <c r="D97" i="7"/>
  <c r="BY104" i="7"/>
  <c r="BY97" i="7"/>
  <c r="BY88" i="7" l="1"/>
  <c r="BY77" i="7"/>
  <c r="BY102" i="7"/>
  <c r="BY84" i="7"/>
  <c r="BY92" i="7"/>
  <c r="BY95" i="7"/>
  <c r="M239" i="8"/>
  <c r="L239" i="8"/>
  <c r="K239" i="8"/>
  <c r="J239" i="8"/>
  <c r="K240" i="8" l="1"/>
  <c r="K252" i="8"/>
  <c r="M240" i="8"/>
  <c r="M252" i="8"/>
  <c r="BY105" i="7"/>
  <c r="L252" i="8"/>
  <c r="BX102" i="7"/>
  <c r="BX95" i="7"/>
  <c r="BX92" i="7"/>
  <c r="BX88" i="7"/>
  <c r="BX84" i="7"/>
  <c r="BX77" i="7"/>
  <c r="L240" i="8" l="1"/>
  <c r="BX105" i="7"/>
  <c r="J240" i="8" l="1"/>
  <c r="J252" i="8"/>
  <c r="AB3" i="3"/>
  <c r="AA96" i="9"/>
  <c r="AA93" i="9"/>
  <c r="AA90" i="9"/>
  <c r="AA87" i="9"/>
  <c r="AA81" i="9"/>
  <c r="AA78" i="9"/>
  <c r="AA75" i="9"/>
  <c r="AA72" i="9"/>
  <c r="AA69" i="9"/>
  <c r="AA66" i="9"/>
  <c r="AA60" i="9"/>
  <c r="AA39" i="9"/>
  <c r="AA36" i="9"/>
  <c r="AA33" i="9"/>
  <c r="AA30" i="9"/>
  <c r="AA18" i="9"/>
  <c r="AA15" i="9"/>
  <c r="AA12" i="9"/>
  <c r="AA9" i="9"/>
  <c r="AA6" i="9"/>
  <c r="M238" i="8" l="1"/>
  <c r="L238" i="8"/>
  <c r="K238" i="8"/>
  <c r="J238" i="8"/>
  <c r="BW88" i="7"/>
  <c r="BW102" i="7"/>
  <c r="BW95" i="7"/>
  <c r="BW92" i="7"/>
  <c r="BW84" i="7"/>
  <c r="BW77" i="7" l="1"/>
  <c r="BW105" i="7" s="1"/>
  <c r="M237" i="8" l="1"/>
  <c r="L237" i="8"/>
  <c r="K237" i="8"/>
  <c r="J237" i="8"/>
  <c r="BV102" i="7"/>
  <c r="BV95" i="7"/>
  <c r="BV92" i="7"/>
  <c r="BV88" i="7"/>
  <c r="BV84" i="7"/>
  <c r="BV77" i="7"/>
  <c r="BV105" i="7" l="1"/>
  <c r="L236" i="8"/>
  <c r="M236" i="8" l="1"/>
  <c r="K236" i="8"/>
  <c r="J236" i="8"/>
  <c r="BU102" i="7"/>
  <c r="BU95" i="7"/>
  <c r="BU92" i="7"/>
  <c r="BU88" i="7"/>
  <c r="BU84" i="7"/>
  <c r="BU77" i="7"/>
  <c r="BU105" i="7" l="1"/>
  <c r="M235" i="8"/>
  <c r="L235" i="8"/>
  <c r="K235" i="8"/>
  <c r="J235" i="8"/>
  <c r="BT102" i="7"/>
  <c r="BT95" i="7"/>
  <c r="BT92" i="7"/>
  <c r="BT88" i="7"/>
  <c r="BT84" i="7"/>
  <c r="BT77" i="7"/>
  <c r="BT105" i="7" l="1"/>
  <c r="M234" i="8" l="1"/>
  <c r="L234" i="8"/>
  <c r="K234" i="8"/>
  <c r="J234" i="8"/>
  <c r="BS102" i="7"/>
  <c r="BS84" i="7"/>
  <c r="BS95" i="7"/>
  <c r="BS92" i="7"/>
  <c r="BS88" i="7"/>
  <c r="BS77" i="7"/>
  <c r="BS105" i="7" l="1"/>
  <c r="BR102" i="7" l="1"/>
  <c r="BR95" i="7"/>
  <c r="BR92" i="7"/>
  <c r="BR88" i="7"/>
  <c r="BR84" i="7"/>
  <c r="BR77" i="7"/>
  <c r="P65" i="3"/>
  <c r="Q65" i="3" s="1"/>
  <c r="BR105" i="7" l="1"/>
  <c r="BQ102" i="7"/>
  <c r="BQ95" i="7"/>
  <c r="BQ92" i="7"/>
  <c r="BQ88" i="7"/>
  <c r="BQ84" i="7"/>
  <c r="BQ77" i="7"/>
  <c r="BQ105" i="7" l="1"/>
  <c r="BP102" i="7"/>
  <c r="BP95" i="7"/>
  <c r="BP92" i="7"/>
  <c r="BP88" i="7"/>
  <c r="BP84" i="7"/>
  <c r="BP77" i="7"/>
  <c r="BP105" i="7" l="1"/>
  <c r="BO102" i="7" l="1"/>
  <c r="BO95" i="7"/>
  <c r="BO92" i="7"/>
  <c r="BO88" i="7"/>
  <c r="BO84" i="7"/>
  <c r="BO77" i="7"/>
  <c r="BO105" i="7" l="1"/>
  <c r="BN102" i="7"/>
  <c r="BN95" i="7" l="1"/>
  <c r="BN92" i="7"/>
  <c r="BN88" i="7"/>
  <c r="BN84" i="7"/>
  <c r="BN77" i="7"/>
  <c r="BM102" i="7"/>
  <c r="BN105" i="7" l="1"/>
  <c r="BM95" i="7"/>
  <c r="BM92" i="7"/>
  <c r="BM88" i="7"/>
  <c r="BM84" i="7"/>
  <c r="BM77" i="7"/>
  <c r="BM105" i="7" l="1"/>
  <c r="Y15" i="10"/>
  <c r="BL102" i="7" l="1"/>
  <c r="BL95" i="7"/>
  <c r="BL92" i="7"/>
  <c r="BL88" i="7"/>
  <c r="BL84" i="7"/>
  <c r="BL77" i="7"/>
  <c r="BL105" i="7" l="1"/>
  <c r="Y26" i="1" l="1"/>
  <c r="S27" i="1" l="1"/>
  <c r="Y25" i="1"/>
  <c r="Y24" i="1"/>
  <c r="Y23" i="1"/>
  <c r="Y22" i="1"/>
  <c r="S26" i="1"/>
  <c r="M27" i="1"/>
  <c r="S25" i="1"/>
  <c r="S24" i="1"/>
  <c r="S23" i="1"/>
  <c r="S22" i="1"/>
  <c r="S21" i="1"/>
  <c r="M26" i="1"/>
  <c r="M25" i="1"/>
  <c r="M24" i="1"/>
  <c r="M23" i="1"/>
  <c r="M22" i="1"/>
  <c r="M21" i="1"/>
  <c r="I272" i="7" l="1"/>
  <c r="K272" i="7"/>
  <c r="O272" i="7"/>
  <c r="O271" i="7"/>
  <c r="K271" i="7" l="1"/>
  <c r="I271" i="7"/>
  <c r="O270" i="7" l="1"/>
  <c r="K270" i="7"/>
  <c r="I270" i="7"/>
  <c r="O269" i="7" l="1"/>
  <c r="K269" i="7"/>
  <c r="I269" i="7"/>
  <c r="BC84" i="7"/>
  <c r="E269" i="7" s="1"/>
  <c r="Y14" i="10" l="1"/>
  <c r="Y13" i="10"/>
  <c r="Y12" i="10"/>
  <c r="Y11" i="10"/>
  <c r="S18" i="10"/>
  <c r="S17" i="10"/>
  <c r="M15" i="10"/>
  <c r="M14" i="10"/>
  <c r="G12" i="10"/>
  <c r="G17" i="10"/>
  <c r="G16" i="10"/>
  <c r="G15" i="10"/>
  <c r="G14" i="10"/>
  <c r="G13" i="10"/>
  <c r="K268" i="7" l="1"/>
  <c r="I268" i="7"/>
  <c r="BB88" i="7"/>
  <c r="F268" i="7" s="1"/>
  <c r="O268" i="7"/>
  <c r="AC19" i="3" l="1"/>
  <c r="AC4" i="3"/>
  <c r="AC3" i="3"/>
  <c r="E19" i="7" l="1"/>
  <c r="Z67" i="3" l="1"/>
  <c r="X67" i="3"/>
  <c r="V67" i="3"/>
  <c r="W67" i="3" s="1"/>
  <c r="T67" i="3"/>
  <c r="U67" i="3" s="1"/>
  <c r="R67" i="3"/>
  <c r="P67" i="3"/>
  <c r="Q67" i="3" s="1"/>
  <c r="N67" i="3"/>
  <c r="O67" i="3" s="1"/>
  <c r="O68" i="3" s="1"/>
  <c r="L67" i="3"/>
  <c r="J67" i="3"/>
  <c r="K67" i="3" s="1"/>
  <c r="H67" i="3"/>
  <c r="I67" i="3" s="1"/>
  <c r="Z65" i="3"/>
  <c r="X65" i="3"/>
  <c r="V65" i="3"/>
  <c r="W65" i="3" s="1"/>
  <c r="T65" i="3"/>
  <c r="R65" i="3"/>
  <c r="L65" i="3"/>
  <c r="M65" i="3" s="1"/>
  <c r="J65" i="3"/>
  <c r="H65" i="3"/>
  <c r="F67" i="3"/>
  <c r="G67" i="3" s="1"/>
  <c r="G68" i="3" s="1"/>
  <c r="Z69" i="3" l="1"/>
  <c r="F69" i="3"/>
  <c r="AA67" i="3"/>
  <c r="AA68" i="3" s="1"/>
  <c r="AA65" i="3"/>
  <c r="AA66" i="3" s="1"/>
  <c r="Y67" i="3"/>
  <c r="Y68" i="3" s="1"/>
  <c r="W68" i="3"/>
  <c r="V69" i="3"/>
  <c r="W66" i="3"/>
  <c r="U68" i="3"/>
  <c r="T69" i="3"/>
  <c r="U65" i="3"/>
  <c r="U66" i="3" s="1"/>
  <c r="R69" i="3"/>
  <c r="S65" i="3"/>
  <c r="S66" i="3" s="1"/>
  <c r="S67" i="3"/>
  <c r="S68" i="3" s="1"/>
  <c r="Q68" i="3"/>
  <c r="Q66" i="3"/>
  <c r="P69" i="3"/>
  <c r="N69" i="3"/>
  <c r="O69" i="3" s="1"/>
  <c r="O70" i="3" s="1"/>
  <c r="M67" i="3"/>
  <c r="M68" i="3" s="1"/>
  <c r="J69" i="3"/>
  <c r="K65" i="3"/>
  <c r="K66" i="3" s="1"/>
  <c r="K68" i="3"/>
  <c r="I68" i="3"/>
  <c r="L69" i="3"/>
  <c r="G65" i="3"/>
  <c r="G66" i="3" s="1"/>
  <c r="H69" i="3"/>
  <c r="X69" i="3"/>
  <c r="M66" i="3"/>
  <c r="I65" i="3"/>
  <c r="Y65" i="3"/>
  <c r="Y66" i="3" s="1"/>
  <c r="Y43" i="9"/>
  <c r="W43" i="9"/>
  <c r="U43" i="9"/>
  <c r="S43" i="9"/>
  <c r="Q43" i="9"/>
  <c r="O43" i="9"/>
  <c r="K43" i="9"/>
  <c r="I43" i="9"/>
  <c r="G43" i="9"/>
  <c r="G69" i="3" l="1"/>
  <c r="G70" i="3" s="1"/>
  <c r="AA69" i="3"/>
  <c r="AA70" i="3" s="1"/>
  <c r="Y69" i="3"/>
  <c r="Y70" i="3" s="1"/>
  <c r="W69" i="3"/>
  <c r="W70" i="3" s="1"/>
  <c r="U69" i="3"/>
  <c r="U70" i="3" s="1"/>
  <c r="S69" i="3"/>
  <c r="S70" i="3" s="1"/>
  <c r="Q69" i="3"/>
  <c r="Q70" i="3" s="1"/>
  <c r="M69" i="3"/>
  <c r="M70" i="3" s="1"/>
  <c r="K69" i="3"/>
  <c r="K70" i="3" s="1"/>
  <c r="I66" i="3"/>
  <c r="I69" i="3"/>
  <c r="I70" i="3" s="1"/>
  <c r="O267" i="7" l="1"/>
  <c r="K267" i="7"/>
  <c r="I267" i="7"/>
  <c r="K266" i="7"/>
  <c r="I266" i="7"/>
  <c r="O266" i="7" l="1"/>
  <c r="BA77" i="7"/>
  <c r="D267" i="7" s="1"/>
  <c r="BK102" i="7"/>
  <c r="BJ102" i="7"/>
  <c r="BI102" i="7"/>
  <c r="BH102" i="7"/>
  <c r="BG102" i="7"/>
  <c r="BF102" i="7"/>
  <c r="J272" i="7" s="1"/>
  <c r="M233" i="8" s="1"/>
  <c r="BE102" i="7"/>
  <c r="J271" i="7" s="1"/>
  <c r="M232" i="8" s="1"/>
  <c r="BD102" i="7"/>
  <c r="J270" i="7" s="1"/>
  <c r="M231" i="8" s="1"/>
  <c r="BC102" i="7"/>
  <c r="J269" i="7" s="1"/>
  <c r="M230" i="8" s="1"/>
  <c r="BB102" i="7"/>
  <c r="J268" i="7" s="1"/>
  <c r="M229" i="8" s="1"/>
  <c r="BA102" i="7"/>
  <c r="J267" i="7" s="1"/>
  <c r="M228" i="8" s="1"/>
  <c r="AZ102" i="7"/>
  <c r="J266" i="7" s="1"/>
  <c r="M227" i="8" s="1"/>
  <c r="BK95" i="7"/>
  <c r="BJ95" i="7"/>
  <c r="BI95" i="7"/>
  <c r="BH95" i="7"/>
  <c r="BG95" i="7"/>
  <c r="BF95" i="7"/>
  <c r="H272" i="7" s="1"/>
  <c r="BE95" i="7"/>
  <c r="H271" i="7" s="1"/>
  <c r="BD95" i="7"/>
  <c r="H270" i="7" s="1"/>
  <c r="BC95" i="7"/>
  <c r="H269" i="7" s="1"/>
  <c r="BB95" i="7"/>
  <c r="H268" i="7" s="1"/>
  <c r="BA95" i="7"/>
  <c r="H267" i="7" s="1"/>
  <c r="AZ95" i="7"/>
  <c r="H266" i="7" s="1"/>
  <c r="BK92" i="7"/>
  <c r="BJ92" i="7"/>
  <c r="BI92" i="7"/>
  <c r="BH92" i="7"/>
  <c r="BG92" i="7"/>
  <c r="BF92" i="7"/>
  <c r="G272" i="7" s="1"/>
  <c r="BE92" i="7"/>
  <c r="G271" i="7" s="1"/>
  <c r="BD92" i="7"/>
  <c r="G270" i="7" s="1"/>
  <c r="BC92" i="7"/>
  <c r="G269" i="7" s="1"/>
  <c r="BB92" i="7"/>
  <c r="G268" i="7" s="1"/>
  <c r="BA92" i="7"/>
  <c r="G267" i="7" s="1"/>
  <c r="AZ92" i="7"/>
  <c r="G266" i="7" s="1"/>
  <c r="BK88" i="7"/>
  <c r="BJ88" i="7"/>
  <c r="BI88" i="7"/>
  <c r="BH88" i="7"/>
  <c r="BG88" i="7"/>
  <c r="BF88" i="7"/>
  <c r="F272" i="7" s="1"/>
  <c r="BE88" i="7"/>
  <c r="F271" i="7" s="1"/>
  <c r="BD88" i="7"/>
  <c r="F270" i="7" s="1"/>
  <c r="BC88" i="7"/>
  <c r="F269" i="7" s="1"/>
  <c r="BA88" i="7"/>
  <c r="F267" i="7" s="1"/>
  <c r="AZ88" i="7"/>
  <c r="F266" i="7" s="1"/>
  <c r="BK84" i="7"/>
  <c r="BJ84" i="7"/>
  <c r="BI84" i="7"/>
  <c r="BH84" i="7"/>
  <c r="BG84" i="7"/>
  <c r="BF84" i="7"/>
  <c r="E272" i="7" s="1"/>
  <c r="BE84" i="7"/>
  <c r="E271" i="7" s="1"/>
  <c r="BD84" i="7"/>
  <c r="E270" i="7" s="1"/>
  <c r="BB84" i="7"/>
  <c r="E268" i="7" s="1"/>
  <c r="BA84" i="7"/>
  <c r="E267" i="7" s="1"/>
  <c r="AZ84" i="7"/>
  <c r="E266" i="7" s="1"/>
  <c r="BK77" i="7"/>
  <c r="BJ77" i="7"/>
  <c r="BI77" i="7"/>
  <c r="BH77" i="7"/>
  <c r="BG77" i="7"/>
  <c r="BF77" i="7"/>
  <c r="D272" i="7" s="1"/>
  <c r="BE77" i="7"/>
  <c r="D271" i="7" s="1"/>
  <c r="BD77" i="7"/>
  <c r="D270" i="7" s="1"/>
  <c r="BC77" i="7"/>
  <c r="D269" i="7" s="1"/>
  <c r="BB77" i="7"/>
  <c r="D268" i="7" s="1"/>
  <c r="AZ77" i="7"/>
  <c r="D266" i="7" s="1"/>
  <c r="K227" i="8" l="1"/>
  <c r="K233" i="8"/>
  <c r="K228" i="8"/>
  <c r="K229" i="8"/>
  <c r="K231" i="8"/>
  <c r="L227" i="8"/>
  <c r="L233" i="8"/>
  <c r="C272" i="7"/>
  <c r="L230" i="8"/>
  <c r="C269" i="7"/>
  <c r="L231" i="8"/>
  <c r="C270" i="7"/>
  <c r="C271" i="7"/>
  <c r="L232" i="8"/>
  <c r="C267" i="7"/>
  <c r="C268" i="7"/>
  <c r="C266" i="7"/>
  <c r="BF105" i="7"/>
  <c r="BE105" i="7"/>
  <c r="BG105" i="7"/>
  <c r="BH105" i="7"/>
  <c r="AZ105" i="7"/>
  <c r="BA105" i="7"/>
  <c r="BI105" i="7"/>
  <c r="BB105" i="7"/>
  <c r="BJ105" i="7"/>
  <c r="BC105" i="7"/>
  <c r="BK105" i="7"/>
  <c r="BD105" i="7"/>
  <c r="J230" i="8" l="1"/>
  <c r="K230" i="8"/>
  <c r="J233" i="8"/>
  <c r="J231" i="8"/>
  <c r="K232" i="8"/>
  <c r="J232" i="8"/>
  <c r="J227" i="8"/>
  <c r="J229" i="8"/>
  <c r="L229" i="8"/>
  <c r="J228" i="8"/>
  <c r="L228" i="8"/>
  <c r="AA51" i="9"/>
  <c r="O265" i="7" l="1"/>
  <c r="K265" i="7"/>
  <c r="I265" i="7"/>
  <c r="O264" i="7"/>
  <c r="K264" i="7"/>
  <c r="I264" i="7"/>
  <c r="O263" i="7" l="1"/>
  <c r="K263" i="7"/>
  <c r="I263" i="7"/>
  <c r="K262" i="7" l="1"/>
  <c r="I262" i="7"/>
  <c r="O262" i="7"/>
  <c r="K261" i="7" l="1"/>
  <c r="I261" i="7"/>
  <c r="O261" i="7"/>
  <c r="K260" i="7" l="1"/>
  <c r="I260" i="7"/>
  <c r="O260" i="7"/>
  <c r="K259" i="7" l="1"/>
  <c r="I259" i="7"/>
  <c r="O259" i="7"/>
  <c r="K258" i="7" l="1"/>
  <c r="I258" i="7"/>
  <c r="O258" i="7"/>
  <c r="K257" i="7" l="1"/>
  <c r="I257" i="7"/>
  <c r="O257" i="7"/>
  <c r="O256" i="7" l="1"/>
  <c r="K256" i="7"/>
  <c r="I256" i="7"/>
  <c r="O255" i="7" l="1"/>
  <c r="K255" i="7"/>
  <c r="I255" i="7"/>
  <c r="O254" i="7" l="1"/>
  <c r="K254" i="7"/>
  <c r="I254" i="7"/>
  <c r="AY102" i="7"/>
  <c r="J265" i="7" s="1"/>
  <c r="M226" i="8" s="1"/>
  <c r="AX102" i="7"/>
  <c r="J264" i="7" s="1"/>
  <c r="M225" i="8" s="1"/>
  <c r="AW102" i="7"/>
  <c r="J263" i="7" s="1"/>
  <c r="M224" i="8" s="1"/>
  <c r="AV102" i="7"/>
  <c r="J262" i="7" s="1"/>
  <c r="M223" i="8" s="1"/>
  <c r="AU102" i="7"/>
  <c r="J261" i="7" s="1"/>
  <c r="M222" i="8" s="1"/>
  <c r="AT102" i="7"/>
  <c r="J260" i="7" s="1"/>
  <c r="AS102" i="7"/>
  <c r="J259" i="7" s="1"/>
  <c r="AR102" i="7"/>
  <c r="J258" i="7" s="1"/>
  <c r="AQ102" i="7"/>
  <c r="J257" i="7" s="1"/>
  <c r="AP102" i="7"/>
  <c r="J256" i="7" s="1"/>
  <c r="AO102" i="7"/>
  <c r="J255" i="7" s="1"/>
  <c r="AN102" i="7"/>
  <c r="J254" i="7" s="1"/>
  <c r="AY95" i="7"/>
  <c r="H265" i="7" s="1"/>
  <c r="AX95" i="7"/>
  <c r="H264" i="7" s="1"/>
  <c r="AW95" i="7"/>
  <c r="H263" i="7" s="1"/>
  <c r="AV95" i="7"/>
  <c r="H262" i="7" s="1"/>
  <c r="AU95" i="7"/>
  <c r="H261" i="7" s="1"/>
  <c r="AT95" i="7"/>
  <c r="H260" i="7" s="1"/>
  <c r="AS95" i="7"/>
  <c r="H259" i="7" s="1"/>
  <c r="AR95" i="7"/>
  <c r="H258" i="7" s="1"/>
  <c r="AQ95" i="7"/>
  <c r="H257" i="7" s="1"/>
  <c r="AP95" i="7"/>
  <c r="H256" i="7" s="1"/>
  <c r="AO95" i="7"/>
  <c r="H255" i="7" s="1"/>
  <c r="AN95" i="7"/>
  <c r="H254" i="7" s="1"/>
  <c r="AY92" i="7"/>
  <c r="G265" i="7" s="1"/>
  <c r="AX92" i="7"/>
  <c r="G264" i="7" s="1"/>
  <c r="AW92" i="7"/>
  <c r="G263" i="7" s="1"/>
  <c r="AV92" i="7"/>
  <c r="G262" i="7" s="1"/>
  <c r="AU92" i="7"/>
  <c r="G261" i="7" s="1"/>
  <c r="K222" i="8" s="1"/>
  <c r="AT92" i="7"/>
  <c r="G260" i="7" s="1"/>
  <c r="AS92" i="7"/>
  <c r="G259" i="7" s="1"/>
  <c r="AR92" i="7"/>
  <c r="G258" i="7" s="1"/>
  <c r="AQ92" i="7"/>
  <c r="G257" i="7" s="1"/>
  <c r="AP92" i="7"/>
  <c r="G256" i="7" s="1"/>
  <c r="AO92" i="7"/>
  <c r="G255" i="7" s="1"/>
  <c r="AN92" i="7"/>
  <c r="G254" i="7" s="1"/>
  <c r="AY88" i="7"/>
  <c r="F265" i="7" s="1"/>
  <c r="AX88" i="7"/>
  <c r="F264" i="7" s="1"/>
  <c r="AW88" i="7"/>
  <c r="F263" i="7" s="1"/>
  <c r="AV88" i="7"/>
  <c r="F262" i="7" s="1"/>
  <c r="AU88" i="7"/>
  <c r="F261" i="7" s="1"/>
  <c r="AT88" i="7"/>
  <c r="F260" i="7" s="1"/>
  <c r="AS88" i="7"/>
  <c r="F259" i="7" s="1"/>
  <c r="AR88" i="7"/>
  <c r="F258" i="7" s="1"/>
  <c r="AQ88" i="7"/>
  <c r="F257" i="7" s="1"/>
  <c r="AP88" i="7"/>
  <c r="F256" i="7" s="1"/>
  <c r="AO88" i="7"/>
  <c r="F255" i="7" s="1"/>
  <c r="AN88" i="7"/>
  <c r="F254" i="7" s="1"/>
  <c r="AY84" i="7"/>
  <c r="E265" i="7" s="1"/>
  <c r="AX84" i="7"/>
  <c r="E264" i="7" s="1"/>
  <c r="AW84" i="7"/>
  <c r="E263" i="7" s="1"/>
  <c r="AV84" i="7"/>
  <c r="E262" i="7" s="1"/>
  <c r="AU84" i="7"/>
  <c r="E261" i="7" s="1"/>
  <c r="AT84" i="7"/>
  <c r="E260" i="7" s="1"/>
  <c r="AS84" i="7"/>
  <c r="E259" i="7" s="1"/>
  <c r="AR84" i="7"/>
  <c r="E258" i="7" s="1"/>
  <c r="AQ84" i="7"/>
  <c r="E257" i="7" s="1"/>
  <c r="AP84" i="7"/>
  <c r="E256" i="7" s="1"/>
  <c r="AO84" i="7"/>
  <c r="E255" i="7" s="1"/>
  <c r="AN84" i="7"/>
  <c r="E254" i="7" s="1"/>
  <c r="AY77" i="7"/>
  <c r="D265" i="7" s="1"/>
  <c r="AX77" i="7"/>
  <c r="D264" i="7" s="1"/>
  <c r="AW77" i="7"/>
  <c r="D263" i="7" s="1"/>
  <c r="AV77" i="7"/>
  <c r="D262" i="7" s="1"/>
  <c r="AU77" i="7"/>
  <c r="D261" i="7" s="1"/>
  <c r="AT77" i="7"/>
  <c r="D260" i="7" s="1"/>
  <c r="AS77" i="7"/>
  <c r="D259" i="7" s="1"/>
  <c r="AR77" i="7"/>
  <c r="D258" i="7" s="1"/>
  <c r="AQ77" i="7"/>
  <c r="D257" i="7" s="1"/>
  <c r="AP77" i="7"/>
  <c r="D256" i="7" s="1"/>
  <c r="AO77" i="7"/>
  <c r="D255" i="7" s="1"/>
  <c r="AN77" i="7"/>
  <c r="D254" i="7" s="1"/>
  <c r="M215" i="8" l="1"/>
  <c r="K224" i="8"/>
  <c r="K204" i="8"/>
  <c r="M209" i="8"/>
  <c r="M221" i="8"/>
  <c r="M208" i="8"/>
  <c r="M220" i="8"/>
  <c r="M207" i="8"/>
  <c r="M219" i="8"/>
  <c r="M206" i="8"/>
  <c r="M218" i="8"/>
  <c r="M204" i="8"/>
  <c r="M216" i="8"/>
  <c r="M205" i="8"/>
  <c r="M217" i="8"/>
  <c r="L226" i="8"/>
  <c r="C265" i="7"/>
  <c r="K226" i="8"/>
  <c r="L225" i="8"/>
  <c r="C264" i="7"/>
  <c r="K225" i="8"/>
  <c r="K223" i="8"/>
  <c r="K217" i="8"/>
  <c r="L223" i="8"/>
  <c r="C262" i="7"/>
  <c r="C263" i="7"/>
  <c r="C257" i="7"/>
  <c r="C258" i="7"/>
  <c r="L222" i="8"/>
  <c r="C261" i="7"/>
  <c r="K218" i="8"/>
  <c r="C260" i="7"/>
  <c r="K219" i="8"/>
  <c r="C259" i="7"/>
  <c r="K220" i="8"/>
  <c r="K221" i="8"/>
  <c r="AW105" i="7"/>
  <c r="AV105" i="7"/>
  <c r="C256" i="7"/>
  <c r="K215" i="8"/>
  <c r="AT105" i="7"/>
  <c r="AU105" i="7"/>
  <c r="C255" i="7"/>
  <c r="AO105" i="7"/>
  <c r="C254" i="7"/>
  <c r="AN105" i="7"/>
  <c r="AX105" i="7"/>
  <c r="AY105" i="7"/>
  <c r="AQ105" i="7"/>
  <c r="AP105" i="7"/>
  <c r="AR105" i="7"/>
  <c r="AS105" i="7"/>
  <c r="AA17" i="1"/>
  <c r="AA16" i="1"/>
  <c r="K216" i="8" l="1"/>
  <c r="M203" i="8"/>
  <c r="J224" i="8"/>
  <c r="L224" i="8"/>
  <c r="L208" i="8"/>
  <c r="L220" i="8"/>
  <c r="L207" i="8"/>
  <c r="L219" i="8"/>
  <c r="L209" i="8"/>
  <c r="L221" i="8"/>
  <c r="L206" i="8"/>
  <c r="L218" i="8"/>
  <c r="K205" i="8"/>
  <c r="L203" i="8"/>
  <c r="L215" i="8"/>
  <c r="L205" i="8"/>
  <c r="L217" i="8"/>
  <c r="J216" i="8"/>
  <c r="L216" i="8"/>
  <c r="J226" i="8"/>
  <c r="J225" i="8"/>
  <c r="J223" i="8"/>
  <c r="K206" i="8"/>
  <c r="J218" i="8"/>
  <c r="J217" i="8"/>
  <c r="J222" i="8"/>
  <c r="K209" i="8"/>
  <c r="J221" i="8"/>
  <c r="J220" i="8"/>
  <c r="K208" i="8"/>
  <c r="J219" i="8"/>
  <c r="K207" i="8"/>
  <c r="L204" i="8"/>
  <c r="J215" i="8"/>
  <c r="K203" i="8"/>
  <c r="K253" i="7"/>
  <c r="I253" i="7"/>
  <c r="O253" i="7"/>
  <c r="O252" i="7" l="1"/>
  <c r="K252" i="7"/>
  <c r="I252" i="7"/>
  <c r="O251" i="7" l="1"/>
  <c r="K251" i="7"/>
  <c r="I251" i="7"/>
  <c r="O250" i="7" l="1"/>
  <c r="K250" i="7"/>
  <c r="I250" i="7"/>
  <c r="O249" i="7" l="1"/>
  <c r="K249" i="7"/>
  <c r="I249" i="7"/>
  <c r="J209" i="8" l="1"/>
  <c r="M197" i="8"/>
  <c r="L197" i="8"/>
  <c r="K197" i="8"/>
  <c r="O248" i="7"/>
  <c r="K248" i="7"/>
  <c r="I248" i="7"/>
  <c r="C58" i="9"/>
  <c r="M196" i="8" l="1"/>
  <c r="L196" i="8"/>
  <c r="K196" i="8"/>
  <c r="J208" i="8"/>
  <c r="K247" i="7"/>
  <c r="I247" i="7"/>
  <c r="O247" i="7"/>
  <c r="M195" i="8" l="1"/>
  <c r="L195" i="8"/>
  <c r="K195" i="8"/>
  <c r="J207" i="8"/>
  <c r="O246" i="7"/>
  <c r="K246" i="7"/>
  <c r="I246" i="7"/>
  <c r="M194" i="8" l="1"/>
  <c r="L194" i="8"/>
  <c r="K194" i="8"/>
  <c r="J206" i="8"/>
  <c r="O245" i="7"/>
  <c r="K245" i="7"/>
  <c r="I245" i="7"/>
  <c r="M193" i="8" l="1"/>
  <c r="L193" i="8"/>
  <c r="K193" i="8"/>
  <c r="J205" i="8"/>
  <c r="K244" i="7"/>
  <c r="I244" i="7"/>
  <c r="O244" i="7"/>
  <c r="M192" i="8" l="1"/>
  <c r="L192" i="8"/>
  <c r="K192" i="8"/>
  <c r="J204" i="8"/>
  <c r="O243" i="7"/>
  <c r="K243" i="7"/>
  <c r="I243" i="7"/>
  <c r="K242" i="7" l="1"/>
  <c r="I242" i="7"/>
  <c r="O242" i="7"/>
  <c r="AM102" i="7"/>
  <c r="J253" i="7" s="1"/>
  <c r="AL102" i="7"/>
  <c r="J252" i="7" s="1"/>
  <c r="AK102" i="7"/>
  <c r="J251" i="7" s="1"/>
  <c r="AJ102" i="7"/>
  <c r="J250" i="7" s="1"/>
  <c r="AI102" i="7"/>
  <c r="J249" i="7" s="1"/>
  <c r="AH102" i="7"/>
  <c r="J248" i="7" s="1"/>
  <c r="AG102" i="7"/>
  <c r="J247" i="7" s="1"/>
  <c r="AF102" i="7"/>
  <c r="J246" i="7" s="1"/>
  <c r="AE102" i="7"/>
  <c r="J245" i="7" s="1"/>
  <c r="AD102" i="7"/>
  <c r="J244" i="7" s="1"/>
  <c r="AC102" i="7"/>
  <c r="J243" i="7" s="1"/>
  <c r="AB102" i="7"/>
  <c r="J242" i="7" s="1"/>
  <c r="AM95" i="7"/>
  <c r="H253" i="7" s="1"/>
  <c r="AL95" i="7"/>
  <c r="H252" i="7" s="1"/>
  <c r="AK95" i="7"/>
  <c r="H251" i="7" s="1"/>
  <c r="AJ95" i="7"/>
  <c r="H250" i="7" s="1"/>
  <c r="AI95" i="7"/>
  <c r="H249" i="7" s="1"/>
  <c r="AH95" i="7"/>
  <c r="H248" i="7" s="1"/>
  <c r="AG95" i="7"/>
  <c r="H247" i="7" s="1"/>
  <c r="AF95" i="7"/>
  <c r="H246" i="7" s="1"/>
  <c r="AE95" i="7"/>
  <c r="H245" i="7" s="1"/>
  <c r="AD95" i="7"/>
  <c r="H244" i="7" s="1"/>
  <c r="AC95" i="7"/>
  <c r="H243" i="7" s="1"/>
  <c r="AB95" i="7"/>
  <c r="H242" i="7" s="1"/>
  <c r="AM92" i="7"/>
  <c r="G253" i="7" s="1"/>
  <c r="AL92" i="7"/>
  <c r="G252" i="7" s="1"/>
  <c r="AK92" i="7"/>
  <c r="G251" i="7" s="1"/>
  <c r="K212" i="8" s="1"/>
  <c r="AJ92" i="7"/>
  <c r="G250" i="7" s="1"/>
  <c r="K211" i="8" s="1"/>
  <c r="AI92" i="7"/>
  <c r="G249" i="7" s="1"/>
  <c r="AH92" i="7"/>
  <c r="G248" i="7" s="1"/>
  <c r="AG92" i="7"/>
  <c r="G247" i="7" s="1"/>
  <c r="AF92" i="7"/>
  <c r="G246" i="7" s="1"/>
  <c r="AE92" i="7"/>
  <c r="G245" i="7" s="1"/>
  <c r="AD92" i="7"/>
  <c r="G244" i="7" s="1"/>
  <c r="AC92" i="7"/>
  <c r="G243" i="7" s="1"/>
  <c r="AB92" i="7"/>
  <c r="G242" i="7" s="1"/>
  <c r="AM88" i="7"/>
  <c r="F253" i="7" s="1"/>
  <c r="AL88" i="7"/>
  <c r="F252" i="7" s="1"/>
  <c r="AK88" i="7"/>
  <c r="F251" i="7" s="1"/>
  <c r="AJ88" i="7"/>
  <c r="F250" i="7" s="1"/>
  <c r="AI88" i="7"/>
  <c r="F249" i="7" s="1"/>
  <c r="AH88" i="7"/>
  <c r="F248" i="7" s="1"/>
  <c r="AG88" i="7"/>
  <c r="F247" i="7" s="1"/>
  <c r="AF88" i="7"/>
  <c r="F246" i="7" s="1"/>
  <c r="AE88" i="7"/>
  <c r="F245" i="7" s="1"/>
  <c r="AD88" i="7"/>
  <c r="F244" i="7" s="1"/>
  <c r="AC88" i="7"/>
  <c r="F243" i="7" s="1"/>
  <c r="AB88" i="7"/>
  <c r="F242" i="7" s="1"/>
  <c r="AM84" i="7"/>
  <c r="E253" i="7" s="1"/>
  <c r="AL84" i="7"/>
  <c r="E252" i="7" s="1"/>
  <c r="AK84" i="7"/>
  <c r="E251" i="7" s="1"/>
  <c r="AJ84" i="7"/>
  <c r="E250" i="7" s="1"/>
  <c r="AI84" i="7"/>
  <c r="E249" i="7" s="1"/>
  <c r="AH84" i="7"/>
  <c r="E248" i="7" s="1"/>
  <c r="AG84" i="7"/>
  <c r="E247" i="7" s="1"/>
  <c r="AF84" i="7"/>
  <c r="E246" i="7" s="1"/>
  <c r="AE84" i="7"/>
  <c r="E245" i="7" s="1"/>
  <c r="AD84" i="7"/>
  <c r="E244" i="7" s="1"/>
  <c r="AC84" i="7"/>
  <c r="E243" i="7" s="1"/>
  <c r="AB84" i="7"/>
  <c r="E242" i="7" s="1"/>
  <c r="AM77" i="7"/>
  <c r="D253" i="7" s="1"/>
  <c r="AL77" i="7"/>
  <c r="D252" i="7" s="1"/>
  <c r="AK77" i="7"/>
  <c r="D251" i="7" s="1"/>
  <c r="AJ77" i="7"/>
  <c r="D250" i="7" s="1"/>
  <c r="AI77" i="7"/>
  <c r="D249" i="7" s="1"/>
  <c r="AH77" i="7"/>
  <c r="D248" i="7" s="1"/>
  <c r="AG77" i="7"/>
  <c r="D247" i="7" s="1"/>
  <c r="AF77" i="7"/>
  <c r="D246" i="7" s="1"/>
  <c r="AE77" i="7"/>
  <c r="D245" i="7" s="1"/>
  <c r="AD77" i="7"/>
  <c r="D244" i="7" s="1"/>
  <c r="AC77" i="7"/>
  <c r="D243" i="7" s="1"/>
  <c r="AB77" i="7"/>
  <c r="D242" i="7" s="1"/>
  <c r="C247" i="7" l="1"/>
  <c r="C246" i="7"/>
  <c r="M202" i="8"/>
  <c r="M214" i="8"/>
  <c r="M200" i="8"/>
  <c r="M212" i="8"/>
  <c r="C248" i="7"/>
  <c r="K213" i="8"/>
  <c r="M199" i="8"/>
  <c r="M211" i="8"/>
  <c r="M198" i="8"/>
  <c r="M210" i="8"/>
  <c r="K199" i="8"/>
  <c r="K200" i="8"/>
  <c r="C253" i="7"/>
  <c r="C252" i="7"/>
  <c r="C250" i="7"/>
  <c r="C249" i="7"/>
  <c r="C243" i="7"/>
  <c r="C251" i="7"/>
  <c r="AI105" i="7"/>
  <c r="AG105" i="7"/>
  <c r="AF105" i="7"/>
  <c r="AJ105" i="7"/>
  <c r="AK105" i="7"/>
  <c r="C244" i="7"/>
  <c r="AL105" i="7"/>
  <c r="C245" i="7"/>
  <c r="AM105" i="7"/>
  <c r="AE105" i="7"/>
  <c r="AD105" i="7"/>
  <c r="AH105" i="7"/>
  <c r="AC105" i="7"/>
  <c r="C242" i="7"/>
  <c r="AB105" i="7"/>
  <c r="L202" i="8" l="1"/>
  <c r="L214" i="8"/>
  <c r="K202" i="8"/>
  <c r="K214" i="8"/>
  <c r="K201" i="8"/>
  <c r="L201" i="8"/>
  <c r="L213" i="8"/>
  <c r="M201" i="8"/>
  <c r="M213" i="8"/>
  <c r="L199" i="8"/>
  <c r="L211" i="8"/>
  <c r="L200" i="8"/>
  <c r="L212" i="8"/>
  <c r="K198" i="8"/>
  <c r="K210" i="8"/>
  <c r="L198" i="8"/>
  <c r="L210" i="8"/>
  <c r="J213" i="8"/>
  <c r="J214" i="8"/>
  <c r="J212" i="8"/>
  <c r="J211" i="8"/>
  <c r="J210" i="8"/>
  <c r="O241" i="7"/>
  <c r="K241" i="7"/>
  <c r="I241" i="7"/>
  <c r="O240" i="7" l="1"/>
  <c r="K240" i="7"/>
  <c r="I240" i="7"/>
  <c r="K239" i="7" l="1"/>
  <c r="I239" i="7"/>
  <c r="O239" i="7"/>
  <c r="O238" i="7" l="1"/>
  <c r="K238" i="7"/>
  <c r="I238" i="7"/>
  <c r="K237" i="7" l="1"/>
  <c r="I237" i="7"/>
  <c r="O237" i="7"/>
  <c r="O236" i="7" l="1"/>
  <c r="K236" i="7"/>
  <c r="I236" i="7"/>
  <c r="O235" i="7" l="1"/>
  <c r="K235" i="7"/>
  <c r="I235" i="7"/>
  <c r="J195" i="8" l="1"/>
  <c r="O234" i="7"/>
  <c r="K234" i="7"/>
  <c r="I234" i="7"/>
  <c r="J198" i="8" l="1"/>
  <c r="J197" i="8"/>
  <c r="J183" i="8"/>
  <c r="J203" i="8"/>
  <c r="J202" i="8"/>
  <c r="J201" i="8"/>
  <c r="J200" i="8"/>
  <c r="J199" i="8"/>
  <c r="J194" i="8"/>
  <c r="M191" i="8"/>
  <c r="L191" i="8"/>
  <c r="K191" i="8"/>
  <c r="M190" i="8"/>
  <c r="L190" i="8"/>
  <c r="K190" i="8"/>
  <c r="M189" i="8"/>
  <c r="L189" i="8"/>
  <c r="K189" i="8"/>
  <c r="M188" i="8"/>
  <c r="L188" i="8"/>
  <c r="K188" i="8"/>
  <c r="M187" i="8"/>
  <c r="L187" i="8"/>
  <c r="K187" i="8"/>
  <c r="M186" i="8"/>
  <c r="L186" i="8"/>
  <c r="K186" i="8"/>
  <c r="M185" i="8"/>
  <c r="L185" i="8"/>
  <c r="K185" i="8"/>
  <c r="J185" i="8"/>
  <c r="M184" i="8"/>
  <c r="L184" i="8"/>
  <c r="K184" i="8"/>
  <c r="M183" i="8"/>
  <c r="L183" i="8"/>
  <c r="K183" i="8"/>
  <c r="M182" i="8"/>
  <c r="L182" i="8"/>
  <c r="K182" i="8"/>
  <c r="K233" i="7"/>
  <c r="I233" i="7"/>
  <c r="O233" i="7"/>
  <c r="S84" i="7"/>
  <c r="E233" i="7" s="1"/>
  <c r="S77" i="7"/>
  <c r="D233" i="7" s="1"/>
  <c r="J184" i="8" l="1"/>
  <c r="J196" i="8"/>
  <c r="B1" i="3" l="1"/>
  <c r="K181" i="8"/>
  <c r="L181" i="8"/>
  <c r="M181" i="8"/>
  <c r="J193" i="8"/>
  <c r="O232" i="7"/>
  <c r="M180" i="8" l="1"/>
  <c r="L180" i="8"/>
  <c r="K180" i="8"/>
  <c r="O231" i="7"/>
  <c r="C231" i="7" l="1"/>
  <c r="C230" i="7" l="1"/>
  <c r="K179" i="8"/>
  <c r="L179" i="8"/>
  <c r="M179" i="8"/>
  <c r="O230" i="7"/>
  <c r="J192" i="8" l="1"/>
  <c r="J180" i="8"/>
  <c r="J182" i="8"/>
  <c r="AA102" i="7"/>
  <c r="J241" i="7" s="1"/>
  <c r="Z102" i="7"/>
  <c r="J240" i="7" s="1"/>
  <c r="Y102" i="7"/>
  <c r="J239" i="7" s="1"/>
  <c r="X102" i="7"/>
  <c r="J238" i="7" s="1"/>
  <c r="W102" i="7"/>
  <c r="J237" i="7" s="1"/>
  <c r="V102" i="7"/>
  <c r="J236" i="7" s="1"/>
  <c r="U102" i="7"/>
  <c r="J235" i="7" s="1"/>
  <c r="T102" i="7"/>
  <c r="J234" i="7" s="1"/>
  <c r="S102" i="7"/>
  <c r="J233" i="7" s="1"/>
  <c r="R102" i="7"/>
  <c r="Q102" i="7"/>
  <c r="P102" i="7"/>
  <c r="AA95" i="7"/>
  <c r="H241" i="7" s="1"/>
  <c r="Z95" i="7"/>
  <c r="H240" i="7" s="1"/>
  <c r="Y95" i="7"/>
  <c r="H239" i="7" s="1"/>
  <c r="X95" i="7"/>
  <c r="H238" i="7" s="1"/>
  <c r="W95" i="7"/>
  <c r="H237" i="7" s="1"/>
  <c r="V95" i="7"/>
  <c r="H236" i="7" s="1"/>
  <c r="U95" i="7"/>
  <c r="H235" i="7" s="1"/>
  <c r="T95" i="7"/>
  <c r="H234" i="7" s="1"/>
  <c r="S95" i="7"/>
  <c r="H233" i="7" s="1"/>
  <c r="R95" i="7"/>
  <c r="H232" i="7" s="1"/>
  <c r="Q95" i="7"/>
  <c r="P95" i="7"/>
  <c r="AA92" i="7"/>
  <c r="G241" i="7" s="1"/>
  <c r="Z92" i="7"/>
  <c r="G240" i="7" s="1"/>
  <c r="Y92" i="7"/>
  <c r="G239" i="7" s="1"/>
  <c r="X92" i="7"/>
  <c r="G238" i="7" s="1"/>
  <c r="W92" i="7"/>
  <c r="G237" i="7" s="1"/>
  <c r="V92" i="7"/>
  <c r="G236" i="7" s="1"/>
  <c r="U92" i="7"/>
  <c r="G235" i="7" s="1"/>
  <c r="T92" i="7"/>
  <c r="G234" i="7" s="1"/>
  <c r="S92" i="7"/>
  <c r="G233" i="7" s="1"/>
  <c r="R92" i="7"/>
  <c r="G232" i="7" s="1"/>
  <c r="Q92" i="7"/>
  <c r="P92" i="7"/>
  <c r="AA88" i="7"/>
  <c r="F241" i="7" s="1"/>
  <c r="Z88" i="7"/>
  <c r="F240" i="7" s="1"/>
  <c r="Y88" i="7"/>
  <c r="F239" i="7" s="1"/>
  <c r="X88" i="7"/>
  <c r="F238" i="7" s="1"/>
  <c r="W88" i="7"/>
  <c r="F237" i="7" s="1"/>
  <c r="V88" i="7"/>
  <c r="F236" i="7" s="1"/>
  <c r="U88" i="7"/>
  <c r="F235" i="7" s="1"/>
  <c r="T88" i="7"/>
  <c r="F234" i="7" s="1"/>
  <c r="S88" i="7"/>
  <c r="F233" i="7" s="1"/>
  <c r="R88" i="7"/>
  <c r="F232" i="7" s="1"/>
  <c r="Q88" i="7"/>
  <c r="P88" i="7"/>
  <c r="AA84" i="7"/>
  <c r="E241" i="7" s="1"/>
  <c r="Z84" i="7"/>
  <c r="E240" i="7" s="1"/>
  <c r="Y84" i="7"/>
  <c r="E239" i="7" s="1"/>
  <c r="X84" i="7"/>
  <c r="E238" i="7" s="1"/>
  <c r="W84" i="7"/>
  <c r="E237" i="7" s="1"/>
  <c r="V84" i="7"/>
  <c r="E236" i="7" s="1"/>
  <c r="U84" i="7"/>
  <c r="E235" i="7" s="1"/>
  <c r="T84" i="7"/>
  <c r="E234" i="7" s="1"/>
  <c r="R84" i="7"/>
  <c r="E232" i="7" s="1"/>
  <c r="Q84" i="7"/>
  <c r="P84" i="7"/>
  <c r="AA77" i="7"/>
  <c r="D241" i="7" s="1"/>
  <c r="Z77" i="7"/>
  <c r="D240" i="7" s="1"/>
  <c r="Y77" i="7"/>
  <c r="D239" i="7" s="1"/>
  <c r="X77" i="7"/>
  <c r="D238" i="7" s="1"/>
  <c r="W77" i="7"/>
  <c r="D237" i="7" s="1"/>
  <c r="V77" i="7"/>
  <c r="D236" i="7" s="1"/>
  <c r="U77" i="7"/>
  <c r="D235" i="7" s="1"/>
  <c r="T77" i="7"/>
  <c r="D234" i="7" s="1"/>
  <c r="R77" i="7"/>
  <c r="D232" i="7" s="1"/>
  <c r="Q77" i="7"/>
  <c r="P77" i="7"/>
  <c r="G77" i="7"/>
  <c r="H77" i="7"/>
  <c r="I77" i="7"/>
  <c r="J77" i="7"/>
  <c r="K77" i="7"/>
  <c r="L77" i="7"/>
  <c r="M77" i="7"/>
  <c r="N77" i="7"/>
  <c r="O77" i="7"/>
  <c r="G84" i="7"/>
  <c r="H84" i="7"/>
  <c r="I84" i="7"/>
  <c r="J84" i="7"/>
  <c r="K84" i="7"/>
  <c r="L84" i="7"/>
  <c r="M84" i="7"/>
  <c r="N84" i="7"/>
  <c r="O84" i="7"/>
  <c r="G88" i="7"/>
  <c r="H88" i="7"/>
  <c r="I88" i="7"/>
  <c r="J88" i="7"/>
  <c r="K88" i="7"/>
  <c r="L88" i="7"/>
  <c r="M88" i="7"/>
  <c r="N88" i="7"/>
  <c r="O88" i="7"/>
  <c r="G92" i="7"/>
  <c r="H92" i="7"/>
  <c r="I92" i="7"/>
  <c r="J92" i="7"/>
  <c r="K92" i="7"/>
  <c r="L92" i="7"/>
  <c r="M92" i="7"/>
  <c r="N92" i="7"/>
  <c r="O92" i="7"/>
  <c r="G95" i="7"/>
  <c r="H95" i="7"/>
  <c r="I95" i="7"/>
  <c r="J95" i="7"/>
  <c r="K95" i="7"/>
  <c r="L95" i="7"/>
  <c r="M95" i="7"/>
  <c r="N95" i="7"/>
  <c r="O95" i="7"/>
  <c r="G102" i="7"/>
  <c r="H102" i="7"/>
  <c r="I102" i="7"/>
  <c r="J102" i="7"/>
  <c r="K102" i="7"/>
  <c r="L102" i="7"/>
  <c r="M102" i="7"/>
  <c r="N102" i="7"/>
  <c r="O102" i="7"/>
  <c r="E36" i="1"/>
  <c r="G36" i="1"/>
  <c r="I36" i="1"/>
  <c r="K36" i="1"/>
  <c r="M36" i="1"/>
  <c r="O36" i="1"/>
  <c r="Q36" i="1"/>
  <c r="S36" i="1"/>
  <c r="U36" i="1"/>
  <c r="W36" i="1"/>
  <c r="Y36" i="1"/>
  <c r="C232" i="7" l="1"/>
  <c r="I105" i="7"/>
  <c r="C235" i="7"/>
  <c r="L105" i="7"/>
  <c r="C241" i="7"/>
  <c r="J105" i="7"/>
  <c r="N105" i="7"/>
  <c r="C237" i="7"/>
  <c r="K105" i="7"/>
  <c r="C234" i="7"/>
  <c r="C236" i="7"/>
  <c r="H105" i="7"/>
  <c r="J178" i="8"/>
  <c r="J190" i="8"/>
  <c r="O105" i="7"/>
  <c r="G105" i="7"/>
  <c r="C238" i="7"/>
  <c r="C239" i="7"/>
  <c r="M105" i="7"/>
  <c r="C240" i="7"/>
  <c r="C233" i="7"/>
  <c r="AA105" i="7"/>
  <c r="Z105" i="7"/>
  <c r="Y105" i="7"/>
  <c r="X105" i="7"/>
  <c r="W105" i="7"/>
  <c r="V105" i="7"/>
  <c r="U105" i="7"/>
  <c r="T105" i="7"/>
  <c r="S105" i="7"/>
  <c r="R105" i="7"/>
  <c r="Q105" i="7"/>
  <c r="P105" i="7"/>
  <c r="Y100" i="9"/>
  <c r="Y46" i="9" s="1"/>
  <c r="K229" i="7"/>
  <c r="J229" i="7"/>
  <c r="I229" i="7"/>
  <c r="H229" i="7"/>
  <c r="G229" i="7"/>
  <c r="F229" i="7"/>
  <c r="E229" i="7"/>
  <c r="D229" i="7"/>
  <c r="E228" i="7"/>
  <c r="Y17" i="10" l="1"/>
  <c r="Y49" i="9"/>
  <c r="C229" i="7"/>
  <c r="K178" i="8"/>
  <c r="L178" i="8"/>
  <c r="M178" i="8"/>
  <c r="K177" i="8"/>
  <c r="O229" i="7"/>
  <c r="J179" i="8" l="1"/>
  <c r="J191" i="8"/>
  <c r="M177" i="8"/>
  <c r="L177" i="8"/>
  <c r="O228" i="7" l="1"/>
  <c r="I228" i="7"/>
  <c r="G228" i="7"/>
  <c r="K228" i="7"/>
  <c r="J228" i="7"/>
  <c r="H228" i="7"/>
  <c r="F228" i="7"/>
  <c r="D228" i="7"/>
  <c r="C227" i="7"/>
  <c r="J188" i="8" l="1"/>
  <c r="J176" i="8"/>
  <c r="J177" i="8"/>
  <c r="J189" i="8"/>
  <c r="M176" i="8"/>
  <c r="L176" i="8"/>
  <c r="K176" i="8"/>
  <c r="O227" i="7"/>
  <c r="M175" i="8" l="1"/>
  <c r="L175" i="8"/>
  <c r="K175" i="8"/>
  <c r="J187" i="8"/>
  <c r="O226" i="7"/>
  <c r="K226" i="7"/>
  <c r="J226" i="7"/>
  <c r="I226" i="7"/>
  <c r="H226" i="7"/>
  <c r="G226" i="7"/>
  <c r="F226" i="7"/>
  <c r="E226" i="7"/>
  <c r="D226" i="7"/>
  <c r="J175" i="8" l="1"/>
  <c r="C226" i="7"/>
  <c r="M174" i="8"/>
  <c r="L174" i="8"/>
  <c r="K174" i="8"/>
  <c r="J186" i="8"/>
  <c r="O225" i="7"/>
  <c r="C225" i="7"/>
  <c r="J174" i="8" l="1"/>
  <c r="K173" i="8"/>
  <c r="J173" i="8"/>
  <c r="M173" i="8" l="1"/>
  <c r="L173" i="8"/>
  <c r="M172" i="8" l="1"/>
  <c r="L172" i="8"/>
  <c r="K172" i="8"/>
  <c r="J172" i="8"/>
  <c r="M171" i="8" l="1"/>
  <c r="L171" i="8"/>
  <c r="K171" i="8"/>
  <c r="J171" i="8"/>
  <c r="M170" i="8" l="1"/>
  <c r="L170" i="8"/>
  <c r="K170" i="8"/>
  <c r="J170" i="8"/>
  <c r="M169" i="8" l="1"/>
  <c r="L169" i="8"/>
  <c r="K169" i="8"/>
  <c r="J181" i="8"/>
  <c r="J169" i="8" l="1"/>
  <c r="M168" i="8"/>
  <c r="L168" i="8"/>
  <c r="K168" i="8"/>
  <c r="J168" i="8"/>
  <c r="J140" i="8" l="1"/>
  <c r="M133" i="8"/>
  <c r="L133" i="8"/>
  <c r="K133" i="8"/>
  <c r="J133" i="8"/>
  <c r="L167" i="8" l="1"/>
  <c r="J165" i="8"/>
  <c r="K165" i="8"/>
  <c r="L165" i="8"/>
  <c r="M165" i="8"/>
  <c r="M167" i="8"/>
  <c r="K167" i="8"/>
  <c r="J167" i="8"/>
  <c r="J166" i="8"/>
  <c r="D102" i="7" l="1"/>
  <c r="D65" i="3" l="1"/>
  <c r="E100" i="9"/>
  <c r="E46" i="9" s="1"/>
  <c r="E49" i="9" s="1"/>
  <c r="M166" i="8" l="1"/>
  <c r="J23" i="8"/>
  <c r="W100" i="9"/>
  <c r="W46" i="9" s="1"/>
  <c r="W49" i="9" l="1"/>
  <c r="AC15" i="3"/>
  <c r="B34" i="3"/>
  <c r="U100" i="9"/>
  <c r="U46" i="9" s="1"/>
  <c r="U49" i="9" l="1"/>
  <c r="S100" i="9"/>
  <c r="S46" i="9" s="1"/>
  <c r="S49" i="9" l="1"/>
  <c r="Q100" i="9" l="1"/>
  <c r="Q46" i="9" s="1"/>
  <c r="Q49" i="9" s="1"/>
  <c r="O100" i="9" l="1"/>
  <c r="O49" i="9" l="1"/>
  <c r="M160" i="8" l="1"/>
  <c r="L160" i="8"/>
  <c r="K160" i="8"/>
  <c r="J160" i="8"/>
  <c r="M100" i="9"/>
  <c r="M46" i="9" s="1"/>
  <c r="M49" i="9" l="1"/>
  <c r="K159" i="8"/>
  <c r="M159" i="8"/>
  <c r="K46" i="9"/>
  <c r="K49" i="9" l="1"/>
  <c r="L159" i="8"/>
  <c r="J159" i="8"/>
  <c r="G100" i="9" l="1"/>
  <c r="I100" i="9"/>
  <c r="I46" i="9" s="1"/>
  <c r="I49" i="9" s="1"/>
  <c r="G46" i="9" l="1"/>
  <c r="L23" i="8"/>
  <c r="K147" i="8" l="1"/>
  <c r="K154" i="8"/>
  <c r="K23" i="8" l="1"/>
  <c r="D4" i="9"/>
  <c r="F4" i="9" s="1"/>
  <c r="H4" i="9" l="1"/>
  <c r="J4" i="9" s="1"/>
  <c r="I5" i="9" s="1"/>
  <c r="C5" i="9"/>
  <c r="D5" i="9"/>
  <c r="L4" i="9" l="1"/>
  <c r="K5" i="9" s="1"/>
  <c r="F5" i="9"/>
  <c r="N4" i="9" l="1"/>
  <c r="P4" i="9" s="1"/>
  <c r="R4" i="9" s="1"/>
  <c r="T4" i="9" s="1"/>
  <c r="I23" i="8"/>
  <c r="V4" i="9" l="1"/>
  <c r="X4" i="9" s="1"/>
  <c r="Z4" i="9" s="1"/>
  <c r="AA4" i="9" s="1"/>
  <c r="AA5" i="9" s="1"/>
  <c r="S5" i="9"/>
  <c r="H23" i="8"/>
  <c r="G23" i="8" l="1"/>
  <c r="F23" i="8" l="1"/>
  <c r="E23" i="8" l="1"/>
  <c r="D23" i="8" l="1"/>
  <c r="C23" i="8" l="1"/>
  <c r="F77" i="7" l="1"/>
  <c r="D77" i="7" l="1"/>
  <c r="D19" i="9"/>
  <c r="F19" i="9" s="1"/>
  <c r="H19" i="9" s="1"/>
  <c r="G20" i="9" s="1"/>
  <c r="D97" i="9"/>
  <c r="D94" i="9"/>
  <c r="F94" i="9" s="1"/>
  <c r="D91" i="9"/>
  <c r="F91" i="9" s="1"/>
  <c r="H91" i="9" s="1"/>
  <c r="J91" i="9" s="1"/>
  <c r="L91" i="9" s="1"/>
  <c r="N91" i="9" s="1"/>
  <c r="D88" i="9"/>
  <c r="F88" i="9" s="1"/>
  <c r="H88" i="9" s="1"/>
  <c r="J88" i="9" s="1"/>
  <c r="L88" i="9" s="1"/>
  <c r="N88" i="9" s="1"/>
  <c r="P88" i="9" s="1"/>
  <c r="R88" i="9" s="1"/>
  <c r="T88" i="9" s="1"/>
  <c r="V88" i="9" s="1"/>
  <c r="X88" i="9" s="1"/>
  <c r="Z88" i="9" s="1"/>
  <c r="D85" i="9"/>
  <c r="F85" i="9" s="1"/>
  <c r="H85" i="9" s="1"/>
  <c r="D82" i="9"/>
  <c r="F82" i="9" s="1"/>
  <c r="H82" i="9" s="1"/>
  <c r="J82" i="9" s="1"/>
  <c r="L82" i="9" s="1"/>
  <c r="N82" i="9" s="1"/>
  <c r="P82" i="9" s="1"/>
  <c r="R82" i="9" s="1"/>
  <c r="T82" i="9" s="1"/>
  <c r="V82" i="9" s="1"/>
  <c r="X82" i="9" s="1"/>
  <c r="Z82" i="9" s="1"/>
  <c r="D79" i="9"/>
  <c r="F79" i="9" s="1"/>
  <c r="H79" i="9" s="1"/>
  <c r="J79" i="9" s="1"/>
  <c r="L79" i="9" s="1"/>
  <c r="N79" i="9" s="1"/>
  <c r="P79" i="9" s="1"/>
  <c r="R79" i="9" s="1"/>
  <c r="T79" i="9" s="1"/>
  <c r="V79" i="9" s="1"/>
  <c r="X79" i="9" s="1"/>
  <c r="Z79" i="9" s="1"/>
  <c r="D76" i="9"/>
  <c r="F76" i="9" s="1"/>
  <c r="H76" i="9" s="1"/>
  <c r="J76" i="9" s="1"/>
  <c r="L76" i="9" s="1"/>
  <c r="N76" i="9" s="1"/>
  <c r="P76" i="9" s="1"/>
  <c r="R76" i="9" s="1"/>
  <c r="T76" i="9" s="1"/>
  <c r="V76" i="9" s="1"/>
  <c r="X76" i="9" s="1"/>
  <c r="Z76" i="9" s="1"/>
  <c r="D73" i="9"/>
  <c r="D74" i="9" s="1"/>
  <c r="D67" i="9"/>
  <c r="F67" i="9" s="1"/>
  <c r="H67" i="9" s="1"/>
  <c r="J67" i="9" s="1"/>
  <c r="D64" i="9"/>
  <c r="D61" i="9"/>
  <c r="D40" i="9"/>
  <c r="F40" i="9" s="1"/>
  <c r="H40" i="9" s="1"/>
  <c r="D37" i="9"/>
  <c r="F37" i="9" s="1"/>
  <c r="H37" i="9" s="1"/>
  <c r="G38" i="9" s="1"/>
  <c r="D34" i="9"/>
  <c r="F34" i="9" s="1"/>
  <c r="H34" i="9" s="1"/>
  <c r="G35" i="9" s="1"/>
  <c r="D31" i="9"/>
  <c r="F31" i="9" s="1"/>
  <c r="H31" i="9" s="1"/>
  <c r="G32" i="9" s="1"/>
  <c r="D16" i="9"/>
  <c r="F16" i="9" s="1"/>
  <c r="H16" i="9" s="1"/>
  <c r="G17" i="9" s="1"/>
  <c r="D13" i="9"/>
  <c r="F13" i="9" s="1"/>
  <c r="H13" i="9" s="1"/>
  <c r="G14" i="9" s="1"/>
  <c r="D10" i="9"/>
  <c r="F61" i="9" l="1"/>
  <c r="H61" i="9" s="1"/>
  <c r="J61" i="9" s="1"/>
  <c r="L61" i="9" s="1"/>
  <c r="N61" i="9" s="1"/>
  <c r="P61" i="9" s="1"/>
  <c r="R61" i="9" s="1"/>
  <c r="T61" i="9" s="1"/>
  <c r="V61" i="9" s="1"/>
  <c r="X61" i="9" s="1"/>
  <c r="Z61" i="9" s="1"/>
  <c r="D62" i="9"/>
  <c r="F97" i="9"/>
  <c r="H97" i="9" s="1"/>
  <c r="J97" i="9" s="1"/>
  <c r="L97" i="9" s="1"/>
  <c r="N97" i="9" s="1"/>
  <c r="P97" i="9" s="1"/>
  <c r="R97" i="9" s="1"/>
  <c r="T97" i="9" s="1"/>
  <c r="V97" i="9" s="1"/>
  <c r="X97" i="9" s="1"/>
  <c r="Z97" i="9" s="1"/>
  <c r="D98" i="9"/>
  <c r="L67" i="9"/>
  <c r="N67" i="9" s="1"/>
  <c r="P67" i="9" s="1"/>
  <c r="R67" i="9" s="1"/>
  <c r="T67" i="9" s="1"/>
  <c r="V67" i="9" s="1"/>
  <c r="X67" i="9" s="1"/>
  <c r="Z67" i="9" s="1"/>
  <c r="H94" i="9"/>
  <c r="J94" i="9" s="1"/>
  <c r="L94" i="9" s="1"/>
  <c r="N94" i="9" s="1"/>
  <c r="P94" i="9" s="1"/>
  <c r="R94" i="9" s="1"/>
  <c r="T94" i="9" s="1"/>
  <c r="V94" i="9" s="1"/>
  <c r="X94" i="9" s="1"/>
  <c r="Z94" i="9" s="1"/>
  <c r="J85" i="9"/>
  <c r="L85" i="9" s="1"/>
  <c r="N85" i="9" s="1"/>
  <c r="P85" i="9" s="1"/>
  <c r="R85" i="9" s="1"/>
  <c r="T85" i="9" s="1"/>
  <c r="V85" i="9" s="1"/>
  <c r="X85" i="9" s="1"/>
  <c r="Z85" i="9" s="1"/>
  <c r="G86" i="9"/>
  <c r="J13" i="9"/>
  <c r="J16" i="9"/>
  <c r="L16" i="9" s="1"/>
  <c r="J40" i="9"/>
  <c r="L40" i="9" s="1"/>
  <c r="N40" i="9" s="1"/>
  <c r="P40" i="9" s="1"/>
  <c r="R40" i="9" s="1"/>
  <c r="T40" i="9" s="1"/>
  <c r="V40" i="9" s="1"/>
  <c r="X40" i="9" s="1"/>
  <c r="Z40" i="9" s="1"/>
  <c r="J34" i="9"/>
  <c r="L34" i="9" s="1"/>
  <c r="J19" i="9"/>
  <c r="L19" i="9" s="1"/>
  <c r="J31" i="9"/>
  <c r="L31" i="9" s="1"/>
  <c r="J37" i="9"/>
  <c r="L37" i="9" s="1"/>
  <c r="N37" i="9" s="1"/>
  <c r="P37" i="9" s="1"/>
  <c r="R37" i="9" s="1"/>
  <c r="T37" i="9" s="1"/>
  <c r="V37" i="9" s="1"/>
  <c r="X37" i="9" s="1"/>
  <c r="Z37" i="9" s="1"/>
  <c r="F73" i="9"/>
  <c r="H73" i="9" s="1"/>
  <c r="J73" i="9" s="1"/>
  <c r="I74" i="9" s="1"/>
  <c r="M92" i="9"/>
  <c r="P91" i="9"/>
  <c r="R91" i="9" s="1"/>
  <c r="D65" i="9"/>
  <c r="F64" i="9"/>
  <c r="H64" i="9" s="1"/>
  <c r="J64" i="9" s="1"/>
  <c r="L64" i="9" s="1"/>
  <c r="N64" i="9" s="1"/>
  <c r="P64" i="9" s="1"/>
  <c r="R64" i="9" s="1"/>
  <c r="T64" i="9" s="1"/>
  <c r="C65" i="9"/>
  <c r="C11" i="9"/>
  <c r="F10" i="9"/>
  <c r="H10" i="9" s="1"/>
  <c r="G11" i="9" s="1"/>
  <c r="I77" i="9"/>
  <c r="D95" i="9"/>
  <c r="C95" i="9"/>
  <c r="D80" i="9"/>
  <c r="C68" i="9"/>
  <c r="D68" i="9"/>
  <c r="D14" i="9"/>
  <c r="D11" i="9"/>
  <c r="D92" i="9"/>
  <c r="D70" i="9"/>
  <c r="D71" i="9" s="1"/>
  <c r="D7" i="9"/>
  <c r="F7" i="9" s="1"/>
  <c r="H7" i="9" s="1"/>
  <c r="G8" i="9" s="1"/>
  <c r="N31" i="9" l="1"/>
  <c r="P31" i="9" s="1"/>
  <c r="R31" i="9" s="1"/>
  <c r="T31" i="9" s="1"/>
  <c r="V31" i="9" s="1"/>
  <c r="X31" i="9" s="1"/>
  <c r="Z31" i="9" s="1"/>
  <c r="K32" i="9"/>
  <c r="V64" i="9"/>
  <c r="X64" i="9" s="1"/>
  <c r="Z64" i="9" s="1"/>
  <c r="I41" i="9"/>
  <c r="F70" i="9"/>
  <c r="H70" i="9" s="1"/>
  <c r="J70" i="9" s="1"/>
  <c r="L70" i="9" s="1"/>
  <c r="N70" i="9" s="1"/>
  <c r="P70" i="9" s="1"/>
  <c r="R70" i="9" s="1"/>
  <c r="T70" i="9" s="1"/>
  <c r="V70" i="9" s="1"/>
  <c r="X70" i="9" s="1"/>
  <c r="Z70" i="9" s="1"/>
  <c r="L73" i="9"/>
  <c r="N73" i="9" s="1"/>
  <c r="P73" i="9" s="1"/>
  <c r="R73" i="9" s="1"/>
  <c r="T73" i="9" s="1"/>
  <c r="V73" i="9" s="1"/>
  <c r="X73" i="9" s="1"/>
  <c r="Z73" i="9" s="1"/>
  <c r="N34" i="9"/>
  <c r="P34" i="9" s="1"/>
  <c r="R34" i="9" s="1"/>
  <c r="T34" i="9" s="1"/>
  <c r="V34" i="9" s="1"/>
  <c r="X34" i="9" s="1"/>
  <c r="Z34" i="9" s="1"/>
  <c r="Y35" i="9" s="1"/>
  <c r="K35" i="9"/>
  <c r="N19" i="9"/>
  <c r="P19" i="9" s="1"/>
  <c r="R19" i="9" s="1"/>
  <c r="T19" i="9" s="1"/>
  <c r="V19" i="9" s="1"/>
  <c r="X19" i="9" s="1"/>
  <c r="Z19" i="9" s="1"/>
  <c r="K20" i="9"/>
  <c r="N16" i="9"/>
  <c r="K17" i="9"/>
  <c r="L13" i="9"/>
  <c r="I14" i="9"/>
  <c r="J10" i="9"/>
  <c r="J7" i="9"/>
  <c r="I8" i="9" s="1"/>
  <c r="Q92" i="9"/>
  <c r="T91" i="9"/>
  <c r="V91" i="9" s="1"/>
  <c r="D8" i="9"/>
  <c r="C8" i="9"/>
  <c r="F95" i="9"/>
  <c r="C71" i="9"/>
  <c r="D52" i="9"/>
  <c r="F52" i="9" s="1"/>
  <c r="H52" i="9" s="1"/>
  <c r="J52" i="9" s="1"/>
  <c r="L52" i="9" s="1"/>
  <c r="X91" i="9" l="1"/>
  <c r="Z91" i="9" s="1"/>
  <c r="S74" i="9"/>
  <c r="P16" i="9"/>
  <c r="R16" i="9" s="1"/>
  <c r="M17" i="9"/>
  <c r="N52" i="9"/>
  <c r="P52" i="9" s="1"/>
  <c r="R52" i="9" s="1"/>
  <c r="T52" i="9" s="1"/>
  <c r="V52" i="9" s="1"/>
  <c r="X52" i="9" s="1"/>
  <c r="Z52" i="9" s="1"/>
  <c r="L53" i="9"/>
  <c r="N13" i="9"/>
  <c r="P13" i="9" s="1"/>
  <c r="R13" i="9" s="1"/>
  <c r="T13" i="9" s="1"/>
  <c r="V13" i="9" s="1"/>
  <c r="X13" i="9" s="1"/>
  <c r="Z13" i="9" s="1"/>
  <c r="K14" i="9"/>
  <c r="L10" i="9"/>
  <c r="I11" i="9"/>
  <c r="L7" i="9"/>
  <c r="K8" i="9" s="1"/>
  <c r="H95" i="9"/>
  <c r="D20" i="9"/>
  <c r="Y45" i="9"/>
  <c r="W45" i="9"/>
  <c r="U45" i="9"/>
  <c r="S45" i="9"/>
  <c r="Q45" i="9"/>
  <c r="O45" i="9"/>
  <c r="K45" i="9"/>
  <c r="I45" i="9"/>
  <c r="G45" i="9"/>
  <c r="E45" i="9"/>
  <c r="C45" i="9"/>
  <c r="E95" i="9"/>
  <c r="C92" i="9"/>
  <c r="C89" i="9"/>
  <c r="C86" i="9"/>
  <c r="C83" i="9"/>
  <c r="C80" i="9"/>
  <c r="C100" i="9"/>
  <c r="C46" i="9" s="1"/>
  <c r="D53" i="9"/>
  <c r="C53" i="9"/>
  <c r="D41" i="9"/>
  <c r="E35" i="9"/>
  <c r="D45" i="9" l="1"/>
  <c r="F45" i="9" s="1"/>
  <c r="H45" i="9" s="1"/>
  <c r="C48" i="9"/>
  <c r="D48" i="9" s="1"/>
  <c r="T16" i="9"/>
  <c r="V16" i="9" s="1"/>
  <c r="X16" i="9" s="1"/>
  <c r="Z16" i="9" s="1"/>
  <c r="Q17" i="9"/>
  <c r="N10" i="9"/>
  <c r="P10" i="9" s="1"/>
  <c r="K11" i="9"/>
  <c r="N7" i="9"/>
  <c r="P7" i="9" s="1"/>
  <c r="R7" i="9" s="1"/>
  <c r="T7" i="9" s="1"/>
  <c r="J95" i="9"/>
  <c r="G53" i="9"/>
  <c r="D100" i="9"/>
  <c r="M45" i="9"/>
  <c r="W48" i="9"/>
  <c r="E65" i="9"/>
  <c r="E20" i="9"/>
  <c r="Q48" i="9"/>
  <c r="I48" i="9"/>
  <c r="S48" i="9"/>
  <c r="Y48" i="9"/>
  <c r="E48" i="9"/>
  <c r="U48" i="9"/>
  <c r="O48" i="9"/>
  <c r="G48" i="9"/>
  <c r="K48" i="9"/>
  <c r="C14" i="9"/>
  <c r="D38" i="9"/>
  <c r="C38" i="9"/>
  <c r="D17" i="9"/>
  <c r="C17" i="9"/>
  <c r="C20" i="9"/>
  <c r="J32" i="9"/>
  <c r="D35" i="9"/>
  <c r="C35" i="9"/>
  <c r="C62" i="9"/>
  <c r="F32" i="9"/>
  <c r="E32" i="9"/>
  <c r="F35" i="9"/>
  <c r="J53" i="9"/>
  <c r="I53" i="9"/>
  <c r="F20" i="9"/>
  <c r="C32" i="9"/>
  <c r="D32" i="9"/>
  <c r="H53" i="9"/>
  <c r="F62" i="9"/>
  <c r="F71" i="9"/>
  <c r="F68" i="9"/>
  <c r="H35" i="9"/>
  <c r="E38" i="9"/>
  <c r="J65" i="9"/>
  <c r="F65" i="9"/>
  <c r="D77" i="9"/>
  <c r="F86" i="9"/>
  <c r="D86" i="9"/>
  <c r="F92" i="9"/>
  <c r="E5" i="9"/>
  <c r="H32" i="9"/>
  <c r="F41" i="9"/>
  <c r="C41" i="9"/>
  <c r="F53" i="9"/>
  <c r="E53" i="9"/>
  <c r="E71" i="9"/>
  <c r="C77" i="9"/>
  <c r="E83" i="9"/>
  <c r="F80" i="9"/>
  <c r="F83" i="9"/>
  <c r="F89" i="9"/>
  <c r="E89" i="9"/>
  <c r="C98" i="9"/>
  <c r="H89" i="9"/>
  <c r="D83" i="9"/>
  <c r="D89" i="9"/>
  <c r="R10" i="9" l="1"/>
  <c r="T10" i="9" s="1"/>
  <c r="V10" i="9" s="1"/>
  <c r="U11" i="9" s="1"/>
  <c r="O11" i="9"/>
  <c r="V7" i="9"/>
  <c r="X7" i="9" s="1"/>
  <c r="Z7" i="9" s="1"/>
  <c r="S8" i="9"/>
  <c r="F100" i="9"/>
  <c r="H100" i="9" s="1"/>
  <c r="J100" i="9" s="1"/>
  <c r="L100" i="9" s="1"/>
  <c r="N100" i="9" s="1"/>
  <c r="P100" i="9" s="1"/>
  <c r="R100" i="9" s="1"/>
  <c r="T100" i="9" s="1"/>
  <c r="V100" i="9" s="1"/>
  <c r="X100" i="9" s="1"/>
  <c r="Z100" i="9" s="1"/>
  <c r="D43" i="9"/>
  <c r="C44" i="9" s="1"/>
  <c r="C49" i="9"/>
  <c r="D49" i="9" s="1"/>
  <c r="F49" i="9" s="1"/>
  <c r="H49" i="9" s="1"/>
  <c r="J49" i="9" s="1"/>
  <c r="L49" i="9" s="1"/>
  <c r="N49" i="9" s="1"/>
  <c r="P49" i="9" s="1"/>
  <c r="R49" i="9" s="1"/>
  <c r="T49" i="9" s="1"/>
  <c r="V49" i="9" s="1"/>
  <c r="X49" i="9" s="1"/>
  <c r="Z49" i="9" s="1"/>
  <c r="O53" i="9"/>
  <c r="L95" i="9"/>
  <c r="M48" i="9"/>
  <c r="J45" i="9"/>
  <c r="L45" i="9" s="1"/>
  <c r="F48" i="9"/>
  <c r="H14" i="9"/>
  <c r="E11" i="9"/>
  <c r="G92" i="9"/>
  <c r="H92" i="9"/>
  <c r="J8" i="9"/>
  <c r="J86" i="9"/>
  <c r="I86" i="9"/>
  <c r="H62" i="9"/>
  <c r="G62" i="9"/>
  <c r="M14" i="9"/>
  <c r="N14" i="9"/>
  <c r="D46" i="9"/>
  <c r="F46" i="9" s="1"/>
  <c r="H46" i="9" s="1"/>
  <c r="E80" i="9"/>
  <c r="H71" i="9"/>
  <c r="M35" i="9"/>
  <c r="N35" i="9"/>
  <c r="L14" i="9"/>
  <c r="G71" i="9"/>
  <c r="E92" i="9"/>
  <c r="C74" i="9"/>
  <c r="E86" i="9"/>
  <c r="G68" i="9"/>
  <c r="H68" i="9"/>
  <c r="I68" i="9"/>
  <c r="E62" i="9"/>
  <c r="F8" i="9"/>
  <c r="J20" i="9"/>
  <c r="K53" i="9"/>
  <c r="H8" i="9"/>
  <c r="L20" i="9"/>
  <c r="G95" i="9"/>
  <c r="G89" i="9"/>
  <c r="F38" i="9"/>
  <c r="F17" i="9"/>
  <c r="K41" i="9"/>
  <c r="L41" i="9"/>
  <c r="K68" i="9"/>
  <c r="L68" i="9"/>
  <c r="C101" i="9"/>
  <c r="D101" i="9"/>
  <c r="I32" i="9"/>
  <c r="E8" i="9"/>
  <c r="I20" i="9"/>
  <c r="F11" i="9"/>
  <c r="H86" i="9"/>
  <c r="H41" i="9"/>
  <c r="G41" i="9"/>
  <c r="F98" i="9"/>
  <c r="E98" i="9"/>
  <c r="H83" i="9"/>
  <c r="G83" i="9"/>
  <c r="G65" i="9"/>
  <c r="I65" i="9"/>
  <c r="E41" i="9"/>
  <c r="J35" i="9"/>
  <c r="I35" i="9"/>
  <c r="E77" i="9"/>
  <c r="F77" i="9"/>
  <c r="H65" i="9"/>
  <c r="J41" i="9"/>
  <c r="L35" i="9"/>
  <c r="E68" i="9"/>
  <c r="J68" i="9"/>
  <c r="H20" i="9"/>
  <c r="J14" i="9"/>
  <c r="E14" i="9"/>
  <c r="F14" i="9"/>
  <c r="E17" i="9"/>
  <c r="X10" i="9" l="1"/>
  <c r="Z10" i="9" s="1"/>
  <c r="Y11" i="9" s="1"/>
  <c r="E101" i="9"/>
  <c r="J46" i="9"/>
  <c r="L46" i="9" s="1"/>
  <c r="N46" i="9" s="1"/>
  <c r="P46" i="9" s="1"/>
  <c r="R46" i="9" s="1"/>
  <c r="T46" i="9" s="1"/>
  <c r="V46" i="9" s="1"/>
  <c r="X46" i="9" s="1"/>
  <c r="Z46" i="9" s="1"/>
  <c r="H47" i="9"/>
  <c r="G47" i="9"/>
  <c r="N45" i="9"/>
  <c r="P45" i="9" s="1"/>
  <c r="R45" i="9" s="1"/>
  <c r="T45" i="9" s="1"/>
  <c r="V45" i="9" s="1"/>
  <c r="F43" i="9"/>
  <c r="H43" i="9" s="1"/>
  <c r="H48" i="9"/>
  <c r="J48" i="9" s="1"/>
  <c r="E50" i="9"/>
  <c r="F50" i="9"/>
  <c r="D44" i="9"/>
  <c r="U95" i="9"/>
  <c r="F101" i="9"/>
  <c r="G98" i="9"/>
  <c r="H98" i="9"/>
  <c r="H17" i="9"/>
  <c r="J89" i="9"/>
  <c r="I89" i="9"/>
  <c r="H80" i="9"/>
  <c r="G80" i="9"/>
  <c r="E74" i="9"/>
  <c r="F74" i="9"/>
  <c r="H11" i="9"/>
  <c r="I71" i="9"/>
  <c r="J71" i="9"/>
  <c r="J62" i="9"/>
  <c r="I62" i="9"/>
  <c r="D50" i="9"/>
  <c r="C50" i="9"/>
  <c r="L32" i="9"/>
  <c r="N68" i="9"/>
  <c r="M68" i="9"/>
  <c r="N20" i="9"/>
  <c r="M20" i="9"/>
  <c r="N53" i="9"/>
  <c r="M53" i="9"/>
  <c r="I95" i="9"/>
  <c r="O35" i="9"/>
  <c r="P35" i="9"/>
  <c r="D47" i="9"/>
  <c r="C47" i="9"/>
  <c r="L86" i="9"/>
  <c r="K86" i="9"/>
  <c r="L8" i="9"/>
  <c r="J92" i="9"/>
  <c r="I92" i="9"/>
  <c r="G77" i="9"/>
  <c r="H77" i="9"/>
  <c r="P14" i="9"/>
  <c r="O14" i="9"/>
  <c r="K65" i="9"/>
  <c r="L65" i="9"/>
  <c r="I83" i="9"/>
  <c r="J83" i="9"/>
  <c r="N41" i="9"/>
  <c r="M41" i="9"/>
  <c r="H38" i="9"/>
  <c r="H5" i="9"/>
  <c r="G5" i="9"/>
  <c r="J43" i="9" l="1"/>
  <c r="L43" i="9" s="1"/>
  <c r="N43" i="9" s="1"/>
  <c r="P43" i="9" s="1"/>
  <c r="R43" i="9" s="1"/>
  <c r="T43" i="9" s="1"/>
  <c r="V43" i="9" s="1"/>
  <c r="X43" i="9" s="1"/>
  <c r="Z43" i="9" s="1"/>
  <c r="L47" i="9"/>
  <c r="AA46" i="9"/>
  <c r="L48" i="9"/>
  <c r="J50" i="9"/>
  <c r="I50" i="9"/>
  <c r="E44" i="9"/>
  <c r="F44" i="9"/>
  <c r="G50" i="9"/>
  <c r="H50" i="9"/>
  <c r="F47" i="9"/>
  <c r="Q53" i="9"/>
  <c r="K101" i="9"/>
  <c r="X45" i="9"/>
  <c r="S53" i="9"/>
  <c r="J38" i="9"/>
  <c r="I38" i="9"/>
  <c r="O20" i="9"/>
  <c r="P20" i="9"/>
  <c r="J80" i="9"/>
  <c r="I80" i="9"/>
  <c r="J17" i="9"/>
  <c r="I17" i="9"/>
  <c r="L83" i="9"/>
  <c r="K83" i="9"/>
  <c r="N65" i="9"/>
  <c r="M65" i="9"/>
  <c r="J77" i="9"/>
  <c r="E47" i="9"/>
  <c r="M8" i="9"/>
  <c r="N8" i="9"/>
  <c r="M86" i="9"/>
  <c r="N86" i="9"/>
  <c r="R35" i="9"/>
  <c r="Q35" i="9"/>
  <c r="K95" i="9"/>
  <c r="H101" i="9"/>
  <c r="G101" i="9"/>
  <c r="L62" i="9"/>
  <c r="K62" i="9"/>
  <c r="L71" i="9"/>
  <c r="K71" i="9"/>
  <c r="G74" i="9"/>
  <c r="H74" i="9"/>
  <c r="P41" i="9"/>
  <c r="O41" i="9"/>
  <c r="O68" i="9"/>
  <c r="P68" i="9"/>
  <c r="J5" i="9"/>
  <c r="P53" i="9"/>
  <c r="J98" i="9"/>
  <c r="I98" i="9"/>
  <c r="Q14" i="9"/>
  <c r="R14" i="9"/>
  <c r="L92" i="9"/>
  <c r="K92" i="9"/>
  <c r="M32" i="9"/>
  <c r="N32" i="9"/>
  <c r="J11" i="9"/>
  <c r="K89" i="9"/>
  <c r="L89" i="9"/>
  <c r="H44" i="9" l="1"/>
  <c r="G44" i="9"/>
  <c r="L50" i="9"/>
  <c r="K50" i="9"/>
  <c r="S47" i="9"/>
  <c r="V101" i="9"/>
  <c r="U101" i="9"/>
  <c r="Z45" i="9"/>
  <c r="AA45" i="9" s="1"/>
  <c r="N48" i="9"/>
  <c r="P32" i="9"/>
  <c r="O32" i="9"/>
  <c r="T14" i="9"/>
  <c r="S14" i="9"/>
  <c r="Q41" i="9"/>
  <c r="R41" i="9"/>
  <c r="M83" i="9"/>
  <c r="N83" i="9"/>
  <c r="K80" i="9"/>
  <c r="L80" i="9"/>
  <c r="R68" i="9"/>
  <c r="Q68" i="9"/>
  <c r="J74" i="9"/>
  <c r="N95" i="9"/>
  <c r="M95" i="9"/>
  <c r="P86" i="9"/>
  <c r="O86" i="9"/>
  <c r="R20" i="9"/>
  <c r="Q20" i="9"/>
  <c r="L38" i="9"/>
  <c r="K38" i="9"/>
  <c r="N89" i="9"/>
  <c r="M89" i="9"/>
  <c r="R53" i="9"/>
  <c r="M71" i="9"/>
  <c r="N71" i="9"/>
  <c r="N62" i="9"/>
  <c r="M62" i="9"/>
  <c r="O8" i="9"/>
  <c r="P8" i="9"/>
  <c r="L5" i="9"/>
  <c r="L17" i="9"/>
  <c r="L11" i="9"/>
  <c r="N92" i="9"/>
  <c r="K98" i="9"/>
  <c r="L98" i="9"/>
  <c r="J101" i="9"/>
  <c r="I101" i="9"/>
  <c r="T35" i="9"/>
  <c r="S35" i="9"/>
  <c r="K77" i="9"/>
  <c r="L77" i="9"/>
  <c r="O65" i="9"/>
  <c r="P65" i="9"/>
  <c r="I44" i="9" l="1"/>
  <c r="J44" i="9"/>
  <c r="M50" i="9"/>
  <c r="N50" i="9"/>
  <c r="U47" i="9"/>
  <c r="V47" i="9"/>
  <c r="AA49" i="9"/>
  <c r="X101" i="9"/>
  <c r="W101" i="9"/>
  <c r="AA52" i="9"/>
  <c r="AA53" i="9" s="1"/>
  <c r="W53" i="9"/>
  <c r="P48" i="9"/>
  <c r="P95" i="9"/>
  <c r="O95" i="9"/>
  <c r="T68" i="9"/>
  <c r="S68" i="9"/>
  <c r="P83" i="9"/>
  <c r="O83" i="9"/>
  <c r="T53" i="9"/>
  <c r="U14" i="9"/>
  <c r="V14" i="9"/>
  <c r="N38" i="9"/>
  <c r="M38" i="9"/>
  <c r="R86" i="9"/>
  <c r="Q86" i="9"/>
  <c r="M80" i="9"/>
  <c r="N80" i="9"/>
  <c r="Q32" i="9"/>
  <c r="R32" i="9"/>
  <c r="N77" i="9"/>
  <c r="M77" i="9"/>
  <c r="N11" i="9"/>
  <c r="M11" i="9"/>
  <c r="N17" i="9"/>
  <c r="R8" i="9"/>
  <c r="Q8" i="9"/>
  <c r="R65" i="9"/>
  <c r="Q65" i="9"/>
  <c r="P92" i="9"/>
  <c r="O92" i="9"/>
  <c r="J47" i="9"/>
  <c r="I47" i="9"/>
  <c r="O89" i="9"/>
  <c r="P89" i="9"/>
  <c r="S20" i="9"/>
  <c r="T20" i="9"/>
  <c r="S41" i="9"/>
  <c r="T41" i="9"/>
  <c r="U35" i="9"/>
  <c r="V35" i="9"/>
  <c r="L101" i="9"/>
  <c r="N98" i="9"/>
  <c r="M98" i="9"/>
  <c r="N5" i="9"/>
  <c r="M5" i="9"/>
  <c r="P62" i="9"/>
  <c r="O62" i="9"/>
  <c r="P71" i="9"/>
  <c r="O71" i="9"/>
  <c r="K74" i="9"/>
  <c r="L74" i="9"/>
  <c r="P50" i="9" l="1"/>
  <c r="O50" i="9"/>
  <c r="L44" i="9"/>
  <c r="K44" i="9"/>
  <c r="X47" i="9"/>
  <c r="W47" i="9"/>
  <c r="Z101" i="9"/>
  <c r="Y101" i="9"/>
  <c r="R48" i="9"/>
  <c r="Q62" i="9"/>
  <c r="R62" i="9"/>
  <c r="P5" i="9"/>
  <c r="O5" i="9"/>
  <c r="M101" i="9"/>
  <c r="N101" i="9"/>
  <c r="P77" i="9"/>
  <c r="O77" i="9"/>
  <c r="V41" i="9"/>
  <c r="U41" i="9"/>
  <c r="K47" i="9"/>
  <c r="S65" i="9"/>
  <c r="T65" i="9"/>
  <c r="O17" i="9"/>
  <c r="P17" i="9"/>
  <c r="P80" i="9"/>
  <c r="O80" i="9"/>
  <c r="T86" i="9"/>
  <c r="S86" i="9"/>
  <c r="O38" i="9"/>
  <c r="P38" i="9"/>
  <c r="R95" i="9"/>
  <c r="Q95" i="9"/>
  <c r="X35" i="9"/>
  <c r="W35" i="9"/>
  <c r="T8" i="9"/>
  <c r="S32" i="9"/>
  <c r="T32" i="9"/>
  <c r="W14" i="9"/>
  <c r="X14" i="9"/>
  <c r="V53" i="9"/>
  <c r="U53" i="9"/>
  <c r="R71" i="9"/>
  <c r="Q71" i="9"/>
  <c r="O98" i="9"/>
  <c r="P98" i="9"/>
  <c r="P11" i="9"/>
  <c r="U68" i="9"/>
  <c r="V68" i="9"/>
  <c r="N74" i="9"/>
  <c r="M74" i="9"/>
  <c r="U20" i="9"/>
  <c r="V20" i="9"/>
  <c r="R89" i="9"/>
  <c r="Q89" i="9"/>
  <c r="R92" i="9"/>
  <c r="Q83" i="9"/>
  <c r="R83" i="9"/>
  <c r="M44" i="9" l="1"/>
  <c r="N44" i="9"/>
  <c r="Q50" i="9"/>
  <c r="R50" i="9"/>
  <c r="T48" i="9"/>
  <c r="Y14" i="9"/>
  <c r="Z14" i="9"/>
  <c r="AA13" i="9"/>
  <c r="AA14" i="9" s="1"/>
  <c r="T95" i="9"/>
  <c r="S95" i="9"/>
  <c r="R80" i="9"/>
  <c r="Q80" i="9"/>
  <c r="T92" i="9"/>
  <c r="S92" i="9"/>
  <c r="O74" i="9"/>
  <c r="P74" i="9"/>
  <c r="Q11" i="9"/>
  <c r="R11" i="9"/>
  <c r="R98" i="9"/>
  <c r="Q98" i="9"/>
  <c r="U8" i="9"/>
  <c r="V8" i="9"/>
  <c r="R38" i="9"/>
  <c r="Q38" i="9"/>
  <c r="U86" i="9"/>
  <c r="V86" i="9"/>
  <c r="V65" i="9"/>
  <c r="U65" i="9"/>
  <c r="N47" i="9"/>
  <c r="M47" i="9"/>
  <c r="O101" i="9"/>
  <c r="P101" i="9"/>
  <c r="R5" i="9"/>
  <c r="Q5" i="9"/>
  <c r="S89" i="9"/>
  <c r="T89" i="9"/>
  <c r="W20" i="9"/>
  <c r="X20" i="9"/>
  <c r="T71" i="9"/>
  <c r="S71" i="9"/>
  <c r="R17" i="9"/>
  <c r="T62" i="9"/>
  <c r="S62" i="9"/>
  <c r="T83" i="9"/>
  <c r="S83" i="9"/>
  <c r="W68" i="9"/>
  <c r="X68" i="9"/>
  <c r="X53" i="9"/>
  <c r="U32" i="9"/>
  <c r="V32" i="9"/>
  <c r="Z35" i="9"/>
  <c r="AA34" i="9"/>
  <c r="AA35" i="9" s="1"/>
  <c r="X41" i="9"/>
  <c r="W41" i="9"/>
  <c r="AA40" i="9"/>
  <c r="Q77" i="9"/>
  <c r="R77" i="9"/>
  <c r="T50" i="9" l="1"/>
  <c r="S50" i="9"/>
  <c r="P44" i="9"/>
  <c r="O44" i="9"/>
  <c r="V48" i="9"/>
  <c r="V71" i="9"/>
  <c r="U71" i="9"/>
  <c r="Z20" i="9"/>
  <c r="Y20" i="9"/>
  <c r="W8" i="9"/>
  <c r="X8" i="9"/>
  <c r="AA41" i="9"/>
  <c r="S17" i="9"/>
  <c r="T17" i="9"/>
  <c r="P47" i="9"/>
  <c r="O47" i="9"/>
  <c r="V95" i="9"/>
  <c r="S77" i="9"/>
  <c r="T77" i="9"/>
  <c r="Y41" i="9"/>
  <c r="Z41" i="9"/>
  <c r="Z68" i="9"/>
  <c r="Y68" i="9"/>
  <c r="AA67" i="9"/>
  <c r="AA68" i="9" s="1"/>
  <c r="U83" i="9"/>
  <c r="V83" i="9"/>
  <c r="U62" i="9"/>
  <c r="V62" i="9"/>
  <c r="AA19" i="9"/>
  <c r="AA20" i="9" s="1"/>
  <c r="T5" i="9"/>
  <c r="R101" i="9"/>
  <c r="Q101" i="9"/>
  <c r="W86" i="9"/>
  <c r="X86" i="9"/>
  <c r="AA85" i="9"/>
  <c r="AA86" i="9" s="1"/>
  <c r="S38" i="9"/>
  <c r="T38" i="9"/>
  <c r="U92" i="9"/>
  <c r="V92" i="9"/>
  <c r="X32" i="9"/>
  <c r="W32" i="9"/>
  <c r="V89" i="9"/>
  <c r="U89" i="9"/>
  <c r="T80" i="9"/>
  <c r="S80" i="9"/>
  <c r="Z53" i="9"/>
  <c r="Y53" i="9"/>
  <c r="AA64" i="9"/>
  <c r="AA65" i="9" s="1"/>
  <c r="W65" i="9"/>
  <c r="X65" i="9"/>
  <c r="AA7" i="9"/>
  <c r="S98" i="9"/>
  <c r="T98" i="9"/>
  <c r="T11" i="9"/>
  <c r="S11" i="9"/>
  <c r="R74" i="9"/>
  <c r="Q74" i="9"/>
  <c r="AA31" i="9"/>
  <c r="AA32" i="9" s="1"/>
  <c r="U50" i="9" l="1"/>
  <c r="V50" i="9"/>
  <c r="Q44" i="9"/>
  <c r="R44" i="9"/>
  <c r="X48" i="9"/>
  <c r="AA8" i="9"/>
  <c r="W89" i="9"/>
  <c r="X89" i="9"/>
  <c r="V17" i="9"/>
  <c r="U17" i="9"/>
  <c r="V11" i="9"/>
  <c r="V80" i="9"/>
  <c r="U80" i="9"/>
  <c r="V5" i="9"/>
  <c r="U5" i="9"/>
  <c r="X83" i="9"/>
  <c r="W83" i="9"/>
  <c r="AA82" i="9"/>
  <c r="AA83" i="9" s="1"/>
  <c r="Y8" i="9"/>
  <c r="Z8" i="9"/>
  <c r="T74" i="9"/>
  <c r="V98" i="9"/>
  <c r="U98" i="9"/>
  <c r="W92" i="9"/>
  <c r="X92" i="9"/>
  <c r="AA91" i="9"/>
  <c r="AA92" i="9" s="1"/>
  <c r="V38" i="9"/>
  <c r="U38" i="9"/>
  <c r="X95" i="9"/>
  <c r="W95" i="9"/>
  <c r="R47" i="9"/>
  <c r="Q47" i="9"/>
  <c r="Z65" i="9"/>
  <c r="Y65" i="9"/>
  <c r="Y32" i="9"/>
  <c r="Z32" i="9"/>
  <c r="Z86" i="9"/>
  <c r="Y86" i="9"/>
  <c r="S101" i="9"/>
  <c r="T101" i="9"/>
  <c r="X62" i="9"/>
  <c r="W62" i="9"/>
  <c r="AA61" i="9"/>
  <c r="AA62" i="9" s="1"/>
  <c r="V77" i="9"/>
  <c r="U77" i="9"/>
  <c r="X71" i="9"/>
  <c r="W71" i="9"/>
  <c r="AA88" i="9"/>
  <c r="AA89" i="9" s="1"/>
  <c r="X50" i="9" l="1"/>
  <c r="W50" i="9"/>
  <c r="S44" i="9"/>
  <c r="T44" i="9"/>
  <c r="Z48" i="9"/>
  <c r="Z62" i="9"/>
  <c r="Y62" i="9"/>
  <c r="Z95" i="9"/>
  <c r="Y95" i="9"/>
  <c r="W98" i="9"/>
  <c r="X98" i="9"/>
  <c r="AA97" i="9"/>
  <c r="AA98" i="9" s="1"/>
  <c r="V74" i="9"/>
  <c r="U74" i="9"/>
  <c r="W5" i="9"/>
  <c r="X5" i="9"/>
  <c r="W38" i="9"/>
  <c r="X38" i="9"/>
  <c r="W17" i="9"/>
  <c r="X17" i="9"/>
  <c r="AA37" i="9"/>
  <c r="W77" i="9"/>
  <c r="X77" i="9"/>
  <c r="AA94" i="9"/>
  <c r="AA95" i="9" s="1"/>
  <c r="Y71" i="9"/>
  <c r="Z71" i="9"/>
  <c r="T47" i="9"/>
  <c r="Z92" i="9"/>
  <c r="Y92" i="9"/>
  <c r="Y83" i="9"/>
  <c r="Z83" i="9"/>
  <c r="W80" i="9"/>
  <c r="X80" i="9"/>
  <c r="X11" i="9"/>
  <c r="W11" i="9"/>
  <c r="Z89" i="9"/>
  <c r="Y89" i="9"/>
  <c r="AA70" i="9"/>
  <c r="AA71" i="9" s="1"/>
  <c r="Z50" i="9" l="1"/>
  <c r="Y50" i="9"/>
  <c r="U44" i="9"/>
  <c r="V44" i="9"/>
  <c r="AA48" i="9"/>
  <c r="AA50" i="9" s="1"/>
  <c r="Z11" i="9"/>
  <c r="AA10" i="9"/>
  <c r="Z17" i="9"/>
  <c r="Y17" i="9"/>
  <c r="Z80" i="9"/>
  <c r="Y80" i="9"/>
  <c r="Z77" i="9"/>
  <c r="Y77" i="9"/>
  <c r="AA100" i="9"/>
  <c r="AA101" i="9" s="1"/>
  <c r="AA79" i="9"/>
  <c r="AA80" i="9" s="1"/>
  <c r="X74" i="9"/>
  <c r="W74" i="9"/>
  <c r="AA76" i="9"/>
  <c r="AA77" i="9" s="1"/>
  <c r="AA38" i="9"/>
  <c r="Z38" i="9"/>
  <c r="Y38" i="9"/>
  <c r="Z5" i="9"/>
  <c r="Y5" i="9"/>
  <c r="Z98" i="9"/>
  <c r="Y98" i="9"/>
  <c r="AA16" i="9"/>
  <c r="AA17" i="9" s="1"/>
  <c r="W44" i="9" l="1"/>
  <c r="X44" i="9"/>
  <c r="AA11" i="9"/>
  <c r="AA43" i="9"/>
  <c r="Y74" i="9"/>
  <c r="Z74" i="9"/>
  <c r="AA73" i="9"/>
  <c r="AA74" i="9" s="1"/>
  <c r="Y44" i="9" l="1"/>
  <c r="Z44" i="9"/>
  <c r="AA44" i="9"/>
  <c r="Y47" i="9"/>
  <c r="Z47" i="9"/>
  <c r="AA47" i="9"/>
  <c r="C36" i="1" l="1"/>
  <c r="Y19" i="1" s="1"/>
  <c r="M19" i="1" l="1"/>
  <c r="AG36" i="1"/>
  <c r="G19" i="1"/>
  <c r="AA18" i="1"/>
  <c r="AA19" i="1" s="1"/>
  <c r="W19" i="1"/>
  <c r="S19" i="1"/>
  <c r="U19" i="1"/>
  <c r="Q19" i="1"/>
  <c r="O19" i="1"/>
  <c r="K142" i="8"/>
  <c r="M135" i="8"/>
  <c r="L135" i="8"/>
  <c r="K135" i="8"/>
  <c r="J135" i="8"/>
  <c r="J134" i="8"/>
  <c r="M123" i="8"/>
  <c r="K123" i="8"/>
  <c r="M121" i="8"/>
  <c r="M119" i="8"/>
  <c r="K119" i="8"/>
  <c r="M117" i="8"/>
  <c r="K116" i="8"/>
  <c r="K115" i="8"/>
  <c r="M111" i="8"/>
  <c r="M109" i="8"/>
  <c r="J106" i="8"/>
  <c r="J98" i="8"/>
  <c r="M95" i="8"/>
  <c r="M91" i="8"/>
  <c r="M89" i="8"/>
  <c r="K88" i="8"/>
  <c r="M87" i="8"/>
  <c r="K84" i="8"/>
  <c r="M83" i="8"/>
  <c r="K80" i="8"/>
  <c r="M79" i="8"/>
  <c r="K76" i="8"/>
  <c r="M75" i="8"/>
  <c r="B15" i="8"/>
  <c r="B23" i="8" s="1"/>
  <c r="F102" i="7"/>
  <c r="M155" i="8"/>
  <c r="D95" i="7"/>
  <c r="F92" i="7"/>
  <c r="D92" i="7"/>
  <c r="L147" i="8"/>
  <c r="D88" i="7"/>
  <c r="U7" i="10" l="1"/>
  <c r="W7" i="10"/>
  <c r="AA5" i="10"/>
  <c r="Y7" i="10"/>
  <c r="M157" i="8"/>
  <c r="K131" i="8"/>
  <c r="K143" i="8"/>
  <c r="K132" i="8"/>
  <c r="K144" i="8"/>
  <c r="K145" i="8"/>
  <c r="K150" i="8"/>
  <c r="K138" i="8"/>
  <c r="K141" i="8"/>
  <c r="K153" i="8"/>
  <c r="K149" i="8"/>
  <c r="K137" i="8"/>
  <c r="K136" i="8"/>
  <c r="K148" i="8"/>
  <c r="K140" i="8"/>
  <c r="K152" i="8"/>
  <c r="K134" i="8"/>
  <c r="K146" i="8"/>
  <c r="K139" i="8"/>
  <c r="K151" i="8"/>
  <c r="M161" i="8"/>
  <c r="L136" i="8"/>
  <c r="J139" i="8"/>
  <c r="M143" i="8"/>
  <c r="K96" i="8"/>
  <c r="M145" i="8"/>
  <c r="M100" i="8"/>
  <c r="E95" i="7"/>
  <c r="K105" i="8"/>
  <c r="K106" i="8"/>
  <c r="K108" i="8"/>
  <c r="K112" i="8"/>
  <c r="K128" i="8"/>
  <c r="E77" i="7"/>
  <c r="E88" i="7"/>
  <c r="K158" i="8"/>
  <c r="K166" i="8"/>
  <c r="M158" i="8"/>
  <c r="M162" i="8"/>
  <c r="M154" i="8"/>
  <c r="F88" i="7"/>
  <c r="F95" i="7"/>
  <c r="M147" i="8"/>
  <c r="L117" i="8"/>
  <c r="M134" i="8"/>
  <c r="E92" i="7"/>
  <c r="K164" i="8"/>
  <c r="E102" i="7"/>
  <c r="K124" i="8"/>
  <c r="M141" i="8"/>
  <c r="K100" i="8"/>
  <c r="K89" i="8"/>
  <c r="K90" i="8"/>
  <c r="K91" i="8"/>
  <c r="K92" i="8"/>
  <c r="M125" i="8"/>
  <c r="M127" i="8"/>
  <c r="M116" i="8"/>
  <c r="M129" i="8"/>
  <c r="M131" i="8"/>
  <c r="L125" i="8"/>
  <c r="M124" i="8"/>
  <c r="M103" i="8"/>
  <c r="M105" i="8"/>
  <c r="M107" i="8"/>
  <c r="L101" i="8"/>
  <c r="L102" i="8"/>
  <c r="K127" i="8"/>
  <c r="K120" i="8"/>
  <c r="J131" i="8"/>
  <c r="E84" i="7"/>
  <c r="M76" i="8"/>
  <c r="M80" i="8"/>
  <c r="M84" i="8"/>
  <c r="M97" i="8"/>
  <c r="M99" i="8"/>
  <c r="K93" i="8"/>
  <c r="K107" i="8"/>
  <c r="J99" i="8"/>
  <c r="J100" i="8"/>
  <c r="M113" i="8"/>
  <c r="M115" i="8"/>
  <c r="K109" i="8"/>
  <c r="J115" i="8"/>
  <c r="K121" i="8"/>
  <c r="K122" i="8"/>
  <c r="K129" i="8"/>
  <c r="K130" i="8"/>
  <c r="L139" i="8"/>
  <c r="L78" i="8"/>
  <c r="J75" i="8"/>
  <c r="J76" i="8"/>
  <c r="J79" i="8"/>
  <c r="J80" i="8"/>
  <c r="J83" i="8"/>
  <c r="J84" i="8"/>
  <c r="M92" i="8"/>
  <c r="L93" i="8"/>
  <c r="L94" i="8"/>
  <c r="K97" i="8"/>
  <c r="K98" i="8"/>
  <c r="K99" i="8"/>
  <c r="K104" i="8"/>
  <c r="M108" i="8"/>
  <c r="L109" i="8"/>
  <c r="K113" i="8"/>
  <c r="K114" i="8"/>
  <c r="L138" i="8"/>
  <c r="L77" i="8"/>
  <c r="L85" i="8"/>
  <c r="L86" i="8"/>
  <c r="J123" i="8"/>
  <c r="F84" i="7"/>
  <c r="D84" i="7"/>
  <c r="L155" i="8" s="1"/>
  <c r="K75" i="8"/>
  <c r="K79" i="8"/>
  <c r="K83" i="8"/>
  <c r="K87" i="8"/>
  <c r="J91" i="8"/>
  <c r="J92" i="8"/>
  <c r="K101" i="8"/>
  <c r="J107" i="8"/>
  <c r="K117" i="8"/>
  <c r="K125" i="8"/>
  <c r="L134" i="8"/>
  <c r="K74" i="8"/>
  <c r="K81" i="8"/>
  <c r="K82" i="8"/>
  <c r="L74" i="8"/>
  <c r="L81" i="8"/>
  <c r="L82" i="8"/>
  <c r="J87" i="8"/>
  <c r="M88" i="8"/>
  <c r="L89" i="8"/>
  <c r="L90" i="8"/>
  <c r="J95" i="8"/>
  <c r="K95" i="8"/>
  <c r="M96" i="8"/>
  <c r="L97" i="8"/>
  <c r="L98" i="8"/>
  <c r="J103" i="8"/>
  <c r="K103" i="8"/>
  <c r="M104" i="8"/>
  <c r="L105" i="8"/>
  <c r="J111" i="8"/>
  <c r="K111" i="8"/>
  <c r="M112" i="8"/>
  <c r="L113" i="8"/>
  <c r="J119" i="8"/>
  <c r="M120" i="8"/>
  <c r="L121" i="8"/>
  <c r="J127" i="8"/>
  <c r="M128" i="8"/>
  <c r="L129" i="8"/>
  <c r="K77" i="8"/>
  <c r="K78" i="8"/>
  <c r="M93" i="8"/>
  <c r="K85" i="8"/>
  <c r="K86" i="8"/>
  <c r="J88" i="8"/>
  <c r="M101" i="8"/>
  <c r="K94" i="8"/>
  <c r="J96" i="8"/>
  <c r="K102" i="8"/>
  <c r="J104" i="8"/>
  <c r="K110" i="8"/>
  <c r="K118" i="8"/>
  <c r="K126" i="8"/>
  <c r="L137" i="8"/>
  <c r="M132" i="8"/>
  <c r="L106" i="8"/>
  <c r="J108" i="8"/>
  <c r="L114" i="8"/>
  <c r="J116" i="8"/>
  <c r="L122" i="8"/>
  <c r="J124" i="8"/>
  <c r="L126" i="8"/>
  <c r="M136" i="8"/>
  <c r="M77" i="8"/>
  <c r="M81" i="8"/>
  <c r="M85" i="8"/>
  <c r="M74" i="8"/>
  <c r="L75" i="8"/>
  <c r="J77" i="8"/>
  <c r="M78" i="8"/>
  <c r="L79" i="8"/>
  <c r="J81" i="8"/>
  <c r="M82" i="8"/>
  <c r="L83" i="8"/>
  <c r="J85" i="8"/>
  <c r="M86" i="8"/>
  <c r="L87" i="8"/>
  <c r="J89" i="8"/>
  <c r="M90" i="8"/>
  <c r="L91" i="8"/>
  <c r="J93" i="8"/>
  <c r="M94" i="8"/>
  <c r="L95" i="8"/>
  <c r="J97" i="8"/>
  <c r="M98" i="8"/>
  <c r="L99" i="8"/>
  <c r="J101" i="8"/>
  <c r="M102" i="8"/>
  <c r="L103" i="8"/>
  <c r="J105" i="8"/>
  <c r="M106" i="8"/>
  <c r="L107" i="8"/>
  <c r="J109" i="8"/>
  <c r="M110" i="8"/>
  <c r="L111" i="8"/>
  <c r="J113" i="8"/>
  <c r="M114" i="8"/>
  <c r="L115" i="8"/>
  <c r="J117" i="8"/>
  <c r="M118" i="8"/>
  <c r="L119" i="8"/>
  <c r="J121" i="8"/>
  <c r="M122" i="8"/>
  <c r="L123" i="8"/>
  <c r="J125" i="8"/>
  <c r="M126" i="8"/>
  <c r="L127" i="8"/>
  <c r="J129" i="8"/>
  <c r="M130" i="8"/>
  <c r="L131" i="8"/>
  <c r="M138" i="8"/>
  <c r="M139" i="8"/>
  <c r="L110" i="8"/>
  <c r="J112" i="8"/>
  <c r="L118" i="8"/>
  <c r="J120" i="8"/>
  <c r="J128" i="8"/>
  <c r="L130" i="8"/>
  <c r="J132" i="8"/>
  <c r="M137" i="8"/>
  <c r="M140" i="8"/>
  <c r="J74" i="8"/>
  <c r="L76" i="8"/>
  <c r="J78" i="8"/>
  <c r="L80" i="8"/>
  <c r="J82" i="8"/>
  <c r="L84" i="8"/>
  <c r="J86" i="8"/>
  <c r="L88" i="8"/>
  <c r="J90" i="8"/>
  <c r="L92" i="8"/>
  <c r="J94" i="8"/>
  <c r="L96" i="8"/>
  <c r="L100" i="8"/>
  <c r="J102" i="8"/>
  <c r="L104" i="8"/>
  <c r="L108" i="8"/>
  <c r="J110" i="8"/>
  <c r="L112" i="8"/>
  <c r="J114" i="8"/>
  <c r="L116" i="8"/>
  <c r="J118" i="8"/>
  <c r="L120" i="8"/>
  <c r="J122" i="8"/>
  <c r="L124" i="8"/>
  <c r="J126" i="8"/>
  <c r="L128" i="8"/>
  <c r="J130" i="8"/>
  <c r="L132" i="8"/>
  <c r="M142" i="8"/>
  <c r="N12" i="8"/>
  <c r="N20" i="8" s="1"/>
  <c r="N13" i="8"/>
  <c r="N21" i="8" s="1"/>
  <c r="N14" i="8"/>
  <c r="N22" i="8" s="1"/>
  <c r="N11" i="8"/>
  <c r="N19" i="8" s="1"/>
  <c r="L140" i="8"/>
  <c r="L141" i="8"/>
  <c r="L142" i="8"/>
  <c r="K163" i="8"/>
  <c r="M163" i="8"/>
  <c r="AA8" i="10" l="1"/>
  <c r="AA7" i="10"/>
  <c r="M152" i="8"/>
  <c r="M164" i="8"/>
  <c r="M153" i="8"/>
  <c r="K162" i="8"/>
  <c r="K161" i="8"/>
  <c r="J158" i="8"/>
  <c r="L158" i="8"/>
  <c r="L166" i="8"/>
  <c r="L162" i="8"/>
  <c r="L163" i="8"/>
  <c r="J163" i="8"/>
  <c r="L161" i="8"/>
  <c r="L164" i="8"/>
  <c r="J162" i="8"/>
  <c r="L157" i="8"/>
  <c r="L156" i="8"/>
  <c r="K155" i="8"/>
  <c r="J155" i="8"/>
  <c r="M156" i="8"/>
  <c r="J152" i="8"/>
  <c r="J153" i="8"/>
  <c r="L152" i="8"/>
  <c r="J142" i="8"/>
  <c r="J141" i="8"/>
  <c r="M151" i="8"/>
  <c r="M148" i="8"/>
  <c r="L149" i="8"/>
  <c r="L151" i="8"/>
  <c r="L148" i="8"/>
  <c r="D105" i="7"/>
  <c r="L143" i="8"/>
  <c r="L150" i="8"/>
  <c r="M150" i="8"/>
  <c r="M149" i="8"/>
  <c r="J138" i="8"/>
  <c r="J137" i="8"/>
  <c r="J136" i="8"/>
  <c r="J147" i="8"/>
  <c r="L146" i="8"/>
  <c r="L145" i="8"/>
  <c r="L144" i="8"/>
  <c r="M144" i="8"/>
  <c r="M146" i="8"/>
  <c r="F105" i="7"/>
  <c r="E105" i="7"/>
  <c r="N23" i="8"/>
  <c r="J164" i="8" l="1"/>
  <c r="J161" i="8"/>
  <c r="K156" i="8"/>
  <c r="J156" i="8"/>
  <c r="J157" i="8"/>
  <c r="K157" i="8"/>
  <c r="L153" i="8"/>
  <c r="J154" i="8"/>
  <c r="L154" i="8"/>
  <c r="J149" i="8"/>
  <c r="J143" i="8"/>
  <c r="J150" i="8"/>
  <c r="J151" i="8"/>
  <c r="J148" i="8"/>
  <c r="J145" i="8"/>
  <c r="J146" i="8"/>
  <c r="J144" i="8"/>
  <c r="E67" i="3" l="1"/>
  <c r="D67" i="3"/>
  <c r="E65" i="3"/>
  <c r="AC64" i="3"/>
  <c r="AB64" i="3"/>
  <c r="AC63" i="3"/>
  <c r="AB63" i="3"/>
  <c r="AC62" i="3"/>
  <c r="AB62" i="3"/>
  <c r="AC61" i="3"/>
  <c r="AB61" i="3"/>
  <c r="AC60" i="3"/>
  <c r="AB60" i="3"/>
  <c r="AC59" i="3"/>
  <c r="AB59" i="3"/>
  <c r="AC58" i="3"/>
  <c r="AB58" i="3"/>
  <c r="AC57" i="3"/>
  <c r="AB57" i="3"/>
  <c r="AC56" i="3"/>
  <c r="AB56" i="3"/>
  <c r="AC55" i="3"/>
  <c r="AB55" i="3"/>
  <c r="AC54" i="3"/>
  <c r="AB54" i="3"/>
  <c r="AC53" i="3"/>
  <c r="AB53" i="3"/>
  <c r="AC52" i="3"/>
  <c r="AB52" i="3"/>
  <c r="AC51" i="3"/>
  <c r="AB51" i="3"/>
  <c r="AC50" i="3"/>
  <c r="AB50" i="3"/>
  <c r="AC49" i="3"/>
  <c r="AB49" i="3"/>
  <c r="AC48" i="3"/>
  <c r="AB48" i="3"/>
  <c r="AC47" i="3"/>
  <c r="AB47" i="3"/>
  <c r="AC46" i="3"/>
  <c r="AB46" i="3"/>
  <c r="AC45" i="3"/>
  <c r="AB45" i="3"/>
  <c r="AC44" i="3"/>
  <c r="AB44" i="3"/>
  <c r="AC43" i="3"/>
  <c r="AB43" i="3"/>
  <c r="AC42" i="3"/>
  <c r="AB42" i="3"/>
  <c r="AC41" i="3"/>
  <c r="AB41" i="3"/>
  <c r="AC40" i="3"/>
  <c r="AB40" i="3"/>
  <c r="AC39" i="3"/>
  <c r="AB39" i="3"/>
  <c r="AC38" i="3"/>
  <c r="AB38" i="3"/>
  <c r="AC37" i="3"/>
  <c r="AB37" i="3"/>
  <c r="AC36" i="3"/>
  <c r="AB36" i="3"/>
  <c r="AC32" i="3"/>
  <c r="AB32" i="3"/>
  <c r="AC31" i="3"/>
  <c r="AB31" i="3"/>
  <c r="AC30" i="3"/>
  <c r="AB30" i="3"/>
  <c r="AC29" i="3"/>
  <c r="AB29" i="3"/>
  <c r="AC20" i="3"/>
  <c r="AB20" i="3"/>
  <c r="AB19" i="3"/>
  <c r="AC18" i="3"/>
  <c r="AB18" i="3"/>
  <c r="AC17" i="3"/>
  <c r="AB17" i="3"/>
  <c r="AC16" i="3"/>
  <c r="AB16" i="3"/>
  <c r="AB15" i="3"/>
  <c r="AC14" i="3"/>
  <c r="AB14" i="3"/>
  <c r="AC13" i="3"/>
  <c r="AB13" i="3"/>
  <c r="AC12" i="3"/>
  <c r="AB12" i="3"/>
  <c r="AC11" i="3"/>
  <c r="AB11" i="3"/>
  <c r="AC10" i="3"/>
  <c r="AB10" i="3"/>
  <c r="AC9" i="3"/>
  <c r="AB9" i="3"/>
  <c r="AC8" i="3"/>
  <c r="AB8" i="3"/>
  <c r="AC7" i="3"/>
  <c r="AB7" i="3"/>
  <c r="AC6" i="3"/>
  <c r="AB6" i="3"/>
  <c r="AC5" i="3"/>
  <c r="AB5" i="3"/>
  <c r="AB4" i="3"/>
  <c r="AA35" i="1"/>
  <c r="AA34" i="1"/>
  <c r="AA33" i="1"/>
  <c r="AA32" i="1"/>
  <c r="I19" i="1"/>
  <c r="E66" i="3" l="1"/>
  <c r="AC65" i="3"/>
  <c r="E69" i="3"/>
  <c r="AA36" i="1"/>
  <c r="AB65" i="3"/>
  <c r="K19" i="1"/>
  <c r="D69" i="3"/>
  <c r="E68" i="3"/>
  <c r="AC67" i="3"/>
  <c r="AB67" i="3"/>
  <c r="E70" i="3" l="1"/>
  <c r="AC66" i="3"/>
  <c r="AC68" i="3"/>
  <c r="AC69" i="3"/>
  <c r="AB69" i="3"/>
  <c r="AC70" i="3" l="1"/>
  <c r="C228" i="7"/>
  <c r="CH88" i="7"/>
  <c r="CH105" i="7" l="1"/>
  <c r="L249" i="8" l="1"/>
  <c r="J249" i="8"/>
  <c r="CN122" i="7"/>
  <c r="CN132" i="7" s="1"/>
  <c r="CN142" i="7" s="1"/>
  <c r="CN120" i="7"/>
  <c r="CN128" i="7" s="1"/>
  <c r="CN130" i="7" l="1"/>
  <c r="CN140" i="7" s="1"/>
  <c r="CN150" i="7" s="1"/>
  <c r="CN136" i="7"/>
  <c r="CN138" i="7" l="1"/>
  <c r="CN148" i="7" s="1"/>
  <c r="CN158" i="7" s="1"/>
  <c r="CN144" i="7"/>
  <c r="CN146" i="7" l="1"/>
  <c r="CN156" i="7" s="1"/>
  <c r="CN166" i="7" s="1"/>
  <c r="CN152" i="7"/>
  <c r="CN154" i="7" l="1"/>
  <c r="CN164" i="7" s="1"/>
  <c r="CN174" i="7" s="1"/>
  <c r="CN160" i="7"/>
  <c r="CN162" i="7" l="1"/>
  <c r="CN172" i="7" s="1"/>
  <c r="CN182" i="7" s="1"/>
  <c r="CN168" i="7"/>
  <c r="CN170" i="7" l="1"/>
  <c r="CN180" i="7" s="1"/>
  <c r="CN190" i="7" s="1"/>
  <c r="CN176" i="7"/>
  <c r="CN178" i="7" l="1"/>
  <c r="CN188" i="7" s="1"/>
  <c r="CN198" i="7" s="1"/>
  <c r="CN184" i="7"/>
  <c r="CN186" i="7" l="1"/>
  <c r="CN196" i="7" s="1"/>
  <c r="CN206" i="7" s="1"/>
  <c r="CN192" i="7"/>
  <c r="CN194" i="7" l="1"/>
  <c r="CN204" i="7" s="1"/>
  <c r="CN214" i="7" s="1"/>
  <c r="CN200" i="7"/>
  <c r="CN202" i="7" l="1"/>
  <c r="CN212" i="7" s="1"/>
  <c r="CN208" i="7"/>
  <c r="CN210" i="7" l="1"/>
  <c r="CN220" i="7" s="1"/>
  <c r="CN218" i="7"/>
  <c r="CN216" i="7"/>
</calcChain>
</file>

<file path=xl/sharedStrings.xml><?xml version="1.0" encoding="utf-8"?>
<sst xmlns="http://schemas.openxmlformats.org/spreadsheetml/2006/main" count="1722" uniqueCount="502">
  <si>
    <t>　福 島 県 新 設 住 宅 の 着 工 戸 数</t>
  </si>
  <si>
    <t>　■　着工状況</t>
  </si>
  <si>
    <t>　　　　　＿　　　　　　┌──┐　　　　　　　　　　　　　　　　　</t>
    <phoneticPr fontId="5"/>
  </si>
  <si>
    <t>　┌──／　＼　　　　─┴──┴─　　　　　　＿　　　　＿　　　　</t>
    <phoneticPr fontId="5"/>
  </si>
  <si>
    <t>　│　／　▲　＼　　××××××××　　　　／　＼　　／　＼─┐</t>
    <phoneticPr fontId="5"/>
  </si>
  <si>
    <t>いわき市</t>
    <rPh sb="3" eb="4">
      <t>シ</t>
    </rPh>
    <phoneticPr fontId="2"/>
  </si>
  <si>
    <t>　│／┌┐　┌┐＼┃××××××××┃　　／　　　＼／　　　＼│</t>
    <phoneticPr fontId="5"/>
  </si>
  <si>
    <t>　／┃││　││┃┃××××××××┃　／┃┌┬┐┃┃■┌┐┃＼</t>
    <phoneticPr fontId="5"/>
  </si>
  <si>
    <t>　　┃└┘　└┘┃┗━━━━━━━━┛　　┃└┴┘┃┃■└┘┃</t>
    <phoneticPr fontId="5"/>
  </si>
  <si>
    <t>　　┃┌┐　┌┐┃┃┌──┐┌┐┌┐┃　○┃┌┬┐┃┃┌┐　┃</t>
  </si>
  <si>
    <t>○月別着工戸数の推移</t>
  </si>
  <si>
    <t>　　┃││■││┃┃│　　│││││┃○●●│││┃┃││■┃</t>
    <phoneticPr fontId="5"/>
  </si>
  <si>
    <t>　　┃└┘　└┘┃┃└──┘└┘└┘┃●○○└┴┘┃┃└┘■┃</t>
  </si>
  <si>
    <t>月別</t>
  </si>
  <si>
    <t>１月</t>
  </si>
  <si>
    <t>２月</t>
  </si>
  <si>
    <t>３月</t>
  </si>
  <si>
    <t>４月</t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</si>
  <si>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</si>
  <si>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</si>
  <si>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</si>
  <si>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</si>
  <si>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</si>
  <si>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</si>
  <si>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</si>
  <si>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</si>
  <si>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年　計</t>
  </si>
  <si>
    <t>　●┃　　┌─┐┃┃┌─┐　┌──┐┃●●●─┐　┃┃　┌─┫</t>
    <phoneticPr fontId="5"/>
  </si>
  <si>
    <t>着工戸数</t>
  </si>
  <si>
    <t>●○●　　│　│┃┃│　│　└──┘┃○●○　│■┃┃●│　┃</t>
    <phoneticPr fontId="5"/>
  </si>
  <si>
    <t>○●●……│『├┫┣┤『│……………┃　●┃『│…┃┃…│『┃</t>
  </si>
  <si>
    <t>／∥━━━┻━┻┻┻┻━┻━━━━━┻━∥┗━┻━┻┻━┻━┛</t>
  </si>
  <si>
    <t>■　資　　料　　　　　　　　　　　　　　　　PAGE</t>
  </si>
  <si>
    <t>年</t>
    <rPh sb="0" eb="1">
      <t>トシ</t>
    </rPh>
    <phoneticPr fontId="2"/>
  </si>
  <si>
    <t>件数</t>
    <rPh sb="0" eb="2">
      <t>ケンスウ</t>
    </rPh>
    <phoneticPr fontId="2"/>
  </si>
  <si>
    <t>前年比</t>
    <rPh sb="0" eb="3">
      <t>ゼンネンヒ</t>
    </rPh>
    <phoneticPr fontId="2"/>
  </si>
  <si>
    <t>　　○月別着工戸数の推移（表・グラフ） ‥‥‥‥‥‥‥‥‥‥‥‥‥ －１－</t>
  </si>
  <si>
    <t>H10年</t>
    <rPh sb="3" eb="4">
      <t>ネン</t>
    </rPh>
    <phoneticPr fontId="5"/>
  </si>
  <si>
    <t>H16年</t>
    <rPh sb="3" eb="4">
      <t>ネン</t>
    </rPh>
    <phoneticPr fontId="5"/>
  </si>
  <si>
    <t>H22年</t>
    <rPh sb="3" eb="4">
      <t>ネン</t>
    </rPh>
    <phoneticPr fontId="5"/>
  </si>
  <si>
    <t>H11年</t>
    <rPh sb="3" eb="4">
      <t>ネン</t>
    </rPh>
    <phoneticPr fontId="5"/>
  </si>
  <si>
    <t>H17年</t>
    <rPh sb="3" eb="4">
      <t>ネン</t>
    </rPh>
    <phoneticPr fontId="5"/>
  </si>
  <si>
    <t>H23年</t>
    <rPh sb="3" eb="4">
      <t>ネン</t>
    </rPh>
    <phoneticPr fontId="5"/>
  </si>
  <si>
    <t>H12年</t>
    <rPh sb="3" eb="4">
      <t>ネン</t>
    </rPh>
    <phoneticPr fontId="5"/>
  </si>
  <si>
    <t>H18年</t>
    <rPh sb="3" eb="4">
      <t>ネン</t>
    </rPh>
    <phoneticPr fontId="5"/>
  </si>
  <si>
    <t>H24年</t>
    <rPh sb="3" eb="4">
      <t>ネン</t>
    </rPh>
    <phoneticPr fontId="5"/>
  </si>
  <si>
    <t>H13年</t>
    <rPh sb="3" eb="4">
      <t>ネン</t>
    </rPh>
    <phoneticPr fontId="5"/>
  </si>
  <si>
    <t>H19年</t>
    <rPh sb="3" eb="4">
      <t>ネン</t>
    </rPh>
    <phoneticPr fontId="5"/>
  </si>
  <si>
    <t>H14年</t>
    <rPh sb="3" eb="4">
      <t>ネン</t>
    </rPh>
    <phoneticPr fontId="5"/>
  </si>
  <si>
    <t>H20年</t>
    <rPh sb="3" eb="4">
      <t>ネン</t>
    </rPh>
    <phoneticPr fontId="5"/>
  </si>
  <si>
    <t>H9年</t>
    <rPh sb="2" eb="3">
      <t>ネン</t>
    </rPh>
    <phoneticPr fontId="5"/>
  </si>
  <si>
    <t>H15年</t>
    <rPh sb="3" eb="4">
      <t>ネン</t>
    </rPh>
    <phoneticPr fontId="5"/>
  </si>
  <si>
    <t>H21年</t>
    <rPh sb="3" eb="4">
      <t>ネン</t>
    </rPh>
    <phoneticPr fontId="5"/>
  </si>
  <si>
    <t>10月</t>
  </si>
  <si>
    <t>11月</t>
  </si>
  <si>
    <t>12月</t>
  </si>
  <si>
    <t>平成22年</t>
    <phoneticPr fontId="5"/>
  </si>
  <si>
    <t>平成23年</t>
    <phoneticPr fontId="5"/>
  </si>
  <si>
    <t>利用関係別</t>
  </si>
  <si>
    <t>平成24年</t>
    <phoneticPr fontId="5"/>
  </si>
  <si>
    <t>持　　家</t>
  </si>
  <si>
    <t>平成25年</t>
    <rPh sb="0" eb="2">
      <t>ヘイセイ</t>
    </rPh>
    <rPh sb="4" eb="5">
      <t>ネン</t>
    </rPh>
    <phoneticPr fontId="2"/>
  </si>
  <si>
    <t>貸　　家</t>
  </si>
  <si>
    <t>給与住宅</t>
  </si>
  <si>
    <t>分譲住宅</t>
  </si>
  <si>
    <t>　　○新設住宅利用関係の月別推移 ‥‥‥‥‥‥‥‥‥‥‥‥‥‥‥‥ －１－</t>
  </si>
  <si>
    <t>合　　計</t>
  </si>
  <si>
    <t>　　○市郡別－新設住宅の着工戸数 ‥‥‥‥‥‥‥‥‥‥‥‥‥‥‥‥ －２－</t>
  </si>
  <si>
    <t>　（資料:国土交通省 住宅着工統計）</t>
  </si>
  <si>
    <t>〔福島県土木部建築指導課集計〕</t>
    <rPh sb="7" eb="9">
      <t>ケンチク</t>
    </rPh>
    <rPh sb="11" eb="12">
      <t>カ</t>
    </rPh>
    <phoneticPr fontId="5"/>
  </si>
  <si>
    <t>　　　　　　　　　　　　　　　　　　　　　　　　　　　　　　　　  －１－</t>
  </si>
  <si>
    <t/>
  </si>
  <si>
    <t>（建築指導課集計による）</t>
    <rPh sb="3" eb="5">
      <t>シドウ</t>
    </rPh>
    <rPh sb="5" eb="6">
      <t>カ</t>
    </rPh>
    <phoneticPr fontId="5"/>
  </si>
  <si>
    <t>単位：戸</t>
  </si>
  <si>
    <t>市　名</t>
  </si>
  <si>
    <t xml:space="preserve">     １　月</t>
  </si>
  <si>
    <t xml:space="preserve">     ２　月</t>
  </si>
  <si>
    <t xml:space="preserve">     ３　月</t>
  </si>
  <si>
    <t xml:space="preserve">     ４　月</t>
  </si>
  <si>
    <t xml:space="preserve">     ５　月</t>
  </si>
  <si>
    <t xml:space="preserve">     ６　月</t>
  </si>
  <si>
    <t xml:space="preserve">     ７　月</t>
  </si>
  <si>
    <t xml:space="preserve">     ８　月</t>
  </si>
  <si>
    <t xml:space="preserve">     ９　月</t>
  </si>
  <si>
    <t xml:space="preserve">    １０ 月</t>
  </si>
  <si>
    <t xml:space="preserve">    １１ 月</t>
  </si>
  <si>
    <t xml:space="preserve">    １２ 月</t>
  </si>
  <si>
    <t>年 計</t>
  </si>
  <si>
    <t>市     計</t>
  </si>
  <si>
    <t>郡     計</t>
  </si>
  <si>
    <t>合     計</t>
  </si>
  <si>
    <t>うち</t>
  </si>
  <si>
    <t>住宅金融
機構利用</t>
    <rPh sb="0" eb="2">
      <t>ジュウタク</t>
    </rPh>
    <rPh sb="2" eb="4">
      <t>キンユウ</t>
    </rPh>
    <rPh sb="5" eb="7">
      <t>キコウ</t>
    </rPh>
    <phoneticPr fontId="2"/>
  </si>
  <si>
    <t xml:space="preserve">     Ｂ－Ａ</t>
  </si>
  <si>
    <t xml:space="preserve">    Ｂ／Ａ(%)</t>
  </si>
  <si>
    <t>－２－</t>
  </si>
  <si>
    <t>郡  名</t>
  </si>
  <si>
    <t>－３－</t>
  </si>
  <si>
    <t>Wood</t>
  </si>
  <si>
    <t>Amount</t>
  </si>
  <si>
    <t>　単位：戸</t>
  </si>
  <si>
    <t>市町村名</t>
  </si>
  <si>
    <t xml:space="preserve">   １　月</t>
  </si>
  <si>
    <t xml:space="preserve">   ２　月</t>
  </si>
  <si>
    <t xml:space="preserve">   ３　月</t>
  </si>
  <si>
    <t xml:space="preserve">   ４　月</t>
  </si>
  <si>
    <t xml:space="preserve">   ５　月</t>
  </si>
  <si>
    <t xml:space="preserve">   ６　月</t>
  </si>
  <si>
    <t xml:space="preserve">   ７　月</t>
  </si>
  <si>
    <t xml:space="preserve">   ８　月</t>
  </si>
  <si>
    <t xml:space="preserve">   ９　月</t>
  </si>
  <si>
    <t xml:space="preserve">  １０ 月</t>
  </si>
  <si>
    <t xml:space="preserve">  １１ 月</t>
  </si>
  <si>
    <t xml:space="preserve">  １２ 月</t>
  </si>
  <si>
    <t xml:space="preserve">   累  計</t>
  </si>
  <si>
    <t>市部</t>
    <phoneticPr fontId="2"/>
  </si>
  <si>
    <t>伊達郡</t>
    <rPh sb="0" eb="1">
      <t>イ</t>
    </rPh>
    <phoneticPr fontId="2"/>
  </si>
  <si>
    <t>安達郡</t>
    <rPh sb="0" eb="1">
      <t>アン</t>
    </rPh>
    <phoneticPr fontId="2"/>
  </si>
  <si>
    <t>岩瀬郡</t>
    <phoneticPr fontId="2"/>
  </si>
  <si>
    <t>南会津郡</t>
    <phoneticPr fontId="2"/>
  </si>
  <si>
    <t>耶麻郡</t>
    <rPh sb="0" eb="2">
      <t>ヤマ</t>
    </rPh>
    <rPh sb="2" eb="3">
      <t>グン</t>
    </rPh>
    <phoneticPr fontId="2"/>
  </si>
  <si>
    <t>河沼郡</t>
    <phoneticPr fontId="2"/>
  </si>
  <si>
    <t>－４－</t>
  </si>
  <si>
    <t>大沼郡</t>
    <rPh sb="0" eb="3">
      <t>オオヌマグン</t>
    </rPh>
    <phoneticPr fontId="2"/>
  </si>
  <si>
    <t>西白河郡</t>
  </si>
  <si>
    <t>東白川郡</t>
  </si>
  <si>
    <t>石川郡</t>
    <phoneticPr fontId="2"/>
  </si>
  <si>
    <t>田村郡</t>
    <rPh sb="0" eb="3">
      <t>タムラグン</t>
    </rPh>
    <phoneticPr fontId="2"/>
  </si>
  <si>
    <t>双葉郡</t>
    <phoneticPr fontId="2"/>
  </si>
  <si>
    <t>相馬郡</t>
    <rPh sb="0" eb="1">
      <t>ソウ</t>
    </rPh>
    <rPh sb="1" eb="2">
      <t>ウマ</t>
    </rPh>
    <rPh sb="2" eb="3">
      <t>グン</t>
    </rPh>
    <phoneticPr fontId="2"/>
  </si>
  <si>
    <t>市  部  計</t>
  </si>
  <si>
    <t>（木造率）</t>
  </si>
  <si>
    <t>集    計</t>
  </si>
  <si>
    <t>郡  部  計</t>
  </si>
  <si>
    <t>合  計</t>
  </si>
  <si>
    <t xml:space="preserve"> 木造戸数 A</t>
  </si>
  <si>
    <t xml:space="preserve"> 着工戸数 B</t>
  </si>
  <si>
    <t xml:space="preserve">  （木造率 A/B×100%）</t>
  </si>
  <si>
    <t>－５－</t>
  </si>
  <si>
    <t>年度計</t>
    <rPh sb="1" eb="2">
      <t>ド</t>
    </rPh>
    <phoneticPr fontId="2"/>
  </si>
  <si>
    <t>*</t>
  </si>
  <si>
    <t>年度</t>
    <rPh sb="0" eb="2">
      <t>ネンド</t>
    </rPh>
    <phoneticPr fontId="2"/>
  </si>
  <si>
    <t>前年度比</t>
    <rPh sb="0" eb="4">
      <t>ゼンネンドヒ</t>
    </rPh>
    <phoneticPr fontId="2"/>
  </si>
  <si>
    <t>Ｈ2年度</t>
    <rPh sb="2" eb="3">
      <t>ネン</t>
    </rPh>
    <phoneticPr fontId="5"/>
  </si>
  <si>
    <t>H8年度</t>
    <rPh sb="2" eb="3">
      <t>ネン</t>
    </rPh>
    <phoneticPr fontId="5"/>
  </si>
  <si>
    <t>H14年度</t>
    <rPh sb="3" eb="4">
      <t>ネン</t>
    </rPh>
    <phoneticPr fontId="5"/>
  </si>
  <si>
    <t>H20年度</t>
    <rPh sb="3" eb="4">
      <t>ネン</t>
    </rPh>
    <phoneticPr fontId="5"/>
  </si>
  <si>
    <t>Ｈ3年度</t>
    <rPh sb="2" eb="3">
      <t>ネン</t>
    </rPh>
    <phoneticPr fontId="5"/>
  </si>
  <si>
    <t>H9年度</t>
    <rPh sb="2" eb="3">
      <t>ネン</t>
    </rPh>
    <phoneticPr fontId="5"/>
  </si>
  <si>
    <t>H15年度</t>
    <rPh sb="3" eb="4">
      <t>ネン</t>
    </rPh>
    <phoneticPr fontId="5"/>
  </si>
  <si>
    <t>H21年度</t>
    <rPh sb="3" eb="4">
      <t>ネン</t>
    </rPh>
    <phoneticPr fontId="5"/>
  </si>
  <si>
    <t>Ｈ4年度</t>
    <rPh sb="2" eb="3">
      <t>ネン</t>
    </rPh>
    <phoneticPr fontId="5"/>
  </si>
  <si>
    <t>H10年度</t>
    <rPh sb="3" eb="4">
      <t>ネン</t>
    </rPh>
    <phoneticPr fontId="5"/>
  </si>
  <si>
    <t>H16年度</t>
    <rPh sb="3" eb="4">
      <t>ネン</t>
    </rPh>
    <phoneticPr fontId="5"/>
  </si>
  <si>
    <t>H22年度</t>
    <rPh sb="3" eb="4">
      <t>ネン</t>
    </rPh>
    <phoneticPr fontId="5"/>
  </si>
  <si>
    <t>Ｈ5年度</t>
    <rPh sb="2" eb="3">
      <t>ネン</t>
    </rPh>
    <phoneticPr fontId="5"/>
  </si>
  <si>
    <t>H11年度</t>
    <rPh sb="3" eb="4">
      <t>ネン</t>
    </rPh>
    <phoneticPr fontId="5"/>
  </si>
  <si>
    <t>H17年度</t>
    <rPh sb="3" eb="4">
      <t>ネン</t>
    </rPh>
    <phoneticPr fontId="5"/>
  </si>
  <si>
    <t>H23年度</t>
    <rPh sb="3" eb="5">
      <t>ネンド</t>
    </rPh>
    <phoneticPr fontId="2"/>
  </si>
  <si>
    <t>H6年度</t>
    <rPh sb="2" eb="3">
      <t>ネン</t>
    </rPh>
    <phoneticPr fontId="5"/>
  </si>
  <si>
    <t>H12年度</t>
    <rPh sb="3" eb="4">
      <t>ネン</t>
    </rPh>
    <phoneticPr fontId="5"/>
  </si>
  <si>
    <t>H18年度</t>
    <rPh sb="3" eb="4">
      <t>ネン</t>
    </rPh>
    <phoneticPr fontId="5"/>
  </si>
  <si>
    <t>H7年度</t>
    <rPh sb="2" eb="3">
      <t>ネン</t>
    </rPh>
    <phoneticPr fontId="5"/>
  </si>
  <si>
    <t>H13年度</t>
    <rPh sb="3" eb="4">
      <t>ネン</t>
    </rPh>
    <phoneticPr fontId="5"/>
  </si>
  <si>
    <t>H19年度</t>
    <rPh sb="3" eb="4">
      <t>ネン</t>
    </rPh>
    <phoneticPr fontId="5"/>
  </si>
  <si>
    <t>○新設住宅利用関係の推移</t>
    <phoneticPr fontId="2"/>
  </si>
  <si>
    <t>前年度比</t>
  </si>
  <si>
    <t>h25</t>
    <phoneticPr fontId="2"/>
  </si>
  <si>
    <t>１月</t>
    <rPh sb="1" eb="2">
      <t>ガツ</t>
    </rPh>
    <phoneticPr fontId="2"/>
  </si>
  <si>
    <t>２月</t>
    <rPh sb="1" eb="2">
      <t>ガツ</t>
    </rPh>
    <phoneticPr fontId="2"/>
  </si>
  <si>
    <t>県北</t>
    <rPh sb="0" eb="2">
      <t>ケンホク</t>
    </rPh>
    <phoneticPr fontId="2"/>
  </si>
  <si>
    <t>福島市</t>
    <rPh sb="0" eb="3">
      <t>フクシマシ</t>
    </rPh>
    <phoneticPr fontId="2"/>
  </si>
  <si>
    <t>二本松市</t>
    <rPh sb="0" eb="4">
      <t>ニホンマツシ</t>
    </rPh>
    <phoneticPr fontId="2"/>
  </si>
  <si>
    <t>伊達市</t>
    <rPh sb="0" eb="3">
      <t>ダテシ</t>
    </rPh>
    <phoneticPr fontId="2"/>
  </si>
  <si>
    <t>本宮市</t>
    <rPh sb="0" eb="3">
      <t>モトミヤシ</t>
    </rPh>
    <phoneticPr fontId="2"/>
  </si>
  <si>
    <t>伊達郡</t>
    <rPh sb="0" eb="3">
      <t>ダテグン</t>
    </rPh>
    <phoneticPr fontId="2"/>
  </si>
  <si>
    <t>安達郡</t>
    <rPh sb="0" eb="3">
      <t>アダチグン</t>
    </rPh>
    <phoneticPr fontId="2"/>
  </si>
  <si>
    <t>小計</t>
    <rPh sb="0" eb="2">
      <t>ショウケイ</t>
    </rPh>
    <phoneticPr fontId="2"/>
  </si>
  <si>
    <t>県中</t>
    <rPh sb="0" eb="2">
      <t>ケンチュウ</t>
    </rPh>
    <phoneticPr fontId="2"/>
  </si>
  <si>
    <t>郡山市</t>
    <rPh sb="0" eb="3">
      <t>コオリヤマシ</t>
    </rPh>
    <phoneticPr fontId="2"/>
  </si>
  <si>
    <t>須賀川市</t>
    <rPh sb="0" eb="4">
      <t>スカガワシ</t>
    </rPh>
    <phoneticPr fontId="2"/>
  </si>
  <si>
    <t>田村市</t>
    <rPh sb="0" eb="3">
      <t>タムラシ</t>
    </rPh>
    <phoneticPr fontId="2"/>
  </si>
  <si>
    <t>岩瀬郡</t>
    <rPh sb="0" eb="3">
      <t>イワセグン</t>
    </rPh>
    <phoneticPr fontId="2"/>
  </si>
  <si>
    <t>石川郡</t>
    <rPh sb="0" eb="3">
      <t>イシカワグン</t>
    </rPh>
    <phoneticPr fontId="2"/>
  </si>
  <si>
    <t>県南</t>
    <rPh sb="0" eb="2">
      <t>ケンナン</t>
    </rPh>
    <phoneticPr fontId="2"/>
  </si>
  <si>
    <t>白河市</t>
    <rPh sb="0" eb="3">
      <t>シラカワシ</t>
    </rPh>
    <phoneticPr fontId="2"/>
  </si>
  <si>
    <t>西白河郡</t>
    <rPh sb="0" eb="1">
      <t>ニシ</t>
    </rPh>
    <rPh sb="1" eb="3">
      <t>シラカワ</t>
    </rPh>
    <rPh sb="3" eb="4">
      <t>グン</t>
    </rPh>
    <phoneticPr fontId="2"/>
  </si>
  <si>
    <t>会津若松</t>
    <rPh sb="0" eb="4">
      <t>アイヅワカマツ</t>
    </rPh>
    <phoneticPr fontId="2"/>
  </si>
  <si>
    <t>会津若松市</t>
    <rPh sb="0" eb="5">
      <t>アイヅワカマツシ</t>
    </rPh>
    <phoneticPr fontId="2"/>
  </si>
  <si>
    <t>河沼郡</t>
    <rPh sb="0" eb="3">
      <t>カワヌマグン</t>
    </rPh>
    <phoneticPr fontId="2"/>
  </si>
  <si>
    <t>喜多方</t>
    <rPh sb="0" eb="3">
      <t>キタカタ</t>
    </rPh>
    <phoneticPr fontId="2"/>
  </si>
  <si>
    <t>喜多方市</t>
    <rPh sb="0" eb="4">
      <t>キタカタシ</t>
    </rPh>
    <phoneticPr fontId="2"/>
  </si>
  <si>
    <t>耶麻郡</t>
    <rPh sb="0" eb="3">
      <t>ヤマグン</t>
    </rPh>
    <phoneticPr fontId="2"/>
  </si>
  <si>
    <t>南会津</t>
    <rPh sb="0" eb="3">
      <t>ミナミアイヅ</t>
    </rPh>
    <phoneticPr fontId="2"/>
  </si>
  <si>
    <t>南会津郡</t>
    <rPh sb="0" eb="4">
      <t>ミナミアイヅグン</t>
    </rPh>
    <phoneticPr fontId="2"/>
  </si>
  <si>
    <t>相双</t>
    <rPh sb="0" eb="2">
      <t>ソウソウ</t>
    </rPh>
    <phoneticPr fontId="2"/>
  </si>
  <si>
    <t>相馬市</t>
    <rPh sb="0" eb="3">
      <t>ソウマシ</t>
    </rPh>
    <phoneticPr fontId="2"/>
  </si>
  <si>
    <t>南相馬市</t>
    <rPh sb="0" eb="4">
      <t>ミナミソウマシ</t>
    </rPh>
    <phoneticPr fontId="2"/>
  </si>
  <si>
    <t>双葉郡</t>
    <rPh sb="0" eb="3">
      <t>フタバグン</t>
    </rPh>
    <phoneticPr fontId="2"/>
  </si>
  <si>
    <t>相馬郡</t>
    <rPh sb="0" eb="3">
      <t>ソウマグン</t>
    </rPh>
    <phoneticPr fontId="2"/>
  </si>
  <si>
    <t>いわき</t>
    <phoneticPr fontId="2"/>
  </si>
  <si>
    <t>福島県</t>
    <rPh sb="0" eb="3">
      <t>フクシマケン</t>
    </rPh>
    <phoneticPr fontId="2"/>
  </si>
  <si>
    <t>h20</t>
    <phoneticPr fontId="2"/>
  </si>
  <si>
    <t>４月</t>
    <rPh sb="1" eb="2">
      <t>ガツ</t>
    </rPh>
    <phoneticPr fontId="2"/>
  </si>
  <si>
    <t>h21</t>
    <phoneticPr fontId="2"/>
  </si>
  <si>
    <t>h22</t>
    <phoneticPr fontId="2"/>
  </si>
  <si>
    <t>会津地方</t>
    <rPh sb="0" eb="2">
      <t>アイヅ</t>
    </rPh>
    <rPh sb="2" eb="4">
      <t>チホウ</t>
    </rPh>
    <phoneticPr fontId="2"/>
  </si>
  <si>
    <t>中通り地方</t>
    <rPh sb="0" eb="2">
      <t>ナカドオ</t>
    </rPh>
    <rPh sb="3" eb="5">
      <t>チホウ</t>
    </rPh>
    <phoneticPr fontId="2"/>
  </si>
  <si>
    <t>浜通り地方</t>
    <rPh sb="0" eb="2">
      <t>ハマドオリ</t>
    </rPh>
    <rPh sb="3" eb="5">
      <t>チホウ</t>
    </rPh>
    <phoneticPr fontId="2"/>
  </si>
  <si>
    <t>h23</t>
    <phoneticPr fontId="2"/>
  </si>
  <si>
    <t>○共同住宅（１棟で２０戸以上のもの）</t>
    <phoneticPr fontId="2"/>
  </si>
  <si>
    <t>H21</t>
    <phoneticPr fontId="2"/>
  </si>
  <si>
    <t>H22</t>
    <phoneticPr fontId="2"/>
  </si>
  <si>
    <t>○新設住宅利用関係の月別推移</t>
    <phoneticPr fontId="2"/>
  </si>
  <si>
    <t>H25年</t>
    <rPh sb="3" eb="4">
      <t>ネン</t>
    </rPh>
    <phoneticPr fontId="5"/>
  </si>
  <si>
    <t>H24年度</t>
    <rPh sb="3" eb="5">
      <t>ネンド</t>
    </rPh>
    <phoneticPr fontId="2"/>
  </si>
  <si>
    <t>平成26年</t>
    <rPh sb="0" eb="2">
      <t>ヘイセイ</t>
    </rPh>
    <rPh sb="4" eb="5">
      <t>ネン</t>
    </rPh>
    <phoneticPr fontId="2"/>
  </si>
  <si>
    <t xml:space="preserve">  25年着工数</t>
    <phoneticPr fontId="5"/>
  </si>
  <si>
    <t xml:space="preserve">  25年累計A</t>
    <phoneticPr fontId="5"/>
  </si>
  <si>
    <t xml:space="preserve">  26年着工数</t>
    <phoneticPr fontId="5"/>
  </si>
  <si>
    <t xml:space="preserve">  26年累計B</t>
    <phoneticPr fontId="5"/>
  </si>
  <si>
    <t>H26年</t>
    <rPh sb="3" eb="4">
      <t>ネン</t>
    </rPh>
    <phoneticPr fontId="2"/>
  </si>
  <si>
    <t>平成27年</t>
    <rPh sb="0" eb="2">
      <t>ヘイセイ</t>
    </rPh>
    <rPh sb="4" eb="5">
      <t>ネン</t>
    </rPh>
    <phoneticPr fontId="2"/>
  </si>
  <si>
    <t>H26</t>
    <phoneticPr fontId="2"/>
  </si>
  <si>
    <t>h24</t>
    <phoneticPr fontId="2"/>
  </si>
  <si>
    <t>住宅金融支援機構住宅</t>
    <rPh sb="0" eb="2">
      <t>ジュウタク</t>
    </rPh>
    <rPh sb="2" eb="4">
      <t>キンユウ</t>
    </rPh>
    <rPh sb="4" eb="6">
      <t>シエン</t>
    </rPh>
    <rPh sb="6" eb="8">
      <t>キコウ</t>
    </rPh>
    <rPh sb="8" eb="10">
      <t>ジュウタク</t>
    </rPh>
    <phoneticPr fontId="1"/>
  </si>
  <si>
    <t>小計</t>
    <rPh sb="0" eb="2">
      <t>ショウケイ</t>
    </rPh>
    <phoneticPr fontId="1"/>
  </si>
  <si>
    <t>持家</t>
    <rPh sb="0" eb="2">
      <t>モチイエ</t>
    </rPh>
    <phoneticPr fontId="1"/>
  </si>
  <si>
    <t>貸家</t>
    <rPh sb="0" eb="2">
      <t>カシヤ</t>
    </rPh>
    <phoneticPr fontId="1"/>
  </si>
  <si>
    <t>給与住宅</t>
    <rPh sb="0" eb="2">
      <t>キュウヨ</t>
    </rPh>
    <rPh sb="2" eb="4">
      <t>ジュウタク</t>
    </rPh>
    <phoneticPr fontId="1"/>
  </si>
  <si>
    <t>分譲住宅</t>
    <rPh sb="0" eb="2">
      <t>ブンジョウ</t>
    </rPh>
    <rPh sb="2" eb="4">
      <t>ジュウタク</t>
    </rPh>
    <phoneticPr fontId="1"/>
  </si>
  <si>
    <t>H25年度</t>
    <rPh sb="3" eb="5">
      <t>ネンド</t>
    </rPh>
    <phoneticPr fontId="2"/>
  </si>
  <si>
    <t>H26年度</t>
    <rPh sb="3" eb="5">
      <t>ネンド</t>
    </rPh>
    <phoneticPr fontId="2"/>
  </si>
  <si>
    <t>H27年</t>
    <rPh sb="3" eb="4">
      <t>ネン</t>
    </rPh>
    <phoneticPr fontId="2"/>
  </si>
  <si>
    <t>平成28年</t>
    <rPh sb="0" eb="2">
      <t>ヘイセイ</t>
    </rPh>
    <rPh sb="4" eb="5">
      <t>ネン</t>
    </rPh>
    <phoneticPr fontId="2"/>
  </si>
  <si>
    <t>H27</t>
  </si>
  <si>
    <t>１月</t>
    <rPh sb="1" eb="2">
      <t>ガツ</t>
    </rPh>
    <phoneticPr fontId="2"/>
  </si>
  <si>
    <t>H27年度</t>
    <rPh sb="3" eb="5">
      <t>ネンド</t>
    </rPh>
    <phoneticPr fontId="2"/>
  </si>
  <si>
    <t xml:space="preserve">       　（資料:国土交通省 住宅着工統計）</t>
    <phoneticPr fontId="2"/>
  </si>
  <si>
    <t>4月</t>
    <rPh sb="1" eb="2">
      <t>ガツ</t>
    </rPh>
    <phoneticPr fontId="2"/>
  </si>
  <si>
    <t>5月</t>
  </si>
  <si>
    <t>6月</t>
  </si>
  <si>
    <t>7月</t>
  </si>
  <si>
    <t>8月</t>
  </si>
  <si>
    <t>9月</t>
  </si>
  <si>
    <t>1月</t>
  </si>
  <si>
    <t>2月</t>
  </si>
  <si>
    <t>3月</t>
  </si>
  <si>
    <t>11月</t>
    <phoneticPr fontId="2"/>
  </si>
  <si>
    <t>H28</t>
    <phoneticPr fontId="2"/>
  </si>
  <si>
    <t>H28年</t>
    <rPh sb="3" eb="4">
      <t>ネン</t>
    </rPh>
    <phoneticPr fontId="2"/>
  </si>
  <si>
    <t>平成29年</t>
    <rPh sb="0" eb="2">
      <t>ヘイセイ</t>
    </rPh>
    <rPh sb="4" eb="5">
      <t>ネン</t>
    </rPh>
    <phoneticPr fontId="2"/>
  </si>
  <si>
    <t>H28年度</t>
    <rPh sb="3" eb="5">
      <t>ネンド</t>
    </rPh>
    <phoneticPr fontId="2"/>
  </si>
  <si>
    <t>H20年度</t>
    <rPh sb="3" eb="5">
      <t>ネンド</t>
    </rPh>
    <phoneticPr fontId="2"/>
  </si>
  <si>
    <t>H21年度</t>
    <rPh sb="3" eb="5">
      <t>ネンド</t>
    </rPh>
    <phoneticPr fontId="2"/>
  </si>
  <si>
    <t>H22年度</t>
    <rPh sb="3" eb="5">
      <t>ネンド</t>
    </rPh>
    <phoneticPr fontId="2"/>
  </si>
  <si>
    <t>H23年度</t>
    <rPh sb="3" eb="5">
      <t>ネンド</t>
    </rPh>
    <phoneticPr fontId="2"/>
  </si>
  <si>
    <t>H24年度</t>
    <rPh sb="3" eb="5">
      <t>ネンド</t>
    </rPh>
    <phoneticPr fontId="2"/>
  </si>
  <si>
    <t>H25年度</t>
    <rPh sb="3" eb="5">
      <t>ネンド</t>
    </rPh>
    <phoneticPr fontId="2"/>
  </si>
  <si>
    <t>H26年度</t>
    <rPh sb="3" eb="5">
      <t>ネンド</t>
    </rPh>
    <phoneticPr fontId="2"/>
  </si>
  <si>
    <t>H27年度</t>
    <rPh sb="3" eb="5">
      <t>ネンド</t>
    </rPh>
    <phoneticPr fontId="2"/>
  </si>
  <si>
    <t>H29年度</t>
    <rPh sb="3" eb="5">
      <t>ネンド</t>
    </rPh>
    <phoneticPr fontId="2"/>
  </si>
  <si>
    <t>H29</t>
    <phoneticPr fontId="2"/>
  </si>
  <si>
    <t>東白川郡</t>
    <rPh sb="0" eb="1">
      <t>ヒガシ</t>
    </rPh>
    <rPh sb="3" eb="4">
      <t>グン</t>
    </rPh>
    <phoneticPr fontId="2"/>
  </si>
  <si>
    <t>○月別着工戸数の推移</t>
    <phoneticPr fontId="2"/>
  </si>
  <si>
    <t>H29年</t>
    <rPh sb="3" eb="4">
      <t>ネン</t>
    </rPh>
    <phoneticPr fontId="2"/>
  </si>
  <si>
    <t>平成30年</t>
    <rPh sb="0" eb="2">
      <t>ヘイセイ</t>
    </rPh>
    <rPh sb="4" eb="5">
      <t>ネン</t>
    </rPh>
    <phoneticPr fontId="2"/>
  </si>
  <si>
    <t>H30</t>
    <phoneticPr fontId="2"/>
  </si>
  <si>
    <t>H30年度</t>
    <rPh sb="3" eb="5">
      <t>ネンド</t>
    </rPh>
    <phoneticPr fontId="2"/>
  </si>
  <si>
    <t>H30年</t>
    <rPh sb="3" eb="4">
      <t>ネン</t>
    </rPh>
    <phoneticPr fontId="2"/>
  </si>
  <si>
    <t>H31</t>
    <phoneticPr fontId="2"/>
  </si>
  <si>
    <t>いわき</t>
  </si>
  <si>
    <t>4月</t>
  </si>
  <si>
    <t>H31</t>
    <phoneticPr fontId="2"/>
  </si>
  <si>
    <t>Ｒ元年度
（H31年度）</t>
    <rPh sb="1" eb="2">
      <t>モト</t>
    </rPh>
    <rPh sb="2" eb="4">
      <t>ネンド</t>
    </rPh>
    <rPh sb="9" eb="11">
      <t>ネンド</t>
    </rPh>
    <phoneticPr fontId="2"/>
  </si>
  <si>
    <t>令和元年(平成3１年)</t>
    <rPh sb="0" eb="2">
      <t>レイワ</t>
    </rPh>
    <rPh sb="2" eb="3">
      <t>モト</t>
    </rPh>
    <rPh sb="3" eb="4">
      <t>ネン</t>
    </rPh>
    <rPh sb="5" eb="7">
      <t>ヘイセイ</t>
    </rPh>
    <rPh sb="9" eb="10">
      <t>ネン</t>
    </rPh>
    <phoneticPr fontId="2"/>
  </si>
  <si>
    <t>R元年度
(H31年度)</t>
    <rPh sb="1" eb="2">
      <t>モト</t>
    </rPh>
    <rPh sb="2" eb="4">
      <t>ネンド</t>
    </rPh>
    <rPh sb="9" eb="11">
      <t>ネンド</t>
    </rPh>
    <phoneticPr fontId="2"/>
  </si>
  <si>
    <t>R1年</t>
    <rPh sb="2" eb="3">
      <t>ネン</t>
    </rPh>
    <phoneticPr fontId="2"/>
  </si>
  <si>
    <t>令和2年</t>
    <rPh sb="0" eb="2">
      <t>レイワ</t>
    </rPh>
    <rPh sb="3" eb="4">
      <t>ネン</t>
    </rPh>
    <phoneticPr fontId="2"/>
  </si>
  <si>
    <t>R2</t>
    <phoneticPr fontId="2"/>
  </si>
  <si>
    <t>R1年度</t>
    <rPh sb="2" eb="4">
      <t>ネンド</t>
    </rPh>
    <phoneticPr fontId="2"/>
  </si>
  <si>
    <t>4月</t>
    <phoneticPr fontId="2"/>
  </si>
  <si>
    <t>4月</t>
    <phoneticPr fontId="2"/>
  </si>
  <si>
    <t>R2</t>
    <phoneticPr fontId="2"/>
  </si>
  <si>
    <t>R2年度</t>
    <rPh sb="2" eb="4">
      <t>ネンド</t>
    </rPh>
    <phoneticPr fontId="2"/>
  </si>
  <si>
    <t>Ｒ２年度</t>
    <rPh sb="2" eb="4">
      <t>ネンド</t>
    </rPh>
    <phoneticPr fontId="2"/>
  </si>
  <si>
    <t>R2年</t>
    <rPh sb="2" eb="3">
      <t>ネン</t>
    </rPh>
    <phoneticPr fontId="2"/>
  </si>
  <si>
    <t>令和３年</t>
    <rPh sb="0" eb="2">
      <t>レイワ</t>
    </rPh>
    <rPh sb="3" eb="4">
      <t>ネン</t>
    </rPh>
    <phoneticPr fontId="2"/>
  </si>
  <si>
    <t>R3</t>
    <phoneticPr fontId="2"/>
  </si>
  <si>
    <t>Ｒ３年度</t>
    <rPh sb="2" eb="4">
      <t>ネンド</t>
    </rPh>
    <phoneticPr fontId="2"/>
  </si>
  <si>
    <t>R3年度</t>
    <rPh sb="2" eb="4">
      <t>ネンド</t>
    </rPh>
    <phoneticPr fontId="2"/>
  </si>
  <si>
    <t>R3年</t>
    <rPh sb="2" eb="3">
      <t>ネン</t>
    </rPh>
    <phoneticPr fontId="2"/>
  </si>
  <si>
    <t>令和4年</t>
    <rPh sb="0" eb="2">
      <t>レイワ</t>
    </rPh>
    <rPh sb="3" eb="4">
      <t>ネン</t>
    </rPh>
    <phoneticPr fontId="2"/>
  </si>
  <si>
    <t>R4</t>
    <phoneticPr fontId="2"/>
  </si>
  <si>
    <t>Ｒ４年度</t>
    <rPh sb="2" eb="4">
      <t>ネンド</t>
    </rPh>
    <phoneticPr fontId="2"/>
  </si>
  <si>
    <t>R4年度</t>
    <rPh sb="2" eb="4">
      <t>ネンド</t>
    </rPh>
    <phoneticPr fontId="2"/>
  </si>
  <si>
    <t>4月</t>
    <phoneticPr fontId="2"/>
  </si>
  <si>
    <t>5月</t>
    <phoneticPr fontId="2"/>
  </si>
  <si>
    <t>6月</t>
    <phoneticPr fontId="2"/>
  </si>
  <si>
    <t>7月</t>
    <phoneticPr fontId="2"/>
  </si>
  <si>
    <t>8月</t>
    <phoneticPr fontId="2"/>
  </si>
  <si>
    <t>9月</t>
    <phoneticPr fontId="2"/>
  </si>
  <si>
    <t>10月</t>
    <phoneticPr fontId="2"/>
  </si>
  <si>
    <t>12月</t>
    <phoneticPr fontId="2"/>
  </si>
  <si>
    <t>1月</t>
    <phoneticPr fontId="2"/>
  </si>
  <si>
    <t>2月</t>
    <phoneticPr fontId="2"/>
  </si>
  <si>
    <t>3月</t>
    <phoneticPr fontId="2"/>
  </si>
  <si>
    <t>R5</t>
    <phoneticPr fontId="2"/>
  </si>
  <si>
    <t>令和5年</t>
    <rPh sb="0" eb="2">
      <t>レイワ</t>
    </rPh>
    <rPh sb="3" eb="4">
      <t>ネン</t>
    </rPh>
    <phoneticPr fontId="2"/>
  </si>
  <si>
    <t>R4年</t>
    <rPh sb="2" eb="3">
      <t>ネン</t>
    </rPh>
    <phoneticPr fontId="2"/>
  </si>
  <si>
    <t>07201福島市</t>
    <phoneticPr fontId="2"/>
  </si>
  <si>
    <t>07202会津若松市</t>
    <phoneticPr fontId="2"/>
  </si>
  <si>
    <t>07203郡山市</t>
    <phoneticPr fontId="2"/>
  </si>
  <si>
    <t>07204いわき市</t>
    <phoneticPr fontId="2"/>
  </si>
  <si>
    <t>07205白河市</t>
    <phoneticPr fontId="2"/>
  </si>
  <si>
    <t>07207須賀川市</t>
    <phoneticPr fontId="2"/>
  </si>
  <si>
    <t>07208喜多方市</t>
    <phoneticPr fontId="2"/>
  </si>
  <si>
    <t>07209相馬市</t>
    <phoneticPr fontId="2"/>
  </si>
  <si>
    <t>07210二本松市</t>
    <phoneticPr fontId="2"/>
  </si>
  <si>
    <t>07211田村市</t>
    <phoneticPr fontId="2"/>
  </si>
  <si>
    <t>07212南相馬市</t>
    <phoneticPr fontId="2"/>
  </si>
  <si>
    <t>07213伊達市</t>
    <phoneticPr fontId="2"/>
  </si>
  <si>
    <t>07214本宮市</t>
    <phoneticPr fontId="2"/>
  </si>
  <si>
    <t>07300伊達郡</t>
    <phoneticPr fontId="2"/>
  </si>
  <si>
    <t>07320安達郡</t>
    <phoneticPr fontId="2"/>
  </si>
  <si>
    <t>07340岩瀬郡</t>
    <phoneticPr fontId="2"/>
  </si>
  <si>
    <t>07360南会津郡</t>
    <phoneticPr fontId="2"/>
  </si>
  <si>
    <t>07400耶麻郡</t>
    <phoneticPr fontId="2"/>
  </si>
  <si>
    <t>07420河沼郡</t>
    <phoneticPr fontId="2"/>
  </si>
  <si>
    <t>07440大沼郡</t>
    <phoneticPr fontId="2"/>
  </si>
  <si>
    <t>07460西白河郡</t>
    <phoneticPr fontId="2"/>
  </si>
  <si>
    <t>07480東白川郡</t>
    <phoneticPr fontId="2"/>
  </si>
  <si>
    <t>07500石川郡</t>
    <phoneticPr fontId="2"/>
  </si>
  <si>
    <t>07520田村郡</t>
    <phoneticPr fontId="2"/>
  </si>
  <si>
    <t>07540双葉郡</t>
    <phoneticPr fontId="2"/>
  </si>
  <si>
    <t>07560相馬郡</t>
    <phoneticPr fontId="2"/>
  </si>
  <si>
    <t>07201福島市</t>
  </si>
  <si>
    <t>07202会津若松市</t>
  </si>
  <si>
    <t>07203郡山市</t>
  </si>
  <si>
    <t>07204いわき市</t>
  </si>
  <si>
    <t>07205白河市</t>
  </si>
  <si>
    <t>07207須賀川市</t>
  </si>
  <si>
    <t>07208喜多方市</t>
  </si>
  <si>
    <t>07209相馬市</t>
  </si>
  <si>
    <t>07210二本松市</t>
  </si>
  <si>
    <t>07211田村市</t>
  </si>
  <si>
    <t>07212南相馬市</t>
  </si>
  <si>
    <t>07213伊達市</t>
  </si>
  <si>
    <t>07214本宮市</t>
  </si>
  <si>
    <t>07301桑折町</t>
  </si>
  <si>
    <t>07303国見町</t>
  </si>
  <si>
    <t>07308川俣町</t>
  </si>
  <si>
    <t>07322大玉村</t>
  </si>
  <si>
    <t>07342鏡石町</t>
  </si>
  <si>
    <t>07408猪苗代町</t>
  </si>
  <si>
    <t>07421会津坂下町</t>
  </si>
  <si>
    <t>07423柳津町</t>
  </si>
  <si>
    <t>07447会津美里町</t>
  </si>
  <si>
    <t>07461西郷村</t>
  </si>
  <si>
    <t>07464泉崎村</t>
  </si>
  <si>
    <t>07465中島村</t>
  </si>
  <si>
    <t>07466矢吹町</t>
  </si>
  <si>
    <t>07481棚倉町</t>
  </si>
  <si>
    <t>07482矢祭町</t>
  </si>
  <si>
    <t>07501石川町</t>
  </si>
  <si>
    <t>07503平田村</t>
  </si>
  <si>
    <t>07504浅川町</t>
  </si>
  <si>
    <t>07521三春町</t>
  </si>
  <si>
    <t>07541広野町</t>
  </si>
  <si>
    <t>07543富岡町</t>
  </si>
  <si>
    <t>07546双葉町</t>
  </si>
  <si>
    <t>07547浪江町</t>
  </si>
  <si>
    <t>07561新地町</t>
  </si>
  <si>
    <t>07564飯舘村</t>
  </si>
  <si>
    <t>07300伊達郡</t>
  </si>
  <si>
    <t>07320安達郡</t>
  </si>
  <si>
    <t>07340岩瀬郡</t>
  </si>
  <si>
    <t>07500石川郡</t>
  </si>
  <si>
    <t>07520田村郡</t>
  </si>
  <si>
    <t>07460西白河郡</t>
  </si>
  <si>
    <t>07480東白川郡</t>
  </si>
  <si>
    <t>07420河沼郡</t>
  </si>
  <si>
    <t>07440大沼郡</t>
  </si>
  <si>
    <t>07400耶麻郡</t>
  </si>
  <si>
    <t>07360南会津郡</t>
  </si>
  <si>
    <t>07560相馬郡</t>
  </si>
  <si>
    <t>07540双葉郡</t>
  </si>
  <si>
    <t>中通り</t>
    <rPh sb="0" eb="2">
      <t>ナカドオ</t>
    </rPh>
    <phoneticPr fontId="2"/>
  </si>
  <si>
    <t>会津</t>
    <rPh sb="0" eb="2">
      <t>アイヅ</t>
    </rPh>
    <phoneticPr fontId="2"/>
  </si>
  <si>
    <t>浜通り</t>
    <rPh sb="0" eb="2">
      <t>ハマドオ</t>
    </rPh>
    <phoneticPr fontId="2"/>
  </si>
  <si>
    <t>07444三島町</t>
    <phoneticPr fontId="2"/>
  </si>
  <si>
    <t>07445金山町</t>
    <phoneticPr fontId="2"/>
  </si>
  <si>
    <t>07446昭和村</t>
    <phoneticPr fontId="2"/>
  </si>
  <si>
    <t>07484鮫川村</t>
    <phoneticPr fontId="2"/>
  </si>
  <si>
    <t>07502玉川村</t>
    <phoneticPr fontId="2"/>
  </si>
  <si>
    <t>07505古殿町</t>
    <phoneticPr fontId="2"/>
  </si>
  <si>
    <t>07522小野町</t>
    <phoneticPr fontId="2"/>
  </si>
  <si>
    <t>07542楢葉町</t>
    <phoneticPr fontId="2"/>
  </si>
  <si>
    <t>07544川内村</t>
    <phoneticPr fontId="2"/>
  </si>
  <si>
    <t>07545大熊町</t>
    <phoneticPr fontId="2"/>
  </si>
  <si>
    <t>07548葛尾村</t>
    <phoneticPr fontId="2"/>
  </si>
  <si>
    <t>07422湯川村</t>
    <phoneticPr fontId="2"/>
  </si>
  <si>
    <t>07483塙町</t>
    <phoneticPr fontId="2"/>
  </si>
  <si>
    <t>福島県</t>
  </si>
  <si>
    <t>県北</t>
  </si>
  <si>
    <t>県中</t>
  </si>
  <si>
    <t>県南</t>
  </si>
  <si>
    <t>会津若松</t>
  </si>
  <si>
    <t>喜多方</t>
  </si>
  <si>
    <t>南会津</t>
  </si>
  <si>
    <t>相双</t>
  </si>
  <si>
    <t>Ｒ５年度</t>
    <phoneticPr fontId="2"/>
  </si>
  <si>
    <t>4月</t>
    <rPh sb="1" eb="2">
      <t>ガツ</t>
    </rPh>
    <phoneticPr fontId="2"/>
  </si>
  <si>
    <t>５月</t>
    <rPh sb="0" eb="2">
      <t>ゴガツ</t>
    </rPh>
    <phoneticPr fontId="2"/>
  </si>
  <si>
    <t>R5</t>
    <phoneticPr fontId="2"/>
  </si>
  <si>
    <t>R5年度</t>
    <phoneticPr fontId="2"/>
  </si>
  <si>
    <t>6月</t>
    <rPh sb="1" eb="2">
      <t>ガツ</t>
    </rPh>
    <phoneticPr fontId="2"/>
  </si>
  <si>
    <t>7月</t>
    <rPh sb="1" eb="2">
      <t>ガツ</t>
    </rPh>
    <phoneticPr fontId="2"/>
  </si>
  <si>
    <t>Wood</t>
    <phoneticPr fontId="2"/>
  </si>
  <si>
    <t>Amount</t>
    <phoneticPr fontId="2"/>
  </si>
  <si>
    <t>8月</t>
    <rPh sb="1" eb="2">
      <t>ガツ</t>
    </rPh>
    <phoneticPr fontId="2"/>
  </si>
  <si>
    <t>9月</t>
    <rPh sb="1" eb="2">
      <t>ガツ</t>
    </rPh>
    <phoneticPr fontId="2"/>
  </si>
  <si>
    <t>10月</t>
    <rPh sb="2" eb="3">
      <t>ガツ</t>
    </rPh>
    <phoneticPr fontId="2"/>
  </si>
  <si>
    <t>11月</t>
    <rPh sb="2" eb="3">
      <t>ガツ</t>
    </rPh>
    <phoneticPr fontId="2"/>
  </si>
  <si>
    <t>12月</t>
    <rPh sb="2" eb="3">
      <t>ガツ</t>
    </rPh>
    <phoneticPr fontId="2"/>
  </si>
  <si>
    <t>1月</t>
    <rPh sb="1" eb="2">
      <t>ガツ</t>
    </rPh>
    <phoneticPr fontId="2"/>
  </si>
  <si>
    <t>2月</t>
    <rPh sb="1" eb="2">
      <t>ガツ</t>
    </rPh>
    <phoneticPr fontId="2"/>
  </si>
  <si>
    <t>R6</t>
    <phoneticPr fontId="2"/>
  </si>
  <si>
    <t>累計R6/R5(%)</t>
    <phoneticPr fontId="5"/>
  </si>
  <si>
    <t>令和6年</t>
    <rPh sb="0" eb="2">
      <t>レイワ</t>
    </rPh>
    <rPh sb="3" eb="4">
      <t>ネン</t>
    </rPh>
    <phoneticPr fontId="2"/>
  </si>
  <si>
    <t>R5年</t>
    <rPh sb="2" eb="3">
      <t>ネン</t>
    </rPh>
    <phoneticPr fontId="2"/>
  </si>
  <si>
    <t>R5年度</t>
    <rPh sb="2" eb="4">
      <t>ネンド</t>
    </rPh>
    <phoneticPr fontId="2"/>
  </si>
  <si>
    <t>Ｒ６年度</t>
    <phoneticPr fontId="2"/>
  </si>
  <si>
    <t>R6</t>
    <phoneticPr fontId="2"/>
  </si>
  <si>
    <t>R6年度</t>
    <phoneticPr fontId="2"/>
  </si>
  <si>
    <t>令和６年度</t>
    <rPh sb="0" eb="2">
      <t>レイワ</t>
    </rPh>
    <rPh sb="3" eb="5">
      <t>ネンド</t>
    </rPh>
    <phoneticPr fontId="2"/>
  </si>
  <si>
    <t>福島県</t>
    <rPh sb="0" eb="3">
      <t>フクシマケン</t>
    </rPh>
    <phoneticPr fontId="2"/>
  </si>
  <si>
    <t>令和7年</t>
    <rPh sb="0" eb="2">
      <t>レイワ</t>
    </rPh>
    <rPh sb="3" eb="4">
      <t>ネン</t>
    </rPh>
    <phoneticPr fontId="2"/>
  </si>
  <si>
    <t>R6年</t>
    <rPh sb="2" eb="3">
      <t>ネン</t>
    </rPh>
    <phoneticPr fontId="2"/>
  </si>
  <si>
    <t>07344天栄村</t>
    <rPh sb="5" eb="8">
      <t>テンエイムラ</t>
    </rPh>
    <phoneticPr fontId="2"/>
  </si>
  <si>
    <t>07362下郷町</t>
    <rPh sb="5" eb="8">
      <t>シモゴウマチ</t>
    </rPh>
    <phoneticPr fontId="2"/>
  </si>
  <si>
    <t>07364檜枝岐村</t>
    <phoneticPr fontId="2"/>
  </si>
  <si>
    <t>07367只見町</t>
  </si>
  <si>
    <t>07368南会津町</t>
  </si>
  <si>
    <t>07402北塩原村</t>
    <phoneticPr fontId="2"/>
  </si>
  <si>
    <t>07405西会津町</t>
  </si>
  <si>
    <t>07407磐梯町</t>
    <phoneticPr fontId="2"/>
  </si>
  <si>
    <t>令和6年度</t>
    <rPh sb="0" eb="2">
      <t>レイワ</t>
    </rPh>
    <rPh sb="3" eb="5">
      <t>ネンド</t>
    </rPh>
    <phoneticPr fontId="5"/>
  </si>
  <si>
    <t xml:space="preserve">  R7年着工数</t>
    <phoneticPr fontId="5"/>
  </si>
  <si>
    <t>累計R7/R6(%)</t>
    <phoneticPr fontId="5"/>
  </si>
  <si>
    <t>R6年度</t>
    <rPh sb="2" eb="4">
      <t>ネンド</t>
    </rPh>
    <phoneticPr fontId="5"/>
  </si>
  <si>
    <t>12月</t>
    <rPh sb="2" eb="3">
      <t>ガツ</t>
    </rPh>
    <phoneticPr fontId="2"/>
  </si>
  <si>
    <t>1月</t>
    <rPh sb="1" eb="2">
      <t>ガツ</t>
    </rPh>
    <phoneticPr fontId="2"/>
  </si>
  <si>
    <t>2月</t>
    <rPh sb="1" eb="2">
      <t>ガツ</t>
    </rPh>
    <phoneticPr fontId="2"/>
  </si>
  <si>
    <t>R7</t>
    <phoneticPr fontId="2"/>
  </si>
  <si>
    <t>3月</t>
    <rPh sb="1" eb="2">
      <t>ガツ</t>
    </rPh>
    <phoneticPr fontId="2"/>
  </si>
  <si>
    <t>令和５年度</t>
    <phoneticPr fontId="2"/>
  </si>
  <si>
    <t>令和７年度</t>
    <rPh sb="0" eb="2">
      <t>レイワ</t>
    </rPh>
    <rPh sb="3" eb="5">
      <t>ネンド</t>
    </rPh>
    <phoneticPr fontId="2"/>
  </si>
  <si>
    <t>令和7年度</t>
    <rPh sb="0" eb="2">
      <t>レイワ</t>
    </rPh>
    <rPh sb="3" eb="5">
      <t>ネンド</t>
    </rPh>
    <phoneticPr fontId="5"/>
  </si>
  <si>
    <t>4月</t>
    <rPh sb="1" eb="2">
      <t>ガツ</t>
    </rPh>
    <phoneticPr fontId="2"/>
  </si>
  <si>
    <t>5月</t>
    <rPh sb="1" eb="2">
      <t>ガツ</t>
    </rPh>
    <phoneticPr fontId="2"/>
  </si>
  <si>
    <t>6月</t>
    <rPh sb="1" eb="2">
      <t>ガツ</t>
    </rPh>
    <phoneticPr fontId="2"/>
  </si>
  <si>
    <t>7月</t>
    <rPh sb="1" eb="2">
      <t>ガツ</t>
    </rPh>
    <phoneticPr fontId="2"/>
  </si>
  <si>
    <t>8月</t>
    <rPh sb="1" eb="2">
      <t>ガツ</t>
    </rPh>
    <phoneticPr fontId="2"/>
  </si>
  <si>
    <t>9月</t>
    <rPh sb="1" eb="2">
      <t>ガツ</t>
    </rPh>
    <phoneticPr fontId="2"/>
  </si>
  <si>
    <t>10月</t>
    <rPh sb="2" eb="3">
      <t>ガツ</t>
    </rPh>
    <phoneticPr fontId="2"/>
  </si>
  <si>
    <t>11月</t>
    <rPh sb="2" eb="3">
      <t>ガツ</t>
    </rPh>
    <phoneticPr fontId="2"/>
  </si>
  <si>
    <t>12月</t>
    <rPh sb="2" eb="3">
      <t>ガツ</t>
    </rPh>
    <phoneticPr fontId="2"/>
  </si>
  <si>
    <t>1月</t>
    <rPh sb="1" eb="2">
      <t>ガツ</t>
    </rPh>
    <phoneticPr fontId="2"/>
  </si>
  <si>
    <t>2月</t>
    <phoneticPr fontId="2"/>
  </si>
  <si>
    <t>3月</t>
    <phoneticPr fontId="2"/>
  </si>
  <si>
    <t>2月</t>
    <rPh sb="1" eb="2">
      <t>ガツ</t>
    </rPh>
    <phoneticPr fontId="2"/>
  </si>
  <si>
    <t>Ｒ７年度</t>
    <rPh sb="2" eb="4">
      <t>ネンド</t>
    </rPh>
    <phoneticPr fontId="2"/>
  </si>
  <si>
    <t>R7年度</t>
    <phoneticPr fontId="2"/>
  </si>
  <si>
    <t>令和６年度</t>
    <rPh sb="0" eb="2">
      <t>レイワ</t>
    </rPh>
    <rPh sb="3" eb="5">
      <t>ネンド</t>
    </rPh>
    <phoneticPr fontId="5"/>
  </si>
  <si>
    <t>前年同月比データ〔（R7年度－R6年度）/R6年度〕%</t>
    <rPh sb="0" eb="2">
      <t>ゼンネン</t>
    </rPh>
    <rPh sb="2" eb="3">
      <t>ドウ</t>
    </rPh>
    <rPh sb="3" eb="5">
      <t>ツキヒ</t>
    </rPh>
    <rPh sb="12" eb="14">
      <t>ネンド</t>
    </rPh>
    <rPh sb="23" eb="25">
      <t>ネンド</t>
    </rPh>
    <phoneticPr fontId="2"/>
  </si>
  <si>
    <t>5月</t>
    <rPh sb="1" eb="2">
      <t>ガツ</t>
    </rPh>
    <phoneticPr fontId="2"/>
  </si>
  <si>
    <t>6月</t>
    <rPh sb="1" eb="2">
      <t>ガツ</t>
    </rPh>
    <phoneticPr fontId="2"/>
  </si>
  <si>
    <t>7月</t>
    <rPh sb="1" eb="2">
      <t>ガツ</t>
    </rPh>
    <phoneticPr fontId="2"/>
  </si>
  <si>
    <t>8月</t>
    <rPh sb="1" eb="2">
      <t>ガツ</t>
    </rPh>
    <phoneticPr fontId="2"/>
  </si>
  <si>
    <t>10月</t>
    <rPh sb="2" eb="3">
      <t>ガツ</t>
    </rPh>
    <phoneticPr fontId="2"/>
  </si>
  <si>
    <t>12月</t>
    <rPh sb="2" eb="3">
      <t>ガツ</t>
    </rPh>
    <phoneticPr fontId="2"/>
  </si>
  <si>
    <t>R8</t>
    <phoneticPr fontId="2"/>
  </si>
  <si>
    <t>1月</t>
    <rPh sb="1" eb="2">
      <t>ガツ</t>
    </rPh>
    <phoneticPr fontId="2"/>
  </si>
  <si>
    <t>2月</t>
    <rPh sb="1" eb="2">
      <t>ガツ</t>
    </rPh>
    <phoneticPr fontId="2"/>
  </si>
  <si>
    <t>3月</t>
    <rPh sb="1" eb="2">
      <t>ガツ</t>
    </rPh>
    <phoneticPr fontId="2"/>
  </si>
  <si>
    <t>令和７年度</t>
    <rPh sb="0" eb="2">
      <t>レイワ</t>
    </rPh>
    <rPh sb="3" eb="4">
      <t>ネン</t>
    </rPh>
    <rPh sb="4" eb="5">
      <t>ド</t>
    </rPh>
    <phoneticPr fontId="5"/>
  </si>
  <si>
    <t>無し</t>
    <rPh sb="0" eb="1">
      <t>ナシ</t>
    </rPh>
    <phoneticPr fontId="2"/>
  </si>
  <si>
    <t>令和8年</t>
    <rPh sb="0" eb="2">
      <t>レイワ</t>
    </rPh>
    <rPh sb="3" eb="4">
      <t>ネン</t>
    </rPh>
    <phoneticPr fontId="2"/>
  </si>
  <si>
    <t>累計R8/R7(%)</t>
    <phoneticPr fontId="5"/>
  </si>
  <si>
    <t>令和8年</t>
    <rPh sb="0" eb="2">
      <t>レイワ</t>
    </rPh>
    <rPh sb="3" eb="4">
      <t>ネン</t>
    </rPh>
    <phoneticPr fontId="2"/>
  </si>
  <si>
    <t>令和８年</t>
    <rPh sb="0" eb="2">
      <t>レイワ</t>
    </rPh>
    <rPh sb="3" eb="4">
      <t>ネン</t>
    </rPh>
    <phoneticPr fontId="5"/>
  </si>
  <si>
    <t>件数</t>
    <rPh sb="0" eb="2">
      <t>ケンスウ</t>
    </rPh>
    <phoneticPr fontId="2"/>
  </si>
  <si>
    <t>前年比</t>
    <rPh sb="0" eb="3">
      <t>ゼンネンヒ</t>
    </rPh>
    <phoneticPr fontId="2"/>
  </si>
  <si>
    <t>年</t>
    <rPh sb="0" eb="1">
      <t>ネン</t>
    </rPh>
    <phoneticPr fontId="2"/>
  </si>
  <si>
    <t>R7年</t>
    <rPh sb="2" eb="3">
      <t>ネン</t>
    </rPh>
    <phoneticPr fontId="2"/>
  </si>
  <si>
    <t xml:space="preserve">  R8年着工数</t>
    <phoneticPr fontId="5"/>
  </si>
  <si>
    <t xml:space="preserve">  R7年累計A</t>
    <phoneticPr fontId="5"/>
  </si>
  <si>
    <t xml:space="preserve">  R8年累計B</t>
    <phoneticPr fontId="5"/>
  </si>
  <si>
    <t>○新設住宅利用関係の推移</t>
    <phoneticPr fontId="2"/>
  </si>
  <si>
    <t>　　　　　令和８年３月分</t>
    <rPh sb="5" eb="7">
      <t>レイワ</t>
    </rPh>
    <rPh sb="8" eb="9">
      <t>ネン</t>
    </rPh>
    <rPh sb="10" eb="11">
      <t>ガツ</t>
    </rPh>
    <rPh sb="11" eb="12">
      <t>ブン</t>
    </rPh>
    <phoneticPr fontId="5"/>
  </si>
  <si>
    <t>R7年度</t>
    <rPh sb="2" eb="4">
      <t>ネンド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</si>
</sst>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0&quot;階&quot;"/>
    <numFmt numFmtId="177" formatCode="0&quot;戸&quot;"/>
    <numFmt numFmtId="178" formatCode="0.0%"/>
    <numFmt numFmtId="179" formatCode=";;;"/>
    <numFmt numFmtId="180" formatCode="\+0.0%;\-0.0%"/>
    <numFmt numFmtId="181" formatCode="###,###,##0;&quot;-&quot;##,###,##0"/>
  </numFmts>
  <fonts count="30" x14ac:knownFonts="1"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32"/>
      <name val="ＭＳ Ｐゴシック"/>
      <family val="3"/>
      <charset val="128"/>
    </font>
    <font>
      <sz val="28"/>
      <name val="ＭＳ Ｐゴシック"/>
      <family val="3"/>
      <charset val="128"/>
    </font>
    <font>
      <sz val="7"/>
      <name val="ＭＳ 明朝"/>
      <family val="1"/>
      <charset val="128"/>
    </font>
    <font>
      <b/>
      <sz val="20"/>
      <name val="ＭＳ Ｐゴシック"/>
      <family val="3"/>
      <charset val="128"/>
    </font>
    <font>
      <sz val="16"/>
      <name val="ＭＳ 明朝"/>
      <family val="1"/>
      <charset val="128"/>
    </font>
    <font>
      <sz val="18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3"/>
      <name val="ＭＳ Ｐゴシック"/>
      <family val="3"/>
      <charset val="128"/>
    </font>
    <font>
      <sz val="14"/>
      <color indexed="22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6"/>
      <color indexed="12"/>
      <name val="ＭＳ Ｐゴシック"/>
      <family val="3"/>
      <charset val="128"/>
    </font>
    <font>
      <sz val="16"/>
      <color rgb="FF0000FF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b/>
      <sz val="18"/>
      <color theme="3"/>
      <name val="ＭＳ Ｐゴシック"/>
      <family val="3"/>
      <charset val="128"/>
      <scheme val="major"/>
    </font>
    <font>
      <sz val="16"/>
      <color rgb="FF002060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rgb="FF0000FF"/>
      <name val="ＭＳ 明朝"/>
      <family val="1"/>
      <charset val="128"/>
    </font>
    <font>
      <sz val="11"/>
      <color rgb="FF0000FF"/>
      <name val="ＭＳ Ｐゴシック"/>
      <family val="3"/>
      <charset val="128"/>
    </font>
    <font>
      <sz val="12"/>
      <name val="ＭＳ 明朝"/>
      <family val="1"/>
      <charset val="128"/>
    </font>
    <font>
      <sz val="12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22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143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/>
      <top/>
      <bottom style="hair">
        <color indexed="8"/>
      </bottom>
      <diagonal/>
    </border>
    <border>
      <left style="medium">
        <color indexed="8"/>
      </left>
      <right/>
      <top/>
      <bottom style="hair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/>
      <right/>
      <top style="medium">
        <color indexed="64"/>
      </top>
      <bottom style="medium">
        <color indexed="8"/>
      </bottom>
      <diagonal/>
    </border>
    <border>
      <left style="thin">
        <color indexed="8"/>
      </left>
      <right/>
      <top style="medium">
        <color indexed="64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8"/>
      </left>
      <right/>
      <top/>
      <bottom style="hair">
        <color indexed="8"/>
      </bottom>
      <diagonal/>
    </border>
    <border>
      <left style="thin">
        <color indexed="8"/>
      </left>
      <right/>
      <top/>
      <bottom style="hair">
        <color indexed="8"/>
      </bottom>
      <diagonal/>
    </border>
    <border>
      <left style="thin">
        <color indexed="8"/>
      </left>
      <right style="medium">
        <color indexed="64"/>
      </right>
      <top/>
      <bottom style="hair">
        <color indexed="8"/>
      </bottom>
      <diagonal/>
    </border>
    <border>
      <left style="hair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medium">
        <color indexed="8"/>
      </bottom>
      <diagonal/>
    </border>
    <border>
      <left style="hair">
        <color indexed="8"/>
      </left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medium">
        <color indexed="64"/>
      </right>
      <top/>
      <bottom style="medium">
        <color indexed="8"/>
      </bottom>
      <diagonal/>
    </border>
    <border>
      <left style="hair">
        <color indexed="8"/>
      </left>
      <right/>
      <top style="medium">
        <color indexed="8"/>
      </top>
      <bottom style="hair">
        <color indexed="64"/>
      </bottom>
      <diagonal/>
    </border>
    <border>
      <left style="thin">
        <color indexed="8"/>
      </left>
      <right/>
      <top style="medium">
        <color indexed="8"/>
      </top>
      <bottom style="hair">
        <color indexed="64"/>
      </bottom>
      <diagonal/>
    </border>
    <border>
      <left style="hair">
        <color indexed="8"/>
      </left>
      <right style="thin">
        <color indexed="8"/>
      </right>
      <top style="medium">
        <color indexed="8"/>
      </top>
      <bottom style="hair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hair">
        <color indexed="8"/>
      </bottom>
      <diagonal/>
    </border>
    <border>
      <left style="hair">
        <color indexed="8"/>
      </left>
      <right/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hair">
        <color indexed="8"/>
      </left>
      <right/>
      <top style="thin">
        <color indexed="64"/>
      </top>
      <bottom style="medium">
        <color indexed="8"/>
      </bottom>
      <diagonal/>
    </border>
    <border>
      <left style="thin">
        <color indexed="8"/>
      </left>
      <right/>
      <top style="thin">
        <color indexed="64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 style="medium">
        <color indexed="8"/>
      </bottom>
      <diagonal/>
    </border>
    <border>
      <left style="hair">
        <color indexed="8"/>
      </left>
      <right/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hair">
        <color indexed="8"/>
      </left>
      <right/>
      <top/>
      <bottom style="hair">
        <color indexed="64"/>
      </bottom>
      <diagonal/>
    </border>
    <border>
      <left style="thin">
        <color indexed="8"/>
      </left>
      <right/>
      <top/>
      <bottom style="hair">
        <color indexed="64"/>
      </bottom>
      <diagonal/>
    </border>
    <border>
      <left style="hair">
        <color indexed="8"/>
      </left>
      <right style="thin">
        <color indexed="8"/>
      </right>
      <top/>
      <bottom style="hair">
        <color indexed="64"/>
      </bottom>
      <diagonal/>
    </border>
    <border>
      <left style="medium">
        <color indexed="64"/>
      </left>
      <right/>
      <top/>
      <bottom style="medium">
        <color indexed="8"/>
      </bottom>
      <diagonal/>
    </border>
    <border>
      <left style="hair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8"/>
      </left>
      <right/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8"/>
      </top>
      <bottom style="hair">
        <color indexed="8"/>
      </bottom>
      <diagonal/>
    </border>
    <border>
      <left style="hair">
        <color indexed="8"/>
      </left>
      <right/>
      <top style="medium">
        <color indexed="8"/>
      </top>
      <bottom style="hair">
        <color indexed="8"/>
      </bottom>
      <diagonal/>
    </border>
    <border>
      <left style="thin">
        <color indexed="8"/>
      </left>
      <right/>
      <top style="medium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 style="medium">
        <color indexed="8"/>
      </top>
      <bottom style="hair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/>
      <top/>
      <bottom/>
      <diagonal/>
    </border>
    <border>
      <left style="hair">
        <color indexed="8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hair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medium">
        <color indexed="8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hair">
        <color indexed="8"/>
      </left>
      <right style="medium">
        <color indexed="64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8"/>
      </left>
      <right style="hair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/>
      <top/>
      <bottom style="medium">
        <color indexed="64"/>
      </bottom>
      <diagonal/>
    </border>
    <border>
      <left style="hair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hair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8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hair">
        <color indexed="8"/>
      </left>
      <right style="medium">
        <color indexed="64"/>
      </right>
      <top/>
      <bottom style="thin">
        <color indexed="8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8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hair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64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 style="thin">
        <color indexed="64"/>
      </left>
      <right style="hair">
        <color indexed="8"/>
      </right>
      <top/>
      <bottom style="medium">
        <color indexed="8"/>
      </bottom>
      <diagonal/>
    </border>
    <border>
      <left style="thin">
        <color indexed="64"/>
      </left>
      <right style="hair">
        <color indexed="8"/>
      </right>
      <top/>
      <bottom style="hair">
        <color indexed="8"/>
      </bottom>
      <diagonal/>
    </border>
    <border>
      <left style="thin">
        <color indexed="64"/>
      </left>
      <right style="hair">
        <color indexed="8"/>
      </right>
      <top/>
      <bottom style="thin">
        <color indexed="8"/>
      </bottom>
      <diagonal/>
    </border>
    <border>
      <left style="hair">
        <color indexed="8"/>
      </left>
      <right style="thin">
        <color indexed="64"/>
      </right>
      <top style="hair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64"/>
      </top>
      <bottom style="thin">
        <color indexed="64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/>
      <top style="medium">
        <color auto="1"/>
      </top>
      <bottom/>
      <diagonal/>
    </border>
    <border>
      <left style="medium">
        <color indexed="8"/>
      </left>
      <right/>
      <top style="medium">
        <color auto="1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8"/>
      </top>
      <bottom style="hair">
        <color indexed="64"/>
      </bottom>
      <diagonal/>
    </border>
    <border>
      <left/>
      <right style="hair">
        <color indexed="8"/>
      </right>
      <top style="medium">
        <color indexed="8"/>
      </top>
      <bottom style="hair">
        <color indexed="64"/>
      </bottom>
      <diagonal/>
    </border>
    <border>
      <left/>
      <right/>
      <top style="thin">
        <color indexed="64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/>
      <right style="hair">
        <color indexed="8"/>
      </right>
      <top style="medium">
        <color indexed="64"/>
      </top>
      <bottom style="hair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8"/>
      </top>
      <bottom/>
      <diagonal/>
    </border>
    <border>
      <left style="hair">
        <color indexed="8"/>
      </left>
      <right style="medium">
        <color indexed="8"/>
      </right>
      <top/>
      <bottom style="thin">
        <color indexed="64"/>
      </bottom>
      <diagonal/>
    </border>
    <border>
      <left style="medium">
        <color indexed="8"/>
      </left>
      <right style="hair">
        <color indexed="8"/>
      </right>
      <top style="medium">
        <color indexed="64"/>
      </top>
      <bottom style="medium">
        <color indexed="64"/>
      </bottom>
      <diagonal/>
    </border>
    <border>
      <left style="hair">
        <color indexed="8"/>
      </left>
      <right style="medium">
        <color indexed="8"/>
      </right>
      <top style="thin">
        <color indexed="64"/>
      </top>
      <bottom style="medium">
        <color indexed="64"/>
      </bottom>
      <diagonal/>
    </border>
    <border>
      <left style="hair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/>
      <top style="hair">
        <color indexed="8"/>
      </top>
      <bottom style="hair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medium">
        <color indexed="64"/>
      </bottom>
      <diagonal/>
    </border>
    <border>
      <left style="hair">
        <color indexed="8"/>
      </left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hair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hair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hair">
        <color indexed="8"/>
      </right>
      <top style="medium">
        <color indexed="8"/>
      </top>
      <bottom style="medium">
        <color indexed="8"/>
      </bottom>
      <diagonal/>
    </border>
    <border>
      <left style="hair">
        <color indexed="8"/>
      </left>
      <right/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hair">
        <color indexed="8"/>
      </right>
      <top/>
      <bottom style="thin">
        <color indexed="8"/>
      </bottom>
      <diagonal/>
    </border>
  </borders>
  <cellStyleXfs count="5">
    <xf numFmtId="0" fontId="0" fillId="0" borderId="0"/>
    <xf numFmtId="9" fontId="18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0" fontId="18" fillId="0" borderId="0"/>
  </cellStyleXfs>
  <cellXfs count="370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1" fillId="2" borderId="2" xfId="0" applyFont="1" applyFill="1" applyBorder="1"/>
    <xf numFmtId="0" fontId="1" fillId="2" borderId="3" xfId="0" applyFont="1" applyFill="1" applyBorder="1"/>
    <xf numFmtId="0" fontId="1" fillId="2" borderId="4" xfId="0" applyFont="1" applyFill="1" applyBorder="1"/>
    <xf numFmtId="0" fontId="3" fillId="2" borderId="0" xfId="0" applyFont="1" applyFill="1"/>
    <xf numFmtId="0" fontId="1" fillId="2" borderId="0" xfId="0" applyFont="1" applyFill="1"/>
    <xf numFmtId="0" fontId="4" fillId="2" borderId="5" xfId="0" applyFont="1" applyFill="1" applyBorder="1"/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0" fontId="6" fillId="0" borderId="0" xfId="0" applyFont="1"/>
    <xf numFmtId="0" fontId="7" fillId="0" borderId="0" xfId="0" applyFont="1"/>
    <xf numFmtId="0" fontId="8" fillId="0" borderId="0" xfId="0" applyFont="1"/>
    <xf numFmtId="49" fontId="1" fillId="0" borderId="0" xfId="0" applyNumberFormat="1" applyFont="1"/>
    <xf numFmtId="177" fontId="0" fillId="0" borderId="0" xfId="0" applyNumberFormat="1"/>
    <xf numFmtId="37" fontId="1" fillId="0" borderId="0" xfId="0" applyNumberFormat="1" applyFont="1"/>
    <xf numFmtId="0" fontId="1" fillId="0" borderId="7" xfId="0" applyFont="1" applyBorder="1"/>
    <xf numFmtId="0" fontId="10" fillId="2" borderId="0" xfId="0" applyFont="1" applyFill="1" applyAlignment="1">
      <alignment horizontal="center"/>
    </xf>
    <xf numFmtId="0" fontId="10" fillId="2" borderId="4" xfId="0" applyFont="1" applyFill="1" applyBorder="1" applyAlignment="1">
      <alignment horizontal="center"/>
    </xf>
    <xf numFmtId="0" fontId="10" fillId="2" borderId="0" xfId="0" applyFont="1" applyFill="1"/>
    <xf numFmtId="0" fontId="10" fillId="2" borderId="7" xfId="0" applyFont="1" applyFill="1" applyBorder="1" applyAlignment="1">
      <alignment horizontal="center"/>
    </xf>
    <xf numFmtId="37" fontId="10" fillId="2" borderId="6" xfId="0" applyNumberFormat="1" applyFont="1" applyFill="1" applyBorder="1"/>
    <xf numFmtId="37" fontId="10" fillId="2" borderId="7" xfId="0" applyNumberFormat="1" applyFont="1" applyFill="1" applyBorder="1"/>
    <xf numFmtId="0" fontId="10" fillId="2" borderId="7" xfId="0" applyFont="1" applyFill="1" applyBorder="1"/>
    <xf numFmtId="37" fontId="1" fillId="0" borderId="9" xfId="0" applyNumberFormat="1" applyFont="1" applyBorder="1"/>
    <xf numFmtId="37" fontId="1" fillId="0" borderId="12" xfId="0" applyNumberFormat="1" applyFont="1" applyBorder="1"/>
    <xf numFmtId="0" fontId="1" fillId="0" borderId="11" xfId="0" applyFont="1" applyBorder="1"/>
    <xf numFmtId="37" fontId="1" fillId="0" borderId="11" xfId="0" applyNumberFormat="1" applyFont="1" applyBorder="1"/>
    <xf numFmtId="178" fontId="1" fillId="0" borderId="6" xfId="0" applyNumberFormat="1" applyFont="1" applyBorder="1"/>
    <xf numFmtId="179" fontId="2" fillId="0" borderId="7" xfId="0" applyNumberFormat="1" applyFont="1" applyBorder="1"/>
    <xf numFmtId="178" fontId="1" fillId="0" borderId="7" xfId="0" applyNumberFormat="1" applyFont="1" applyBorder="1"/>
    <xf numFmtId="179" fontId="1" fillId="0" borderId="7" xfId="0" applyNumberFormat="1" applyFont="1" applyBorder="1"/>
    <xf numFmtId="178" fontId="1" fillId="0" borderId="7" xfId="0" applyNumberFormat="1" applyFont="1" applyBorder="1" applyAlignment="1">
      <alignment shrinkToFit="1"/>
    </xf>
    <xf numFmtId="178" fontId="11" fillId="0" borderId="6" xfId="0" applyNumberFormat="1" applyFont="1" applyBorder="1"/>
    <xf numFmtId="178" fontId="12" fillId="0" borderId="0" xfId="0" applyNumberFormat="1" applyFont="1" applyAlignment="1">
      <alignment horizontal="center"/>
    </xf>
    <xf numFmtId="179" fontId="12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0" fontId="12" fillId="0" borderId="0" xfId="0" applyFont="1"/>
    <xf numFmtId="178" fontId="12" fillId="0" borderId="0" xfId="0" applyNumberFormat="1" applyFont="1"/>
    <xf numFmtId="3" fontId="12" fillId="0" borderId="0" xfId="0" applyNumberFormat="1" applyFont="1"/>
    <xf numFmtId="0" fontId="10" fillId="0" borderId="9" xfId="0" applyFont="1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10" fillId="0" borderId="9" xfId="0" applyFont="1" applyBorder="1"/>
    <xf numFmtId="0" fontId="10" fillId="0" borderId="13" xfId="0" applyFont="1" applyBorder="1" applyAlignment="1">
      <alignment horizontal="left"/>
    </xf>
    <xf numFmtId="0" fontId="10" fillId="0" borderId="9" xfId="0" applyFont="1" applyBorder="1" applyAlignment="1">
      <alignment horizontal="left"/>
    </xf>
    <xf numFmtId="0" fontId="1" fillId="0" borderId="0" xfId="0" applyFont="1" applyAlignment="1">
      <alignment horizontal="center"/>
    </xf>
    <xf numFmtId="37" fontId="1" fillId="0" borderId="14" xfId="0" applyNumberFormat="1" applyFont="1" applyBorder="1"/>
    <xf numFmtId="37" fontId="1" fillId="0" borderId="14" xfId="0" applyNumberFormat="1" applyFont="1" applyBorder="1" applyAlignment="1">
      <alignment horizontal="right"/>
    </xf>
    <xf numFmtId="0" fontId="1" fillId="0" borderId="9" xfId="0" applyFont="1" applyBorder="1" applyAlignment="1">
      <alignment horizontal="center"/>
    </xf>
    <xf numFmtId="37" fontId="1" fillId="0" borderId="13" xfId="0" applyNumberFormat="1" applyFont="1" applyBorder="1"/>
    <xf numFmtId="0" fontId="1" fillId="0" borderId="9" xfId="0" applyFont="1" applyBorder="1"/>
    <xf numFmtId="0" fontId="1" fillId="0" borderId="15" xfId="0" applyFont="1" applyBorder="1"/>
    <xf numFmtId="0" fontId="13" fillId="0" borderId="0" xfId="0" applyFont="1"/>
    <xf numFmtId="0" fontId="13" fillId="3" borderId="0" xfId="0" applyFont="1" applyFill="1" applyAlignment="1">
      <alignment horizontal="center"/>
    </xf>
    <xf numFmtId="37" fontId="13" fillId="3" borderId="0" xfId="0" applyNumberFormat="1" applyFont="1" applyFill="1"/>
    <xf numFmtId="0" fontId="13" fillId="3" borderId="0" xfId="0" applyFont="1" applyFill="1"/>
    <xf numFmtId="0" fontId="1" fillId="3" borderId="0" xfId="0" applyFont="1" applyFill="1"/>
    <xf numFmtId="37" fontId="1" fillId="0" borderId="0" xfId="0" applyNumberFormat="1" applyFont="1" applyAlignment="1">
      <alignment horizontal="fill"/>
    </xf>
    <xf numFmtId="37" fontId="9" fillId="0" borderId="0" xfId="0" applyNumberFormat="1" applyFont="1"/>
    <xf numFmtId="37" fontId="14" fillId="0" borderId="0" xfId="0" applyNumberFormat="1" applyFont="1"/>
    <xf numFmtId="37" fontId="15" fillId="0" borderId="0" xfId="0" applyNumberFormat="1" applyFont="1" applyProtection="1">
      <protection locked="0"/>
    </xf>
    <xf numFmtId="37" fontId="15" fillId="0" borderId="16" xfId="0" applyNumberFormat="1" applyFont="1" applyBorder="1" applyAlignment="1" applyProtection="1">
      <alignment horizontal="center"/>
      <protection locked="0"/>
    </xf>
    <xf numFmtId="37" fontId="15" fillId="0" borderId="17" xfId="0" applyNumberFormat="1" applyFont="1" applyBorder="1" applyProtection="1">
      <protection locked="0"/>
    </xf>
    <xf numFmtId="37" fontId="9" fillId="0" borderId="17" xfId="0" applyNumberFormat="1" applyFont="1" applyBorder="1"/>
    <xf numFmtId="37" fontId="15" fillId="0" borderId="18" xfId="0" applyNumberFormat="1" applyFont="1" applyBorder="1" applyProtection="1">
      <protection locked="0"/>
    </xf>
    <xf numFmtId="37" fontId="15" fillId="0" borderId="19" xfId="0" applyNumberFormat="1" applyFont="1" applyBorder="1" applyAlignment="1" applyProtection="1">
      <alignment horizontal="center"/>
      <protection locked="0"/>
    </xf>
    <xf numFmtId="37" fontId="9" fillId="0" borderId="20" xfId="0" applyNumberFormat="1" applyFont="1" applyBorder="1"/>
    <xf numFmtId="37" fontId="16" fillId="0" borderId="21" xfId="0" applyNumberFormat="1" applyFont="1" applyBorder="1" applyProtection="1">
      <protection locked="0"/>
    </xf>
    <xf numFmtId="37" fontId="16" fillId="0" borderId="22" xfId="0" applyNumberFormat="1" applyFont="1" applyBorder="1" applyProtection="1">
      <protection locked="0"/>
    </xf>
    <xf numFmtId="37" fontId="15" fillId="0" borderId="23" xfId="0" applyNumberFormat="1" applyFont="1" applyBorder="1" applyProtection="1">
      <protection locked="0"/>
    </xf>
    <xf numFmtId="37" fontId="15" fillId="0" borderId="20" xfId="0" applyNumberFormat="1" applyFont="1" applyBorder="1" applyAlignment="1" applyProtection="1">
      <alignment horizontal="center"/>
      <protection locked="0"/>
    </xf>
    <xf numFmtId="37" fontId="9" fillId="0" borderId="9" xfId="0" applyNumberFormat="1" applyFont="1" applyBorder="1"/>
    <xf numFmtId="37" fontId="15" fillId="0" borderId="24" xfId="0" applyNumberFormat="1" applyFont="1" applyBorder="1" applyProtection="1">
      <protection locked="0"/>
    </xf>
    <xf numFmtId="37" fontId="9" fillId="0" borderId="13" xfId="0" applyNumberFormat="1" applyFont="1" applyBorder="1"/>
    <xf numFmtId="37" fontId="15" fillId="0" borderId="25" xfId="0" applyNumberFormat="1" applyFont="1" applyBorder="1" applyProtection="1">
      <protection locked="0"/>
    </xf>
    <xf numFmtId="37" fontId="9" fillId="0" borderId="26" xfId="0" applyNumberFormat="1" applyFont="1" applyBorder="1"/>
    <xf numFmtId="37" fontId="15" fillId="0" borderId="7" xfId="0" applyNumberFormat="1" applyFont="1" applyBorder="1" applyProtection="1">
      <protection locked="0"/>
    </xf>
    <xf numFmtId="178" fontId="15" fillId="0" borderId="27" xfId="0" applyNumberFormat="1" applyFont="1" applyBorder="1" applyProtection="1">
      <protection locked="0"/>
    </xf>
    <xf numFmtId="37" fontId="15" fillId="0" borderId="28" xfId="0" applyNumberFormat="1" applyFont="1" applyBorder="1" applyProtection="1">
      <protection locked="0"/>
    </xf>
    <xf numFmtId="178" fontId="15" fillId="0" borderId="29" xfId="0" applyNumberFormat="1" applyFont="1" applyBorder="1" applyProtection="1">
      <protection locked="0"/>
    </xf>
    <xf numFmtId="37" fontId="15" fillId="0" borderId="11" xfId="0" applyNumberFormat="1" applyFont="1" applyBorder="1" applyProtection="1">
      <protection locked="0"/>
    </xf>
    <xf numFmtId="37" fontId="15" fillId="0" borderId="21" xfId="0" applyNumberFormat="1" applyFont="1" applyBorder="1" applyProtection="1">
      <protection locked="0"/>
    </xf>
    <xf numFmtId="37" fontId="15" fillId="0" borderId="22" xfId="0" applyNumberFormat="1" applyFont="1" applyBorder="1" applyProtection="1">
      <protection locked="0"/>
    </xf>
    <xf numFmtId="37" fontId="16" fillId="0" borderId="30" xfId="0" applyNumberFormat="1" applyFont="1" applyBorder="1" applyProtection="1">
      <protection locked="0"/>
    </xf>
    <xf numFmtId="37" fontId="16" fillId="0" borderId="31" xfId="0" applyNumberFormat="1" applyFont="1" applyBorder="1"/>
    <xf numFmtId="37" fontId="16" fillId="0" borderId="32" xfId="0" applyNumberFormat="1" applyFont="1" applyBorder="1" applyProtection="1">
      <protection locked="0"/>
    </xf>
    <xf numFmtId="37" fontId="15" fillId="0" borderId="34" xfId="0" applyNumberFormat="1" applyFont="1" applyBorder="1" applyProtection="1">
      <protection locked="0"/>
    </xf>
    <xf numFmtId="178" fontId="15" fillId="0" borderId="36" xfId="0" applyNumberFormat="1" applyFont="1" applyBorder="1" applyProtection="1">
      <protection locked="0"/>
    </xf>
    <xf numFmtId="37" fontId="15" fillId="0" borderId="37" xfId="0" applyNumberFormat="1" applyFont="1" applyBorder="1" applyProtection="1">
      <protection locked="0"/>
    </xf>
    <xf numFmtId="178" fontId="15" fillId="0" borderId="38" xfId="0" applyNumberFormat="1" applyFont="1" applyBorder="1" applyProtection="1">
      <protection locked="0"/>
    </xf>
    <xf numFmtId="178" fontId="15" fillId="0" borderId="39" xfId="0" applyNumberFormat="1" applyFont="1" applyBorder="1" applyProtection="1">
      <protection locked="0"/>
    </xf>
    <xf numFmtId="37" fontId="15" fillId="0" borderId="40" xfId="0" applyNumberFormat="1" applyFont="1" applyBorder="1" applyProtection="1">
      <protection locked="0"/>
    </xf>
    <xf numFmtId="178" fontId="15" fillId="0" borderId="41" xfId="0" applyNumberFormat="1" applyFont="1" applyBorder="1" applyProtection="1">
      <protection locked="0"/>
    </xf>
    <xf numFmtId="37" fontId="16" fillId="0" borderId="42" xfId="0" applyNumberFormat="1" applyFont="1" applyBorder="1" applyProtection="1">
      <protection locked="0"/>
    </xf>
    <xf numFmtId="37" fontId="16" fillId="0" borderId="43" xfId="0" applyNumberFormat="1" applyFont="1" applyBorder="1"/>
    <xf numFmtId="37" fontId="16" fillId="0" borderId="44" xfId="0" applyNumberFormat="1" applyFont="1" applyBorder="1" applyProtection="1">
      <protection locked="0"/>
    </xf>
    <xf numFmtId="178" fontId="15" fillId="0" borderId="46" xfId="0" applyNumberFormat="1" applyFont="1" applyBorder="1" applyProtection="1">
      <protection locked="0"/>
    </xf>
    <xf numFmtId="37" fontId="15" fillId="0" borderId="47" xfId="0" applyNumberFormat="1" applyFont="1" applyBorder="1" applyProtection="1">
      <protection locked="0"/>
    </xf>
    <xf numFmtId="37" fontId="15" fillId="0" borderId="13" xfId="0" applyNumberFormat="1" applyFont="1" applyBorder="1" applyProtection="1">
      <protection locked="0"/>
    </xf>
    <xf numFmtId="37" fontId="15" fillId="0" borderId="15" xfId="0" applyNumberFormat="1" applyFont="1" applyBorder="1" applyProtection="1">
      <protection locked="0"/>
    </xf>
    <xf numFmtId="178" fontId="15" fillId="0" borderId="49" xfId="0" applyNumberFormat="1" applyFont="1" applyBorder="1" applyProtection="1">
      <protection locked="0"/>
    </xf>
    <xf numFmtId="37" fontId="15" fillId="0" borderId="50" xfId="0" applyNumberFormat="1" applyFont="1" applyBorder="1" applyProtection="1">
      <protection locked="0"/>
    </xf>
    <xf numFmtId="178" fontId="15" fillId="0" borderId="51" xfId="0" applyNumberFormat="1" applyFont="1" applyBorder="1" applyProtection="1">
      <protection locked="0"/>
    </xf>
    <xf numFmtId="37" fontId="9" fillId="0" borderId="7" xfId="0" applyNumberFormat="1" applyFont="1" applyBorder="1"/>
    <xf numFmtId="37" fontId="15" fillId="0" borderId="12" xfId="0" applyNumberFormat="1" applyFont="1" applyBorder="1" applyProtection="1">
      <protection locked="0"/>
    </xf>
    <xf numFmtId="37" fontId="9" fillId="0" borderId="11" xfId="0" applyNumberFormat="1" applyFont="1" applyBorder="1"/>
    <xf numFmtId="37" fontId="9" fillId="0" borderId="4" xfId="0" applyNumberFormat="1" applyFont="1" applyBorder="1"/>
    <xf numFmtId="37" fontId="15" fillId="0" borderId="10" xfId="0" applyNumberFormat="1" applyFont="1" applyBorder="1" applyProtection="1">
      <protection locked="0"/>
    </xf>
    <xf numFmtId="37" fontId="15" fillId="0" borderId="6" xfId="0" applyNumberFormat="1" applyFont="1" applyBorder="1" applyProtection="1">
      <protection locked="0"/>
    </xf>
    <xf numFmtId="37" fontId="15" fillId="0" borderId="27" xfId="0" applyNumberFormat="1" applyFont="1" applyBorder="1" applyProtection="1">
      <protection locked="0"/>
    </xf>
    <xf numFmtId="37" fontId="15" fillId="0" borderId="52" xfId="0" applyNumberFormat="1" applyFont="1" applyBorder="1" applyAlignment="1" applyProtection="1">
      <alignment horizontal="center"/>
      <protection locked="0"/>
    </xf>
    <xf numFmtId="37" fontId="15" fillId="0" borderId="53" xfId="0" applyNumberFormat="1" applyFont="1" applyBorder="1" applyProtection="1">
      <protection locked="0"/>
    </xf>
    <xf numFmtId="37" fontId="9" fillId="0" borderId="54" xfId="0" applyNumberFormat="1" applyFont="1" applyBorder="1"/>
    <xf numFmtId="37" fontId="16" fillId="0" borderId="55" xfId="0" applyNumberFormat="1" applyFont="1" applyBorder="1"/>
    <xf numFmtId="37" fontId="16" fillId="0" borderId="56" xfId="0" applyNumberFormat="1" applyFont="1" applyBorder="1" applyProtection="1">
      <protection locked="0"/>
    </xf>
    <xf numFmtId="37" fontId="16" fillId="0" borderId="57" xfId="0" applyNumberFormat="1" applyFont="1" applyBorder="1"/>
    <xf numFmtId="37" fontId="16" fillId="0" borderId="58" xfId="0" applyNumberFormat="1" applyFont="1" applyBorder="1" applyProtection="1">
      <protection locked="0"/>
    </xf>
    <xf numFmtId="37" fontId="16" fillId="0" borderId="55" xfId="0" applyNumberFormat="1" applyFont="1" applyBorder="1" applyProtection="1">
      <protection locked="0"/>
    </xf>
    <xf numFmtId="37" fontId="16" fillId="0" borderId="57" xfId="0" applyNumberFormat="1" applyFont="1" applyBorder="1" applyProtection="1">
      <protection locked="0"/>
    </xf>
    <xf numFmtId="37" fontId="15" fillId="0" borderId="55" xfId="0" applyNumberFormat="1" applyFont="1" applyBorder="1" applyProtection="1">
      <protection locked="0"/>
    </xf>
    <xf numFmtId="37" fontId="15" fillId="0" borderId="56" xfId="0" applyNumberFormat="1" applyFont="1" applyBorder="1" applyProtection="1">
      <protection locked="0"/>
    </xf>
    <xf numFmtId="37" fontId="15" fillId="0" borderId="57" xfId="0" applyNumberFormat="1" applyFont="1" applyBorder="1" applyProtection="1">
      <protection locked="0"/>
    </xf>
    <xf numFmtId="37" fontId="15" fillId="0" borderId="58" xfId="0" applyNumberFormat="1" applyFont="1" applyBorder="1" applyProtection="1">
      <protection locked="0"/>
    </xf>
    <xf numFmtId="37" fontId="9" fillId="0" borderId="48" xfId="0" applyNumberFormat="1" applyFont="1" applyBorder="1"/>
    <xf numFmtId="0" fontId="17" fillId="0" borderId="0" xfId="0" applyFont="1"/>
    <xf numFmtId="37" fontId="9" fillId="0" borderId="59" xfId="0" applyNumberFormat="1" applyFont="1" applyBorder="1"/>
    <xf numFmtId="37" fontId="15" fillId="0" borderId="18" xfId="0" applyNumberFormat="1" applyFont="1" applyBorder="1" applyAlignment="1" applyProtection="1">
      <alignment horizontal="center"/>
      <protection locked="0"/>
    </xf>
    <xf numFmtId="37" fontId="9" fillId="0" borderId="60" xfId="0" applyNumberFormat="1" applyFont="1" applyBorder="1"/>
    <xf numFmtId="37" fontId="9" fillId="0" borderId="61" xfId="0" applyNumberFormat="1" applyFont="1" applyBorder="1"/>
    <xf numFmtId="37" fontId="15" fillId="0" borderId="13" xfId="0" applyNumberFormat="1" applyFont="1" applyBorder="1" applyAlignment="1" applyProtection="1">
      <alignment horizontal="center"/>
      <protection locked="0"/>
    </xf>
    <xf numFmtId="37" fontId="9" fillId="0" borderId="10" xfId="0" applyNumberFormat="1" applyFont="1" applyBorder="1"/>
    <xf numFmtId="37" fontId="9" fillId="0" borderId="24" xfId="0" applyNumberFormat="1" applyFont="1" applyBorder="1"/>
    <xf numFmtId="37" fontId="9" fillId="0" borderId="62" xfId="0" applyNumberFormat="1" applyFont="1" applyBorder="1"/>
    <xf numFmtId="37" fontId="9" fillId="0" borderId="63" xfId="0" applyNumberFormat="1" applyFont="1" applyBorder="1"/>
    <xf numFmtId="37" fontId="15" fillId="0" borderId="61" xfId="0" applyNumberFormat="1" applyFont="1" applyBorder="1" applyAlignment="1" applyProtection="1">
      <alignment horizontal="center"/>
      <protection locked="0"/>
    </xf>
    <xf numFmtId="37" fontId="9" fillId="0" borderId="64" xfId="0" applyNumberFormat="1" applyFont="1" applyBorder="1"/>
    <xf numFmtId="37" fontId="15" fillId="0" borderId="14" xfId="0" applyNumberFormat="1" applyFont="1" applyBorder="1" applyAlignment="1" applyProtection="1">
      <alignment horizontal="center"/>
      <protection locked="0"/>
    </xf>
    <xf numFmtId="37" fontId="9" fillId="0" borderId="45" xfId="0" applyNumberFormat="1" applyFont="1" applyBorder="1"/>
    <xf numFmtId="37" fontId="9" fillId="0" borderId="70" xfId="0" applyNumberFormat="1" applyFont="1" applyBorder="1"/>
    <xf numFmtId="37" fontId="9" fillId="0" borderId="71" xfId="0" applyNumberFormat="1" applyFont="1" applyBorder="1"/>
    <xf numFmtId="37" fontId="15" fillId="0" borderId="50" xfId="0" applyNumberFormat="1" applyFont="1" applyBorder="1" applyAlignment="1" applyProtection="1">
      <alignment horizontal="center"/>
      <protection locked="0"/>
    </xf>
    <xf numFmtId="37" fontId="9" fillId="0" borderId="72" xfId="0" applyNumberFormat="1" applyFont="1" applyBorder="1"/>
    <xf numFmtId="37" fontId="9" fillId="0" borderId="73" xfId="0" applyNumberFormat="1" applyFont="1" applyBorder="1"/>
    <xf numFmtId="37" fontId="9" fillId="0" borderId="74" xfId="0" applyNumberFormat="1" applyFont="1" applyBorder="1"/>
    <xf numFmtId="37" fontId="9" fillId="0" borderId="76" xfId="0" applyNumberFormat="1" applyFont="1" applyBorder="1"/>
    <xf numFmtId="37" fontId="9" fillId="0" borderId="77" xfId="0" applyNumberFormat="1" applyFont="1" applyBorder="1"/>
    <xf numFmtId="37" fontId="9" fillId="0" borderId="78" xfId="0" applyNumberFormat="1" applyFont="1" applyBorder="1"/>
    <xf numFmtId="37" fontId="15" fillId="4" borderId="61" xfId="0" applyNumberFormat="1" applyFont="1" applyFill="1" applyBorder="1" applyAlignment="1">
      <alignment horizontal="center"/>
    </xf>
    <xf numFmtId="37" fontId="9" fillId="0" borderId="79" xfId="0" applyNumberFormat="1" applyFont="1" applyBorder="1"/>
    <xf numFmtId="37" fontId="9" fillId="0" borderId="52" xfId="0" applyNumberFormat="1" applyFont="1" applyBorder="1"/>
    <xf numFmtId="37" fontId="9" fillId="0" borderId="81" xfId="0" applyNumberFormat="1" applyFont="1" applyBorder="1"/>
    <xf numFmtId="37" fontId="15" fillId="0" borderId="61" xfId="0" applyNumberFormat="1" applyFont="1" applyBorder="1" applyAlignment="1">
      <alignment horizontal="center"/>
    </xf>
    <xf numFmtId="178" fontId="15" fillId="0" borderId="9" xfId="0" applyNumberFormat="1" applyFont="1" applyBorder="1" applyProtection="1">
      <protection locked="0"/>
    </xf>
    <xf numFmtId="179" fontId="9" fillId="0" borderId="13" xfId="0" applyNumberFormat="1" applyFont="1" applyBorder="1"/>
    <xf numFmtId="37" fontId="9" fillId="0" borderId="14" xfId="0" applyNumberFormat="1" applyFont="1" applyBorder="1"/>
    <xf numFmtId="178" fontId="15" fillId="0" borderId="15" xfId="0" applyNumberFormat="1" applyFont="1" applyBorder="1" applyProtection="1">
      <protection locked="0"/>
    </xf>
    <xf numFmtId="179" fontId="9" fillId="0" borderId="50" xfId="0" applyNumberFormat="1" applyFont="1" applyBorder="1"/>
    <xf numFmtId="0" fontId="9" fillId="0" borderId="0" xfId="0" applyFont="1"/>
    <xf numFmtId="37" fontId="0" fillId="0" borderId="0" xfId="0" applyNumberFormat="1"/>
    <xf numFmtId="178" fontId="1" fillId="0" borderId="87" xfId="0" applyNumberFormat="1" applyFont="1" applyBorder="1"/>
    <xf numFmtId="179" fontId="1" fillId="0" borderId="86" xfId="0" applyNumberFormat="1" applyFont="1" applyBorder="1"/>
    <xf numFmtId="178" fontId="1" fillId="0" borderId="86" xfId="0" applyNumberFormat="1" applyFont="1" applyBorder="1"/>
    <xf numFmtId="0" fontId="1" fillId="0" borderId="86" xfId="0" applyFont="1" applyBorder="1"/>
    <xf numFmtId="0" fontId="1" fillId="0" borderId="88" xfId="0" applyFont="1" applyBorder="1" applyAlignment="1">
      <alignment horizontal="center"/>
    </xf>
    <xf numFmtId="178" fontId="1" fillId="0" borderId="0" xfId="0" applyNumberFormat="1" applyFont="1"/>
    <xf numFmtId="179" fontId="1" fillId="0" borderId="0" xfId="0" applyNumberFormat="1" applyFont="1"/>
    <xf numFmtId="179" fontId="1" fillId="0" borderId="0" xfId="0" applyNumberFormat="1" applyFont="1" applyAlignment="1">
      <alignment horizontal="left"/>
    </xf>
    <xf numFmtId="179" fontId="1" fillId="0" borderId="0" xfId="0" applyNumberFormat="1" applyFont="1" applyAlignment="1">
      <alignment horizontal="center"/>
    </xf>
    <xf numFmtId="3" fontId="1" fillId="0" borderId="0" xfId="0" applyNumberFormat="1" applyFont="1"/>
    <xf numFmtId="178" fontId="1" fillId="0" borderId="89" xfId="0" applyNumberFormat="1" applyFont="1" applyBorder="1"/>
    <xf numFmtId="37" fontId="1" fillId="0" borderId="90" xfId="0" applyNumberFormat="1" applyFont="1" applyBorder="1"/>
    <xf numFmtId="0" fontId="0" fillId="5" borderId="91" xfId="0" applyFill="1" applyBorder="1"/>
    <xf numFmtId="0" fontId="0" fillId="5" borderId="92" xfId="0" applyFill="1" applyBorder="1"/>
    <xf numFmtId="37" fontId="0" fillId="5" borderId="92" xfId="0" applyNumberFormat="1" applyFill="1" applyBorder="1"/>
    <xf numFmtId="37" fontId="0" fillId="5" borderId="93" xfId="0" applyNumberFormat="1" applyFill="1" applyBorder="1"/>
    <xf numFmtId="0" fontId="0" fillId="0" borderId="94" xfId="0" applyBorder="1"/>
    <xf numFmtId="37" fontId="0" fillId="0" borderId="94" xfId="0" applyNumberFormat="1" applyBorder="1"/>
    <xf numFmtId="180" fontId="0" fillId="0" borderId="94" xfId="0" applyNumberFormat="1" applyBorder="1" applyAlignment="1">
      <alignment horizontal="right"/>
    </xf>
    <xf numFmtId="178" fontId="0" fillId="0" borderId="0" xfId="1" applyNumberFormat="1" applyFont="1" applyAlignment="1"/>
    <xf numFmtId="37" fontId="0" fillId="6" borderId="92" xfId="0" applyNumberFormat="1" applyFill="1" applyBorder="1"/>
    <xf numFmtId="180" fontId="0" fillId="0" borderId="94" xfId="0" applyNumberFormat="1" applyBorder="1" applyAlignment="1">
      <alignment horizontal="right" shrinkToFit="1"/>
    </xf>
    <xf numFmtId="178" fontId="0" fillId="0" borderId="0" xfId="0" applyNumberFormat="1"/>
    <xf numFmtId="181" fontId="19" fillId="0" borderId="0" xfId="0" quotePrefix="1" applyNumberFormat="1" applyFont="1" applyAlignment="1">
      <alignment horizontal="right"/>
    </xf>
    <xf numFmtId="37" fontId="1" fillId="0" borderId="65" xfId="0" applyNumberFormat="1" applyFont="1" applyBorder="1"/>
    <xf numFmtId="178" fontId="15" fillId="0" borderId="27" xfId="0" applyNumberFormat="1" applyFont="1" applyBorder="1" applyAlignment="1" applyProtection="1">
      <alignment shrinkToFit="1"/>
      <protection locked="0"/>
    </xf>
    <xf numFmtId="49" fontId="9" fillId="0" borderId="0" xfId="0" applyNumberFormat="1" applyFont="1" applyAlignment="1">
      <alignment horizontal="right"/>
    </xf>
    <xf numFmtId="0" fontId="1" fillId="0" borderId="0" xfId="0" applyFont="1" applyAlignment="1">
      <alignment horizontal="left" shrinkToFit="1"/>
    </xf>
    <xf numFmtId="176" fontId="1" fillId="0" borderId="0" xfId="0" applyNumberFormat="1" applyFont="1" applyAlignment="1">
      <alignment horizontal="right"/>
    </xf>
    <xf numFmtId="177" fontId="1" fillId="0" borderId="0" xfId="0" applyNumberFormat="1" applyFont="1"/>
    <xf numFmtId="49" fontId="9" fillId="0" borderId="0" xfId="0" applyNumberFormat="1" applyFont="1"/>
    <xf numFmtId="38" fontId="1" fillId="0" borderId="0" xfId="3" applyFont="1" applyAlignment="1" applyProtection="1"/>
    <xf numFmtId="37" fontId="15" fillId="0" borderId="96" xfId="0" applyNumberFormat="1" applyFont="1" applyBorder="1" applyProtection="1">
      <protection locked="0"/>
    </xf>
    <xf numFmtId="37" fontId="9" fillId="0" borderId="97" xfId="0" applyNumberFormat="1" applyFont="1" applyBorder="1"/>
    <xf numFmtId="178" fontId="1" fillId="0" borderId="87" xfId="0" applyNumberFormat="1" applyFont="1" applyBorder="1" applyAlignment="1">
      <alignment horizontal="right"/>
    </xf>
    <xf numFmtId="178" fontId="1" fillId="0" borderId="6" xfId="0" applyNumberFormat="1" applyFont="1" applyBorder="1" applyAlignment="1">
      <alignment horizontal="right"/>
    </xf>
    <xf numFmtId="37" fontId="15" fillId="0" borderId="98" xfId="0" applyNumberFormat="1" applyFont="1" applyBorder="1" applyProtection="1">
      <protection locked="0"/>
    </xf>
    <xf numFmtId="37" fontId="15" fillId="0" borderId="99" xfId="0" applyNumberFormat="1" applyFont="1" applyBorder="1" applyProtection="1">
      <protection locked="0"/>
    </xf>
    <xf numFmtId="37" fontId="15" fillId="0" borderId="100" xfId="0" applyNumberFormat="1" applyFont="1" applyBorder="1" applyProtection="1">
      <protection locked="0"/>
    </xf>
    <xf numFmtId="37" fontId="1" fillId="0" borderId="73" xfId="0" applyNumberFormat="1" applyFont="1" applyBorder="1"/>
    <xf numFmtId="37" fontId="1" fillId="0" borderId="15" xfId="0" applyNumberFormat="1" applyFont="1" applyBorder="1"/>
    <xf numFmtId="179" fontId="1" fillId="0" borderId="15" xfId="0" applyNumberFormat="1" applyFont="1" applyBorder="1"/>
    <xf numFmtId="3" fontId="0" fillId="0" borderId="0" xfId="0" applyNumberFormat="1"/>
    <xf numFmtId="178" fontId="1" fillId="0" borderId="0" xfId="0" applyNumberFormat="1" applyFont="1" applyAlignment="1">
      <alignment horizontal="center"/>
    </xf>
    <xf numFmtId="0" fontId="0" fillId="0" borderId="0" xfId="0" applyAlignment="1">
      <alignment horizontal="center" vertical="center"/>
    </xf>
    <xf numFmtId="37" fontId="15" fillId="0" borderId="30" xfId="0" applyNumberFormat="1" applyFont="1" applyBorder="1" applyProtection="1">
      <protection locked="0"/>
    </xf>
    <xf numFmtId="37" fontId="15" fillId="0" borderId="31" xfId="0" applyNumberFormat="1" applyFont="1" applyBorder="1" applyProtection="1">
      <protection locked="0"/>
    </xf>
    <xf numFmtId="37" fontId="15" fillId="0" borderId="32" xfId="0" applyNumberFormat="1" applyFont="1" applyBorder="1" applyProtection="1">
      <protection locked="0"/>
    </xf>
    <xf numFmtId="177" fontId="1" fillId="0" borderId="0" xfId="0" applyNumberFormat="1" applyFont="1" applyAlignment="1">
      <alignment horizontal="right"/>
    </xf>
    <xf numFmtId="37" fontId="0" fillId="5" borderId="0" xfId="0" applyNumberFormat="1" applyFill="1"/>
    <xf numFmtId="37" fontId="0" fillId="6" borderId="0" xfId="0" applyNumberFormat="1" applyFill="1"/>
    <xf numFmtId="37" fontId="1" fillId="0" borderId="104" xfId="0" applyNumberFormat="1" applyFont="1" applyBorder="1"/>
    <xf numFmtId="0" fontId="1" fillId="0" borderId="92" xfId="0" applyFont="1" applyBorder="1"/>
    <xf numFmtId="37" fontId="1" fillId="0" borderId="92" xfId="0" applyNumberFormat="1" applyFont="1" applyBorder="1"/>
    <xf numFmtId="179" fontId="1" fillId="0" borderId="92" xfId="0" applyNumberFormat="1" applyFont="1" applyBorder="1"/>
    <xf numFmtId="37" fontId="1" fillId="0" borderId="104" xfId="0" applyNumberFormat="1" applyFont="1" applyBorder="1" applyAlignment="1">
      <alignment horizontal="right"/>
    </xf>
    <xf numFmtId="37" fontId="15" fillId="0" borderId="11" xfId="0" applyNumberFormat="1" applyFont="1" applyBorder="1" applyAlignment="1" applyProtection="1">
      <alignment shrinkToFit="1"/>
      <protection locked="0"/>
    </xf>
    <xf numFmtId="37" fontId="15" fillId="0" borderId="21" xfId="0" applyNumberFormat="1" applyFont="1" applyBorder="1" applyAlignment="1" applyProtection="1">
      <alignment shrinkToFit="1"/>
      <protection locked="0"/>
    </xf>
    <xf numFmtId="37" fontId="15" fillId="0" borderId="101" xfId="0" applyNumberFormat="1" applyFont="1" applyBorder="1" applyAlignment="1" applyProtection="1">
      <alignment shrinkToFit="1"/>
      <protection locked="0"/>
    </xf>
    <xf numFmtId="37" fontId="15" fillId="0" borderId="22" xfId="0" applyNumberFormat="1" applyFont="1" applyBorder="1" applyAlignment="1" applyProtection="1">
      <alignment shrinkToFit="1"/>
      <protection locked="0"/>
    </xf>
    <xf numFmtId="37" fontId="15" fillId="0" borderId="23" xfId="0" applyNumberFormat="1" applyFont="1" applyBorder="1" applyAlignment="1" applyProtection="1">
      <alignment shrinkToFit="1"/>
      <protection locked="0"/>
    </xf>
    <xf numFmtId="37" fontId="15" fillId="0" borderId="103" xfId="0" applyNumberFormat="1" applyFont="1" applyBorder="1" applyAlignment="1" applyProtection="1">
      <alignment shrinkToFit="1"/>
      <protection locked="0"/>
    </xf>
    <xf numFmtId="37" fontId="15" fillId="0" borderId="24" xfId="0" applyNumberFormat="1" applyFont="1" applyBorder="1" applyAlignment="1" applyProtection="1">
      <alignment shrinkToFit="1"/>
      <protection locked="0"/>
    </xf>
    <xf numFmtId="37" fontId="15" fillId="0" borderId="7" xfId="0" applyNumberFormat="1" applyFont="1" applyBorder="1" applyAlignment="1" applyProtection="1">
      <alignment shrinkToFit="1"/>
      <protection locked="0"/>
    </xf>
    <xf numFmtId="176" fontId="0" fillId="0" borderId="0" xfId="0" applyNumberFormat="1"/>
    <xf numFmtId="37" fontId="15" fillId="0" borderId="58" xfId="0" applyNumberFormat="1" applyFont="1" applyBorder="1" applyAlignment="1" applyProtection="1">
      <alignment shrinkToFit="1"/>
      <protection locked="0"/>
    </xf>
    <xf numFmtId="37" fontId="9" fillId="0" borderId="9" xfId="0" applyNumberFormat="1" applyFont="1" applyBorder="1" applyAlignment="1" applyProtection="1">
      <alignment shrinkToFit="1"/>
      <protection locked="0"/>
    </xf>
    <xf numFmtId="37" fontId="9" fillId="0" borderId="13" xfId="0" applyNumberFormat="1" applyFont="1" applyBorder="1" applyAlignment="1" applyProtection="1">
      <alignment shrinkToFit="1"/>
      <protection locked="0"/>
    </xf>
    <xf numFmtId="0" fontId="0" fillId="0" borderId="0" xfId="0" applyAlignment="1">
      <alignment horizontal="left" shrinkToFit="1"/>
    </xf>
    <xf numFmtId="177" fontId="0" fillId="0" borderId="0" xfId="0" applyNumberFormat="1" applyAlignment="1">
      <alignment horizontal="right"/>
    </xf>
    <xf numFmtId="179" fontId="21" fillId="0" borderId="13" xfId="0" applyNumberFormat="1" applyFont="1" applyBorder="1"/>
    <xf numFmtId="37" fontId="16" fillId="0" borderId="50" xfId="0" applyNumberFormat="1" applyFont="1" applyBorder="1" applyProtection="1">
      <protection locked="0"/>
    </xf>
    <xf numFmtId="179" fontId="16" fillId="0" borderId="13" xfId="0" applyNumberFormat="1" applyFont="1" applyBorder="1"/>
    <xf numFmtId="49" fontId="22" fillId="0" borderId="11" xfId="0" applyNumberFormat="1" applyFont="1" applyBorder="1" applyAlignment="1">
      <alignment horizontal="center"/>
    </xf>
    <xf numFmtId="0" fontId="0" fillId="0" borderId="0" xfId="0" applyAlignment="1">
      <alignment wrapText="1"/>
    </xf>
    <xf numFmtId="0" fontId="23" fillId="0" borderId="7" xfId="0" applyFont="1" applyBorder="1" applyAlignment="1">
      <alignment horizontal="center"/>
    </xf>
    <xf numFmtId="0" fontId="1" fillId="0" borderId="15" xfId="0" applyFont="1" applyBorder="1" applyAlignment="1">
      <alignment horizontal="center" wrapText="1"/>
    </xf>
    <xf numFmtId="180" fontId="22" fillId="0" borderId="94" xfId="0" applyNumberFormat="1" applyFont="1" applyBorder="1" applyAlignment="1">
      <alignment horizontal="right"/>
    </xf>
    <xf numFmtId="180" fontId="22" fillId="0" borderId="94" xfId="0" applyNumberFormat="1" applyFont="1" applyBorder="1" applyAlignment="1">
      <alignment horizontal="right" shrinkToFit="1"/>
    </xf>
    <xf numFmtId="37" fontId="9" fillId="0" borderId="9" xfId="0" applyNumberFormat="1" applyFont="1" applyBorder="1" applyProtection="1">
      <protection locked="0"/>
    </xf>
    <xf numFmtId="37" fontId="24" fillId="0" borderId="9" xfId="0" applyNumberFormat="1" applyFont="1" applyBorder="1" applyProtection="1">
      <protection locked="0"/>
    </xf>
    <xf numFmtId="37" fontId="24" fillId="0" borderId="95" xfId="0" applyNumberFormat="1" applyFont="1" applyBorder="1" applyProtection="1">
      <protection locked="0"/>
    </xf>
    <xf numFmtId="37" fontId="24" fillId="0" borderId="9" xfId="0" applyNumberFormat="1" applyFont="1" applyBorder="1" applyAlignment="1" applyProtection="1">
      <alignment shrinkToFit="1"/>
      <protection locked="0"/>
    </xf>
    <xf numFmtId="37" fontId="24" fillId="0" borderId="102" xfId="0" applyNumberFormat="1" applyFont="1" applyBorder="1" applyProtection="1">
      <protection locked="0"/>
    </xf>
    <xf numFmtId="37" fontId="16" fillId="0" borderId="100" xfId="0" applyNumberFormat="1" applyFont="1" applyBorder="1" applyAlignment="1" applyProtection="1">
      <alignment shrinkToFit="1"/>
      <protection locked="0"/>
    </xf>
    <xf numFmtId="178" fontId="16" fillId="0" borderId="27" xfId="0" applyNumberFormat="1" applyFont="1" applyBorder="1" applyAlignment="1" applyProtection="1">
      <alignment shrinkToFit="1"/>
      <protection locked="0"/>
    </xf>
    <xf numFmtId="37" fontId="16" fillId="0" borderId="28" xfId="0" applyNumberFormat="1" applyFont="1" applyBorder="1" applyAlignment="1" applyProtection="1">
      <alignment shrinkToFit="1"/>
      <protection locked="0"/>
    </xf>
    <xf numFmtId="37" fontId="9" fillId="0" borderId="13" xfId="0" applyNumberFormat="1" applyFont="1" applyBorder="1" applyProtection="1">
      <protection locked="0"/>
    </xf>
    <xf numFmtId="178" fontId="15" fillId="0" borderId="107" xfId="0" applyNumberFormat="1" applyFont="1" applyBorder="1" applyProtection="1">
      <protection locked="0"/>
    </xf>
    <xf numFmtId="179" fontId="21" fillId="0" borderId="69" xfId="0" applyNumberFormat="1" applyFont="1" applyBorder="1"/>
    <xf numFmtId="179" fontId="16" fillId="0" borderId="69" xfId="0" applyNumberFormat="1" applyFont="1" applyBorder="1"/>
    <xf numFmtId="178" fontId="15" fillId="0" borderId="106" xfId="0" applyNumberFormat="1" applyFont="1" applyBorder="1" applyProtection="1">
      <protection locked="0"/>
    </xf>
    <xf numFmtId="37" fontId="16" fillId="0" borderId="25" xfId="0" applyNumberFormat="1" applyFont="1" applyBorder="1" applyAlignment="1" applyProtection="1">
      <alignment shrinkToFit="1"/>
      <protection locked="0"/>
    </xf>
    <xf numFmtId="178" fontId="16" fillId="0" borderId="29" xfId="0" applyNumberFormat="1" applyFont="1" applyBorder="1" applyAlignment="1" applyProtection="1">
      <alignment shrinkToFit="1"/>
      <protection locked="0"/>
    </xf>
    <xf numFmtId="37" fontId="16" fillId="0" borderId="23" xfId="0" applyNumberFormat="1" applyFont="1" applyBorder="1" applyAlignment="1" applyProtection="1">
      <alignment shrinkToFit="1"/>
      <protection locked="0"/>
    </xf>
    <xf numFmtId="37" fontId="16" fillId="0" borderId="33" xfId="0" applyNumberFormat="1" applyFont="1" applyBorder="1" applyProtection="1">
      <protection locked="0"/>
    </xf>
    <xf numFmtId="37" fontId="16" fillId="0" borderId="24" xfId="0" applyNumberFormat="1" applyFont="1" applyBorder="1" applyAlignment="1" applyProtection="1">
      <alignment shrinkToFit="1"/>
      <protection locked="0"/>
    </xf>
    <xf numFmtId="37" fontId="9" fillId="0" borderId="10" xfId="0" applyNumberFormat="1" applyFont="1" applyBorder="1" applyProtection="1">
      <protection locked="0"/>
    </xf>
    <xf numFmtId="37" fontId="9" fillId="0" borderId="95" xfId="0" applyNumberFormat="1" applyFont="1" applyBorder="1" applyProtection="1">
      <protection locked="0"/>
    </xf>
    <xf numFmtId="0" fontId="10" fillId="2" borderId="108" xfId="0" applyFont="1" applyFill="1" applyBorder="1" applyAlignment="1">
      <alignment horizontal="center"/>
    </xf>
    <xf numFmtId="0" fontId="10" fillId="2" borderId="109" xfId="0" applyFont="1" applyFill="1" applyBorder="1" applyAlignment="1">
      <alignment horizontal="center"/>
    </xf>
    <xf numFmtId="0" fontId="10" fillId="2" borderId="108" xfId="0" applyFont="1" applyFill="1" applyBorder="1"/>
    <xf numFmtId="37" fontId="24" fillId="0" borderId="13" xfId="0" applyNumberFormat="1" applyFont="1" applyBorder="1" applyProtection="1">
      <protection locked="0"/>
    </xf>
    <xf numFmtId="178" fontId="16" fillId="0" borderId="105" xfId="0" applyNumberFormat="1" applyFont="1" applyBorder="1" applyAlignment="1" applyProtection="1">
      <alignment shrinkToFit="1"/>
      <protection locked="0"/>
    </xf>
    <xf numFmtId="0" fontId="25" fillId="0" borderId="0" xfId="0" applyFont="1"/>
    <xf numFmtId="37" fontId="16" fillId="0" borderId="0" xfId="0" applyNumberFormat="1" applyFont="1" applyProtection="1">
      <protection locked="0"/>
    </xf>
    <xf numFmtId="37" fontId="16" fillId="0" borderId="17" xfId="0" applyNumberFormat="1" applyFont="1" applyBorder="1"/>
    <xf numFmtId="37" fontId="16" fillId="0" borderId="24" xfId="0" applyNumberFormat="1" applyFont="1" applyBorder="1" applyProtection="1">
      <protection locked="0"/>
    </xf>
    <xf numFmtId="178" fontId="16" fillId="0" borderId="27" xfId="0" applyNumberFormat="1" applyFont="1" applyBorder="1" applyProtection="1">
      <protection locked="0"/>
    </xf>
    <xf numFmtId="178" fontId="16" fillId="0" borderId="36" xfId="0" applyNumberFormat="1" applyFont="1" applyBorder="1" applyProtection="1">
      <protection locked="0"/>
    </xf>
    <xf numFmtId="37" fontId="16" fillId="0" borderId="21" xfId="0" applyNumberFormat="1" applyFont="1" applyBorder="1" applyAlignment="1" applyProtection="1">
      <alignment shrinkToFit="1"/>
      <protection locked="0"/>
    </xf>
    <xf numFmtId="178" fontId="16" fillId="0" borderId="49" xfId="0" applyNumberFormat="1" applyFont="1" applyBorder="1" applyProtection="1">
      <protection locked="0"/>
    </xf>
    <xf numFmtId="37" fontId="16" fillId="0" borderId="0" xfId="0" applyNumberFormat="1" applyFont="1"/>
    <xf numFmtId="0" fontId="26" fillId="0" borderId="0" xfId="0" applyFont="1"/>
    <xf numFmtId="0" fontId="27" fillId="0" borderId="0" xfId="0" applyFont="1"/>
    <xf numFmtId="37" fontId="25" fillId="0" borderId="0" xfId="0" applyNumberFormat="1" applyFont="1"/>
    <xf numFmtId="178" fontId="25" fillId="0" borderId="0" xfId="0" applyNumberFormat="1" applyFont="1"/>
    <xf numFmtId="37" fontId="16" fillId="0" borderId="62" xfId="0" applyNumberFormat="1" applyFont="1" applyBorder="1"/>
    <xf numFmtId="178" fontId="16" fillId="0" borderId="82" xfId="0" applyNumberFormat="1" applyFont="1" applyBorder="1" applyProtection="1">
      <protection locked="0"/>
    </xf>
    <xf numFmtId="37" fontId="16" fillId="0" borderId="63" xfId="0" applyNumberFormat="1" applyFont="1" applyBorder="1"/>
    <xf numFmtId="178" fontId="16" fillId="0" borderId="83" xfId="0" applyNumberFormat="1" applyFont="1" applyBorder="1" applyProtection="1">
      <protection locked="0"/>
    </xf>
    <xf numFmtId="37" fontId="16" fillId="0" borderId="84" xfId="0" applyNumberFormat="1" applyFont="1" applyBorder="1"/>
    <xf numFmtId="178" fontId="16" fillId="0" borderId="85" xfId="0" applyNumberFormat="1" applyFont="1" applyBorder="1" applyProtection="1">
      <protection locked="0"/>
    </xf>
    <xf numFmtId="37" fontId="0" fillId="0" borderId="91" xfId="0" applyNumberFormat="1" applyBorder="1"/>
    <xf numFmtId="37" fontId="1" fillId="0" borderId="110" xfId="0" applyNumberFormat="1" applyFont="1" applyBorder="1"/>
    <xf numFmtId="179" fontId="1" fillId="0" borderId="67" xfId="0" applyNumberFormat="1" applyFont="1" applyBorder="1"/>
    <xf numFmtId="37" fontId="1" fillId="0" borderId="66" xfId="0" applyNumberFormat="1" applyFont="1" applyBorder="1" applyAlignment="1">
      <alignment horizontal="right"/>
    </xf>
    <xf numFmtId="179" fontId="1" fillId="0" borderId="111" xfId="0" applyNumberFormat="1" applyFont="1" applyBorder="1"/>
    <xf numFmtId="37" fontId="1" fillId="0" borderId="112" xfId="0" applyNumberFormat="1" applyFont="1" applyBorder="1" applyAlignment="1">
      <alignment horizontal="right"/>
    </xf>
    <xf numFmtId="37" fontId="16" fillId="0" borderId="113" xfId="0" applyNumberFormat="1" applyFont="1" applyBorder="1"/>
    <xf numFmtId="37" fontId="16" fillId="0" borderId="114" xfId="0" applyNumberFormat="1" applyFont="1" applyBorder="1"/>
    <xf numFmtId="37" fontId="15" fillId="0" borderId="115" xfId="0" applyNumberFormat="1" applyFont="1" applyBorder="1" applyProtection="1">
      <protection locked="0"/>
    </xf>
    <xf numFmtId="37" fontId="15" fillId="0" borderId="116" xfId="0" applyNumberFormat="1" applyFont="1" applyBorder="1" applyProtection="1">
      <protection locked="0"/>
    </xf>
    <xf numFmtId="37" fontId="16" fillId="0" borderId="117" xfId="0" applyNumberFormat="1" applyFont="1" applyBorder="1"/>
    <xf numFmtId="37" fontId="15" fillId="0" borderId="113" xfId="0" applyNumberFormat="1" applyFont="1" applyBorder="1" applyProtection="1">
      <protection locked="0"/>
    </xf>
    <xf numFmtId="49" fontId="28" fillId="0" borderId="20" xfId="0" applyNumberFormat="1" applyFont="1" applyBorder="1" applyAlignment="1">
      <alignment horizontal="left" vertical="center"/>
    </xf>
    <xf numFmtId="49" fontId="19" fillId="0" borderId="13" xfId="0" applyNumberFormat="1" applyFont="1" applyBorder="1" applyAlignment="1">
      <alignment horizontal="distributed"/>
    </xf>
    <xf numFmtId="49" fontId="19" fillId="0" borderId="14" xfId="0" applyNumberFormat="1" applyFont="1" applyBorder="1" applyAlignment="1">
      <alignment horizontal="distributed"/>
    </xf>
    <xf numFmtId="49" fontId="19" fillId="0" borderId="65" xfId="0" applyNumberFormat="1" applyFont="1" applyBorder="1" applyAlignment="1">
      <alignment horizontal="distributed"/>
    </xf>
    <xf numFmtId="49" fontId="19" fillId="0" borderId="68" xfId="0" applyNumberFormat="1" applyFont="1" applyBorder="1" applyAlignment="1">
      <alignment horizontal="distributed"/>
    </xf>
    <xf numFmtId="49" fontId="19" fillId="0" borderId="69" xfId="0" applyNumberFormat="1" applyFont="1" applyBorder="1" applyAlignment="1">
      <alignment horizontal="distributed"/>
    </xf>
    <xf numFmtId="49" fontId="19" fillId="0" borderId="50" xfId="0" applyNumberFormat="1" applyFont="1" applyBorder="1" applyAlignment="1">
      <alignment horizontal="distributed"/>
    </xf>
    <xf numFmtId="49" fontId="19" fillId="0" borderId="75" xfId="0" applyNumberFormat="1" applyFont="1" applyBorder="1" applyAlignment="1">
      <alignment horizontal="distributed"/>
    </xf>
    <xf numFmtId="49" fontId="19" fillId="0" borderId="28" xfId="0" applyNumberFormat="1" applyFont="1" applyBorder="1" applyAlignment="1">
      <alignment horizontal="distributed"/>
    </xf>
    <xf numFmtId="49" fontId="19" fillId="0" borderId="80" xfId="0" applyNumberFormat="1" applyFont="1" applyBorder="1" applyAlignment="1">
      <alignment horizontal="distributed"/>
    </xf>
    <xf numFmtId="49" fontId="19" fillId="0" borderId="118" xfId="0" applyNumberFormat="1" applyFont="1" applyBorder="1" applyAlignment="1">
      <alignment horizontal="distributed"/>
    </xf>
    <xf numFmtId="37" fontId="1" fillId="0" borderId="119" xfId="0" applyNumberFormat="1" applyFont="1" applyBorder="1"/>
    <xf numFmtId="37" fontId="1" fillId="0" borderId="120" xfId="0" applyNumberFormat="1" applyFont="1" applyBorder="1"/>
    <xf numFmtId="37" fontId="1" fillId="0" borderId="121" xfId="0" applyNumberFormat="1" applyFont="1" applyBorder="1"/>
    <xf numFmtId="37" fontId="9" fillId="0" borderId="89" xfId="0" applyNumberFormat="1" applyFont="1" applyBorder="1"/>
    <xf numFmtId="37" fontId="1" fillId="0" borderId="124" xfId="0" applyNumberFormat="1" applyFont="1" applyBorder="1"/>
    <xf numFmtId="37" fontId="1" fillId="0" borderId="125" xfId="0" applyNumberFormat="1" applyFont="1" applyBorder="1"/>
    <xf numFmtId="37" fontId="1" fillId="0" borderId="122" xfId="0" applyNumberFormat="1" applyFont="1" applyBorder="1"/>
    <xf numFmtId="37" fontId="1" fillId="0" borderId="35" xfId="0" applyNumberFormat="1" applyFont="1" applyBorder="1"/>
    <xf numFmtId="37" fontId="1" fillId="0" borderId="89" xfId="0" applyNumberFormat="1" applyFont="1" applyBorder="1"/>
    <xf numFmtId="37" fontId="1" fillId="0" borderId="123" xfId="0" applyNumberFormat="1" applyFont="1" applyBorder="1"/>
    <xf numFmtId="37" fontId="9" fillId="0" borderId="126" xfId="0" applyNumberFormat="1" applyFont="1" applyBorder="1"/>
    <xf numFmtId="181" fontId="1" fillId="0" borderId="11" xfId="0" applyNumberFormat="1" applyFont="1" applyBorder="1"/>
    <xf numFmtId="37" fontId="9" fillId="0" borderId="127" xfId="0" applyNumberFormat="1" applyFont="1" applyBorder="1"/>
    <xf numFmtId="37" fontId="9" fillId="0" borderId="128" xfId="0" applyNumberFormat="1" applyFont="1" applyBorder="1"/>
    <xf numFmtId="37" fontId="9" fillId="0" borderId="129" xfId="0" applyNumberFormat="1" applyFont="1" applyBorder="1"/>
    <xf numFmtId="37" fontId="9" fillId="0" borderId="130" xfId="0" applyNumberFormat="1" applyFont="1" applyBorder="1"/>
    <xf numFmtId="0" fontId="0" fillId="0" borderId="92" xfId="0" applyBorder="1"/>
    <xf numFmtId="37" fontId="0" fillId="0" borderId="92" xfId="0" applyNumberFormat="1" applyBorder="1"/>
    <xf numFmtId="37" fontId="0" fillId="0" borderId="93" xfId="0" applyNumberFormat="1" applyBorder="1"/>
    <xf numFmtId="37" fontId="0" fillId="5" borderId="94" xfId="0" applyNumberFormat="1" applyFill="1" applyBorder="1"/>
    <xf numFmtId="49" fontId="22" fillId="0" borderId="131" xfId="0" applyNumberFormat="1" applyFont="1" applyBorder="1" applyAlignment="1">
      <alignment horizontal="center"/>
    </xf>
    <xf numFmtId="0" fontId="10" fillId="0" borderId="35" xfId="0" applyFont="1" applyBorder="1" applyAlignment="1">
      <alignment horizontal="center"/>
    </xf>
    <xf numFmtId="0" fontId="10" fillId="0" borderId="123" xfId="0" applyFont="1" applyBorder="1"/>
    <xf numFmtId="37" fontId="15" fillId="0" borderId="76" xfId="0" applyNumberFormat="1" applyFont="1" applyBorder="1" applyAlignment="1" applyProtection="1">
      <alignment horizontal="center"/>
      <protection locked="0"/>
    </xf>
    <xf numFmtId="37" fontId="15" fillId="0" borderId="132" xfId="0" applyNumberFormat="1" applyFont="1" applyBorder="1" applyAlignment="1" applyProtection="1">
      <alignment horizontal="center"/>
      <protection locked="0"/>
    </xf>
    <xf numFmtId="0" fontId="1" fillId="0" borderId="97" xfId="0" applyFont="1" applyBorder="1" applyAlignment="1">
      <alignment horizontal="center" wrapText="1"/>
    </xf>
    <xf numFmtId="37" fontId="25" fillId="0" borderId="94" xfId="0" applyNumberFormat="1" applyFont="1" applyBorder="1"/>
    <xf numFmtId="37" fontId="25" fillId="5" borderId="93" xfId="0" applyNumberFormat="1" applyFont="1" applyFill="1" applyBorder="1"/>
    <xf numFmtId="49" fontId="19" fillId="0" borderId="133" xfId="0" applyNumberFormat="1" applyFont="1" applyBorder="1" applyAlignment="1">
      <alignment horizontal="distributed"/>
    </xf>
    <xf numFmtId="49" fontId="19" fillId="0" borderId="134" xfId="0" applyNumberFormat="1" applyFont="1" applyBorder="1" applyAlignment="1">
      <alignment horizontal="distributed"/>
    </xf>
    <xf numFmtId="49" fontId="19" fillId="0" borderId="135" xfId="0" applyNumberFormat="1" applyFont="1" applyBorder="1" applyAlignment="1">
      <alignment horizontal="distributed"/>
    </xf>
    <xf numFmtId="37" fontId="9" fillId="0" borderId="39" xfId="0" applyNumberFormat="1" applyFont="1" applyBorder="1"/>
    <xf numFmtId="37" fontId="9" fillId="0" borderId="136" xfId="0" applyNumberFormat="1" applyFont="1" applyBorder="1"/>
    <xf numFmtId="37" fontId="15" fillId="0" borderId="137" xfId="0" applyNumberFormat="1" applyFont="1" applyBorder="1" applyProtection="1">
      <protection locked="0"/>
    </xf>
    <xf numFmtId="37" fontId="15" fillId="0" borderId="138" xfId="0" applyNumberFormat="1" applyFont="1" applyBorder="1" applyProtection="1">
      <protection locked="0"/>
    </xf>
    <xf numFmtId="37" fontId="15" fillId="0" borderId="139" xfId="0" applyNumberFormat="1" applyFont="1" applyBorder="1" applyProtection="1">
      <protection locked="0"/>
    </xf>
    <xf numFmtId="37" fontId="15" fillId="0" borderId="140" xfId="0" applyNumberFormat="1" applyFont="1" applyBorder="1" applyProtection="1">
      <protection locked="0"/>
    </xf>
    <xf numFmtId="37" fontId="15" fillId="0" borderId="72" xfId="0" applyNumberFormat="1" applyFont="1" applyBorder="1" applyProtection="1">
      <protection locked="0"/>
    </xf>
    <xf numFmtId="37" fontId="9" fillId="0" borderId="34" xfId="0" applyNumberFormat="1" applyFont="1" applyBorder="1"/>
    <xf numFmtId="37" fontId="9" fillId="0" borderId="141" xfId="0" applyNumberFormat="1" applyFont="1" applyBorder="1"/>
    <xf numFmtId="37" fontId="15" fillId="0" borderId="142" xfId="0" applyNumberFormat="1" applyFont="1" applyBorder="1" applyProtection="1">
      <protection locked="0"/>
    </xf>
    <xf numFmtId="37" fontId="16" fillId="0" borderId="9" xfId="0" applyNumberFormat="1" applyFont="1" applyBorder="1" applyProtection="1">
      <protection locked="0"/>
    </xf>
    <xf numFmtId="37" fontId="16" fillId="0" borderId="13" xfId="0" applyNumberFormat="1" applyFont="1" applyBorder="1" applyProtection="1">
      <protection locked="0"/>
    </xf>
    <xf numFmtId="37" fontId="25" fillId="0" borderId="91" xfId="0" applyNumberFormat="1" applyFont="1" applyBorder="1"/>
    <xf numFmtId="37" fontId="25" fillId="5" borderId="94" xfId="0" applyNumberFormat="1" applyFont="1" applyFill="1" applyBorder="1"/>
    <xf numFmtId="0" fontId="29" fillId="0" borderId="0" xfId="0" applyFont="1" applyAlignment="1">
      <alignment shrinkToFit="1"/>
    </xf>
    <xf numFmtId="0" fontId="29" fillId="0" borderId="0" xfId="0" applyFont="1"/>
    <xf numFmtId="177" fontId="29" fillId="0" borderId="0" xfId="0" applyNumberFormat="1" applyFont="1"/>
    <xf numFmtId="49" fontId="29" fillId="0" borderId="0" xfId="0" applyNumberFormat="1" applyFont="1"/>
    <xf numFmtId="0" fontId="29" fillId="0" borderId="0" xfId="0" applyFont="1" applyAlignment="1">
      <alignment horizontal="left" shrinkToFit="1"/>
    </xf>
    <xf numFmtId="49" fontId="1" fillId="0" borderId="0" xfId="0" applyNumberFormat="1" applyFont="1" applyAlignment="1">
      <alignment horizontal="right"/>
    </xf>
    <xf numFmtId="37" fontId="25" fillId="5" borderId="91" xfId="0" applyNumberFormat="1" applyFont="1" applyFill="1" applyBorder="1"/>
    <xf numFmtId="49" fontId="22" fillId="0" borderId="0" xfId="0" applyNumberFormat="1" applyFont="1" applyFill="1" applyBorder="1" applyAlignment="1">
      <alignment horizontal="center"/>
    </xf>
    <xf numFmtId="0" fontId="1" fillId="0" borderId="0" xfId="0" applyFont="1" applyBorder="1"/>
    <xf numFmtId="37" fontId="1" fillId="0" borderId="0" xfId="0" applyNumberFormat="1" applyFont="1" applyBorder="1"/>
    <xf numFmtId="178" fontId="11" fillId="0" borderId="0" xfId="0" applyNumberFormat="1" applyFont="1" applyBorder="1"/>
    <xf numFmtId="0" fontId="10" fillId="0" borderId="0" xfId="0" applyFont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37" fontId="10" fillId="0" borderId="0" xfId="0" applyNumberFormat="1" applyFont="1" applyFill="1" applyBorder="1"/>
    <xf numFmtId="38" fontId="12" fillId="0" borderId="0" xfId="3" applyFont="1" applyAlignment="1"/>
    <xf numFmtId="37" fontId="15" fillId="0" borderId="20" xfId="0" applyNumberFormat="1" applyFont="1" applyBorder="1" applyAlignment="1" applyProtection="1">
      <alignment horizontal="center" vertical="center" wrapText="1" shrinkToFit="1"/>
      <protection locked="0"/>
    </xf>
    <xf numFmtId="37" fontId="15" fillId="0" borderId="48" xfId="0" applyNumberFormat="1" applyFont="1" applyBorder="1" applyAlignment="1" applyProtection="1">
      <alignment horizontal="center" vertical="center" wrapText="1" shrinkToFit="1"/>
      <protection locked="0"/>
    </xf>
    <xf numFmtId="178" fontId="1" fillId="0" borderId="0" xfId="0" applyNumberFormat="1" applyFont="1" applyAlignment="1">
      <alignment horizontal="center"/>
    </xf>
  </cellXfs>
  <cellStyles count="5">
    <cellStyle name="タイトル 2" xfId="2"/>
    <cellStyle name="パーセント" xfId="1" builtinId="5"/>
    <cellStyle name="桁区切り" xfId="3" builtinId="6"/>
    <cellStyle name="標準" xfId="0" builtinId="0" customBuiltin="1"/>
    <cellStyle name="標準 2" xfId="4"/>
  </cellStyles>
  <dxfs count="0"/>
  <tableStyles count="0" defaultTableStyle="TableStyleMedium2" defaultPivotStyle="PivotStyleLight16"/>
  <colors>
    <mruColors>
      <color rgb="FF0000FF"/>
      <color rgb="FFFFCCFF"/>
      <color rgb="FFFFFF99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809811095550028"/>
          <c:y val="5.2819826524450282E-2"/>
          <c:w val="0.84071783539525202"/>
          <c:h val="0.82891426516423949"/>
        </c:manualLayout>
      </c:layout>
      <c:lineChart>
        <c:grouping val="standard"/>
        <c:varyColors val="0"/>
        <c:ser>
          <c:idx val="2"/>
          <c:order val="0"/>
          <c:tx>
            <c:strRef>
              <c:f>'１ページ'!$AF$36</c:f>
              <c:strCache>
                <c:ptCount val="1"/>
                <c:pt idx="0">
                  <c:v>令和6年</c:v>
                </c:pt>
              </c:strCache>
            </c:strRef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'１ページ'!$AG$36:$AR$36</c:f>
              <c:numCache>
                <c:formatCode>General</c:formatCode>
                <c:ptCount val="12"/>
                <c:pt idx="0">
                  <c:v>510</c:v>
                </c:pt>
                <c:pt idx="1">
                  <c:v>559</c:v>
                </c:pt>
                <c:pt idx="2">
                  <c:v>478</c:v>
                </c:pt>
                <c:pt idx="3">
                  <c:v>796</c:v>
                </c:pt>
                <c:pt idx="4">
                  <c:v>661</c:v>
                </c:pt>
                <c:pt idx="5">
                  <c:v>779</c:v>
                </c:pt>
                <c:pt idx="6">
                  <c:v>861</c:v>
                </c:pt>
                <c:pt idx="7">
                  <c:v>547</c:v>
                </c:pt>
                <c:pt idx="8">
                  <c:v>761</c:v>
                </c:pt>
                <c:pt idx="9">
                  <c:v>341</c:v>
                </c:pt>
                <c:pt idx="10">
                  <c:v>536</c:v>
                </c:pt>
                <c:pt idx="11">
                  <c:v>688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FD-48F5-AD12-FAA5AEFD10CB}"/>
            </c:ext>
          </c:extLst>
        </c:ser>
        <c:ser>
          <c:idx val="0"/>
          <c:order val="1"/>
          <c:tx>
            <c:strRef>
              <c:f>'１ページ'!$AF$37</c:f>
              <c:strCache>
                <c:ptCount val="1"/>
                <c:pt idx="0">
                  <c:v>令和7年</c:v>
                </c:pt>
              </c:strCache>
            </c:strRef>
          </c:tx>
          <c:spPr>
            <a:ln>
              <a:solidFill>
                <a:schemeClr val="tx1"/>
              </a:solidFill>
              <a:prstDash val="sysDot"/>
            </a:ln>
          </c:spPr>
          <c:marker>
            <c:spPr>
              <a:ln>
                <a:solidFill>
                  <a:schemeClr val="tx1"/>
                </a:solidFill>
                <a:prstDash val="sysDot"/>
              </a:ln>
            </c:spPr>
          </c:marker>
          <c:val>
            <c:numRef>
              <c:f>'１ページ'!$AG$37:$AR$37</c:f>
              <c:numCache>
                <c:formatCode>General</c:formatCode>
                <c:ptCount val="12"/>
                <c:pt idx="0">
                  <c:v>400</c:v>
                </c:pt>
                <c:pt idx="1">
                  <c:v>501</c:v>
                </c:pt>
                <c:pt idx="2">
                  <c:v>945</c:v>
                </c:pt>
                <c:pt idx="3">
                  <c:v>459</c:v>
                </c:pt>
                <c:pt idx="4">
                  <c:v>425</c:v>
                </c:pt>
                <c:pt idx="5">
                  <c:v>567</c:v>
                </c:pt>
                <c:pt idx="6">
                  <c:v>528</c:v>
                </c:pt>
                <c:pt idx="7">
                  <c:v>567</c:v>
                </c:pt>
                <c:pt idx="8">
                  <c:v>570</c:v>
                </c:pt>
                <c:pt idx="9">
                  <c:v>740</c:v>
                </c:pt>
                <c:pt idx="10">
                  <c:v>657</c:v>
                </c:pt>
                <c:pt idx="11">
                  <c:v>521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FD-48F5-AD12-FAA5AEFD10CB}"/>
            </c:ext>
          </c:extLst>
        </c:ser>
        <c:ser>
          <c:idx val="1"/>
          <c:order val="2"/>
          <c:tx>
            <c:strRef>
              <c:f>'１ページ'!$AF$38</c:f>
              <c:strCache>
                <c:ptCount val="1"/>
                <c:pt idx="0">
                  <c:v>令和8年</c:v>
                </c:pt>
              </c:strCache>
            </c:strRef>
          </c:tx>
          <c:spPr>
            <a:ln>
              <a:solidFill>
                <a:schemeClr val="tx1"/>
              </a:solidFill>
              <a:prstDash val="dash"/>
            </a:ln>
          </c:spPr>
          <c:marker>
            <c:symbol val="star"/>
            <c:size val="7"/>
            <c:spPr>
              <a:ln>
                <a:solidFill>
                  <a:schemeClr val="tx1"/>
                </a:solidFill>
              </a:ln>
            </c:spPr>
          </c:marker>
          <c:val>
            <c:numRef>
              <c:f>'１ページ'!$AG$38:$AR$38</c:f>
              <c:numCache>
                <c:formatCode>General</c:formatCode>
                <c:ptCount val="12"/>
                <c:pt idx="0">
                  <c:v>481</c:v>
                </c:pt>
                <c:pt idx="1">
                  <c:v>474</c:v>
                </c:pt>
                <c:pt idx="2">
                  <c:v>507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7BB4-4FC3-B19C-0E5F8F4AE1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6656128"/>
        <c:axId val="116592000"/>
      </c:lineChart>
      <c:catAx>
        <c:axId val="116656128"/>
        <c:scaling>
          <c:orientation val="minMax"/>
        </c:scaling>
        <c:delete val="0"/>
        <c:axPos val="b"/>
        <c:numFmt formatCode="General" sourceLinked="1"/>
        <c:majorTickMark val="none"/>
        <c:minorTickMark val="in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65920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659200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戸数</a:t>
                </a:r>
              </a:p>
            </c:rich>
          </c:tx>
          <c:layout>
            <c:manualLayout>
              <c:xMode val="edge"/>
              <c:yMode val="edge"/>
              <c:x val="2.4817585301837267E-2"/>
              <c:y val="0.435828927181204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6656128"/>
        <c:crosses val="autoZero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6604797317002065"/>
          <c:y val="0.66035849534470192"/>
          <c:w val="0.13587311898334078"/>
          <c:h val="0.1447716264081024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0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'１ページ'!$AF$22</c:f>
              <c:strCache>
                <c:ptCount val="1"/>
                <c:pt idx="0">
                  <c:v>平成22年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triangle"/>
            <c:size val="5"/>
            <c:spPr>
              <a:noFill/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'１ページ'!$AG$21:$AR$21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'１ページ'!$AG$22:$AR$22</c:f>
              <c:numCache>
                <c:formatCode>#,##0_);\(#,##0\)</c:formatCode>
                <c:ptCount val="12"/>
                <c:pt idx="0">
                  <c:v>727</c:v>
                </c:pt>
                <c:pt idx="1">
                  <c:v>776</c:v>
                </c:pt>
                <c:pt idx="2">
                  <c:v>719</c:v>
                </c:pt>
                <c:pt idx="3">
                  <c:v>613</c:v>
                </c:pt>
                <c:pt idx="4">
                  <c:v>807</c:v>
                </c:pt>
                <c:pt idx="5">
                  <c:v>885</c:v>
                </c:pt>
                <c:pt idx="6">
                  <c:v>790</c:v>
                </c:pt>
                <c:pt idx="7">
                  <c:v>668</c:v>
                </c:pt>
                <c:pt idx="8">
                  <c:v>778</c:v>
                </c:pt>
                <c:pt idx="9">
                  <c:v>813</c:v>
                </c:pt>
                <c:pt idx="10">
                  <c:v>968</c:v>
                </c:pt>
                <c:pt idx="11">
                  <c:v>798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97-4FA4-9495-6BB41D6230EA}"/>
            </c:ext>
          </c:extLst>
        </c:ser>
        <c:ser>
          <c:idx val="1"/>
          <c:order val="1"/>
          <c:tx>
            <c:strRef>
              <c:f>'１ページ'!$AF$23</c:f>
              <c:strCache>
                <c:ptCount val="1"/>
                <c:pt idx="0">
                  <c:v>平成23年</c:v>
                </c:pt>
              </c:strCache>
            </c:strRef>
          </c:tx>
          <c:spPr>
            <a:ln w="12700">
              <a:solidFill>
                <a:srgbClr val="000000"/>
              </a:solidFill>
              <a:prstDash val="lgDashDotDot"/>
            </a:ln>
          </c:spPr>
          <c:marker>
            <c:symbol val="diamond"/>
            <c:size val="5"/>
            <c:spPr>
              <a:noFill/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'１ページ'!$AG$21:$AR$21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'１ページ'!$AG$23:$AR$23</c:f>
              <c:numCache>
                <c:formatCode>#,##0_);\(#,##0\)</c:formatCode>
                <c:ptCount val="12"/>
                <c:pt idx="0">
                  <c:v>676</c:v>
                </c:pt>
                <c:pt idx="1">
                  <c:v>548</c:v>
                </c:pt>
                <c:pt idx="2">
                  <c:v>568</c:v>
                </c:pt>
                <c:pt idx="3">
                  <c:v>433</c:v>
                </c:pt>
                <c:pt idx="4">
                  <c:v>487</c:v>
                </c:pt>
                <c:pt idx="5">
                  <c:v>512</c:v>
                </c:pt>
                <c:pt idx="6">
                  <c:v>638</c:v>
                </c:pt>
                <c:pt idx="7">
                  <c:v>1064</c:v>
                </c:pt>
                <c:pt idx="8">
                  <c:v>604</c:v>
                </c:pt>
                <c:pt idx="9">
                  <c:v>729</c:v>
                </c:pt>
                <c:pt idx="10">
                  <c:v>873</c:v>
                </c:pt>
                <c:pt idx="11">
                  <c:v>694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97-4FA4-9495-6BB41D6230EA}"/>
            </c:ext>
          </c:extLst>
        </c:ser>
        <c:ser>
          <c:idx val="2"/>
          <c:order val="2"/>
          <c:tx>
            <c:strRef>
              <c:f>'１ページ'!$AF$24</c:f>
              <c:strCache>
                <c:ptCount val="1"/>
                <c:pt idx="0">
                  <c:v>平成24年</c:v>
                </c:pt>
              </c:strCache>
            </c:strRef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'１ページ'!$AG$21:$AR$21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'１ページ'!$AG$24:$AR$24</c:f>
              <c:numCache>
                <c:formatCode>#,##0_);\(#,##0\)</c:formatCode>
                <c:ptCount val="12"/>
                <c:pt idx="0">
                  <c:v>823</c:v>
                </c:pt>
                <c:pt idx="1">
                  <c:v>547</c:v>
                </c:pt>
                <c:pt idx="2">
                  <c:v>689</c:v>
                </c:pt>
                <c:pt idx="3">
                  <c:v>972</c:v>
                </c:pt>
                <c:pt idx="4">
                  <c:v>885</c:v>
                </c:pt>
                <c:pt idx="5">
                  <c:v>1026</c:v>
                </c:pt>
                <c:pt idx="6">
                  <c:v>904</c:v>
                </c:pt>
                <c:pt idx="7">
                  <c:v>817</c:v>
                </c:pt>
                <c:pt idx="8">
                  <c:v>1065</c:v>
                </c:pt>
                <c:pt idx="9">
                  <c:v>1385</c:v>
                </c:pt>
                <c:pt idx="10">
                  <c:v>1256</c:v>
                </c:pt>
                <c:pt idx="11">
                  <c:v>984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097-4FA4-9495-6BB41D6230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919168"/>
        <c:axId val="116594304"/>
      </c:lineChart>
      <c:catAx>
        <c:axId val="118919168"/>
        <c:scaling>
          <c:orientation val="minMax"/>
        </c:scaling>
        <c:delete val="0"/>
        <c:axPos val="b"/>
        <c:numFmt formatCode="General" sourceLinked="1"/>
        <c:majorTickMark val="none"/>
        <c:minorTickMark val="in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6594304"/>
        <c:crosses val="autoZero"/>
        <c:auto val="1"/>
        <c:lblAlgn val="ctr"/>
        <c:lblOffset val="100"/>
        <c:tickLblSkip val="12"/>
        <c:tickMarkSkip val="1"/>
        <c:noMultiLvlLbl val="0"/>
      </c:catAx>
      <c:valAx>
        <c:axId val="11659430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戸数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8919168"/>
        <c:crosses val="autoZero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"/>
          <c:y val="0"/>
          <c:w val="0"/>
          <c:h val="0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0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福島県新設住宅着工戸数（地域別）</a:t>
            </a:r>
            <a:endParaRPr lang="en-US" altLang="ja-JP"/>
          </a:p>
          <a:p>
            <a:pPr>
              <a:defRPr/>
            </a:pPr>
            <a:r>
              <a:rPr lang="ja-JP" altLang="en-US" sz="1200"/>
              <a:t>（平成２９年度～令和７年度）</a:t>
            </a:r>
          </a:p>
        </c:rich>
      </c:tx>
      <c:layout>
        <c:manualLayout>
          <c:xMode val="edge"/>
          <c:yMode val="edge"/>
          <c:x val="0.26429503380443609"/>
          <c:y val="1.3550098195767496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6.3675406910769811E-2"/>
          <c:y val="0.13804368366997605"/>
          <c:w val="0.93228023064773669"/>
          <c:h val="0.64536038764385251"/>
        </c:manualLayout>
      </c:layout>
      <c:lineChart>
        <c:grouping val="standard"/>
        <c:varyColors val="0"/>
        <c:ser>
          <c:idx val="0"/>
          <c:order val="0"/>
          <c:tx>
            <c:strRef>
              <c:f>推移データ!$C$112</c:f>
              <c:strCache>
                <c:ptCount val="1"/>
                <c:pt idx="0">
                  <c:v>福島県</c:v>
                </c:pt>
              </c:strCache>
            </c:strRef>
          </c:tx>
          <c:spPr>
            <a:ln w="19050"/>
          </c:spPr>
          <c:marker>
            <c:symbol val="diamond"/>
            <c:size val="3"/>
          </c:marker>
          <c:cat>
            <c:multiLvlStrRef>
              <c:f>推移データ!$A$221:$B$328</c:f>
              <c:multiLvlStrCache>
                <c:ptCount val="108"/>
                <c:lvl>
                  <c:pt idx="0">
                    <c:v>4月</c:v>
                  </c:pt>
                  <c:pt idx="1">
                    <c:v>5月</c:v>
                  </c:pt>
                  <c:pt idx="2">
                    <c:v>6月</c:v>
                  </c:pt>
                  <c:pt idx="3">
                    <c:v>7月</c:v>
                  </c:pt>
                  <c:pt idx="4">
                    <c:v>8月</c:v>
                  </c:pt>
                  <c:pt idx="5">
                    <c:v>9月</c:v>
                  </c:pt>
                  <c:pt idx="6">
                    <c:v>10月</c:v>
                  </c:pt>
                  <c:pt idx="7">
                    <c:v>11月</c:v>
                  </c:pt>
                  <c:pt idx="8">
                    <c:v>12月</c:v>
                  </c:pt>
                  <c:pt idx="9">
                    <c:v>1月</c:v>
                  </c:pt>
                  <c:pt idx="10">
                    <c:v>2月</c:v>
                  </c:pt>
                  <c:pt idx="11">
                    <c:v>3月</c:v>
                  </c:pt>
                  <c:pt idx="12">
                    <c:v>4月</c:v>
                  </c:pt>
                  <c:pt idx="13">
                    <c:v>5月</c:v>
                  </c:pt>
                  <c:pt idx="14">
                    <c:v>6月</c:v>
                  </c:pt>
                  <c:pt idx="15">
                    <c:v>7月</c:v>
                  </c:pt>
                  <c:pt idx="16">
                    <c:v>8月</c:v>
                  </c:pt>
                  <c:pt idx="17">
                    <c:v>9月</c:v>
                  </c:pt>
                  <c:pt idx="18">
                    <c:v>10月</c:v>
                  </c:pt>
                  <c:pt idx="19">
                    <c:v>11月</c:v>
                  </c:pt>
                  <c:pt idx="20">
                    <c:v>12月</c:v>
                  </c:pt>
                  <c:pt idx="21">
                    <c:v>1月</c:v>
                  </c:pt>
                  <c:pt idx="22">
                    <c:v>2月</c:v>
                  </c:pt>
                  <c:pt idx="23">
                    <c:v>3月</c:v>
                  </c:pt>
                  <c:pt idx="24">
                    <c:v>4月</c:v>
                  </c:pt>
                  <c:pt idx="25">
                    <c:v>5月</c:v>
                  </c:pt>
                  <c:pt idx="26">
                    <c:v>6月</c:v>
                  </c:pt>
                  <c:pt idx="27">
                    <c:v>7月</c:v>
                  </c:pt>
                  <c:pt idx="28">
                    <c:v>8月</c:v>
                  </c:pt>
                  <c:pt idx="29">
                    <c:v>9月</c:v>
                  </c:pt>
                  <c:pt idx="30">
                    <c:v>10月</c:v>
                  </c:pt>
                  <c:pt idx="31">
                    <c:v>11月</c:v>
                  </c:pt>
                  <c:pt idx="32">
                    <c:v>12月</c:v>
                  </c:pt>
                  <c:pt idx="33">
                    <c:v>1月</c:v>
                  </c:pt>
                  <c:pt idx="34">
                    <c:v>2月</c:v>
                  </c:pt>
                  <c:pt idx="35">
                    <c:v>3月</c:v>
                  </c:pt>
                  <c:pt idx="36">
                    <c:v>4月</c:v>
                  </c:pt>
                  <c:pt idx="37">
                    <c:v>5月</c:v>
                  </c:pt>
                  <c:pt idx="38">
                    <c:v>6月</c:v>
                  </c:pt>
                  <c:pt idx="39">
                    <c:v>7月</c:v>
                  </c:pt>
                  <c:pt idx="40">
                    <c:v>8月</c:v>
                  </c:pt>
                  <c:pt idx="41">
                    <c:v>9月</c:v>
                  </c:pt>
                  <c:pt idx="42">
                    <c:v>10月</c:v>
                  </c:pt>
                  <c:pt idx="43">
                    <c:v>11月</c:v>
                  </c:pt>
                  <c:pt idx="44">
                    <c:v>12月</c:v>
                  </c:pt>
                  <c:pt idx="45">
                    <c:v>1月</c:v>
                  </c:pt>
                  <c:pt idx="46">
                    <c:v>2月</c:v>
                  </c:pt>
                  <c:pt idx="47">
                    <c:v>3月</c:v>
                  </c:pt>
                  <c:pt idx="48">
                    <c:v>4月</c:v>
                  </c:pt>
                  <c:pt idx="49">
                    <c:v>5月</c:v>
                  </c:pt>
                  <c:pt idx="50">
                    <c:v>6月</c:v>
                  </c:pt>
                  <c:pt idx="51">
                    <c:v>7月</c:v>
                  </c:pt>
                  <c:pt idx="52">
                    <c:v>8月</c:v>
                  </c:pt>
                  <c:pt idx="53">
                    <c:v>9月</c:v>
                  </c:pt>
                  <c:pt idx="54">
                    <c:v>10月</c:v>
                  </c:pt>
                  <c:pt idx="55">
                    <c:v>11月</c:v>
                  </c:pt>
                  <c:pt idx="56">
                    <c:v>12月</c:v>
                  </c:pt>
                  <c:pt idx="57">
                    <c:v>1月</c:v>
                  </c:pt>
                  <c:pt idx="58">
                    <c:v>2月</c:v>
                  </c:pt>
                  <c:pt idx="59">
                    <c:v>3月</c:v>
                  </c:pt>
                  <c:pt idx="60">
                    <c:v>4月</c:v>
                  </c:pt>
                  <c:pt idx="61">
                    <c:v>5月</c:v>
                  </c:pt>
                  <c:pt idx="62">
                    <c:v>6月</c:v>
                  </c:pt>
                  <c:pt idx="63">
                    <c:v>7月</c:v>
                  </c:pt>
                  <c:pt idx="64">
                    <c:v>8月</c:v>
                  </c:pt>
                  <c:pt idx="65">
                    <c:v>9月</c:v>
                  </c:pt>
                  <c:pt idx="66">
                    <c:v>10月</c:v>
                  </c:pt>
                  <c:pt idx="67">
                    <c:v>11月</c:v>
                  </c:pt>
                  <c:pt idx="68">
                    <c:v>12月</c:v>
                  </c:pt>
                  <c:pt idx="69">
                    <c:v>1月</c:v>
                  </c:pt>
                  <c:pt idx="70">
                    <c:v>2月</c:v>
                  </c:pt>
                  <c:pt idx="71">
                    <c:v>3月</c:v>
                  </c:pt>
                  <c:pt idx="72">
                    <c:v>4月</c:v>
                  </c:pt>
                  <c:pt idx="73">
                    <c:v>5月</c:v>
                  </c:pt>
                  <c:pt idx="74">
                    <c:v>6月</c:v>
                  </c:pt>
                  <c:pt idx="75">
                    <c:v>7月</c:v>
                  </c:pt>
                  <c:pt idx="76">
                    <c:v>8月</c:v>
                  </c:pt>
                  <c:pt idx="77">
                    <c:v>9月</c:v>
                  </c:pt>
                  <c:pt idx="78">
                    <c:v>10月</c:v>
                  </c:pt>
                  <c:pt idx="79">
                    <c:v>11月</c:v>
                  </c:pt>
                  <c:pt idx="80">
                    <c:v>12月</c:v>
                  </c:pt>
                  <c:pt idx="81">
                    <c:v>1月</c:v>
                  </c:pt>
                  <c:pt idx="82">
                    <c:v>2月</c:v>
                  </c:pt>
                  <c:pt idx="83">
                    <c:v>3月</c:v>
                  </c:pt>
                  <c:pt idx="84">
                    <c:v>4月</c:v>
                  </c:pt>
                  <c:pt idx="85">
                    <c:v>5月</c:v>
                  </c:pt>
                  <c:pt idx="86">
                    <c:v>6月</c:v>
                  </c:pt>
                  <c:pt idx="87">
                    <c:v>7月</c:v>
                  </c:pt>
                  <c:pt idx="88">
                    <c:v>8月</c:v>
                  </c:pt>
                  <c:pt idx="89">
                    <c:v>9月</c:v>
                  </c:pt>
                  <c:pt idx="90">
                    <c:v>10月</c:v>
                  </c:pt>
                  <c:pt idx="91">
                    <c:v>11月</c:v>
                  </c:pt>
                  <c:pt idx="92">
                    <c:v>12月</c:v>
                  </c:pt>
                  <c:pt idx="93">
                    <c:v>1月</c:v>
                  </c:pt>
                  <c:pt idx="94">
                    <c:v>2月</c:v>
                  </c:pt>
                  <c:pt idx="95">
                    <c:v>3月</c:v>
                  </c:pt>
                  <c:pt idx="96">
                    <c:v>4月</c:v>
                  </c:pt>
                  <c:pt idx="97">
                    <c:v>5月</c:v>
                  </c:pt>
                  <c:pt idx="98">
                    <c:v>6月</c:v>
                  </c:pt>
                  <c:pt idx="99">
                    <c:v>7月</c:v>
                  </c:pt>
                  <c:pt idx="100">
                    <c:v>8月</c:v>
                  </c:pt>
                  <c:pt idx="101">
                    <c:v>9月</c:v>
                  </c:pt>
                  <c:pt idx="102">
                    <c:v>10月</c:v>
                  </c:pt>
                  <c:pt idx="103">
                    <c:v>11月</c:v>
                  </c:pt>
                  <c:pt idx="104">
                    <c:v>12月</c:v>
                  </c:pt>
                  <c:pt idx="105">
                    <c:v>1月</c:v>
                  </c:pt>
                  <c:pt idx="106">
                    <c:v>2月</c:v>
                  </c:pt>
                  <c:pt idx="107">
                    <c:v>3月</c:v>
                  </c:pt>
                </c:lvl>
                <c:lvl>
                  <c:pt idx="0">
                    <c:v>H29年度</c:v>
                  </c:pt>
                  <c:pt idx="12">
                    <c:v>H30年度</c:v>
                  </c:pt>
                  <c:pt idx="24">
                    <c:v>Ｒ元年度
（H31年度）</c:v>
                  </c:pt>
                  <c:pt idx="36">
                    <c:v>Ｒ２年度</c:v>
                  </c:pt>
                  <c:pt idx="48">
                    <c:v>Ｒ３年度</c:v>
                  </c:pt>
                  <c:pt idx="60">
                    <c:v>Ｒ４年度</c:v>
                  </c:pt>
                  <c:pt idx="72">
                    <c:v>Ｒ５年度</c:v>
                  </c:pt>
                  <c:pt idx="84">
                    <c:v>Ｒ６年度</c:v>
                  </c:pt>
                  <c:pt idx="96">
                    <c:v>Ｒ７年度</c:v>
                  </c:pt>
                </c:lvl>
              </c:multiLvlStrCache>
            </c:multiLvlStrRef>
          </c:cat>
          <c:val>
            <c:numRef>
              <c:f>推移データ!$C$221:$C$328</c:f>
              <c:numCache>
                <c:formatCode>#,##0</c:formatCode>
                <c:ptCount val="108"/>
                <c:pt idx="0">
                  <c:v>1465</c:v>
                </c:pt>
                <c:pt idx="1">
                  <c:v>1068</c:v>
                </c:pt>
                <c:pt idx="2" formatCode="General">
                  <c:v>996</c:v>
                </c:pt>
                <c:pt idx="3" formatCode="General">
                  <c:v>1234</c:v>
                </c:pt>
                <c:pt idx="4">
                  <c:v>1288</c:v>
                </c:pt>
                <c:pt idx="5" formatCode="#,##0_);\(#,##0\)">
                  <c:v>1408</c:v>
                </c:pt>
                <c:pt idx="6" formatCode="#,##0_);\(#,##0\)">
                  <c:v>1553</c:v>
                </c:pt>
                <c:pt idx="7" formatCode="#,##0_);\(#,##0\)">
                  <c:v>1164</c:v>
                </c:pt>
                <c:pt idx="8" formatCode="#,##0_);\(#,##0\)">
                  <c:v>1254</c:v>
                </c:pt>
                <c:pt idx="9" formatCode="#,##0_);\(#,##0\)">
                  <c:v>1028</c:v>
                </c:pt>
                <c:pt idx="10" formatCode="General">
                  <c:v>1072</c:v>
                </c:pt>
                <c:pt idx="11" formatCode="General">
                  <c:v>810</c:v>
                </c:pt>
                <c:pt idx="12" formatCode="General">
                  <c:v>1174</c:v>
                </c:pt>
                <c:pt idx="13" formatCode="General">
                  <c:v>740</c:v>
                </c:pt>
                <c:pt idx="14" formatCode="General">
                  <c:v>1255</c:v>
                </c:pt>
                <c:pt idx="15" formatCode="General">
                  <c:v>1302</c:v>
                </c:pt>
                <c:pt idx="16" formatCode="General">
                  <c:v>1262</c:v>
                </c:pt>
                <c:pt idx="17" formatCode="General">
                  <c:v>1046</c:v>
                </c:pt>
                <c:pt idx="18" formatCode="General">
                  <c:v>873</c:v>
                </c:pt>
                <c:pt idx="19" formatCode="General">
                  <c:v>1051</c:v>
                </c:pt>
                <c:pt idx="20" formatCode="General">
                  <c:v>1148</c:v>
                </c:pt>
                <c:pt idx="21" formatCode="General">
                  <c:v>676</c:v>
                </c:pt>
                <c:pt idx="22" formatCode="General">
                  <c:v>918</c:v>
                </c:pt>
                <c:pt idx="23" formatCode="General">
                  <c:v>768</c:v>
                </c:pt>
                <c:pt idx="24" formatCode="#,##0_);\(#,##0\)">
                  <c:v>1094</c:v>
                </c:pt>
                <c:pt idx="25" formatCode="#,##0_);\(#,##0\)">
                  <c:v>600</c:v>
                </c:pt>
                <c:pt idx="26" formatCode="#,##0_);\(#,##0\)">
                  <c:v>1471</c:v>
                </c:pt>
                <c:pt idx="27" formatCode="#,##0_);\(#,##0\)">
                  <c:v>921</c:v>
                </c:pt>
                <c:pt idx="28" formatCode="#,##0_);\(#,##0\)">
                  <c:v>772</c:v>
                </c:pt>
                <c:pt idx="29" formatCode="#,##0_);\(#,##0\)">
                  <c:v>1105</c:v>
                </c:pt>
                <c:pt idx="30" formatCode="General">
                  <c:v>907</c:v>
                </c:pt>
                <c:pt idx="31" formatCode="General">
                  <c:v>817</c:v>
                </c:pt>
                <c:pt idx="32" formatCode="General">
                  <c:v>994</c:v>
                </c:pt>
                <c:pt idx="33" formatCode="General">
                  <c:v>713</c:v>
                </c:pt>
                <c:pt idx="34" formatCode="General">
                  <c:v>1090</c:v>
                </c:pt>
                <c:pt idx="35" formatCode="#,##0_);\(#,##0\)">
                  <c:v>810</c:v>
                </c:pt>
                <c:pt idx="36" formatCode="#,##0_);\(#,##0\)">
                  <c:v>908</c:v>
                </c:pt>
                <c:pt idx="37" formatCode="#,##0_);\(#,##0\)">
                  <c:v>478</c:v>
                </c:pt>
                <c:pt idx="38" formatCode="#,##0_);\(#,##0\)">
                  <c:v>1007</c:v>
                </c:pt>
                <c:pt idx="39" formatCode="#,##0_);\(#,##0\)">
                  <c:v>849</c:v>
                </c:pt>
                <c:pt idx="40" formatCode="#,##0_);\(#,##0\)">
                  <c:v>740</c:v>
                </c:pt>
                <c:pt idx="41" formatCode="#,##0_);\(#,##0\)">
                  <c:v>762</c:v>
                </c:pt>
                <c:pt idx="42" formatCode="General">
                  <c:v>891</c:v>
                </c:pt>
                <c:pt idx="43" formatCode="General">
                  <c:v>777</c:v>
                </c:pt>
                <c:pt idx="44" formatCode="General">
                  <c:v>843</c:v>
                </c:pt>
                <c:pt idx="45" formatCode="General">
                  <c:v>578</c:v>
                </c:pt>
                <c:pt idx="46" formatCode="General">
                  <c:v>877</c:v>
                </c:pt>
                <c:pt idx="47" formatCode="#,##0_);\(#,##0\)">
                  <c:v>640</c:v>
                </c:pt>
                <c:pt idx="48" formatCode="General">
                  <c:v>852</c:v>
                </c:pt>
                <c:pt idx="49" formatCode="General">
                  <c:v>734</c:v>
                </c:pt>
                <c:pt idx="50" formatCode="#,##0_);\(#,##0\)">
                  <c:v>953</c:v>
                </c:pt>
                <c:pt idx="51" formatCode="#,##0_);\(#,##0\)">
                  <c:v>858</c:v>
                </c:pt>
                <c:pt idx="52" formatCode="#,##0_);\(#,##0\)">
                  <c:v>978</c:v>
                </c:pt>
                <c:pt idx="53" formatCode="General">
                  <c:v>771</c:v>
                </c:pt>
                <c:pt idx="54" formatCode="General">
                  <c:v>914</c:v>
                </c:pt>
                <c:pt idx="55" formatCode="#,##0_);\(#,##0\)">
                  <c:v>784</c:v>
                </c:pt>
                <c:pt idx="56" formatCode="#,##0_);\(#,##0\)">
                  <c:v>852</c:v>
                </c:pt>
                <c:pt idx="57" formatCode="#,##0_);\(#,##0\)">
                  <c:v>817</c:v>
                </c:pt>
                <c:pt idx="58" formatCode="#,##0_);\(#,##0\)">
                  <c:v>706</c:v>
                </c:pt>
                <c:pt idx="59" formatCode="#,##0_);\(#,##0\)">
                  <c:v>809</c:v>
                </c:pt>
                <c:pt idx="60" formatCode="#,##0_);\(#,##0\)">
                  <c:v>865</c:v>
                </c:pt>
                <c:pt idx="61" formatCode="#,##0_);\(#,##0\)">
                  <c:v>610</c:v>
                </c:pt>
                <c:pt idx="62" formatCode="#,##0_);\(#,##0\)">
                  <c:v>781</c:v>
                </c:pt>
                <c:pt idx="63" formatCode="#,##0_);\(#,##0\)">
                  <c:v>926</c:v>
                </c:pt>
                <c:pt idx="64" formatCode="#,##0_);\(#,##0\)">
                  <c:v>703</c:v>
                </c:pt>
                <c:pt idx="65" formatCode="#,##0_);\(#,##0\)">
                  <c:v>820</c:v>
                </c:pt>
                <c:pt idx="66" formatCode="#,##0_);\(#,##0\)">
                  <c:v>775</c:v>
                </c:pt>
                <c:pt idx="67" formatCode="#,##0_);\(#,##0\)">
                  <c:v>719</c:v>
                </c:pt>
                <c:pt idx="68" formatCode="#,##0_);\(#,##0\)">
                  <c:v>790</c:v>
                </c:pt>
                <c:pt idx="69" formatCode="#,##0_);\(#,##0\)">
                  <c:v>530</c:v>
                </c:pt>
                <c:pt idx="70" formatCode="#,##0_);\(#,##0\)">
                  <c:v>582</c:v>
                </c:pt>
                <c:pt idx="71" formatCode="#,##0_);\(#,##0\)">
                  <c:v>664</c:v>
                </c:pt>
                <c:pt idx="72" formatCode="#,##0_);\(#,##0\)">
                  <c:v>801</c:v>
                </c:pt>
                <c:pt idx="73" formatCode="#,##0_);\(#,##0\)">
                  <c:v>625</c:v>
                </c:pt>
                <c:pt idx="74" formatCode="#,##0_);\(#,##0\)">
                  <c:v>709</c:v>
                </c:pt>
                <c:pt idx="75" formatCode="#,##0_);\(#,##0\)">
                  <c:v>789</c:v>
                </c:pt>
                <c:pt idx="76" formatCode="#,##0_);\(#,##0\)">
                  <c:v>778</c:v>
                </c:pt>
                <c:pt idx="77" formatCode="#,##0_);\(#,##0\)">
                  <c:v>777</c:v>
                </c:pt>
                <c:pt idx="78" formatCode="#,##0_);\(#,##0\)">
                  <c:v>696</c:v>
                </c:pt>
                <c:pt idx="79" formatCode="#,##0_);\(#,##0\)">
                  <c:v>898</c:v>
                </c:pt>
                <c:pt idx="80" formatCode="#,##0_);\(#,##0\)">
                  <c:v>595</c:v>
                </c:pt>
                <c:pt idx="81" formatCode="#,##0_);\(#,##0\)">
                  <c:v>510</c:v>
                </c:pt>
                <c:pt idx="82" formatCode="#,##0_);\(#,##0\)">
                  <c:v>559</c:v>
                </c:pt>
                <c:pt idx="83" formatCode="#,##0_);\(#,##0\)">
                  <c:v>478</c:v>
                </c:pt>
                <c:pt idx="84" formatCode="#,##0_);\(#,##0\)">
                  <c:v>796</c:v>
                </c:pt>
                <c:pt idx="85" formatCode="#,##0_);\(#,##0\)">
                  <c:v>661</c:v>
                </c:pt>
                <c:pt idx="86" formatCode="#,##0_);\(#,##0\)">
                  <c:v>779</c:v>
                </c:pt>
                <c:pt idx="87" formatCode="#,##0_);\(#,##0\)">
                  <c:v>861</c:v>
                </c:pt>
                <c:pt idx="88" formatCode="#,##0_);\(#,##0\)">
                  <c:v>547</c:v>
                </c:pt>
                <c:pt idx="89" formatCode="#,##0_);\(#,##0\)">
                  <c:v>761</c:v>
                </c:pt>
                <c:pt idx="90" formatCode="#,##0_);\(#,##0\)">
                  <c:v>341</c:v>
                </c:pt>
                <c:pt idx="91" formatCode="#,##0_);\(#,##0\)">
                  <c:v>536</c:v>
                </c:pt>
                <c:pt idx="92" formatCode="#,##0_);\(#,##0\)">
                  <c:v>688</c:v>
                </c:pt>
                <c:pt idx="93" formatCode="#,##0_);\(#,##0\)">
                  <c:v>400</c:v>
                </c:pt>
                <c:pt idx="94" formatCode="#,##0_);\(#,##0\)">
                  <c:v>501</c:v>
                </c:pt>
                <c:pt idx="95" formatCode="#,##0_);\(#,##0\)">
                  <c:v>945</c:v>
                </c:pt>
                <c:pt idx="96" formatCode="#,##0_);\(#,##0\)">
                  <c:v>459</c:v>
                </c:pt>
                <c:pt idx="97" formatCode="#,##0_);\(#,##0\)">
                  <c:v>425</c:v>
                </c:pt>
                <c:pt idx="98" formatCode="#,##0_);\(#,##0\)">
                  <c:v>567</c:v>
                </c:pt>
                <c:pt idx="99" formatCode="#,##0_);\(#,##0\)">
                  <c:v>528</c:v>
                </c:pt>
                <c:pt idx="100" formatCode="#,##0_);\(#,##0\)">
                  <c:v>567</c:v>
                </c:pt>
                <c:pt idx="101" formatCode="#,##0_);\(#,##0\)">
                  <c:v>570</c:v>
                </c:pt>
                <c:pt idx="102" formatCode="#,##0_);\(#,##0\)">
                  <c:v>740</c:v>
                </c:pt>
                <c:pt idx="103" formatCode="#,##0_);\(#,##0\)">
                  <c:v>657</c:v>
                </c:pt>
                <c:pt idx="104" formatCode="#,##0_);\(#,##0\)">
                  <c:v>521</c:v>
                </c:pt>
                <c:pt idx="105" formatCode="#,##0_);\(#,##0\)">
                  <c:v>481</c:v>
                </c:pt>
                <c:pt idx="106" formatCode="#,##0_);\(#,##0\)">
                  <c:v>474</c:v>
                </c:pt>
                <c:pt idx="107" formatCode="#,##0_);\(#,##0\)">
                  <c:v>507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11-44E2-80C5-250A8CAD5339}"/>
            </c:ext>
          </c:extLst>
        </c:ser>
        <c:ser>
          <c:idx val="1"/>
          <c:order val="1"/>
          <c:tx>
            <c:strRef>
              <c:f>推移データ!$D$112</c:f>
              <c:strCache>
                <c:ptCount val="1"/>
                <c:pt idx="0">
                  <c:v>県北</c:v>
                </c:pt>
              </c:strCache>
            </c:strRef>
          </c:tx>
          <c:spPr>
            <a:ln w="19050"/>
          </c:spPr>
          <c:marker>
            <c:symbol val="square"/>
            <c:size val="3"/>
          </c:marker>
          <c:cat>
            <c:multiLvlStrRef>
              <c:f>推移データ!$A$221:$B$328</c:f>
              <c:multiLvlStrCache>
                <c:ptCount val="108"/>
                <c:lvl>
                  <c:pt idx="0">
                    <c:v>4月</c:v>
                  </c:pt>
                  <c:pt idx="1">
                    <c:v>5月</c:v>
                  </c:pt>
                  <c:pt idx="2">
                    <c:v>6月</c:v>
                  </c:pt>
                  <c:pt idx="3">
                    <c:v>7月</c:v>
                  </c:pt>
                  <c:pt idx="4">
                    <c:v>8月</c:v>
                  </c:pt>
                  <c:pt idx="5">
                    <c:v>9月</c:v>
                  </c:pt>
                  <c:pt idx="6">
                    <c:v>10月</c:v>
                  </c:pt>
                  <c:pt idx="7">
                    <c:v>11月</c:v>
                  </c:pt>
                  <c:pt idx="8">
                    <c:v>12月</c:v>
                  </c:pt>
                  <c:pt idx="9">
                    <c:v>1月</c:v>
                  </c:pt>
                  <c:pt idx="10">
                    <c:v>2月</c:v>
                  </c:pt>
                  <c:pt idx="11">
                    <c:v>3月</c:v>
                  </c:pt>
                  <c:pt idx="12">
                    <c:v>4月</c:v>
                  </c:pt>
                  <c:pt idx="13">
                    <c:v>5月</c:v>
                  </c:pt>
                  <c:pt idx="14">
                    <c:v>6月</c:v>
                  </c:pt>
                  <c:pt idx="15">
                    <c:v>7月</c:v>
                  </c:pt>
                  <c:pt idx="16">
                    <c:v>8月</c:v>
                  </c:pt>
                  <c:pt idx="17">
                    <c:v>9月</c:v>
                  </c:pt>
                  <c:pt idx="18">
                    <c:v>10月</c:v>
                  </c:pt>
                  <c:pt idx="19">
                    <c:v>11月</c:v>
                  </c:pt>
                  <c:pt idx="20">
                    <c:v>12月</c:v>
                  </c:pt>
                  <c:pt idx="21">
                    <c:v>1月</c:v>
                  </c:pt>
                  <c:pt idx="22">
                    <c:v>2月</c:v>
                  </c:pt>
                  <c:pt idx="23">
                    <c:v>3月</c:v>
                  </c:pt>
                  <c:pt idx="24">
                    <c:v>4月</c:v>
                  </c:pt>
                  <c:pt idx="25">
                    <c:v>5月</c:v>
                  </c:pt>
                  <c:pt idx="26">
                    <c:v>6月</c:v>
                  </c:pt>
                  <c:pt idx="27">
                    <c:v>7月</c:v>
                  </c:pt>
                  <c:pt idx="28">
                    <c:v>8月</c:v>
                  </c:pt>
                  <c:pt idx="29">
                    <c:v>9月</c:v>
                  </c:pt>
                  <c:pt idx="30">
                    <c:v>10月</c:v>
                  </c:pt>
                  <c:pt idx="31">
                    <c:v>11月</c:v>
                  </c:pt>
                  <c:pt idx="32">
                    <c:v>12月</c:v>
                  </c:pt>
                  <c:pt idx="33">
                    <c:v>1月</c:v>
                  </c:pt>
                  <c:pt idx="34">
                    <c:v>2月</c:v>
                  </c:pt>
                  <c:pt idx="35">
                    <c:v>3月</c:v>
                  </c:pt>
                  <c:pt idx="36">
                    <c:v>4月</c:v>
                  </c:pt>
                  <c:pt idx="37">
                    <c:v>5月</c:v>
                  </c:pt>
                  <c:pt idx="38">
                    <c:v>6月</c:v>
                  </c:pt>
                  <c:pt idx="39">
                    <c:v>7月</c:v>
                  </c:pt>
                  <c:pt idx="40">
                    <c:v>8月</c:v>
                  </c:pt>
                  <c:pt idx="41">
                    <c:v>9月</c:v>
                  </c:pt>
                  <c:pt idx="42">
                    <c:v>10月</c:v>
                  </c:pt>
                  <c:pt idx="43">
                    <c:v>11月</c:v>
                  </c:pt>
                  <c:pt idx="44">
                    <c:v>12月</c:v>
                  </c:pt>
                  <c:pt idx="45">
                    <c:v>1月</c:v>
                  </c:pt>
                  <c:pt idx="46">
                    <c:v>2月</c:v>
                  </c:pt>
                  <c:pt idx="47">
                    <c:v>3月</c:v>
                  </c:pt>
                  <c:pt idx="48">
                    <c:v>4月</c:v>
                  </c:pt>
                  <c:pt idx="49">
                    <c:v>5月</c:v>
                  </c:pt>
                  <c:pt idx="50">
                    <c:v>6月</c:v>
                  </c:pt>
                  <c:pt idx="51">
                    <c:v>7月</c:v>
                  </c:pt>
                  <c:pt idx="52">
                    <c:v>8月</c:v>
                  </c:pt>
                  <c:pt idx="53">
                    <c:v>9月</c:v>
                  </c:pt>
                  <c:pt idx="54">
                    <c:v>10月</c:v>
                  </c:pt>
                  <c:pt idx="55">
                    <c:v>11月</c:v>
                  </c:pt>
                  <c:pt idx="56">
                    <c:v>12月</c:v>
                  </c:pt>
                  <c:pt idx="57">
                    <c:v>1月</c:v>
                  </c:pt>
                  <c:pt idx="58">
                    <c:v>2月</c:v>
                  </c:pt>
                  <c:pt idx="59">
                    <c:v>3月</c:v>
                  </c:pt>
                  <c:pt idx="60">
                    <c:v>4月</c:v>
                  </c:pt>
                  <c:pt idx="61">
                    <c:v>5月</c:v>
                  </c:pt>
                  <c:pt idx="62">
                    <c:v>6月</c:v>
                  </c:pt>
                  <c:pt idx="63">
                    <c:v>7月</c:v>
                  </c:pt>
                  <c:pt idx="64">
                    <c:v>8月</c:v>
                  </c:pt>
                  <c:pt idx="65">
                    <c:v>9月</c:v>
                  </c:pt>
                  <c:pt idx="66">
                    <c:v>10月</c:v>
                  </c:pt>
                  <c:pt idx="67">
                    <c:v>11月</c:v>
                  </c:pt>
                  <c:pt idx="68">
                    <c:v>12月</c:v>
                  </c:pt>
                  <c:pt idx="69">
                    <c:v>1月</c:v>
                  </c:pt>
                  <c:pt idx="70">
                    <c:v>2月</c:v>
                  </c:pt>
                  <c:pt idx="71">
                    <c:v>3月</c:v>
                  </c:pt>
                  <c:pt idx="72">
                    <c:v>4月</c:v>
                  </c:pt>
                  <c:pt idx="73">
                    <c:v>5月</c:v>
                  </c:pt>
                  <c:pt idx="74">
                    <c:v>6月</c:v>
                  </c:pt>
                  <c:pt idx="75">
                    <c:v>7月</c:v>
                  </c:pt>
                  <c:pt idx="76">
                    <c:v>8月</c:v>
                  </c:pt>
                  <c:pt idx="77">
                    <c:v>9月</c:v>
                  </c:pt>
                  <c:pt idx="78">
                    <c:v>10月</c:v>
                  </c:pt>
                  <c:pt idx="79">
                    <c:v>11月</c:v>
                  </c:pt>
                  <c:pt idx="80">
                    <c:v>12月</c:v>
                  </c:pt>
                  <c:pt idx="81">
                    <c:v>1月</c:v>
                  </c:pt>
                  <c:pt idx="82">
                    <c:v>2月</c:v>
                  </c:pt>
                  <c:pt idx="83">
                    <c:v>3月</c:v>
                  </c:pt>
                  <c:pt idx="84">
                    <c:v>4月</c:v>
                  </c:pt>
                  <c:pt idx="85">
                    <c:v>5月</c:v>
                  </c:pt>
                  <c:pt idx="86">
                    <c:v>6月</c:v>
                  </c:pt>
                  <c:pt idx="87">
                    <c:v>7月</c:v>
                  </c:pt>
                  <c:pt idx="88">
                    <c:v>8月</c:v>
                  </c:pt>
                  <c:pt idx="89">
                    <c:v>9月</c:v>
                  </c:pt>
                  <c:pt idx="90">
                    <c:v>10月</c:v>
                  </c:pt>
                  <c:pt idx="91">
                    <c:v>11月</c:v>
                  </c:pt>
                  <c:pt idx="92">
                    <c:v>12月</c:v>
                  </c:pt>
                  <c:pt idx="93">
                    <c:v>1月</c:v>
                  </c:pt>
                  <c:pt idx="94">
                    <c:v>2月</c:v>
                  </c:pt>
                  <c:pt idx="95">
                    <c:v>3月</c:v>
                  </c:pt>
                  <c:pt idx="96">
                    <c:v>4月</c:v>
                  </c:pt>
                  <c:pt idx="97">
                    <c:v>5月</c:v>
                  </c:pt>
                  <c:pt idx="98">
                    <c:v>6月</c:v>
                  </c:pt>
                  <c:pt idx="99">
                    <c:v>7月</c:v>
                  </c:pt>
                  <c:pt idx="100">
                    <c:v>8月</c:v>
                  </c:pt>
                  <c:pt idx="101">
                    <c:v>9月</c:v>
                  </c:pt>
                  <c:pt idx="102">
                    <c:v>10月</c:v>
                  </c:pt>
                  <c:pt idx="103">
                    <c:v>11月</c:v>
                  </c:pt>
                  <c:pt idx="104">
                    <c:v>12月</c:v>
                  </c:pt>
                  <c:pt idx="105">
                    <c:v>1月</c:v>
                  </c:pt>
                  <c:pt idx="106">
                    <c:v>2月</c:v>
                  </c:pt>
                  <c:pt idx="107">
                    <c:v>3月</c:v>
                  </c:pt>
                </c:lvl>
                <c:lvl>
                  <c:pt idx="0">
                    <c:v>H29年度</c:v>
                  </c:pt>
                  <c:pt idx="12">
                    <c:v>H30年度</c:v>
                  </c:pt>
                  <c:pt idx="24">
                    <c:v>Ｒ元年度
（H31年度）</c:v>
                  </c:pt>
                  <c:pt idx="36">
                    <c:v>Ｒ２年度</c:v>
                  </c:pt>
                  <c:pt idx="48">
                    <c:v>Ｒ３年度</c:v>
                  </c:pt>
                  <c:pt idx="60">
                    <c:v>Ｒ４年度</c:v>
                  </c:pt>
                  <c:pt idx="72">
                    <c:v>Ｒ５年度</c:v>
                  </c:pt>
                  <c:pt idx="84">
                    <c:v>Ｒ６年度</c:v>
                  </c:pt>
                  <c:pt idx="96">
                    <c:v>Ｒ７年度</c:v>
                  </c:pt>
                </c:lvl>
              </c:multiLvlStrCache>
            </c:multiLvlStrRef>
          </c:cat>
          <c:val>
            <c:numRef>
              <c:f>推移データ!$D$221:$D$328</c:f>
              <c:numCache>
                <c:formatCode>#,##0_);\(#,##0\)</c:formatCode>
                <c:ptCount val="108"/>
                <c:pt idx="0">
                  <c:v>247</c:v>
                </c:pt>
                <c:pt idx="1">
                  <c:v>237</c:v>
                </c:pt>
                <c:pt idx="2" formatCode="General">
                  <c:v>275</c:v>
                </c:pt>
                <c:pt idx="3" formatCode="General">
                  <c:v>302</c:v>
                </c:pt>
                <c:pt idx="4">
                  <c:v>219</c:v>
                </c:pt>
                <c:pt idx="5">
                  <c:v>397</c:v>
                </c:pt>
                <c:pt idx="6">
                  <c:v>363</c:v>
                </c:pt>
                <c:pt idx="7">
                  <c:v>269</c:v>
                </c:pt>
                <c:pt idx="8">
                  <c:v>365</c:v>
                </c:pt>
                <c:pt idx="9" formatCode="General">
                  <c:v>172</c:v>
                </c:pt>
                <c:pt idx="10">
                  <c:v>313</c:v>
                </c:pt>
                <c:pt idx="11">
                  <c:v>225</c:v>
                </c:pt>
                <c:pt idx="12">
                  <c:v>275</c:v>
                </c:pt>
                <c:pt idx="13">
                  <c:v>174</c:v>
                </c:pt>
                <c:pt idx="14">
                  <c:v>296</c:v>
                </c:pt>
                <c:pt idx="15">
                  <c:v>296</c:v>
                </c:pt>
                <c:pt idx="16">
                  <c:v>250</c:v>
                </c:pt>
                <c:pt idx="17">
                  <c:v>274</c:v>
                </c:pt>
                <c:pt idx="18">
                  <c:v>203</c:v>
                </c:pt>
                <c:pt idx="19">
                  <c:v>394</c:v>
                </c:pt>
                <c:pt idx="20">
                  <c:v>230</c:v>
                </c:pt>
                <c:pt idx="21">
                  <c:v>250</c:v>
                </c:pt>
                <c:pt idx="22">
                  <c:v>230</c:v>
                </c:pt>
                <c:pt idx="23">
                  <c:v>248</c:v>
                </c:pt>
                <c:pt idx="24">
                  <c:v>358</c:v>
                </c:pt>
                <c:pt idx="25">
                  <c:v>160</c:v>
                </c:pt>
                <c:pt idx="26">
                  <c:v>286</c:v>
                </c:pt>
                <c:pt idx="27">
                  <c:v>264</c:v>
                </c:pt>
                <c:pt idx="28">
                  <c:v>219</c:v>
                </c:pt>
                <c:pt idx="29">
                  <c:v>354</c:v>
                </c:pt>
                <c:pt idx="30">
                  <c:v>241</c:v>
                </c:pt>
                <c:pt idx="31">
                  <c:v>196</c:v>
                </c:pt>
                <c:pt idx="32">
                  <c:v>301</c:v>
                </c:pt>
                <c:pt idx="33">
                  <c:v>164</c:v>
                </c:pt>
                <c:pt idx="34">
                  <c:v>231</c:v>
                </c:pt>
                <c:pt idx="35">
                  <c:v>268</c:v>
                </c:pt>
                <c:pt idx="36">
                  <c:v>273</c:v>
                </c:pt>
                <c:pt idx="37">
                  <c:v>118</c:v>
                </c:pt>
                <c:pt idx="38">
                  <c:v>284</c:v>
                </c:pt>
                <c:pt idx="39">
                  <c:v>249</c:v>
                </c:pt>
                <c:pt idx="40">
                  <c:v>167</c:v>
                </c:pt>
                <c:pt idx="41">
                  <c:v>167</c:v>
                </c:pt>
                <c:pt idx="42">
                  <c:v>193</c:v>
                </c:pt>
                <c:pt idx="43">
                  <c:v>178</c:v>
                </c:pt>
                <c:pt idx="44">
                  <c:v>211</c:v>
                </c:pt>
                <c:pt idx="45">
                  <c:v>160</c:v>
                </c:pt>
                <c:pt idx="46">
                  <c:v>234</c:v>
                </c:pt>
                <c:pt idx="47">
                  <c:v>201</c:v>
                </c:pt>
                <c:pt idx="48">
                  <c:v>201</c:v>
                </c:pt>
                <c:pt idx="49">
                  <c:v>173</c:v>
                </c:pt>
                <c:pt idx="50">
                  <c:v>292</c:v>
                </c:pt>
                <c:pt idx="51">
                  <c:v>266</c:v>
                </c:pt>
                <c:pt idx="52" formatCode="General">
                  <c:v>333</c:v>
                </c:pt>
                <c:pt idx="53" formatCode="General">
                  <c:v>232</c:v>
                </c:pt>
                <c:pt idx="54" formatCode="General">
                  <c:v>242</c:v>
                </c:pt>
                <c:pt idx="55" formatCode="General">
                  <c:v>201</c:v>
                </c:pt>
                <c:pt idx="56" formatCode="General">
                  <c:v>211</c:v>
                </c:pt>
                <c:pt idx="57" formatCode="General">
                  <c:v>131</c:v>
                </c:pt>
                <c:pt idx="58" formatCode="General">
                  <c:v>252</c:v>
                </c:pt>
                <c:pt idx="59" formatCode="General">
                  <c:v>312</c:v>
                </c:pt>
                <c:pt idx="60">
                  <c:v>181</c:v>
                </c:pt>
                <c:pt idx="61">
                  <c:v>204</c:v>
                </c:pt>
                <c:pt idx="62">
                  <c:v>230</c:v>
                </c:pt>
                <c:pt idx="63">
                  <c:v>221</c:v>
                </c:pt>
                <c:pt idx="64">
                  <c:v>199</c:v>
                </c:pt>
                <c:pt idx="65">
                  <c:v>201</c:v>
                </c:pt>
                <c:pt idx="66">
                  <c:v>245</c:v>
                </c:pt>
                <c:pt idx="67">
                  <c:v>219</c:v>
                </c:pt>
                <c:pt idx="68">
                  <c:v>239</c:v>
                </c:pt>
                <c:pt idx="69">
                  <c:v>142</c:v>
                </c:pt>
                <c:pt idx="70" formatCode="General">
                  <c:v>160</c:v>
                </c:pt>
                <c:pt idx="71">
                  <c:v>210</c:v>
                </c:pt>
                <c:pt idx="72">
                  <c:v>190</c:v>
                </c:pt>
                <c:pt idx="73">
                  <c:v>222</c:v>
                </c:pt>
                <c:pt idx="74">
                  <c:v>215</c:v>
                </c:pt>
                <c:pt idx="75">
                  <c:v>259</c:v>
                </c:pt>
                <c:pt idx="76">
                  <c:v>237</c:v>
                </c:pt>
                <c:pt idx="77">
                  <c:v>190</c:v>
                </c:pt>
                <c:pt idx="78">
                  <c:v>162</c:v>
                </c:pt>
                <c:pt idx="79">
                  <c:v>356</c:v>
                </c:pt>
                <c:pt idx="80">
                  <c:v>202</c:v>
                </c:pt>
                <c:pt idx="81">
                  <c:v>180</c:v>
                </c:pt>
                <c:pt idx="82">
                  <c:v>167</c:v>
                </c:pt>
                <c:pt idx="83">
                  <c:v>153</c:v>
                </c:pt>
                <c:pt idx="84">
                  <c:v>250</c:v>
                </c:pt>
                <c:pt idx="85">
                  <c:v>166</c:v>
                </c:pt>
                <c:pt idx="86">
                  <c:v>171</c:v>
                </c:pt>
                <c:pt idx="87">
                  <c:v>281</c:v>
                </c:pt>
                <c:pt idx="88" formatCode="General">
                  <c:v>143</c:v>
                </c:pt>
                <c:pt idx="89" formatCode="General">
                  <c:v>157</c:v>
                </c:pt>
                <c:pt idx="90" formatCode="General">
                  <c:v>93</c:v>
                </c:pt>
                <c:pt idx="91">
                  <c:v>148</c:v>
                </c:pt>
                <c:pt idx="92">
                  <c:v>271</c:v>
                </c:pt>
                <c:pt idx="93">
                  <c:v>101</c:v>
                </c:pt>
                <c:pt idx="94">
                  <c:v>146</c:v>
                </c:pt>
                <c:pt idx="95">
                  <c:v>283</c:v>
                </c:pt>
                <c:pt idx="96">
                  <c:v>100</c:v>
                </c:pt>
                <c:pt idx="97">
                  <c:v>79</c:v>
                </c:pt>
                <c:pt idx="98">
                  <c:v>149</c:v>
                </c:pt>
                <c:pt idx="99">
                  <c:v>183</c:v>
                </c:pt>
                <c:pt idx="100">
                  <c:v>171</c:v>
                </c:pt>
                <c:pt idx="101">
                  <c:v>147</c:v>
                </c:pt>
                <c:pt idx="102">
                  <c:v>198</c:v>
                </c:pt>
                <c:pt idx="103">
                  <c:v>222</c:v>
                </c:pt>
                <c:pt idx="104">
                  <c:v>143</c:v>
                </c:pt>
                <c:pt idx="105">
                  <c:v>119</c:v>
                </c:pt>
                <c:pt idx="106">
                  <c:v>127</c:v>
                </c:pt>
                <c:pt idx="107">
                  <c:v>131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11-44E2-80C5-250A8CAD5339}"/>
            </c:ext>
          </c:extLst>
        </c:ser>
        <c:ser>
          <c:idx val="2"/>
          <c:order val="2"/>
          <c:tx>
            <c:strRef>
              <c:f>推移データ!$E$112</c:f>
              <c:strCache>
                <c:ptCount val="1"/>
                <c:pt idx="0">
                  <c:v>県中</c:v>
                </c:pt>
              </c:strCache>
            </c:strRef>
          </c:tx>
          <c:spPr>
            <a:ln w="19050"/>
          </c:spPr>
          <c:marker>
            <c:symbol val="triangle"/>
            <c:size val="3"/>
          </c:marker>
          <c:cat>
            <c:multiLvlStrRef>
              <c:f>推移データ!$A$221:$B$328</c:f>
              <c:multiLvlStrCache>
                <c:ptCount val="108"/>
                <c:lvl>
                  <c:pt idx="0">
                    <c:v>4月</c:v>
                  </c:pt>
                  <c:pt idx="1">
                    <c:v>5月</c:v>
                  </c:pt>
                  <c:pt idx="2">
                    <c:v>6月</c:v>
                  </c:pt>
                  <c:pt idx="3">
                    <c:v>7月</c:v>
                  </c:pt>
                  <c:pt idx="4">
                    <c:v>8月</c:v>
                  </c:pt>
                  <c:pt idx="5">
                    <c:v>9月</c:v>
                  </c:pt>
                  <c:pt idx="6">
                    <c:v>10月</c:v>
                  </c:pt>
                  <c:pt idx="7">
                    <c:v>11月</c:v>
                  </c:pt>
                  <c:pt idx="8">
                    <c:v>12月</c:v>
                  </c:pt>
                  <c:pt idx="9">
                    <c:v>1月</c:v>
                  </c:pt>
                  <c:pt idx="10">
                    <c:v>2月</c:v>
                  </c:pt>
                  <c:pt idx="11">
                    <c:v>3月</c:v>
                  </c:pt>
                  <c:pt idx="12">
                    <c:v>4月</c:v>
                  </c:pt>
                  <c:pt idx="13">
                    <c:v>5月</c:v>
                  </c:pt>
                  <c:pt idx="14">
                    <c:v>6月</c:v>
                  </c:pt>
                  <c:pt idx="15">
                    <c:v>7月</c:v>
                  </c:pt>
                  <c:pt idx="16">
                    <c:v>8月</c:v>
                  </c:pt>
                  <c:pt idx="17">
                    <c:v>9月</c:v>
                  </c:pt>
                  <c:pt idx="18">
                    <c:v>10月</c:v>
                  </c:pt>
                  <c:pt idx="19">
                    <c:v>11月</c:v>
                  </c:pt>
                  <c:pt idx="20">
                    <c:v>12月</c:v>
                  </c:pt>
                  <c:pt idx="21">
                    <c:v>1月</c:v>
                  </c:pt>
                  <c:pt idx="22">
                    <c:v>2月</c:v>
                  </c:pt>
                  <c:pt idx="23">
                    <c:v>3月</c:v>
                  </c:pt>
                  <c:pt idx="24">
                    <c:v>4月</c:v>
                  </c:pt>
                  <c:pt idx="25">
                    <c:v>5月</c:v>
                  </c:pt>
                  <c:pt idx="26">
                    <c:v>6月</c:v>
                  </c:pt>
                  <c:pt idx="27">
                    <c:v>7月</c:v>
                  </c:pt>
                  <c:pt idx="28">
                    <c:v>8月</c:v>
                  </c:pt>
                  <c:pt idx="29">
                    <c:v>9月</c:v>
                  </c:pt>
                  <c:pt idx="30">
                    <c:v>10月</c:v>
                  </c:pt>
                  <c:pt idx="31">
                    <c:v>11月</c:v>
                  </c:pt>
                  <c:pt idx="32">
                    <c:v>12月</c:v>
                  </c:pt>
                  <c:pt idx="33">
                    <c:v>1月</c:v>
                  </c:pt>
                  <c:pt idx="34">
                    <c:v>2月</c:v>
                  </c:pt>
                  <c:pt idx="35">
                    <c:v>3月</c:v>
                  </c:pt>
                  <c:pt idx="36">
                    <c:v>4月</c:v>
                  </c:pt>
                  <c:pt idx="37">
                    <c:v>5月</c:v>
                  </c:pt>
                  <c:pt idx="38">
                    <c:v>6月</c:v>
                  </c:pt>
                  <c:pt idx="39">
                    <c:v>7月</c:v>
                  </c:pt>
                  <c:pt idx="40">
                    <c:v>8月</c:v>
                  </c:pt>
                  <c:pt idx="41">
                    <c:v>9月</c:v>
                  </c:pt>
                  <c:pt idx="42">
                    <c:v>10月</c:v>
                  </c:pt>
                  <c:pt idx="43">
                    <c:v>11月</c:v>
                  </c:pt>
                  <c:pt idx="44">
                    <c:v>12月</c:v>
                  </c:pt>
                  <c:pt idx="45">
                    <c:v>1月</c:v>
                  </c:pt>
                  <c:pt idx="46">
                    <c:v>2月</c:v>
                  </c:pt>
                  <c:pt idx="47">
                    <c:v>3月</c:v>
                  </c:pt>
                  <c:pt idx="48">
                    <c:v>4月</c:v>
                  </c:pt>
                  <c:pt idx="49">
                    <c:v>5月</c:v>
                  </c:pt>
                  <c:pt idx="50">
                    <c:v>6月</c:v>
                  </c:pt>
                  <c:pt idx="51">
                    <c:v>7月</c:v>
                  </c:pt>
                  <c:pt idx="52">
                    <c:v>8月</c:v>
                  </c:pt>
                  <c:pt idx="53">
                    <c:v>9月</c:v>
                  </c:pt>
                  <c:pt idx="54">
                    <c:v>10月</c:v>
                  </c:pt>
                  <c:pt idx="55">
                    <c:v>11月</c:v>
                  </c:pt>
                  <c:pt idx="56">
                    <c:v>12月</c:v>
                  </c:pt>
                  <c:pt idx="57">
                    <c:v>1月</c:v>
                  </c:pt>
                  <c:pt idx="58">
                    <c:v>2月</c:v>
                  </c:pt>
                  <c:pt idx="59">
                    <c:v>3月</c:v>
                  </c:pt>
                  <c:pt idx="60">
                    <c:v>4月</c:v>
                  </c:pt>
                  <c:pt idx="61">
                    <c:v>5月</c:v>
                  </c:pt>
                  <c:pt idx="62">
                    <c:v>6月</c:v>
                  </c:pt>
                  <c:pt idx="63">
                    <c:v>7月</c:v>
                  </c:pt>
                  <c:pt idx="64">
                    <c:v>8月</c:v>
                  </c:pt>
                  <c:pt idx="65">
                    <c:v>9月</c:v>
                  </c:pt>
                  <c:pt idx="66">
                    <c:v>10月</c:v>
                  </c:pt>
                  <c:pt idx="67">
                    <c:v>11月</c:v>
                  </c:pt>
                  <c:pt idx="68">
                    <c:v>12月</c:v>
                  </c:pt>
                  <c:pt idx="69">
                    <c:v>1月</c:v>
                  </c:pt>
                  <c:pt idx="70">
                    <c:v>2月</c:v>
                  </c:pt>
                  <c:pt idx="71">
                    <c:v>3月</c:v>
                  </c:pt>
                  <c:pt idx="72">
                    <c:v>4月</c:v>
                  </c:pt>
                  <c:pt idx="73">
                    <c:v>5月</c:v>
                  </c:pt>
                  <c:pt idx="74">
                    <c:v>6月</c:v>
                  </c:pt>
                  <c:pt idx="75">
                    <c:v>7月</c:v>
                  </c:pt>
                  <c:pt idx="76">
                    <c:v>8月</c:v>
                  </c:pt>
                  <c:pt idx="77">
                    <c:v>9月</c:v>
                  </c:pt>
                  <c:pt idx="78">
                    <c:v>10月</c:v>
                  </c:pt>
                  <c:pt idx="79">
                    <c:v>11月</c:v>
                  </c:pt>
                  <c:pt idx="80">
                    <c:v>12月</c:v>
                  </c:pt>
                  <c:pt idx="81">
                    <c:v>1月</c:v>
                  </c:pt>
                  <c:pt idx="82">
                    <c:v>2月</c:v>
                  </c:pt>
                  <c:pt idx="83">
                    <c:v>3月</c:v>
                  </c:pt>
                  <c:pt idx="84">
                    <c:v>4月</c:v>
                  </c:pt>
                  <c:pt idx="85">
                    <c:v>5月</c:v>
                  </c:pt>
                  <c:pt idx="86">
                    <c:v>6月</c:v>
                  </c:pt>
                  <c:pt idx="87">
                    <c:v>7月</c:v>
                  </c:pt>
                  <c:pt idx="88">
                    <c:v>8月</c:v>
                  </c:pt>
                  <c:pt idx="89">
                    <c:v>9月</c:v>
                  </c:pt>
                  <c:pt idx="90">
                    <c:v>10月</c:v>
                  </c:pt>
                  <c:pt idx="91">
                    <c:v>11月</c:v>
                  </c:pt>
                  <c:pt idx="92">
                    <c:v>12月</c:v>
                  </c:pt>
                  <c:pt idx="93">
                    <c:v>1月</c:v>
                  </c:pt>
                  <c:pt idx="94">
                    <c:v>2月</c:v>
                  </c:pt>
                  <c:pt idx="95">
                    <c:v>3月</c:v>
                  </c:pt>
                  <c:pt idx="96">
                    <c:v>4月</c:v>
                  </c:pt>
                  <c:pt idx="97">
                    <c:v>5月</c:v>
                  </c:pt>
                  <c:pt idx="98">
                    <c:v>6月</c:v>
                  </c:pt>
                  <c:pt idx="99">
                    <c:v>7月</c:v>
                  </c:pt>
                  <c:pt idx="100">
                    <c:v>8月</c:v>
                  </c:pt>
                  <c:pt idx="101">
                    <c:v>9月</c:v>
                  </c:pt>
                  <c:pt idx="102">
                    <c:v>10月</c:v>
                  </c:pt>
                  <c:pt idx="103">
                    <c:v>11月</c:v>
                  </c:pt>
                  <c:pt idx="104">
                    <c:v>12月</c:v>
                  </c:pt>
                  <c:pt idx="105">
                    <c:v>1月</c:v>
                  </c:pt>
                  <c:pt idx="106">
                    <c:v>2月</c:v>
                  </c:pt>
                  <c:pt idx="107">
                    <c:v>3月</c:v>
                  </c:pt>
                </c:lvl>
                <c:lvl>
                  <c:pt idx="0">
                    <c:v>H29年度</c:v>
                  </c:pt>
                  <c:pt idx="12">
                    <c:v>H30年度</c:v>
                  </c:pt>
                  <c:pt idx="24">
                    <c:v>Ｒ元年度
（H31年度）</c:v>
                  </c:pt>
                  <c:pt idx="36">
                    <c:v>Ｒ２年度</c:v>
                  </c:pt>
                  <c:pt idx="48">
                    <c:v>Ｒ３年度</c:v>
                  </c:pt>
                  <c:pt idx="60">
                    <c:v>Ｒ４年度</c:v>
                  </c:pt>
                  <c:pt idx="72">
                    <c:v>Ｒ５年度</c:v>
                  </c:pt>
                  <c:pt idx="84">
                    <c:v>Ｒ６年度</c:v>
                  </c:pt>
                  <c:pt idx="96">
                    <c:v>Ｒ７年度</c:v>
                  </c:pt>
                </c:lvl>
              </c:multiLvlStrCache>
            </c:multiLvlStrRef>
          </c:cat>
          <c:val>
            <c:numRef>
              <c:f>推移データ!$E$221:$E$328</c:f>
              <c:numCache>
                <c:formatCode>#,##0_);\(#,##0\)</c:formatCode>
                <c:ptCount val="108"/>
                <c:pt idx="0">
                  <c:v>382</c:v>
                </c:pt>
                <c:pt idx="1">
                  <c:v>338</c:v>
                </c:pt>
                <c:pt idx="2" formatCode="General">
                  <c:v>224</c:v>
                </c:pt>
                <c:pt idx="3" formatCode="General">
                  <c:v>325</c:v>
                </c:pt>
                <c:pt idx="4">
                  <c:v>353</c:v>
                </c:pt>
                <c:pt idx="5">
                  <c:v>340</c:v>
                </c:pt>
                <c:pt idx="6">
                  <c:v>386</c:v>
                </c:pt>
                <c:pt idx="7">
                  <c:v>258</c:v>
                </c:pt>
                <c:pt idx="8">
                  <c:v>279</c:v>
                </c:pt>
                <c:pt idx="9" formatCode="General">
                  <c:v>194</c:v>
                </c:pt>
                <c:pt idx="10">
                  <c:v>276</c:v>
                </c:pt>
                <c:pt idx="11">
                  <c:v>260</c:v>
                </c:pt>
                <c:pt idx="12">
                  <c:v>237</c:v>
                </c:pt>
                <c:pt idx="13">
                  <c:v>142</c:v>
                </c:pt>
                <c:pt idx="14">
                  <c:v>392</c:v>
                </c:pt>
                <c:pt idx="15">
                  <c:v>255</c:v>
                </c:pt>
                <c:pt idx="16">
                  <c:v>482</c:v>
                </c:pt>
                <c:pt idx="17">
                  <c:v>291</c:v>
                </c:pt>
                <c:pt idx="18">
                  <c:v>220</c:v>
                </c:pt>
                <c:pt idx="19">
                  <c:v>228</c:v>
                </c:pt>
                <c:pt idx="20">
                  <c:v>335</c:v>
                </c:pt>
                <c:pt idx="21">
                  <c:v>153</c:v>
                </c:pt>
                <c:pt idx="22">
                  <c:v>315</c:v>
                </c:pt>
                <c:pt idx="23">
                  <c:v>199</c:v>
                </c:pt>
                <c:pt idx="24">
                  <c:v>285</c:v>
                </c:pt>
                <c:pt idx="25">
                  <c:v>152</c:v>
                </c:pt>
                <c:pt idx="26">
                  <c:v>369</c:v>
                </c:pt>
                <c:pt idx="27">
                  <c:v>209</c:v>
                </c:pt>
                <c:pt idx="28">
                  <c:v>240</c:v>
                </c:pt>
                <c:pt idx="29">
                  <c:v>269</c:v>
                </c:pt>
                <c:pt idx="30">
                  <c:v>254</c:v>
                </c:pt>
                <c:pt idx="31">
                  <c:v>269</c:v>
                </c:pt>
                <c:pt idx="32">
                  <c:v>352</c:v>
                </c:pt>
                <c:pt idx="33">
                  <c:v>169</c:v>
                </c:pt>
                <c:pt idx="34">
                  <c:v>233</c:v>
                </c:pt>
                <c:pt idx="35">
                  <c:v>162</c:v>
                </c:pt>
                <c:pt idx="36">
                  <c:v>219</c:v>
                </c:pt>
                <c:pt idx="37">
                  <c:v>137</c:v>
                </c:pt>
                <c:pt idx="38">
                  <c:v>293</c:v>
                </c:pt>
                <c:pt idx="39">
                  <c:v>179</c:v>
                </c:pt>
                <c:pt idx="40">
                  <c:v>164</c:v>
                </c:pt>
                <c:pt idx="41">
                  <c:v>247</c:v>
                </c:pt>
                <c:pt idx="42">
                  <c:v>277</c:v>
                </c:pt>
                <c:pt idx="43">
                  <c:v>240</c:v>
                </c:pt>
                <c:pt idx="44">
                  <c:v>308</c:v>
                </c:pt>
                <c:pt idx="45">
                  <c:v>183</c:v>
                </c:pt>
                <c:pt idx="46">
                  <c:v>253</c:v>
                </c:pt>
                <c:pt idx="47">
                  <c:v>143</c:v>
                </c:pt>
                <c:pt idx="48">
                  <c:v>199</c:v>
                </c:pt>
                <c:pt idx="49">
                  <c:v>204</c:v>
                </c:pt>
                <c:pt idx="50">
                  <c:v>320</c:v>
                </c:pt>
                <c:pt idx="51">
                  <c:v>209</c:v>
                </c:pt>
                <c:pt idx="52" formatCode="General">
                  <c:v>290</c:v>
                </c:pt>
                <c:pt idx="53" formatCode="General">
                  <c:v>190</c:v>
                </c:pt>
                <c:pt idx="54" formatCode="General">
                  <c:v>262</c:v>
                </c:pt>
                <c:pt idx="55" formatCode="General">
                  <c:v>233</c:v>
                </c:pt>
                <c:pt idx="56" formatCode="General">
                  <c:v>237</c:v>
                </c:pt>
                <c:pt idx="57" formatCode="General">
                  <c:v>166</c:v>
                </c:pt>
                <c:pt idx="58" formatCode="General">
                  <c:v>194</c:v>
                </c:pt>
                <c:pt idx="59" formatCode="General">
                  <c:v>183</c:v>
                </c:pt>
                <c:pt idx="60">
                  <c:v>269</c:v>
                </c:pt>
                <c:pt idx="61">
                  <c:v>194</c:v>
                </c:pt>
                <c:pt idx="62">
                  <c:v>203</c:v>
                </c:pt>
                <c:pt idx="63">
                  <c:v>347</c:v>
                </c:pt>
                <c:pt idx="64">
                  <c:v>235</c:v>
                </c:pt>
                <c:pt idx="65">
                  <c:v>279</c:v>
                </c:pt>
                <c:pt idx="66">
                  <c:v>198</c:v>
                </c:pt>
                <c:pt idx="67">
                  <c:v>172</c:v>
                </c:pt>
                <c:pt idx="68">
                  <c:v>164</c:v>
                </c:pt>
                <c:pt idx="69">
                  <c:v>143</c:v>
                </c:pt>
                <c:pt idx="70" formatCode="General">
                  <c:v>188</c:v>
                </c:pt>
                <c:pt idx="71">
                  <c:v>172</c:v>
                </c:pt>
                <c:pt idx="72">
                  <c:v>341</c:v>
                </c:pt>
                <c:pt idx="73">
                  <c:v>198</c:v>
                </c:pt>
                <c:pt idx="74">
                  <c:v>190</c:v>
                </c:pt>
                <c:pt idx="75">
                  <c:v>184</c:v>
                </c:pt>
                <c:pt idx="76">
                  <c:v>221</c:v>
                </c:pt>
                <c:pt idx="77">
                  <c:v>180</c:v>
                </c:pt>
                <c:pt idx="78">
                  <c:v>231</c:v>
                </c:pt>
                <c:pt idx="79">
                  <c:v>177</c:v>
                </c:pt>
                <c:pt idx="80">
                  <c:v>153</c:v>
                </c:pt>
                <c:pt idx="81">
                  <c:v>145</c:v>
                </c:pt>
                <c:pt idx="82">
                  <c:v>131</c:v>
                </c:pt>
                <c:pt idx="83">
                  <c:v>118</c:v>
                </c:pt>
                <c:pt idx="84">
                  <c:v>160</c:v>
                </c:pt>
                <c:pt idx="85">
                  <c:v>115</c:v>
                </c:pt>
                <c:pt idx="86">
                  <c:v>259</c:v>
                </c:pt>
                <c:pt idx="87">
                  <c:v>171</c:v>
                </c:pt>
                <c:pt idx="88" formatCode="General">
                  <c:v>125</c:v>
                </c:pt>
                <c:pt idx="89" formatCode="General">
                  <c:v>205</c:v>
                </c:pt>
                <c:pt idx="90" formatCode="General">
                  <c:v>95</c:v>
                </c:pt>
                <c:pt idx="91">
                  <c:v>154</c:v>
                </c:pt>
                <c:pt idx="92">
                  <c:v>173</c:v>
                </c:pt>
                <c:pt idx="93">
                  <c:v>147</c:v>
                </c:pt>
                <c:pt idx="94">
                  <c:v>100</c:v>
                </c:pt>
                <c:pt idx="95">
                  <c:v>196</c:v>
                </c:pt>
                <c:pt idx="96">
                  <c:v>140</c:v>
                </c:pt>
                <c:pt idx="97">
                  <c:v>177</c:v>
                </c:pt>
                <c:pt idx="98">
                  <c:v>160</c:v>
                </c:pt>
                <c:pt idx="99">
                  <c:v>145</c:v>
                </c:pt>
                <c:pt idx="100">
                  <c:v>161</c:v>
                </c:pt>
                <c:pt idx="101">
                  <c:v>203</c:v>
                </c:pt>
                <c:pt idx="102">
                  <c:v>174</c:v>
                </c:pt>
                <c:pt idx="103">
                  <c:v>166</c:v>
                </c:pt>
                <c:pt idx="104">
                  <c:v>212</c:v>
                </c:pt>
                <c:pt idx="105">
                  <c:v>165</c:v>
                </c:pt>
                <c:pt idx="106">
                  <c:v>164</c:v>
                </c:pt>
                <c:pt idx="107">
                  <c:v>138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311-44E2-80C5-250A8CAD5339}"/>
            </c:ext>
          </c:extLst>
        </c:ser>
        <c:ser>
          <c:idx val="3"/>
          <c:order val="3"/>
          <c:tx>
            <c:strRef>
              <c:f>推移データ!$F$112</c:f>
              <c:strCache>
                <c:ptCount val="1"/>
                <c:pt idx="0">
                  <c:v>県南</c:v>
                </c:pt>
              </c:strCache>
            </c:strRef>
          </c:tx>
          <c:spPr>
            <a:ln w="19050"/>
          </c:spPr>
          <c:marker>
            <c:symbol val="x"/>
            <c:size val="3"/>
          </c:marker>
          <c:cat>
            <c:multiLvlStrRef>
              <c:f>推移データ!$A$221:$B$328</c:f>
              <c:multiLvlStrCache>
                <c:ptCount val="108"/>
                <c:lvl>
                  <c:pt idx="0">
                    <c:v>4月</c:v>
                  </c:pt>
                  <c:pt idx="1">
                    <c:v>5月</c:v>
                  </c:pt>
                  <c:pt idx="2">
                    <c:v>6月</c:v>
                  </c:pt>
                  <c:pt idx="3">
                    <c:v>7月</c:v>
                  </c:pt>
                  <c:pt idx="4">
                    <c:v>8月</c:v>
                  </c:pt>
                  <c:pt idx="5">
                    <c:v>9月</c:v>
                  </c:pt>
                  <c:pt idx="6">
                    <c:v>10月</c:v>
                  </c:pt>
                  <c:pt idx="7">
                    <c:v>11月</c:v>
                  </c:pt>
                  <c:pt idx="8">
                    <c:v>12月</c:v>
                  </c:pt>
                  <c:pt idx="9">
                    <c:v>1月</c:v>
                  </c:pt>
                  <c:pt idx="10">
                    <c:v>2月</c:v>
                  </c:pt>
                  <c:pt idx="11">
                    <c:v>3月</c:v>
                  </c:pt>
                  <c:pt idx="12">
                    <c:v>4月</c:v>
                  </c:pt>
                  <c:pt idx="13">
                    <c:v>5月</c:v>
                  </c:pt>
                  <c:pt idx="14">
                    <c:v>6月</c:v>
                  </c:pt>
                  <c:pt idx="15">
                    <c:v>7月</c:v>
                  </c:pt>
                  <c:pt idx="16">
                    <c:v>8月</c:v>
                  </c:pt>
                  <c:pt idx="17">
                    <c:v>9月</c:v>
                  </c:pt>
                  <c:pt idx="18">
                    <c:v>10月</c:v>
                  </c:pt>
                  <c:pt idx="19">
                    <c:v>11月</c:v>
                  </c:pt>
                  <c:pt idx="20">
                    <c:v>12月</c:v>
                  </c:pt>
                  <c:pt idx="21">
                    <c:v>1月</c:v>
                  </c:pt>
                  <c:pt idx="22">
                    <c:v>2月</c:v>
                  </c:pt>
                  <c:pt idx="23">
                    <c:v>3月</c:v>
                  </c:pt>
                  <c:pt idx="24">
                    <c:v>4月</c:v>
                  </c:pt>
                  <c:pt idx="25">
                    <c:v>5月</c:v>
                  </c:pt>
                  <c:pt idx="26">
                    <c:v>6月</c:v>
                  </c:pt>
                  <c:pt idx="27">
                    <c:v>7月</c:v>
                  </c:pt>
                  <c:pt idx="28">
                    <c:v>8月</c:v>
                  </c:pt>
                  <c:pt idx="29">
                    <c:v>9月</c:v>
                  </c:pt>
                  <c:pt idx="30">
                    <c:v>10月</c:v>
                  </c:pt>
                  <c:pt idx="31">
                    <c:v>11月</c:v>
                  </c:pt>
                  <c:pt idx="32">
                    <c:v>12月</c:v>
                  </c:pt>
                  <c:pt idx="33">
                    <c:v>1月</c:v>
                  </c:pt>
                  <c:pt idx="34">
                    <c:v>2月</c:v>
                  </c:pt>
                  <c:pt idx="35">
                    <c:v>3月</c:v>
                  </c:pt>
                  <c:pt idx="36">
                    <c:v>4月</c:v>
                  </c:pt>
                  <c:pt idx="37">
                    <c:v>5月</c:v>
                  </c:pt>
                  <c:pt idx="38">
                    <c:v>6月</c:v>
                  </c:pt>
                  <c:pt idx="39">
                    <c:v>7月</c:v>
                  </c:pt>
                  <c:pt idx="40">
                    <c:v>8月</c:v>
                  </c:pt>
                  <c:pt idx="41">
                    <c:v>9月</c:v>
                  </c:pt>
                  <c:pt idx="42">
                    <c:v>10月</c:v>
                  </c:pt>
                  <c:pt idx="43">
                    <c:v>11月</c:v>
                  </c:pt>
                  <c:pt idx="44">
                    <c:v>12月</c:v>
                  </c:pt>
                  <c:pt idx="45">
                    <c:v>1月</c:v>
                  </c:pt>
                  <c:pt idx="46">
                    <c:v>2月</c:v>
                  </c:pt>
                  <c:pt idx="47">
                    <c:v>3月</c:v>
                  </c:pt>
                  <c:pt idx="48">
                    <c:v>4月</c:v>
                  </c:pt>
                  <c:pt idx="49">
                    <c:v>5月</c:v>
                  </c:pt>
                  <c:pt idx="50">
                    <c:v>6月</c:v>
                  </c:pt>
                  <c:pt idx="51">
                    <c:v>7月</c:v>
                  </c:pt>
                  <c:pt idx="52">
                    <c:v>8月</c:v>
                  </c:pt>
                  <c:pt idx="53">
                    <c:v>9月</c:v>
                  </c:pt>
                  <c:pt idx="54">
                    <c:v>10月</c:v>
                  </c:pt>
                  <c:pt idx="55">
                    <c:v>11月</c:v>
                  </c:pt>
                  <c:pt idx="56">
                    <c:v>12月</c:v>
                  </c:pt>
                  <c:pt idx="57">
                    <c:v>1月</c:v>
                  </c:pt>
                  <c:pt idx="58">
                    <c:v>2月</c:v>
                  </c:pt>
                  <c:pt idx="59">
                    <c:v>3月</c:v>
                  </c:pt>
                  <c:pt idx="60">
                    <c:v>4月</c:v>
                  </c:pt>
                  <c:pt idx="61">
                    <c:v>5月</c:v>
                  </c:pt>
                  <c:pt idx="62">
                    <c:v>6月</c:v>
                  </c:pt>
                  <c:pt idx="63">
                    <c:v>7月</c:v>
                  </c:pt>
                  <c:pt idx="64">
                    <c:v>8月</c:v>
                  </c:pt>
                  <c:pt idx="65">
                    <c:v>9月</c:v>
                  </c:pt>
                  <c:pt idx="66">
                    <c:v>10月</c:v>
                  </c:pt>
                  <c:pt idx="67">
                    <c:v>11月</c:v>
                  </c:pt>
                  <c:pt idx="68">
                    <c:v>12月</c:v>
                  </c:pt>
                  <c:pt idx="69">
                    <c:v>1月</c:v>
                  </c:pt>
                  <c:pt idx="70">
                    <c:v>2月</c:v>
                  </c:pt>
                  <c:pt idx="71">
                    <c:v>3月</c:v>
                  </c:pt>
                  <c:pt idx="72">
                    <c:v>4月</c:v>
                  </c:pt>
                  <c:pt idx="73">
                    <c:v>5月</c:v>
                  </c:pt>
                  <c:pt idx="74">
                    <c:v>6月</c:v>
                  </c:pt>
                  <c:pt idx="75">
                    <c:v>7月</c:v>
                  </c:pt>
                  <c:pt idx="76">
                    <c:v>8月</c:v>
                  </c:pt>
                  <c:pt idx="77">
                    <c:v>9月</c:v>
                  </c:pt>
                  <c:pt idx="78">
                    <c:v>10月</c:v>
                  </c:pt>
                  <c:pt idx="79">
                    <c:v>11月</c:v>
                  </c:pt>
                  <c:pt idx="80">
                    <c:v>12月</c:v>
                  </c:pt>
                  <c:pt idx="81">
                    <c:v>1月</c:v>
                  </c:pt>
                  <c:pt idx="82">
                    <c:v>2月</c:v>
                  </c:pt>
                  <c:pt idx="83">
                    <c:v>3月</c:v>
                  </c:pt>
                  <c:pt idx="84">
                    <c:v>4月</c:v>
                  </c:pt>
                  <c:pt idx="85">
                    <c:v>5月</c:v>
                  </c:pt>
                  <c:pt idx="86">
                    <c:v>6月</c:v>
                  </c:pt>
                  <c:pt idx="87">
                    <c:v>7月</c:v>
                  </c:pt>
                  <c:pt idx="88">
                    <c:v>8月</c:v>
                  </c:pt>
                  <c:pt idx="89">
                    <c:v>9月</c:v>
                  </c:pt>
                  <c:pt idx="90">
                    <c:v>10月</c:v>
                  </c:pt>
                  <c:pt idx="91">
                    <c:v>11月</c:v>
                  </c:pt>
                  <c:pt idx="92">
                    <c:v>12月</c:v>
                  </c:pt>
                  <c:pt idx="93">
                    <c:v>1月</c:v>
                  </c:pt>
                  <c:pt idx="94">
                    <c:v>2月</c:v>
                  </c:pt>
                  <c:pt idx="95">
                    <c:v>3月</c:v>
                  </c:pt>
                  <c:pt idx="96">
                    <c:v>4月</c:v>
                  </c:pt>
                  <c:pt idx="97">
                    <c:v>5月</c:v>
                  </c:pt>
                  <c:pt idx="98">
                    <c:v>6月</c:v>
                  </c:pt>
                  <c:pt idx="99">
                    <c:v>7月</c:v>
                  </c:pt>
                  <c:pt idx="100">
                    <c:v>8月</c:v>
                  </c:pt>
                  <c:pt idx="101">
                    <c:v>9月</c:v>
                  </c:pt>
                  <c:pt idx="102">
                    <c:v>10月</c:v>
                  </c:pt>
                  <c:pt idx="103">
                    <c:v>11月</c:v>
                  </c:pt>
                  <c:pt idx="104">
                    <c:v>12月</c:v>
                  </c:pt>
                  <c:pt idx="105">
                    <c:v>1月</c:v>
                  </c:pt>
                  <c:pt idx="106">
                    <c:v>2月</c:v>
                  </c:pt>
                  <c:pt idx="107">
                    <c:v>3月</c:v>
                  </c:pt>
                </c:lvl>
                <c:lvl>
                  <c:pt idx="0">
                    <c:v>H29年度</c:v>
                  </c:pt>
                  <c:pt idx="12">
                    <c:v>H30年度</c:v>
                  </c:pt>
                  <c:pt idx="24">
                    <c:v>Ｒ元年度
（H31年度）</c:v>
                  </c:pt>
                  <c:pt idx="36">
                    <c:v>Ｒ２年度</c:v>
                  </c:pt>
                  <c:pt idx="48">
                    <c:v>Ｒ３年度</c:v>
                  </c:pt>
                  <c:pt idx="60">
                    <c:v>Ｒ４年度</c:v>
                  </c:pt>
                  <c:pt idx="72">
                    <c:v>Ｒ５年度</c:v>
                  </c:pt>
                  <c:pt idx="84">
                    <c:v>Ｒ６年度</c:v>
                  </c:pt>
                  <c:pt idx="96">
                    <c:v>Ｒ７年度</c:v>
                  </c:pt>
                </c:lvl>
              </c:multiLvlStrCache>
            </c:multiLvlStrRef>
          </c:cat>
          <c:val>
            <c:numRef>
              <c:f>推移データ!$F$221:$F$328</c:f>
              <c:numCache>
                <c:formatCode>#,##0_);\(#,##0\)</c:formatCode>
                <c:ptCount val="108"/>
                <c:pt idx="0">
                  <c:v>92</c:v>
                </c:pt>
                <c:pt idx="1">
                  <c:v>27</c:v>
                </c:pt>
                <c:pt idx="2">
                  <c:v>58</c:v>
                </c:pt>
                <c:pt idx="3" formatCode="General">
                  <c:v>74</c:v>
                </c:pt>
                <c:pt idx="4">
                  <c:v>82</c:v>
                </c:pt>
                <c:pt idx="5">
                  <c:v>89</c:v>
                </c:pt>
                <c:pt idx="6">
                  <c:v>47</c:v>
                </c:pt>
                <c:pt idx="7">
                  <c:v>60</c:v>
                </c:pt>
                <c:pt idx="8">
                  <c:v>50</c:v>
                </c:pt>
                <c:pt idx="9" formatCode="General">
                  <c:v>80</c:v>
                </c:pt>
                <c:pt idx="10">
                  <c:v>39</c:v>
                </c:pt>
                <c:pt idx="11">
                  <c:v>56</c:v>
                </c:pt>
                <c:pt idx="12">
                  <c:v>60</c:v>
                </c:pt>
                <c:pt idx="13">
                  <c:v>91</c:v>
                </c:pt>
                <c:pt idx="14">
                  <c:v>109</c:v>
                </c:pt>
                <c:pt idx="15">
                  <c:v>56</c:v>
                </c:pt>
                <c:pt idx="16">
                  <c:v>64</c:v>
                </c:pt>
                <c:pt idx="17">
                  <c:v>95</c:v>
                </c:pt>
                <c:pt idx="18">
                  <c:v>46</c:v>
                </c:pt>
                <c:pt idx="19">
                  <c:v>50</c:v>
                </c:pt>
                <c:pt idx="20">
                  <c:v>75</c:v>
                </c:pt>
                <c:pt idx="21">
                  <c:v>49</c:v>
                </c:pt>
                <c:pt idx="22">
                  <c:v>57</c:v>
                </c:pt>
                <c:pt idx="23">
                  <c:v>40</c:v>
                </c:pt>
                <c:pt idx="24">
                  <c:v>87</c:v>
                </c:pt>
                <c:pt idx="25">
                  <c:v>18</c:v>
                </c:pt>
                <c:pt idx="26">
                  <c:v>169</c:v>
                </c:pt>
                <c:pt idx="27">
                  <c:v>27</c:v>
                </c:pt>
                <c:pt idx="28">
                  <c:v>57</c:v>
                </c:pt>
                <c:pt idx="29">
                  <c:v>62</c:v>
                </c:pt>
                <c:pt idx="30">
                  <c:v>77</c:v>
                </c:pt>
                <c:pt idx="31">
                  <c:v>65</c:v>
                </c:pt>
                <c:pt idx="32">
                  <c:v>82</c:v>
                </c:pt>
                <c:pt idx="33">
                  <c:v>35</c:v>
                </c:pt>
                <c:pt idx="34">
                  <c:v>37</c:v>
                </c:pt>
                <c:pt idx="35">
                  <c:v>33</c:v>
                </c:pt>
                <c:pt idx="36">
                  <c:v>40</c:v>
                </c:pt>
                <c:pt idx="37">
                  <c:v>55</c:v>
                </c:pt>
                <c:pt idx="38">
                  <c:v>42</c:v>
                </c:pt>
                <c:pt idx="39">
                  <c:v>45</c:v>
                </c:pt>
                <c:pt idx="40">
                  <c:v>36</c:v>
                </c:pt>
                <c:pt idx="41">
                  <c:v>66</c:v>
                </c:pt>
                <c:pt idx="42">
                  <c:v>48</c:v>
                </c:pt>
                <c:pt idx="43">
                  <c:v>39</c:v>
                </c:pt>
                <c:pt idx="44">
                  <c:v>50</c:v>
                </c:pt>
                <c:pt idx="45">
                  <c:v>38</c:v>
                </c:pt>
                <c:pt idx="46">
                  <c:v>45</c:v>
                </c:pt>
                <c:pt idx="47">
                  <c:v>52</c:v>
                </c:pt>
                <c:pt idx="48">
                  <c:v>54</c:v>
                </c:pt>
                <c:pt idx="49">
                  <c:v>56</c:v>
                </c:pt>
                <c:pt idx="50">
                  <c:v>44</c:v>
                </c:pt>
                <c:pt idx="51">
                  <c:v>97</c:v>
                </c:pt>
                <c:pt idx="52" formatCode="General">
                  <c:v>60</c:v>
                </c:pt>
                <c:pt idx="53" formatCode="General">
                  <c:v>44</c:v>
                </c:pt>
                <c:pt idx="54" formatCode="General">
                  <c:v>93</c:v>
                </c:pt>
                <c:pt idx="55" formatCode="General">
                  <c:v>77</c:v>
                </c:pt>
                <c:pt idx="56" formatCode="General">
                  <c:v>67</c:v>
                </c:pt>
                <c:pt idx="57" formatCode="General">
                  <c:v>48</c:v>
                </c:pt>
                <c:pt idx="58" formatCode="General">
                  <c:v>53</c:v>
                </c:pt>
                <c:pt idx="59" formatCode="General">
                  <c:v>45</c:v>
                </c:pt>
                <c:pt idx="60">
                  <c:v>64</c:v>
                </c:pt>
                <c:pt idx="61">
                  <c:v>43</c:v>
                </c:pt>
                <c:pt idx="62">
                  <c:v>47</c:v>
                </c:pt>
                <c:pt idx="63">
                  <c:v>61</c:v>
                </c:pt>
                <c:pt idx="64">
                  <c:v>50</c:v>
                </c:pt>
                <c:pt idx="65">
                  <c:v>31</c:v>
                </c:pt>
                <c:pt idx="66">
                  <c:v>37</c:v>
                </c:pt>
                <c:pt idx="67">
                  <c:v>44</c:v>
                </c:pt>
                <c:pt idx="68">
                  <c:v>41</c:v>
                </c:pt>
                <c:pt idx="69">
                  <c:v>72</c:v>
                </c:pt>
                <c:pt idx="70" formatCode="General">
                  <c:v>36</c:v>
                </c:pt>
                <c:pt idx="71">
                  <c:v>44</c:v>
                </c:pt>
                <c:pt idx="72">
                  <c:v>57</c:v>
                </c:pt>
                <c:pt idx="73">
                  <c:v>31</c:v>
                </c:pt>
                <c:pt idx="74">
                  <c:v>47</c:v>
                </c:pt>
                <c:pt idx="75">
                  <c:v>69</c:v>
                </c:pt>
                <c:pt idx="76">
                  <c:v>68</c:v>
                </c:pt>
                <c:pt idx="77">
                  <c:v>39</c:v>
                </c:pt>
                <c:pt idx="78">
                  <c:v>42</c:v>
                </c:pt>
                <c:pt idx="79">
                  <c:v>52</c:v>
                </c:pt>
                <c:pt idx="80">
                  <c:v>45</c:v>
                </c:pt>
                <c:pt idx="81">
                  <c:v>19</c:v>
                </c:pt>
                <c:pt idx="82">
                  <c:v>77</c:v>
                </c:pt>
                <c:pt idx="83">
                  <c:v>36</c:v>
                </c:pt>
                <c:pt idx="84">
                  <c:v>48</c:v>
                </c:pt>
                <c:pt idx="85">
                  <c:v>69</c:v>
                </c:pt>
                <c:pt idx="86">
                  <c:v>58</c:v>
                </c:pt>
                <c:pt idx="87">
                  <c:v>94</c:v>
                </c:pt>
                <c:pt idx="88" formatCode="General">
                  <c:v>51</c:v>
                </c:pt>
                <c:pt idx="89" formatCode="General">
                  <c:v>46</c:v>
                </c:pt>
                <c:pt idx="90" formatCode="General">
                  <c:v>22</c:v>
                </c:pt>
                <c:pt idx="91">
                  <c:v>34</c:v>
                </c:pt>
                <c:pt idx="92">
                  <c:v>63</c:v>
                </c:pt>
                <c:pt idx="93">
                  <c:v>19</c:v>
                </c:pt>
                <c:pt idx="94">
                  <c:v>56</c:v>
                </c:pt>
                <c:pt idx="95">
                  <c:v>82</c:v>
                </c:pt>
                <c:pt idx="96">
                  <c:v>56</c:v>
                </c:pt>
                <c:pt idx="97">
                  <c:v>25</c:v>
                </c:pt>
                <c:pt idx="98">
                  <c:v>31</c:v>
                </c:pt>
                <c:pt idx="99">
                  <c:v>40</c:v>
                </c:pt>
                <c:pt idx="100">
                  <c:v>38</c:v>
                </c:pt>
                <c:pt idx="101">
                  <c:v>38</c:v>
                </c:pt>
                <c:pt idx="102">
                  <c:v>59</c:v>
                </c:pt>
                <c:pt idx="103">
                  <c:v>61</c:v>
                </c:pt>
                <c:pt idx="104">
                  <c:v>32</c:v>
                </c:pt>
                <c:pt idx="105">
                  <c:v>50</c:v>
                </c:pt>
                <c:pt idx="106">
                  <c:v>55</c:v>
                </c:pt>
                <c:pt idx="107">
                  <c:v>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311-44E2-80C5-250A8CAD5339}"/>
            </c:ext>
          </c:extLst>
        </c:ser>
        <c:ser>
          <c:idx val="4"/>
          <c:order val="4"/>
          <c:tx>
            <c:strRef>
              <c:f>推移データ!$G$112</c:f>
              <c:strCache>
                <c:ptCount val="1"/>
                <c:pt idx="0">
                  <c:v>会津若松</c:v>
                </c:pt>
              </c:strCache>
            </c:strRef>
          </c:tx>
          <c:spPr>
            <a:ln w="19050"/>
          </c:spPr>
          <c:marker>
            <c:symbol val="star"/>
            <c:size val="3"/>
          </c:marker>
          <c:cat>
            <c:multiLvlStrRef>
              <c:f>推移データ!$A$221:$B$328</c:f>
              <c:multiLvlStrCache>
                <c:ptCount val="108"/>
                <c:lvl>
                  <c:pt idx="0">
                    <c:v>4月</c:v>
                  </c:pt>
                  <c:pt idx="1">
                    <c:v>5月</c:v>
                  </c:pt>
                  <c:pt idx="2">
                    <c:v>6月</c:v>
                  </c:pt>
                  <c:pt idx="3">
                    <c:v>7月</c:v>
                  </c:pt>
                  <c:pt idx="4">
                    <c:v>8月</c:v>
                  </c:pt>
                  <c:pt idx="5">
                    <c:v>9月</c:v>
                  </c:pt>
                  <c:pt idx="6">
                    <c:v>10月</c:v>
                  </c:pt>
                  <c:pt idx="7">
                    <c:v>11月</c:v>
                  </c:pt>
                  <c:pt idx="8">
                    <c:v>12月</c:v>
                  </c:pt>
                  <c:pt idx="9">
                    <c:v>1月</c:v>
                  </c:pt>
                  <c:pt idx="10">
                    <c:v>2月</c:v>
                  </c:pt>
                  <c:pt idx="11">
                    <c:v>3月</c:v>
                  </c:pt>
                  <c:pt idx="12">
                    <c:v>4月</c:v>
                  </c:pt>
                  <c:pt idx="13">
                    <c:v>5月</c:v>
                  </c:pt>
                  <c:pt idx="14">
                    <c:v>6月</c:v>
                  </c:pt>
                  <c:pt idx="15">
                    <c:v>7月</c:v>
                  </c:pt>
                  <c:pt idx="16">
                    <c:v>8月</c:v>
                  </c:pt>
                  <c:pt idx="17">
                    <c:v>9月</c:v>
                  </c:pt>
                  <c:pt idx="18">
                    <c:v>10月</c:v>
                  </c:pt>
                  <c:pt idx="19">
                    <c:v>11月</c:v>
                  </c:pt>
                  <c:pt idx="20">
                    <c:v>12月</c:v>
                  </c:pt>
                  <c:pt idx="21">
                    <c:v>1月</c:v>
                  </c:pt>
                  <c:pt idx="22">
                    <c:v>2月</c:v>
                  </c:pt>
                  <c:pt idx="23">
                    <c:v>3月</c:v>
                  </c:pt>
                  <c:pt idx="24">
                    <c:v>4月</c:v>
                  </c:pt>
                  <c:pt idx="25">
                    <c:v>5月</c:v>
                  </c:pt>
                  <c:pt idx="26">
                    <c:v>6月</c:v>
                  </c:pt>
                  <c:pt idx="27">
                    <c:v>7月</c:v>
                  </c:pt>
                  <c:pt idx="28">
                    <c:v>8月</c:v>
                  </c:pt>
                  <c:pt idx="29">
                    <c:v>9月</c:v>
                  </c:pt>
                  <c:pt idx="30">
                    <c:v>10月</c:v>
                  </c:pt>
                  <c:pt idx="31">
                    <c:v>11月</c:v>
                  </c:pt>
                  <c:pt idx="32">
                    <c:v>12月</c:v>
                  </c:pt>
                  <c:pt idx="33">
                    <c:v>1月</c:v>
                  </c:pt>
                  <c:pt idx="34">
                    <c:v>2月</c:v>
                  </c:pt>
                  <c:pt idx="35">
                    <c:v>3月</c:v>
                  </c:pt>
                  <c:pt idx="36">
                    <c:v>4月</c:v>
                  </c:pt>
                  <c:pt idx="37">
                    <c:v>5月</c:v>
                  </c:pt>
                  <c:pt idx="38">
                    <c:v>6月</c:v>
                  </c:pt>
                  <c:pt idx="39">
                    <c:v>7月</c:v>
                  </c:pt>
                  <c:pt idx="40">
                    <c:v>8月</c:v>
                  </c:pt>
                  <c:pt idx="41">
                    <c:v>9月</c:v>
                  </c:pt>
                  <c:pt idx="42">
                    <c:v>10月</c:v>
                  </c:pt>
                  <c:pt idx="43">
                    <c:v>11月</c:v>
                  </c:pt>
                  <c:pt idx="44">
                    <c:v>12月</c:v>
                  </c:pt>
                  <c:pt idx="45">
                    <c:v>1月</c:v>
                  </c:pt>
                  <c:pt idx="46">
                    <c:v>2月</c:v>
                  </c:pt>
                  <c:pt idx="47">
                    <c:v>3月</c:v>
                  </c:pt>
                  <c:pt idx="48">
                    <c:v>4月</c:v>
                  </c:pt>
                  <c:pt idx="49">
                    <c:v>5月</c:v>
                  </c:pt>
                  <c:pt idx="50">
                    <c:v>6月</c:v>
                  </c:pt>
                  <c:pt idx="51">
                    <c:v>7月</c:v>
                  </c:pt>
                  <c:pt idx="52">
                    <c:v>8月</c:v>
                  </c:pt>
                  <c:pt idx="53">
                    <c:v>9月</c:v>
                  </c:pt>
                  <c:pt idx="54">
                    <c:v>10月</c:v>
                  </c:pt>
                  <c:pt idx="55">
                    <c:v>11月</c:v>
                  </c:pt>
                  <c:pt idx="56">
                    <c:v>12月</c:v>
                  </c:pt>
                  <c:pt idx="57">
                    <c:v>1月</c:v>
                  </c:pt>
                  <c:pt idx="58">
                    <c:v>2月</c:v>
                  </c:pt>
                  <c:pt idx="59">
                    <c:v>3月</c:v>
                  </c:pt>
                  <c:pt idx="60">
                    <c:v>4月</c:v>
                  </c:pt>
                  <c:pt idx="61">
                    <c:v>5月</c:v>
                  </c:pt>
                  <c:pt idx="62">
                    <c:v>6月</c:v>
                  </c:pt>
                  <c:pt idx="63">
                    <c:v>7月</c:v>
                  </c:pt>
                  <c:pt idx="64">
                    <c:v>8月</c:v>
                  </c:pt>
                  <c:pt idx="65">
                    <c:v>9月</c:v>
                  </c:pt>
                  <c:pt idx="66">
                    <c:v>10月</c:v>
                  </c:pt>
                  <c:pt idx="67">
                    <c:v>11月</c:v>
                  </c:pt>
                  <c:pt idx="68">
                    <c:v>12月</c:v>
                  </c:pt>
                  <c:pt idx="69">
                    <c:v>1月</c:v>
                  </c:pt>
                  <c:pt idx="70">
                    <c:v>2月</c:v>
                  </c:pt>
                  <c:pt idx="71">
                    <c:v>3月</c:v>
                  </c:pt>
                  <c:pt idx="72">
                    <c:v>4月</c:v>
                  </c:pt>
                  <c:pt idx="73">
                    <c:v>5月</c:v>
                  </c:pt>
                  <c:pt idx="74">
                    <c:v>6月</c:v>
                  </c:pt>
                  <c:pt idx="75">
                    <c:v>7月</c:v>
                  </c:pt>
                  <c:pt idx="76">
                    <c:v>8月</c:v>
                  </c:pt>
                  <c:pt idx="77">
                    <c:v>9月</c:v>
                  </c:pt>
                  <c:pt idx="78">
                    <c:v>10月</c:v>
                  </c:pt>
                  <c:pt idx="79">
                    <c:v>11月</c:v>
                  </c:pt>
                  <c:pt idx="80">
                    <c:v>12月</c:v>
                  </c:pt>
                  <c:pt idx="81">
                    <c:v>1月</c:v>
                  </c:pt>
                  <c:pt idx="82">
                    <c:v>2月</c:v>
                  </c:pt>
                  <c:pt idx="83">
                    <c:v>3月</c:v>
                  </c:pt>
                  <c:pt idx="84">
                    <c:v>4月</c:v>
                  </c:pt>
                  <c:pt idx="85">
                    <c:v>5月</c:v>
                  </c:pt>
                  <c:pt idx="86">
                    <c:v>6月</c:v>
                  </c:pt>
                  <c:pt idx="87">
                    <c:v>7月</c:v>
                  </c:pt>
                  <c:pt idx="88">
                    <c:v>8月</c:v>
                  </c:pt>
                  <c:pt idx="89">
                    <c:v>9月</c:v>
                  </c:pt>
                  <c:pt idx="90">
                    <c:v>10月</c:v>
                  </c:pt>
                  <c:pt idx="91">
                    <c:v>11月</c:v>
                  </c:pt>
                  <c:pt idx="92">
                    <c:v>12月</c:v>
                  </c:pt>
                  <c:pt idx="93">
                    <c:v>1月</c:v>
                  </c:pt>
                  <c:pt idx="94">
                    <c:v>2月</c:v>
                  </c:pt>
                  <c:pt idx="95">
                    <c:v>3月</c:v>
                  </c:pt>
                  <c:pt idx="96">
                    <c:v>4月</c:v>
                  </c:pt>
                  <c:pt idx="97">
                    <c:v>5月</c:v>
                  </c:pt>
                  <c:pt idx="98">
                    <c:v>6月</c:v>
                  </c:pt>
                  <c:pt idx="99">
                    <c:v>7月</c:v>
                  </c:pt>
                  <c:pt idx="100">
                    <c:v>8月</c:v>
                  </c:pt>
                  <c:pt idx="101">
                    <c:v>9月</c:v>
                  </c:pt>
                  <c:pt idx="102">
                    <c:v>10月</c:v>
                  </c:pt>
                  <c:pt idx="103">
                    <c:v>11月</c:v>
                  </c:pt>
                  <c:pt idx="104">
                    <c:v>12月</c:v>
                  </c:pt>
                  <c:pt idx="105">
                    <c:v>1月</c:v>
                  </c:pt>
                  <c:pt idx="106">
                    <c:v>2月</c:v>
                  </c:pt>
                  <c:pt idx="107">
                    <c:v>3月</c:v>
                  </c:pt>
                </c:lvl>
                <c:lvl>
                  <c:pt idx="0">
                    <c:v>H29年度</c:v>
                  </c:pt>
                  <c:pt idx="12">
                    <c:v>H30年度</c:v>
                  </c:pt>
                  <c:pt idx="24">
                    <c:v>Ｒ元年度
（H31年度）</c:v>
                  </c:pt>
                  <c:pt idx="36">
                    <c:v>Ｒ２年度</c:v>
                  </c:pt>
                  <c:pt idx="48">
                    <c:v>Ｒ３年度</c:v>
                  </c:pt>
                  <c:pt idx="60">
                    <c:v>Ｒ４年度</c:v>
                  </c:pt>
                  <c:pt idx="72">
                    <c:v>Ｒ５年度</c:v>
                  </c:pt>
                  <c:pt idx="84">
                    <c:v>Ｒ６年度</c:v>
                  </c:pt>
                  <c:pt idx="96">
                    <c:v>Ｒ７年度</c:v>
                  </c:pt>
                </c:lvl>
              </c:multiLvlStrCache>
            </c:multiLvlStrRef>
          </c:cat>
          <c:val>
            <c:numRef>
              <c:f>推移データ!$G$221:$G$328</c:f>
              <c:numCache>
                <c:formatCode>#,##0_);\(#,##0\)</c:formatCode>
                <c:ptCount val="108"/>
                <c:pt idx="0">
                  <c:v>61</c:v>
                </c:pt>
                <c:pt idx="1">
                  <c:v>41</c:v>
                </c:pt>
                <c:pt idx="2" formatCode="General">
                  <c:v>69</c:v>
                </c:pt>
                <c:pt idx="3" formatCode="General">
                  <c:v>54</c:v>
                </c:pt>
                <c:pt idx="4">
                  <c:v>96</c:v>
                </c:pt>
                <c:pt idx="5">
                  <c:v>42</c:v>
                </c:pt>
                <c:pt idx="6">
                  <c:v>85</c:v>
                </c:pt>
                <c:pt idx="7">
                  <c:v>79</c:v>
                </c:pt>
                <c:pt idx="8">
                  <c:v>69</c:v>
                </c:pt>
                <c:pt idx="9" formatCode="General">
                  <c:v>41</c:v>
                </c:pt>
                <c:pt idx="10">
                  <c:v>35</c:v>
                </c:pt>
                <c:pt idx="11">
                  <c:v>38</c:v>
                </c:pt>
                <c:pt idx="12">
                  <c:v>87</c:v>
                </c:pt>
                <c:pt idx="13">
                  <c:v>46</c:v>
                </c:pt>
                <c:pt idx="14">
                  <c:v>46</c:v>
                </c:pt>
                <c:pt idx="15">
                  <c:v>130</c:v>
                </c:pt>
                <c:pt idx="16">
                  <c:v>99</c:v>
                </c:pt>
                <c:pt idx="17">
                  <c:v>66</c:v>
                </c:pt>
                <c:pt idx="18">
                  <c:v>81</c:v>
                </c:pt>
                <c:pt idx="19">
                  <c:v>109</c:v>
                </c:pt>
                <c:pt idx="20">
                  <c:v>36</c:v>
                </c:pt>
                <c:pt idx="21">
                  <c:v>27</c:v>
                </c:pt>
                <c:pt idx="22">
                  <c:v>40</c:v>
                </c:pt>
                <c:pt idx="23">
                  <c:v>35</c:v>
                </c:pt>
                <c:pt idx="24">
                  <c:v>86</c:v>
                </c:pt>
                <c:pt idx="25">
                  <c:v>44</c:v>
                </c:pt>
                <c:pt idx="26">
                  <c:v>87</c:v>
                </c:pt>
                <c:pt idx="27">
                  <c:v>59</c:v>
                </c:pt>
                <c:pt idx="28">
                  <c:v>45</c:v>
                </c:pt>
                <c:pt idx="29">
                  <c:v>88</c:v>
                </c:pt>
                <c:pt idx="30">
                  <c:v>64</c:v>
                </c:pt>
                <c:pt idx="31">
                  <c:v>61</c:v>
                </c:pt>
                <c:pt idx="32">
                  <c:v>35</c:v>
                </c:pt>
                <c:pt idx="33">
                  <c:v>52</c:v>
                </c:pt>
                <c:pt idx="34">
                  <c:v>63</c:v>
                </c:pt>
                <c:pt idx="35">
                  <c:v>58</c:v>
                </c:pt>
                <c:pt idx="36">
                  <c:v>88</c:v>
                </c:pt>
                <c:pt idx="37">
                  <c:v>41</c:v>
                </c:pt>
                <c:pt idx="38">
                  <c:v>72</c:v>
                </c:pt>
                <c:pt idx="39">
                  <c:v>48</c:v>
                </c:pt>
                <c:pt idx="40">
                  <c:v>70</c:v>
                </c:pt>
                <c:pt idx="41">
                  <c:v>39</c:v>
                </c:pt>
                <c:pt idx="42">
                  <c:v>74</c:v>
                </c:pt>
                <c:pt idx="43">
                  <c:v>44</c:v>
                </c:pt>
                <c:pt idx="44">
                  <c:v>38</c:v>
                </c:pt>
                <c:pt idx="45">
                  <c:v>44</c:v>
                </c:pt>
                <c:pt idx="46">
                  <c:v>57</c:v>
                </c:pt>
                <c:pt idx="47">
                  <c:v>65</c:v>
                </c:pt>
                <c:pt idx="48">
                  <c:v>79</c:v>
                </c:pt>
                <c:pt idx="49">
                  <c:v>52</c:v>
                </c:pt>
                <c:pt idx="50">
                  <c:v>45</c:v>
                </c:pt>
                <c:pt idx="51">
                  <c:v>53</c:v>
                </c:pt>
                <c:pt idx="52" formatCode="General">
                  <c:v>66</c:v>
                </c:pt>
                <c:pt idx="53" formatCode="General">
                  <c:v>55</c:v>
                </c:pt>
                <c:pt idx="54" formatCode="General">
                  <c:v>28</c:v>
                </c:pt>
                <c:pt idx="55" formatCode="General">
                  <c:v>73</c:v>
                </c:pt>
                <c:pt idx="56" formatCode="General">
                  <c:v>35</c:v>
                </c:pt>
                <c:pt idx="57" formatCode="General">
                  <c:v>60</c:v>
                </c:pt>
                <c:pt idx="58" formatCode="General">
                  <c:v>22</c:v>
                </c:pt>
                <c:pt idx="59" formatCode="General">
                  <c:v>61</c:v>
                </c:pt>
                <c:pt idx="60">
                  <c:v>69</c:v>
                </c:pt>
                <c:pt idx="61">
                  <c:v>51</c:v>
                </c:pt>
                <c:pt idx="62">
                  <c:v>78</c:v>
                </c:pt>
                <c:pt idx="63">
                  <c:v>49</c:v>
                </c:pt>
                <c:pt idx="64">
                  <c:v>58</c:v>
                </c:pt>
                <c:pt idx="65">
                  <c:v>58</c:v>
                </c:pt>
                <c:pt idx="66">
                  <c:v>63</c:v>
                </c:pt>
                <c:pt idx="67">
                  <c:v>49</c:v>
                </c:pt>
                <c:pt idx="68">
                  <c:v>35</c:v>
                </c:pt>
                <c:pt idx="69">
                  <c:v>39</c:v>
                </c:pt>
                <c:pt idx="70" formatCode="General">
                  <c:v>38</c:v>
                </c:pt>
                <c:pt idx="71">
                  <c:v>27</c:v>
                </c:pt>
                <c:pt idx="72">
                  <c:v>37</c:v>
                </c:pt>
                <c:pt idx="73">
                  <c:v>39</c:v>
                </c:pt>
                <c:pt idx="74">
                  <c:v>43</c:v>
                </c:pt>
                <c:pt idx="75">
                  <c:v>52</c:v>
                </c:pt>
                <c:pt idx="76">
                  <c:v>42</c:v>
                </c:pt>
                <c:pt idx="77">
                  <c:v>47</c:v>
                </c:pt>
                <c:pt idx="78">
                  <c:v>65</c:v>
                </c:pt>
                <c:pt idx="79">
                  <c:v>74</c:v>
                </c:pt>
                <c:pt idx="80">
                  <c:v>38</c:v>
                </c:pt>
                <c:pt idx="81">
                  <c:v>32</c:v>
                </c:pt>
                <c:pt idx="82">
                  <c:v>25</c:v>
                </c:pt>
                <c:pt idx="83">
                  <c:v>17</c:v>
                </c:pt>
                <c:pt idx="84">
                  <c:v>88</c:v>
                </c:pt>
                <c:pt idx="85">
                  <c:v>68</c:v>
                </c:pt>
                <c:pt idx="86">
                  <c:v>32</c:v>
                </c:pt>
                <c:pt idx="87">
                  <c:v>75</c:v>
                </c:pt>
                <c:pt idx="88" formatCode="General">
                  <c:v>43</c:v>
                </c:pt>
                <c:pt idx="89" formatCode="General">
                  <c:v>55</c:v>
                </c:pt>
                <c:pt idx="90" formatCode="General">
                  <c:v>33</c:v>
                </c:pt>
                <c:pt idx="91">
                  <c:v>29</c:v>
                </c:pt>
                <c:pt idx="92">
                  <c:v>37</c:v>
                </c:pt>
                <c:pt idx="93">
                  <c:v>9</c:v>
                </c:pt>
                <c:pt idx="94">
                  <c:v>27</c:v>
                </c:pt>
                <c:pt idx="95">
                  <c:v>56</c:v>
                </c:pt>
                <c:pt idx="96">
                  <c:v>28</c:v>
                </c:pt>
                <c:pt idx="97">
                  <c:v>15</c:v>
                </c:pt>
                <c:pt idx="98">
                  <c:v>51</c:v>
                </c:pt>
                <c:pt idx="99">
                  <c:v>29</c:v>
                </c:pt>
                <c:pt idx="100">
                  <c:v>31</c:v>
                </c:pt>
                <c:pt idx="101">
                  <c:v>41</c:v>
                </c:pt>
                <c:pt idx="102">
                  <c:v>60</c:v>
                </c:pt>
                <c:pt idx="103">
                  <c:v>19</c:v>
                </c:pt>
                <c:pt idx="104">
                  <c:v>23</c:v>
                </c:pt>
                <c:pt idx="105">
                  <c:v>37</c:v>
                </c:pt>
                <c:pt idx="106">
                  <c:v>22</c:v>
                </c:pt>
                <c:pt idx="107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311-44E2-80C5-250A8CAD5339}"/>
            </c:ext>
          </c:extLst>
        </c:ser>
        <c:ser>
          <c:idx val="5"/>
          <c:order val="5"/>
          <c:tx>
            <c:strRef>
              <c:f>推移データ!$H$112</c:f>
              <c:strCache>
                <c:ptCount val="1"/>
                <c:pt idx="0">
                  <c:v>喜多方</c:v>
                </c:pt>
              </c:strCache>
            </c:strRef>
          </c:tx>
          <c:spPr>
            <a:ln w="19050"/>
          </c:spPr>
          <c:marker>
            <c:symbol val="circle"/>
            <c:size val="3"/>
          </c:marker>
          <c:cat>
            <c:multiLvlStrRef>
              <c:f>推移データ!$A$221:$B$328</c:f>
              <c:multiLvlStrCache>
                <c:ptCount val="108"/>
                <c:lvl>
                  <c:pt idx="0">
                    <c:v>4月</c:v>
                  </c:pt>
                  <c:pt idx="1">
                    <c:v>5月</c:v>
                  </c:pt>
                  <c:pt idx="2">
                    <c:v>6月</c:v>
                  </c:pt>
                  <c:pt idx="3">
                    <c:v>7月</c:v>
                  </c:pt>
                  <c:pt idx="4">
                    <c:v>8月</c:v>
                  </c:pt>
                  <c:pt idx="5">
                    <c:v>9月</c:v>
                  </c:pt>
                  <c:pt idx="6">
                    <c:v>10月</c:v>
                  </c:pt>
                  <c:pt idx="7">
                    <c:v>11月</c:v>
                  </c:pt>
                  <c:pt idx="8">
                    <c:v>12月</c:v>
                  </c:pt>
                  <c:pt idx="9">
                    <c:v>1月</c:v>
                  </c:pt>
                  <c:pt idx="10">
                    <c:v>2月</c:v>
                  </c:pt>
                  <c:pt idx="11">
                    <c:v>3月</c:v>
                  </c:pt>
                  <c:pt idx="12">
                    <c:v>4月</c:v>
                  </c:pt>
                  <c:pt idx="13">
                    <c:v>5月</c:v>
                  </c:pt>
                  <c:pt idx="14">
                    <c:v>6月</c:v>
                  </c:pt>
                  <c:pt idx="15">
                    <c:v>7月</c:v>
                  </c:pt>
                  <c:pt idx="16">
                    <c:v>8月</c:v>
                  </c:pt>
                  <c:pt idx="17">
                    <c:v>9月</c:v>
                  </c:pt>
                  <c:pt idx="18">
                    <c:v>10月</c:v>
                  </c:pt>
                  <c:pt idx="19">
                    <c:v>11月</c:v>
                  </c:pt>
                  <c:pt idx="20">
                    <c:v>12月</c:v>
                  </c:pt>
                  <c:pt idx="21">
                    <c:v>1月</c:v>
                  </c:pt>
                  <c:pt idx="22">
                    <c:v>2月</c:v>
                  </c:pt>
                  <c:pt idx="23">
                    <c:v>3月</c:v>
                  </c:pt>
                  <c:pt idx="24">
                    <c:v>4月</c:v>
                  </c:pt>
                  <c:pt idx="25">
                    <c:v>5月</c:v>
                  </c:pt>
                  <c:pt idx="26">
                    <c:v>6月</c:v>
                  </c:pt>
                  <c:pt idx="27">
                    <c:v>7月</c:v>
                  </c:pt>
                  <c:pt idx="28">
                    <c:v>8月</c:v>
                  </c:pt>
                  <c:pt idx="29">
                    <c:v>9月</c:v>
                  </c:pt>
                  <c:pt idx="30">
                    <c:v>10月</c:v>
                  </c:pt>
                  <c:pt idx="31">
                    <c:v>11月</c:v>
                  </c:pt>
                  <c:pt idx="32">
                    <c:v>12月</c:v>
                  </c:pt>
                  <c:pt idx="33">
                    <c:v>1月</c:v>
                  </c:pt>
                  <c:pt idx="34">
                    <c:v>2月</c:v>
                  </c:pt>
                  <c:pt idx="35">
                    <c:v>3月</c:v>
                  </c:pt>
                  <c:pt idx="36">
                    <c:v>4月</c:v>
                  </c:pt>
                  <c:pt idx="37">
                    <c:v>5月</c:v>
                  </c:pt>
                  <c:pt idx="38">
                    <c:v>6月</c:v>
                  </c:pt>
                  <c:pt idx="39">
                    <c:v>7月</c:v>
                  </c:pt>
                  <c:pt idx="40">
                    <c:v>8月</c:v>
                  </c:pt>
                  <c:pt idx="41">
                    <c:v>9月</c:v>
                  </c:pt>
                  <c:pt idx="42">
                    <c:v>10月</c:v>
                  </c:pt>
                  <c:pt idx="43">
                    <c:v>11月</c:v>
                  </c:pt>
                  <c:pt idx="44">
                    <c:v>12月</c:v>
                  </c:pt>
                  <c:pt idx="45">
                    <c:v>1月</c:v>
                  </c:pt>
                  <c:pt idx="46">
                    <c:v>2月</c:v>
                  </c:pt>
                  <c:pt idx="47">
                    <c:v>3月</c:v>
                  </c:pt>
                  <c:pt idx="48">
                    <c:v>4月</c:v>
                  </c:pt>
                  <c:pt idx="49">
                    <c:v>5月</c:v>
                  </c:pt>
                  <c:pt idx="50">
                    <c:v>6月</c:v>
                  </c:pt>
                  <c:pt idx="51">
                    <c:v>7月</c:v>
                  </c:pt>
                  <c:pt idx="52">
                    <c:v>8月</c:v>
                  </c:pt>
                  <c:pt idx="53">
                    <c:v>9月</c:v>
                  </c:pt>
                  <c:pt idx="54">
                    <c:v>10月</c:v>
                  </c:pt>
                  <c:pt idx="55">
                    <c:v>11月</c:v>
                  </c:pt>
                  <c:pt idx="56">
                    <c:v>12月</c:v>
                  </c:pt>
                  <c:pt idx="57">
                    <c:v>1月</c:v>
                  </c:pt>
                  <c:pt idx="58">
                    <c:v>2月</c:v>
                  </c:pt>
                  <c:pt idx="59">
                    <c:v>3月</c:v>
                  </c:pt>
                  <c:pt idx="60">
                    <c:v>4月</c:v>
                  </c:pt>
                  <c:pt idx="61">
                    <c:v>5月</c:v>
                  </c:pt>
                  <c:pt idx="62">
                    <c:v>6月</c:v>
                  </c:pt>
                  <c:pt idx="63">
                    <c:v>7月</c:v>
                  </c:pt>
                  <c:pt idx="64">
                    <c:v>8月</c:v>
                  </c:pt>
                  <c:pt idx="65">
                    <c:v>9月</c:v>
                  </c:pt>
                  <c:pt idx="66">
                    <c:v>10月</c:v>
                  </c:pt>
                  <c:pt idx="67">
                    <c:v>11月</c:v>
                  </c:pt>
                  <c:pt idx="68">
                    <c:v>12月</c:v>
                  </c:pt>
                  <c:pt idx="69">
                    <c:v>1月</c:v>
                  </c:pt>
                  <c:pt idx="70">
                    <c:v>2月</c:v>
                  </c:pt>
                  <c:pt idx="71">
                    <c:v>3月</c:v>
                  </c:pt>
                  <c:pt idx="72">
                    <c:v>4月</c:v>
                  </c:pt>
                  <c:pt idx="73">
                    <c:v>5月</c:v>
                  </c:pt>
                  <c:pt idx="74">
                    <c:v>6月</c:v>
                  </c:pt>
                  <c:pt idx="75">
                    <c:v>7月</c:v>
                  </c:pt>
                  <c:pt idx="76">
                    <c:v>8月</c:v>
                  </c:pt>
                  <c:pt idx="77">
                    <c:v>9月</c:v>
                  </c:pt>
                  <c:pt idx="78">
                    <c:v>10月</c:v>
                  </c:pt>
                  <c:pt idx="79">
                    <c:v>11月</c:v>
                  </c:pt>
                  <c:pt idx="80">
                    <c:v>12月</c:v>
                  </c:pt>
                  <c:pt idx="81">
                    <c:v>1月</c:v>
                  </c:pt>
                  <c:pt idx="82">
                    <c:v>2月</c:v>
                  </c:pt>
                  <c:pt idx="83">
                    <c:v>3月</c:v>
                  </c:pt>
                  <c:pt idx="84">
                    <c:v>4月</c:v>
                  </c:pt>
                  <c:pt idx="85">
                    <c:v>5月</c:v>
                  </c:pt>
                  <c:pt idx="86">
                    <c:v>6月</c:v>
                  </c:pt>
                  <c:pt idx="87">
                    <c:v>7月</c:v>
                  </c:pt>
                  <c:pt idx="88">
                    <c:v>8月</c:v>
                  </c:pt>
                  <c:pt idx="89">
                    <c:v>9月</c:v>
                  </c:pt>
                  <c:pt idx="90">
                    <c:v>10月</c:v>
                  </c:pt>
                  <c:pt idx="91">
                    <c:v>11月</c:v>
                  </c:pt>
                  <c:pt idx="92">
                    <c:v>12月</c:v>
                  </c:pt>
                  <c:pt idx="93">
                    <c:v>1月</c:v>
                  </c:pt>
                  <c:pt idx="94">
                    <c:v>2月</c:v>
                  </c:pt>
                  <c:pt idx="95">
                    <c:v>3月</c:v>
                  </c:pt>
                  <c:pt idx="96">
                    <c:v>4月</c:v>
                  </c:pt>
                  <c:pt idx="97">
                    <c:v>5月</c:v>
                  </c:pt>
                  <c:pt idx="98">
                    <c:v>6月</c:v>
                  </c:pt>
                  <c:pt idx="99">
                    <c:v>7月</c:v>
                  </c:pt>
                  <c:pt idx="100">
                    <c:v>8月</c:v>
                  </c:pt>
                  <c:pt idx="101">
                    <c:v>9月</c:v>
                  </c:pt>
                  <c:pt idx="102">
                    <c:v>10月</c:v>
                  </c:pt>
                  <c:pt idx="103">
                    <c:v>11月</c:v>
                  </c:pt>
                  <c:pt idx="104">
                    <c:v>12月</c:v>
                  </c:pt>
                  <c:pt idx="105">
                    <c:v>1月</c:v>
                  </c:pt>
                  <c:pt idx="106">
                    <c:v>2月</c:v>
                  </c:pt>
                  <c:pt idx="107">
                    <c:v>3月</c:v>
                  </c:pt>
                </c:lvl>
                <c:lvl>
                  <c:pt idx="0">
                    <c:v>H29年度</c:v>
                  </c:pt>
                  <c:pt idx="12">
                    <c:v>H30年度</c:v>
                  </c:pt>
                  <c:pt idx="24">
                    <c:v>Ｒ元年度
（H31年度）</c:v>
                  </c:pt>
                  <c:pt idx="36">
                    <c:v>Ｒ２年度</c:v>
                  </c:pt>
                  <c:pt idx="48">
                    <c:v>Ｒ３年度</c:v>
                  </c:pt>
                  <c:pt idx="60">
                    <c:v>Ｒ４年度</c:v>
                  </c:pt>
                  <c:pt idx="72">
                    <c:v>Ｒ５年度</c:v>
                  </c:pt>
                  <c:pt idx="84">
                    <c:v>Ｒ６年度</c:v>
                  </c:pt>
                  <c:pt idx="96">
                    <c:v>Ｒ７年度</c:v>
                  </c:pt>
                </c:lvl>
              </c:multiLvlStrCache>
            </c:multiLvlStrRef>
          </c:cat>
          <c:val>
            <c:numRef>
              <c:f>推移データ!$H$221:$H$328</c:f>
              <c:numCache>
                <c:formatCode>#,##0_);\(#,##0\)</c:formatCode>
                <c:ptCount val="108"/>
                <c:pt idx="0">
                  <c:v>18</c:v>
                </c:pt>
                <c:pt idx="1">
                  <c:v>11</c:v>
                </c:pt>
                <c:pt idx="2" formatCode="General">
                  <c:v>15</c:v>
                </c:pt>
                <c:pt idx="3" formatCode="General">
                  <c:v>9</c:v>
                </c:pt>
                <c:pt idx="4">
                  <c:v>44</c:v>
                </c:pt>
                <c:pt idx="5">
                  <c:v>13</c:v>
                </c:pt>
                <c:pt idx="6">
                  <c:v>15</c:v>
                </c:pt>
                <c:pt idx="7">
                  <c:v>9</c:v>
                </c:pt>
                <c:pt idx="8">
                  <c:v>26</c:v>
                </c:pt>
                <c:pt idx="9" formatCode="General">
                  <c:v>31</c:v>
                </c:pt>
                <c:pt idx="10">
                  <c:v>2</c:v>
                </c:pt>
                <c:pt idx="11">
                  <c:v>26</c:v>
                </c:pt>
                <c:pt idx="12">
                  <c:v>19</c:v>
                </c:pt>
                <c:pt idx="13">
                  <c:v>6</c:v>
                </c:pt>
                <c:pt idx="14">
                  <c:v>53</c:v>
                </c:pt>
                <c:pt idx="15">
                  <c:v>50</c:v>
                </c:pt>
                <c:pt idx="16">
                  <c:v>12</c:v>
                </c:pt>
                <c:pt idx="17">
                  <c:v>19</c:v>
                </c:pt>
                <c:pt idx="18">
                  <c:v>18</c:v>
                </c:pt>
                <c:pt idx="19">
                  <c:v>11</c:v>
                </c:pt>
                <c:pt idx="20">
                  <c:v>17</c:v>
                </c:pt>
                <c:pt idx="21">
                  <c:v>5</c:v>
                </c:pt>
                <c:pt idx="22">
                  <c:v>10</c:v>
                </c:pt>
                <c:pt idx="23">
                  <c:v>24</c:v>
                </c:pt>
                <c:pt idx="24">
                  <c:v>23</c:v>
                </c:pt>
                <c:pt idx="25">
                  <c:v>18</c:v>
                </c:pt>
                <c:pt idx="26">
                  <c:v>44</c:v>
                </c:pt>
                <c:pt idx="27">
                  <c:v>26</c:v>
                </c:pt>
                <c:pt idx="28">
                  <c:v>24</c:v>
                </c:pt>
                <c:pt idx="29">
                  <c:v>18</c:v>
                </c:pt>
                <c:pt idx="30">
                  <c:v>9</c:v>
                </c:pt>
                <c:pt idx="31">
                  <c:v>20</c:v>
                </c:pt>
                <c:pt idx="32">
                  <c:v>10</c:v>
                </c:pt>
                <c:pt idx="33">
                  <c:v>9</c:v>
                </c:pt>
                <c:pt idx="34">
                  <c:v>14</c:v>
                </c:pt>
                <c:pt idx="35">
                  <c:v>7</c:v>
                </c:pt>
                <c:pt idx="36">
                  <c:v>26</c:v>
                </c:pt>
                <c:pt idx="37">
                  <c:v>17</c:v>
                </c:pt>
                <c:pt idx="38">
                  <c:v>40</c:v>
                </c:pt>
                <c:pt idx="39">
                  <c:v>14</c:v>
                </c:pt>
                <c:pt idx="40">
                  <c:v>28</c:v>
                </c:pt>
                <c:pt idx="41">
                  <c:v>13</c:v>
                </c:pt>
                <c:pt idx="42">
                  <c:v>16</c:v>
                </c:pt>
                <c:pt idx="43">
                  <c:v>24</c:v>
                </c:pt>
                <c:pt idx="44">
                  <c:v>6</c:v>
                </c:pt>
                <c:pt idx="45">
                  <c:v>13</c:v>
                </c:pt>
                <c:pt idx="46">
                  <c:v>7</c:v>
                </c:pt>
                <c:pt idx="47">
                  <c:v>11</c:v>
                </c:pt>
                <c:pt idx="48">
                  <c:v>30</c:v>
                </c:pt>
                <c:pt idx="49">
                  <c:v>27</c:v>
                </c:pt>
                <c:pt idx="50">
                  <c:v>21</c:v>
                </c:pt>
                <c:pt idx="51">
                  <c:v>21</c:v>
                </c:pt>
                <c:pt idx="52" formatCode="General">
                  <c:v>18</c:v>
                </c:pt>
                <c:pt idx="53" formatCode="General">
                  <c:v>13</c:v>
                </c:pt>
                <c:pt idx="54" formatCode="General">
                  <c:v>24</c:v>
                </c:pt>
                <c:pt idx="55" formatCode="General">
                  <c:v>18</c:v>
                </c:pt>
                <c:pt idx="56" formatCode="General">
                  <c:v>28</c:v>
                </c:pt>
                <c:pt idx="57" formatCode="General">
                  <c:v>12</c:v>
                </c:pt>
                <c:pt idx="58" formatCode="General">
                  <c:v>9</c:v>
                </c:pt>
                <c:pt idx="59" formatCode="General">
                  <c:v>9</c:v>
                </c:pt>
                <c:pt idx="60">
                  <c:v>21</c:v>
                </c:pt>
                <c:pt idx="61">
                  <c:v>16</c:v>
                </c:pt>
                <c:pt idx="62">
                  <c:v>18</c:v>
                </c:pt>
                <c:pt idx="63">
                  <c:v>18</c:v>
                </c:pt>
                <c:pt idx="64">
                  <c:v>27</c:v>
                </c:pt>
                <c:pt idx="65">
                  <c:v>12</c:v>
                </c:pt>
                <c:pt idx="66">
                  <c:v>24</c:v>
                </c:pt>
                <c:pt idx="67">
                  <c:v>30</c:v>
                </c:pt>
                <c:pt idx="68">
                  <c:v>33</c:v>
                </c:pt>
                <c:pt idx="69">
                  <c:v>8</c:v>
                </c:pt>
                <c:pt idx="70" formatCode="General">
                  <c:v>8</c:v>
                </c:pt>
                <c:pt idx="71">
                  <c:v>23</c:v>
                </c:pt>
                <c:pt idx="72">
                  <c:v>18</c:v>
                </c:pt>
                <c:pt idx="73">
                  <c:v>22</c:v>
                </c:pt>
                <c:pt idx="74">
                  <c:v>15</c:v>
                </c:pt>
                <c:pt idx="75">
                  <c:v>12</c:v>
                </c:pt>
                <c:pt idx="76">
                  <c:v>9</c:v>
                </c:pt>
                <c:pt idx="77">
                  <c:v>13</c:v>
                </c:pt>
                <c:pt idx="78">
                  <c:v>17</c:v>
                </c:pt>
                <c:pt idx="79">
                  <c:v>10</c:v>
                </c:pt>
                <c:pt idx="80">
                  <c:v>9</c:v>
                </c:pt>
                <c:pt idx="81">
                  <c:v>9</c:v>
                </c:pt>
                <c:pt idx="82">
                  <c:v>14</c:v>
                </c:pt>
                <c:pt idx="83">
                  <c:v>9</c:v>
                </c:pt>
                <c:pt idx="84">
                  <c:v>22</c:v>
                </c:pt>
                <c:pt idx="85">
                  <c:v>9</c:v>
                </c:pt>
                <c:pt idx="86">
                  <c:v>18</c:v>
                </c:pt>
                <c:pt idx="87">
                  <c:v>17</c:v>
                </c:pt>
                <c:pt idx="88" formatCode="General">
                  <c:v>15</c:v>
                </c:pt>
                <c:pt idx="89" formatCode="General">
                  <c:v>16</c:v>
                </c:pt>
                <c:pt idx="90" formatCode="General">
                  <c:v>13</c:v>
                </c:pt>
                <c:pt idx="91">
                  <c:v>6</c:v>
                </c:pt>
                <c:pt idx="92">
                  <c:v>13</c:v>
                </c:pt>
                <c:pt idx="93">
                  <c:v>5</c:v>
                </c:pt>
                <c:pt idx="94">
                  <c:v>9</c:v>
                </c:pt>
                <c:pt idx="95">
                  <c:v>19</c:v>
                </c:pt>
                <c:pt idx="96">
                  <c:v>7</c:v>
                </c:pt>
                <c:pt idx="97">
                  <c:v>59</c:v>
                </c:pt>
                <c:pt idx="98">
                  <c:v>5</c:v>
                </c:pt>
                <c:pt idx="99">
                  <c:v>11</c:v>
                </c:pt>
                <c:pt idx="100">
                  <c:v>6</c:v>
                </c:pt>
                <c:pt idx="101">
                  <c:v>6</c:v>
                </c:pt>
                <c:pt idx="102">
                  <c:v>12</c:v>
                </c:pt>
                <c:pt idx="103">
                  <c:v>11</c:v>
                </c:pt>
                <c:pt idx="104">
                  <c:v>6</c:v>
                </c:pt>
                <c:pt idx="105">
                  <c:v>13</c:v>
                </c:pt>
                <c:pt idx="106">
                  <c:v>5</c:v>
                </c:pt>
                <c:pt idx="107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311-44E2-80C5-250A8CAD5339}"/>
            </c:ext>
          </c:extLst>
        </c:ser>
        <c:ser>
          <c:idx val="6"/>
          <c:order val="6"/>
          <c:tx>
            <c:strRef>
              <c:f>推移データ!$I$112</c:f>
              <c:strCache>
                <c:ptCount val="1"/>
                <c:pt idx="0">
                  <c:v>南会津</c:v>
                </c:pt>
              </c:strCache>
            </c:strRef>
          </c:tx>
          <c:spPr>
            <a:ln w="19050"/>
          </c:spPr>
          <c:marker>
            <c:symbol val="plus"/>
            <c:size val="3"/>
          </c:marker>
          <c:cat>
            <c:multiLvlStrRef>
              <c:f>推移データ!$A$221:$B$328</c:f>
              <c:multiLvlStrCache>
                <c:ptCount val="108"/>
                <c:lvl>
                  <c:pt idx="0">
                    <c:v>4月</c:v>
                  </c:pt>
                  <c:pt idx="1">
                    <c:v>5月</c:v>
                  </c:pt>
                  <c:pt idx="2">
                    <c:v>6月</c:v>
                  </c:pt>
                  <c:pt idx="3">
                    <c:v>7月</c:v>
                  </c:pt>
                  <c:pt idx="4">
                    <c:v>8月</c:v>
                  </c:pt>
                  <c:pt idx="5">
                    <c:v>9月</c:v>
                  </c:pt>
                  <c:pt idx="6">
                    <c:v>10月</c:v>
                  </c:pt>
                  <c:pt idx="7">
                    <c:v>11月</c:v>
                  </c:pt>
                  <c:pt idx="8">
                    <c:v>12月</c:v>
                  </c:pt>
                  <c:pt idx="9">
                    <c:v>1月</c:v>
                  </c:pt>
                  <c:pt idx="10">
                    <c:v>2月</c:v>
                  </c:pt>
                  <c:pt idx="11">
                    <c:v>3月</c:v>
                  </c:pt>
                  <c:pt idx="12">
                    <c:v>4月</c:v>
                  </c:pt>
                  <c:pt idx="13">
                    <c:v>5月</c:v>
                  </c:pt>
                  <c:pt idx="14">
                    <c:v>6月</c:v>
                  </c:pt>
                  <c:pt idx="15">
                    <c:v>7月</c:v>
                  </c:pt>
                  <c:pt idx="16">
                    <c:v>8月</c:v>
                  </c:pt>
                  <c:pt idx="17">
                    <c:v>9月</c:v>
                  </c:pt>
                  <c:pt idx="18">
                    <c:v>10月</c:v>
                  </c:pt>
                  <c:pt idx="19">
                    <c:v>11月</c:v>
                  </c:pt>
                  <c:pt idx="20">
                    <c:v>12月</c:v>
                  </c:pt>
                  <c:pt idx="21">
                    <c:v>1月</c:v>
                  </c:pt>
                  <c:pt idx="22">
                    <c:v>2月</c:v>
                  </c:pt>
                  <c:pt idx="23">
                    <c:v>3月</c:v>
                  </c:pt>
                  <c:pt idx="24">
                    <c:v>4月</c:v>
                  </c:pt>
                  <c:pt idx="25">
                    <c:v>5月</c:v>
                  </c:pt>
                  <c:pt idx="26">
                    <c:v>6月</c:v>
                  </c:pt>
                  <c:pt idx="27">
                    <c:v>7月</c:v>
                  </c:pt>
                  <c:pt idx="28">
                    <c:v>8月</c:v>
                  </c:pt>
                  <c:pt idx="29">
                    <c:v>9月</c:v>
                  </c:pt>
                  <c:pt idx="30">
                    <c:v>10月</c:v>
                  </c:pt>
                  <c:pt idx="31">
                    <c:v>11月</c:v>
                  </c:pt>
                  <c:pt idx="32">
                    <c:v>12月</c:v>
                  </c:pt>
                  <c:pt idx="33">
                    <c:v>1月</c:v>
                  </c:pt>
                  <c:pt idx="34">
                    <c:v>2月</c:v>
                  </c:pt>
                  <c:pt idx="35">
                    <c:v>3月</c:v>
                  </c:pt>
                  <c:pt idx="36">
                    <c:v>4月</c:v>
                  </c:pt>
                  <c:pt idx="37">
                    <c:v>5月</c:v>
                  </c:pt>
                  <c:pt idx="38">
                    <c:v>6月</c:v>
                  </c:pt>
                  <c:pt idx="39">
                    <c:v>7月</c:v>
                  </c:pt>
                  <c:pt idx="40">
                    <c:v>8月</c:v>
                  </c:pt>
                  <c:pt idx="41">
                    <c:v>9月</c:v>
                  </c:pt>
                  <c:pt idx="42">
                    <c:v>10月</c:v>
                  </c:pt>
                  <c:pt idx="43">
                    <c:v>11月</c:v>
                  </c:pt>
                  <c:pt idx="44">
                    <c:v>12月</c:v>
                  </c:pt>
                  <c:pt idx="45">
                    <c:v>1月</c:v>
                  </c:pt>
                  <c:pt idx="46">
                    <c:v>2月</c:v>
                  </c:pt>
                  <c:pt idx="47">
                    <c:v>3月</c:v>
                  </c:pt>
                  <c:pt idx="48">
                    <c:v>4月</c:v>
                  </c:pt>
                  <c:pt idx="49">
                    <c:v>5月</c:v>
                  </c:pt>
                  <c:pt idx="50">
                    <c:v>6月</c:v>
                  </c:pt>
                  <c:pt idx="51">
                    <c:v>7月</c:v>
                  </c:pt>
                  <c:pt idx="52">
                    <c:v>8月</c:v>
                  </c:pt>
                  <c:pt idx="53">
                    <c:v>9月</c:v>
                  </c:pt>
                  <c:pt idx="54">
                    <c:v>10月</c:v>
                  </c:pt>
                  <c:pt idx="55">
                    <c:v>11月</c:v>
                  </c:pt>
                  <c:pt idx="56">
                    <c:v>12月</c:v>
                  </c:pt>
                  <c:pt idx="57">
                    <c:v>1月</c:v>
                  </c:pt>
                  <c:pt idx="58">
                    <c:v>2月</c:v>
                  </c:pt>
                  <c:pt idx="59">
                    <c:v>3月</c:v>
                  </c:pt>
                  <c:pt idx="60">
                    <c:v>4月</c:v>
                  </c:pt>
                  <c:pt idx="61">
                    <c:v>5月</c:v>
                  </c:pt>
                  <c:pt idx="62">
                    <c:v>6月</c:v>
                  </c:pt>
                  <c:pt idx="63">
                    <c:v>7月</c:v>
                  </c:pt>
                  <c:pt idx="64">
                    <c:v>8月</c:v>
                  </c:pt>
                  <c:pt idx="65">
                    <c:v>9月</c:v>
                  </c:pt>
                  <c:pt idx="66">
                    <c:v>10月</c:v>
                  </c:pt>
                  <c:pt idx="67">
                    <c:v>11月</c:v>
                  </c:pt>
                  <c:pt idx="68">
                    <c:v>12月</c:v>
                  </c:pt>
                  <c:pt idx="69">
                    <c:v>1月</c:v>
                  </c:pt>
                  <c:pt idx="70">
                    <c:v>2月</c:v>
                  </c:pt>
                  <c:pt idx="71">
                    <c:v>3月</c:v>
                  </c:pt>
                  <c:pt idx="72">
                    <c:v>4月</c:v>
                  </c:pt>
                  <c:pt idx="73">
                    <c:v>5月</c:v>
                  </c:pt>
                  <c:pt idx="74">
                    <c:v>6月</c:v>
                  </c:pt>
                  <c:pt idx="75">
                    <c:v>7月</c:v>
                  </c:pt>
                  <c:pt idx="76">
                    <c:v>8月</c:v>
                  </c:pt>
                  <c:pt idx="77">
                    <c:v>9月</c:v>
                  </c:pt>
                  <c:pt idx="78">
                    <c:v>10月</c:v>
                  </c:pt>
                  <c:pt idx="79">
                    <c:v>11月</c:v>
                  </c:pt>
                  <c:pt idx="80">
                    <c:v>12月</c:v>
                  </c:pt>
                  <c:pt idx="81">
                    <c:v>1月</c:v>
                  </c:pt>
                  <c:pt idx="82">
                    <c:v>2月</c:v>
                  </c:pt>
                  <c:pt idx="83">
                    <c:v>3月</c:v>
                  </c:pt>
                  <c:pt idx="84">
                    <c:v>4月</c:v>
                  </c:pt>
                  <c:pt idx="85">
                    <c:v>5月</c:v>
                  </c:pt>
                  <c:pt idx="86">
                    <c:v>6月</c:v>
                  </c:pt>
                  <c:pt idx="87">
                    <c:v>7月</c:v>
                  </c:pt>
                  <c:pt idx="88">
                    <c:v>8月</c:v>
                  </c:pt>
                  <c:pt idx="89">
                    <c:v>9月</c:v>
                  </c:pt>
                  <c:pt idx="90">
                    <c:v>10月</c:v>
                  </c:pt>
                  <c:pt idx="91">
                    <c:v>11月</c:v>
                  </c:pt>
                  <c:pt idx="92">
                    <c:v>12月</c:v>
                  </c:pt>
                  <c:pt idx="93">
                    <c:v>1月</c:v>
                  </c:pt>
                  <c:pt idx="94">
                    <c:v>2月</c:v>
                  </c:pt>
                  <c:pt idx="95">
                    <c:v>3月</c:v>
                  </c:pt>
                  <c:pt idx="96">
                    <c:v>4月</c:v>
                  </c:pt>
                  <c:pt idx="97">
                    <c:v>5月</c:v>
                  </c:pt>
                  <c:pt idx="98">
                    <c:v>6月</c:v>
                  </c:pt>
                  <c:pt idx="99">
                    <c:v>7月</c:v>
                  </c:pt>
                  <c:pt idx="100">
                    <c:v>8月</c:v>
                  </c:pt>
                  <c:pt idx="101">
                    <c:v>9月</c:v>
                  </c:pt>
                  <c:pt idx="102">
                    <c:v>10月</c:v>
                  </c:pt>
                  <c:pt idx="103">
                    <c:v>11月</c:v>
                  </c:pt>
                  <c:pt idx="104">
                    <c:v>12月</c:v>
                  </c:pt>
                  <c:pt idx="105">
                    <c:v>1月</c:v>
                  </c:pt>
                  <c:pt idx="106">
                    <c:v>2月</c:v>
                  </c:pt>
                  <c:pt idx="107">
                    <c:v>3月</c:v>
                  </c:pt>
                </c:lvl>
                <c:lvl>
                  <c:pt idx="0">
                    <c:v>H29年度</c:v>
                  </c:pt>
                  <c:pt idx="12">
                    <c:v>H30年度</c:v>
                  </c:pt>
                  <c:pt idx="24">
                    <c:v>Ｒ元年度
（H31年度）</c:v>
                  </c:pt>
                  <c:pt idx="36">
                    <c:v>Ｒ２年度</c:v>
                  </c:pt>
                  <c:pt idx="48">
                    <c:v>Ｒ３年度</c:v>
                  </c:pt>
                  <c:pt idx="60">
                    <c:v>Ｒ４年度</c:v>
                  </c:pt>
                  <c:pt idx="72">
                    <c:v>Ｒ５年度</c:v>
                  </c:pt>
                  <c:pt idx="84">
                    <c:v>Ｒ６年度</c:v>
                  </c:pt>
                  <c:pt idx="96">
                    <c:v>Ｒ７年度</c:v>
                  </c:pt>
                </c:lvl>
              </c:multiLvlStrCache>
            </c:multiLvlStrRef>
          </c:cat>
          <c:val>
            <c:numRef>
              <c:f>推移データ!$I$221:$I$328</c:f>
              <c:numCache>
                <c:formatCode>#,##0_);\(#,##0\)</c:formatCode>
                <c:ptCount val="108"/>
                <c:pt idx="0">
                  <c:v>5</c:v>
                </c:pt>
                <c:pt idx="1">
                  <c:v>5</c:v>
                </c:pt>
                <c:pt idx="2" formatCode="General">
                  <c:v>11</c:v>
                </c:pt>
                <c:pt idx="3" formatCode="General">
                  <c:v>7</c:v>
                </c:pt>
                <c:pt idx="4">
                  <c:v>7</c:v>
                </c:pt>
                <c:pt idx="5">
                  <c:v>4</c:v>
                </c:pt>
                <c:pt idx="6">
                  <c:v>7</c:v>
                </c:pt>
                <c:pt idx="7">
                  <c:v>5</c:v>
                </c:pt>
                <c:pt idx="8">
                  <c:v>9</c:v>
                </c:pt>
                <c:pt idx="9" formatCode="General">
                  <c:v>1</c:v>
                </c:pt>
                <c:pt idx="10">
                  <c:v>3</c:v>
                </c:pt>
                <c:pt idx="11">
                  <c:v>2</c:v>
                </c:pt>
                <c:pt idx="12">
                  <c:v>15</c:v>
                </c:pt>
                <c:pt idx="13">
                  <c:v>9</c:v>
                </c:pt>
                <c:pt idx="14">
                  <c:v>8</c:v>
                </c:pt>
                <c:pt idx="15">
                  <c:v>5</c:v>
                </c:pt>
                <c:pt idx="16">
                  <c:v>8</c:v>
                </c:pt>
                <c:pt idx="17">
                  <c:v>6</c:v>
                </c:pt>
                <c:pt idx="18">
                  <c:v>1</c:v>
                </c:pt>
                <c:pt idx="19">
                  <c:v>2</c:v>
                </c:pt>
                <c:pt idx="20">
                  <c:v>2</c:v>
                </c:pt>
                <c:pt idx="21">
                  <c:v>1</c:v>
                </c:pt>
                <c:pt idx="22">
                  <c:v>1</c:v>
                </c:pt>
                <c:pt idx="23">
                  <c:v>13</c:v>
                </c:pt>
                <c:pt idx="24">
                  <c:v>6</c:v>
                </c:pt>
                <c:pt idx="25">
                  <c:v>6</c:v>
                </c:pt>
                <c:pt idx="26">
                  <c:v>5</c:v>
                </c:pt>
                <c:pt idx="27">
                  <c:v>7</c:v>
                </c:pt>
                <c:pt idx="28">
                  <c:v>4</c:v>
                </c:pt>
                <c:pt idx="29">
                  <c:v>7</c:v>
                </c:pt>
                <c:pt idx="30">
                  <c:v>3</c:v>
                </c:pt>
                <c:pt idx="31">
                  <c:v>4</c:v>
                </c:pt>
                <c:pt idx="32">
                  <c:v>2</c:v>
                </c:pt>
                <c:pt idx="33">
                  <c:v>1</c:v>
                </c:pt>
                <c:pt idx="34">
                  <c:v>0</c:v>
                </c:pt>
                <c:pt idx="35">
                  <c:v>6</c:v>
                </c:pt>
                <c:pt idx="36">
                  <c:v>6</c:v>
                </c:pt>
                <c:pt idx="37">
                  <c:v>4</c:v>
                </c:pt>
                <c:pt idx="38">
                  <c:v>5</c:v>
                </c:pt>
                <c:pt idx="39">
                  <c:v>8</c:v>
                </c:pt>
                <c:pt idx="40">
                  <c:v>4</c:v>
                </c:pt>
                <c:pt idx="41">
                  <c:v>4</c:v>
                </c:pt>
                <c:pt idx="42">
                  <c:v>1</c:v>
                </c:pt>
                <c:pt idx="43">
                  <c:v>3</c:v>
                </c:pt>
                <c:pt idx="44">
                  <c:v>4</c:v>
                </c:pt>
                <c:pt idx="45">
                  <c:v>0</c:v>
                </c:pt>
                <c:pt idx="46">
                  <c:v>0</c:v>
                </c:pt>
                <c:pt idx="47">
                  <c:v>1</c:v>
                </c:pt>
                <c:pt idx="48">
                  <c:v>3</c:v>
                </c:pt>
                <c:pt idx="49">
                  <c:v>0</c:v>
                </c:pt>
                <c:pt idx="50">
                  <c:v>4</c:v>
                </c:pt>
                <c:pt idx="51">
                  <c:v>1</c:v>
                </c:pt>
                <c:pt idx="52" formatCode="General">
                  <c:v>5</c:v>
                </c:pt>
                <c:pt idx="53" formatCode="General">
                  <c:v>3</c:v>
                </c:pt>
                <c:pt idx="54" formatCode="General">
                  <c:v>3</c:v>
                </c:pt>
                <c:pt idx="55" formatCode="General">
                  <c:v>2</c:v>
                </c:pt>
                <c:pt idx="56" formatCode="General">
                  <c:v>1</c:v>
                </c:pt>
                <c:pt idx="57" formatCode="General">
                  <c:v>2</c:v>
                </c:pt>
                <c:pt idx="58" formatCode="General">
                  <c:v>0</c:v>
                </c:pt>
                <c:pt idx="59" formatCode="General">
                  <c:v>2</c:v>
                </c:pt>
                <c:pt idx="60">
                  <c:v>2</c:v>
                </c:pt>
                <c:pt idx="61">
                  <c:v>5</c:v>
                </c:pt>
                <c:pt idx="62">
                  <c:v>7</c:v>
                </c:pt>
                <c:pt idx="63">
                  <c:v>6</c:v>
                </c:pt>
                <c:pt idx="64">
                  <c:v>2</c:v>
                </c:pt>
                <c:pt idx="65">
                  <c:v>5</c:v>
                </c:pt>
                <c:pt idx="66">
                  <c:v>4</c:v>
                </c:pt>
                <c:pt idx="67">
                  <c:v>2</c:v>
                </c:pt>
                <c:pt idx="68">
                  <c:v>0</c:v>
                </c:pt>
                <c:pt idx="69">
                  <c:v>0</c:v>
                </c:pt>
                <c:pt idx="70" formatCode="General">
                  <c:v>2</c:v>
                </c:pt>
                <c:pt idx="71">
                  <c:v>1</c:v>
                </c:pt>
                <c:pt idx="72">
                  <c:v>7</c:v>
                </c:pt>
                <c:pt idx="73">
                  <c:v>3</c:v>
                </c:pt>
                <c:pt idx="74">
                  <c:v>2</c:v>
                </c:pt>
                <c:pt idx="75">
                  <c:v>3</c:v>
                </c:pt>
                <c:pt idx="76">
                  <c:v>4</c:v>
                </c:pt>
                <c:pt idx="77">
                  <c:v>5</c:v>
                </c:pt>
                <c:pt idx="78">
                  <c:v>2</c:v>
                </c:pt>
                <c:pt idx="79">
                  <c:v>5</c:v>
                </c:pt>
                <c:pt idx="80">
                  <c:v>3</c:v>
                </c:pt>
                <c:pt idx="81">
                  <c:v>4</c:v>
                </c:pt>
                <c:pt idx="82">
                  <c:v>2</c:v>
                </c:pt>
                <c:pt idx="83">
                  <c:v>2</c:v>
                </c:pt>
                <c:pt idx="84">
                  <c:v>3</c:v>
                </c:pt>
                <c:pt idx="85">
                  <c:v>19</c:v>
                </c:pt>
                <c:pt idx="86">
                  <c:v>1</c:v>
                </c:pt>
                <c:pt idx="87">
                  <c:v>3</c:v>
                </c:pt>
                <c:pt idx="88" formatCode="General">
                  <c:v>5</c:v>
                </c:pt>
                <c:pt idx="89" formatCode="General">
                  <c:v>0</c:v>
                </c:pt>
                <c:pt idx="90" formatCode="General">
                  <c:v>9</c:v>
                </c:pt>
                <c:pt idx="91">
                  <c:v>2</c:v>
                </c:pt>
                <c:pt idx="92">
                  <c:v>1</c:v>
                </c:pt>
                <c:pt idx="93">
                  <c:v>0</c:v>
                </c:pt>
                <c:pt idx="94">
                  <c:v>2</c:v>
                </c:pt>
                <c:pt idx="95">
                  <c:v>2</c:v>
                </c:pt>
                <c:pt idx="96">
                  <c:v>4</c:v>
                </c:pt>
                <c:pt idx="97">
                  <c:v>4</c:v>
                </c:pt>
                <c:pt idx="98">
                  <c:v>8</c:v>
                </c:pt>
                <c:pt idx="99">
                  <c:v>1</c:v>
                </c:pt>
                <c:pt idx="100">
                  <c:v>34</c:v>
                </c:pt>
                <c:pt idx="101">
                  <c:v>1</c:v>
                </c:pt>
                <c:pt idx="102">
                  <c:v>0</c:v>
                </c:pt>
                <c:pt idx="103">
                  <c:v>1</c:v>
                </c:pt>
                <c:pt idx="104">
                  <c:v>9</c:v>
                </c:pt>
                <c:pt idx="105">
                  <c:v>0</c:v>
                </c:pt>
                <c:pt idx="106">
                  <c:v>1</c:v>
                </c:pt>
                <c:pt idx="107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311-44E2-80C5-250A8CAD5339}"/>
            </c:ext>
          </c:extLst>
        </c:ser>
        <c:ser>
          <c:idx val="7"/>
          <c:order val="7"/>
          <c:tx>
            <c:strRef>
              <c:f>推移データ!$J$112</c:f>
              <c:strCache>
                <c:ptCount val="1"/>
                <c:pt idx="0">
                  <c:v>相双</c:v>
                </c:pt>
              </c:strCache>
            </c:strRef>
          </c:tx>
          <c:spPr>
            <a:ln w="19050"/>
          </c:spPr>
          <c:marker>
            <c:symbol val="plus"/>
            <c:size val="3"/>
          </c:marker>
          <c:cat>
            <c:multiLvlStrRef>
              <c:f>推移データ!$A$221:$B$328</c:f>
              <c:multiLvlStrCache>
                <c:ptCount val="108"/>
                <c:lvl>
                  <c:pt idx="0">
                    <c:v>4月</c:v>
                  </c:pt>
                  <c:pt idx="1">
                    <c:v>5月</c:v>
                  </c:pt>
                  <c:pt idx="2">
                    <c:v>6月</c:v>
                  </c:pt>
                  <c:pt idx="3">
                    <c:v>7月</c:v>
                  </c:pt>
                  <c:pt idx="4">
                    <c:v>8月</c:v>
                  </c:pt>
                  <c:pt idx="5">
                    <c:v>9月</c:v>
                  </c:pt>
                  <c:pt idx="6">
                    <c:v>10月</c:v>
                  </c:pt>
                  <c:pt idx="7">
                    <c:v>11月</c:v>
                  </c:pt>
                  <c:pt idx="8">
                    <c:v>12月</c:v>
                  </c:pt>
                  <c:pt idx="9">
                    <c:v>1月</c:v>
                  </c:pt>
                  <c:pt idx="10">
                    <c:v>2月</c:v>
                  </c:pt>
                  <c:pt idx="11">
                    <c:v>3月</c:v>
                  </c:pt>
                  <c:pt idx="12">
                    <c:v>4月</c:v>
                  </c:pt>
                  <c:pt idx="13">
                    <c:v>5月</c:v>
                  </c:pt>
                  <c:pt idx="14">
                    <c:v>6月</c:v>
                  </c:pt>
                  <c:pt idx="15">
                    <c:v>7月</c:v>
                  </c:pt>
                  <c:pt idx="16">
                    <c:v>8月</c:v>
                  </c:pt>
                  <c:pt idx="17">
                    <c:v>9月</c:v>
                  </c:pt>
                  <c:pt idx="18">
                    <c:v>10月</c:v>
                  </c:pt>
                  <c:pt idx="19">
                    <c:v>11月</c:v>
                  </c:pt>
                  <c:pt idx="20">
                    <c:v>12月</c:v>
                  </c:pt>
                  <c:pt idx="21">
                    <c:v>1月</c:v>
                  </c:pt>
                  <c:pt idx="22">
                    <c:v>2月</c:v>
                  </c:pt>
                  <c:pt idx="23">
                    <c:v>3月</c:v>
                  </c:pt>
                  <c:pt idx="24">
                    <c:v>4月</c:v>
                  </c:pt>
                  <c:pt idx="25">
                    <c:v>5月</c:v>
                  </c:pt>
                  <c:pt idx="26">
                    <c:v>6月</c:v>
                  </c:pt>
                  <c:pt idx="27">
                    <c:v>7月</c:v>
                  </c:pt>
                  <c:pt idx="28">
                    <c:v>8月</c:v>
                  </c:pt>
                  <c:pt idx="29">
                    <c:v>9月</c:v>
                  </c:pt>
                  <c:pt idx="30">
                    <c:v>10月</c:v>
                  </c:pt>
                  <c:pt idx="31">
                    <c:v>11月</c:v>
                  </c:pt>
                  <c:pt idx="32">
                    <c:v>12月</c:v>
                  </c:pt>
                  <c:pt idx="33">
                    <c:v>1月</c:v>
                  </c:pt>
                  <c:pt idx="34">
                    <c:v>2月</c:v>
                  </c:pt>
                  <c:pt idx="35">
                    <c:v>3月</c:v>
                  </c:pt>
                  <c:pt idx="36">
                    <c:v>4月</c:v>
                  </c:pt>
                  <c:pt idx="37">
                    <c:v>5月</c:v>
                  </c:pt>
                  <c:pt idx="38">
                    <c:v>6月</c:v>
                  </c:pt>
                  <c:pt idx="39">
                    <c:v>7月</c:v>
                  </c:pt>
                  <c:pt idx="40">
                    <c:v>8月</c:v>
                  </c:pt>
                  <c:pt idx="41">
                    <c:v>9月</c:v>
                  </c:pt>
                  <c:pt idx="42">
                    <c:v>10月</c:v>
                  </c:pt>
                  <c:pt idx="43">
                    <c:v>11月</c:v>
                  </c:pt>
                  <c:pt idx="44">
                    <c:v>12月</c:v>
                  </c:pt>
                  <c:pt idx="45">
                    <c:v>1月</c:v>
                  </c:pt>
                  <c:pt idx="46">
                    <c:v>2月</c:v>
                  </c:pt>
                  <c:pt idx="47">
                    <c:v>3月</c:v>
                  </c:pt>
                  <c:pt idx="48">
                    <c:v>4月</c:v>
                  </c:pt>
                  <c:pt idx="49">
                    <c:v>5月</c:v>
                  </c:pt>
                  <c:pt idx="50">
                    <c:v>6月</c:v>
                  </c:pt>
                  <c:pt idx="51">
                    <c:v>7月</c:v>
                  </c:pt>
                  <c:pt idx="52">
                    <c:v>8月</c:v>
                  </c:pt>
                  <c:pt idx="53">
                    <c:v>9月</c:v>
                  </c:pt>
                  <c:pt idx="54">
                    <c:v>10月</c:v>
                  </c:pt>
                  <c:pt idx="55">
                    <c:v>11月</c:v>
                  </c:pt>
                  <c:pt idx="56">
                    <c:v>12月</c:v>
                  </c:pt>
                  <c:pt idx="57">
                    <c:v>1月</c:v>
                  </c:pt>
                  <c:pt idx="58">
                    <c:v>2月</c:v>
                  </c:pt>
                  <c:pt idx="59">
                    <c:v>3月</c:v>
                  </c:pt>
                  <c:pt idx="60">
                    <c:v>4月</c:v>
                  </c:pt>
                  <c:pt idx="61">
                    <c:v>5月</c:v>
                  </c:pt>
                  <c:pt idx="62">
                    <c:v>6月</c:v>
                  </c:pt>
                  <c:pt idx="63">
                    <c:v>7月</c:v>
                  </c:pt>
                  <c:pt idx="64">
                    <c:v>8月</c:v>
                  </c:pt>
                  <c:pt idx="65">
                    <c:v>9月</c:v>
                  </c:pt>
                  <c:pt idx="66">
                    <c:v>10月</c:v>
                  </c:pt>
                  <c:pt idx="67">
                    <c:v>11月</c:v>
                  </c:pt>
                  <c:pt idx="68">
                    <c:v>12月</c:v>
                  </c:pt>
                  <c:pt idx="69">
                    <c:v>1月</c:v>
                  </c:pt>
                  <c:pt idx="70">
                    <c:v>2月</c:v>
                  </c:pt>
                  <c:pt idx="71">
                    <c:v>3月</c:v>
                  </c:pt>
                  <c:pt idx="72">
                    <c:v>4月</c:v>
                  </c:pt>
                  <c:pt idx="73">
                    <c:v>5月</c:v>
                  </c:pt>
                  <c:pt idx="74">
                    <c:v>6月</c:v>
                  </c:pt>
                  <c:pt idx="75">
                    <c:v>7月</c:v>
                  </c:pt>
                  <c:pt idx="76">
                    <c:v>8月</c:v>
                  </c:pt>
                  <c:pt idx="77">
                    <c:v>9月</c:v>
                  </c:pt>
                  <c:pt idx="78">
                    <c:v>10月</c:v>
                  </c:pt>
                  <c:pt idx="79">
                    <c:v>11月</c:v>
                  </c:pt>
                  <c:pt idx="80">
                    <c:v>12月</c:v>
                  </c:pt>
                  <c:pt idx="81">
                    <c:v>1月</c:v>
                  </c:pt>
                  <c:pt idx="82">
                    <c:v>2月</c:v>
                  </c:pt>
                  <c:pt idx="83">
                    <c:v>3月</c:v>
                  </c:pt>
                  <c:pt idx="84">
                    <c:v>4月</c:v>
                  </c:pt>
                  <c:pt idx="85">
                    <c:v>5月</c:v>
                  </c:pt>
                  <c:pt idx="86">
                    <c:v>6月</c:v>
                  </c:pt>
                  <c:pt idx="87">
                    <c:v>7月</c:v>
                  </c:pt>
                  <c:pt idx="88">
                    <c:v>8月</c:v>
                  </c:pt>
                  <c:pt idx="89">
                    <c:v>9月</c:v>
                  </c:pt>
                  <c:pt idx="90">
                    <c:v>10月</c:v>
                  </c:pt>
                  <c:pt idx="91">
                    <c:v>11月</c:v>
                  </c:pt>
                  <c:pt idx="92">
                    <c:v>12月</c:v>
                  </c:pt>
                  <c:pt idx="93">
                    <c:v>1月</c:v>
                  </c:pt>
                  <c:pt idx="94">
                    <c:v>2月</c:v>
                  </c:pt>
                  <c:pt idx="95">
                    <c:v>3月</c:v>
                  </c:pt>
                  <c:pt idx="96">
                    <c:v>4月</c:v>
                  </c:pt>
                  <c:pt idx="97">
                    <c:v>5月</c:v>
                  </c:pt>
                  <c:pt idx="98">
                    <c:v>6月</c:v>
                  </c:pt>
                  <c:pt idx="99">
                    <c:v>7月</c:v>
                  </c:pt>
                  <c:pt idx="100">
                    <c:v>8月</c:v>
                  </c:pt>
                  <c:pt idx="101">
                    <c:v>9月</c:v>
                  </c:pt>
                  <c:pt idx="102">
                    <c:v>10月</c:v>
                  </c:pt>
                  <c:pt idx="103">
                    <c:v>11月</c:v>
                  </c:pt>
                  <c:pt idx="104">
                    <c:v>12月</c:v>
                  </c:pt>
                  <c:pt idx="105">
                    <c:v>1月</c:v>
                  </c:pt>
                  <c:pt idx="106">
                    <c:v>2月</c:v>
                  </c:pt>
                  <c:pt idx="107">
                    <c:v>3月</c:v>
                  </c:pt>
                </c:lvl>
                <c:lvl>
                  <c:pt idx="0">
                    <c:v>H29年度</c:v>
                  </c:pt>
                  <c:pt idx="12">
                    <c:v>H30年度</c:v>
                  </c:pt>
                  <c:pt idx="24">
                    <c:v>Ｒ元年度
（H31年度）</c:v>
                  </c:pt>
                  <c:pt idx="36">
                    <c:v>Ｒ２年度</c:v>
                  </c:pt>
                  <c:pt idx="48">
                    <c:v>Ｒ３年度</c:v>
                  </c:pt>
                  <c:pt idx="60">
                    <c:v>Ｒ４年度</c:v>
                  </c:pt>
                  <c:pt idx="72">
                    <c:v>Ｒ５年度</c:v>
                  </c:pt>
                  <c:pt idx="84">
                    <c:v>Ｒ６年度</c:v>
                  </c:pt>
                  <c:pt idx="96">
                    <c:v>Ｒ７年度</c:v>
                  </c:pt>
                </c:lvl>
              </c:multiLvlStrCache>
            </c:multiLvlStrRef>
          </c:cat>
          <c:val>
            <c:numRef>
              <c:f>推移データ!$J$221:$J$328</c:f>
              <c:numCache>
                <c:formatCode>#,##0_);\(#,##0\)</c:formatCode>
                <c:ptCount val="108"/>
                <c:pt idx="0">
                  <c:v>209</c:v>
                </c:pt>
                <c:pt idx="1">
                  <c:v>175</c:v>
                </c:pt>
                <c:pt idx="2" formatCode="General">
                  <c:v>140</c:v>
                </c:pt>
                <c:pt idx="3" formatCode="General">
                  <c:v>192</c:v>
                </c:pt>
                <c:pt idx="4">
                  <c:v>189</c:v>
                </c:pt>
                <c:pt idx="5">
                  <c:v>200</c:v>
                </c:pt>
                <c:pt idx="6">
                  <c:v>296</c:v>
                </c:pt>
                <c:pt idx="7">
                  <c:v>166</c:v>
                </c:pt>
                <c:pt idx="8">
                  <c:v>268</c:v>
                </c:pt>
                <c:pt idx="9" formatCode="General">
                  <c:v>282</c:v>
                </c:pt>
                <c:pt idx="10">
                  <c:v>249</c:v>
                </c:pt>
                <c:pt idx="11">
                  <c:v>70</c:v>
                </c:pt>
                <c:pt idx="12">
                  <c:v>146</c:v>
                </c:pt>
                <c:pt idx="13">
                  <c:v>80</c:v>
                </c:pt>
                <c:pt idx="14">
                  <c:v>188</c:v>
                </c:pt>
                <c:pt idx="15">
                  <c:v>227</c:v>
                </c:pt>
                <c:pt idx="16">
                  <c:v>114</c:v>
                </c:pt>
                <c:pt idx="17">
                  <c:v>205</c:v>
                </c:pt>
                <c:pt idx="18">
                  <c:v>91</c:v>
                </c:pt>
                <c:pt idx="19">
                  <c:v>111</c:v>
                </c:pt>
                <c:pt idx="20">
                  <c:v>206</c:v>
                </c:pt>
                <c:pt idx="21">
                  <c:v>76</c:v>
                </c:pt>
                <c:pt idx="22">
                  <c:v>118</c:v>
                </c:pt>
                <c:pt idx="23">
                  <c:v>97</c:v>
                </c:pt>
                <c:pt idx="24">
                  <c:v>104</c:v>
                </c:pt>
                <c:pt idx="25">
                  <c:v>113</c:v>
                </c:pt>
                <c:pt idx="26">
                  <c:v>195</c:v>
                </c:pt>
                <c:pt idx="27">
                  <c:v>114</c:v>
                </c:pt>
                <c:pt idx="28">
                  <c:v>104</c:v>
                </c:pt>
                <c:pt idx="29">
                  <c:v>96</c:v>
                </c:pt>
                <c:pt idx="30">
                  <c:v>116</c:v>
                </c:pt>
                <c:pt idx="31">
                  <c:v>189</c:v>
                </c:pt>
                <c:pt idx="32">
                  <c:v>151</c:v>
                </c:pt>
                <c:pt idx="33">
                  <c:v>105</c:v>
                </c:pt>
                <c:pt idx="34">
                  <c:v>144</c:v>
                </c:pt>
                <c:pt idx="35">
                  <c:v>138</c:v>
                </c:pt>
                <c:pt idx="36">
                  <c:v>91</c:v>
                </c:pt>
                <c:pt idx="37">
                  <c:v>40</c:v>
                </c:pt>
                <c:pt idx="38">
                  <c:v>75</c:v>
                </c:pt>
                <c:pt idx="39">
                  <c:v>154</c:v>
                </c:pt>
                <c:pt idx="40">
                  <c:v>123</c:v>
                </c:pt>
                <c:pt idx="41">
                  <c:v>99</c:v>
                </c:pt>
                <c:pt idx="42">
                  <c:v>108</c:v>
                </c:pt>
                <c:pt idx="43">
                  <c:v>95</c:v>
                </c:pt>
                <c:pt idx="44">
                  <c:v>91</c:v>
                </c:pt>
                <c:pt idx="45">
                  <c:v>57</c:v>
                </c:pt>
                <c:pt idx="46">
                  <c:v>61</c:v>
                </c:pt>
                <c:pt idx="47">
                  <c:v>36</c:v>
                </c:pt>
                <c:pt idx="48">
                  <c:v>111</c:v>
                </c:pt>
                <c:pt idx="49">
                  <c:v>57</c:v>
                </c:pt>
                <c:pt idx="50">
                  <c:v>50</c:v>
                </c:pt>
                <c:pt idx="51">
                  <c:v>64</c:v>
                </c:pt>
                <c:pt idx="52" formatCode="General">
                  <c:v>52</c:v>
                </c:pt>
                <c:pt idx="53" formatCode="General">
                  <c:v>94</c:v>
                </c:pt>
                <c:pt idx="54" formatCode="General">
                  <c:v>76</c:v>
                </c:pt>
                <c:pt idx="55" formatCode="General">
                  <c:v>61</c:v>
                </c:pt>
                <c:pt idx="56" formatCode="General">
                  <c:v>59</c:v>
                </c:pt>
                <c:pt idx="57" formatCode="General">
                  <c:v>75</c:v>
                </c:pt>
                <c:pt idx="58" formatCode="General">
                  <c:v>51</c:v>
                </c:pt>
                <c:pt idx="59" formatCode="General">
                  <c:v>63</c:v>
                </c:pt>
                <c:pt idx="60">
                  <c:v>35</c:v>
                </c:pt>
                <c:pt idx="61">
                  <c:v>29</c:v>
                </c:pt>
                <c:pt idx="62">
                  <c:v>55</c:v>
                </c:pt>
                <c:pt idx="63">
                  <c:v>36</c:v>
                </c:pt>
                <c:pt idx="64">
                  <c:v>32</c:v>
                </c:pt>
                <c:pt idx="65">
                  <c:v>56</c:v>
                </c:pt>
                <c:pt idx="66">
                  <c:v>57</c:v>
                </c:pt>
                <c:pt idx="67">
                  <c:v>83</c:v>
                </c:pt>
                <c:pt idx="68">
                  <c:v>55</c:v>
                </c:pt>
                <c:pt idx="69">
                  <c:v>37</c:v>
                </c:pt>
                <c:pt idx="70" formatCode="General">
                  <c:v>52</c:v>
                </c:pt>
                <c:pt idx="71">
                  <c:v>32</c:v>
                </c:pt>
                <c:pt idx="72">
                  <c:v>64</c:v>
                </c:pt>
                <c:pt idx="73">
                  <c:v>44</c:v>
                </c:pt>
                <c:pt idx="74">
                  <c:v>54</c:v>
                </c:pt>
                <c:pt idx="75">
                  <c:v>87</c:v>
                </c:pt>
                <c:pt idx="76">
                  <c:v>78</c:v>
                </c:pt>
                <c:pt idx="77">
                  <c:v>91</c:v>
                </c:pt>
                <c:pt idx="78">
                  <c:v>67</c:v>
                </c:pt>
                <c:pt idx="79">
                  <c:v>74</c:v>
                </c:pt>
                <c:pt idx="80">
                  <c:v>30</c:v>
                </c:pt>
                <c:pt idx="81">
                  <c:v>29</c:v>
                </c:pt>
                <c:pt idx="82">
                  <c:v>59</c:v>
                </c:pt>
                <c:pt idx="83">
                  <c:v>48</c:v>
                </c:pt>
                <c:pt idx="84">
                  <c:v>51</c:v>
                </c:pt>
                <c:pt idx="85">
                  <c:v>89</c:v>
                </c:pt>
                <c:pt idx="86">
                  <c:v>101</c:v>
                </c:pt>
                <c:pt idx="87">
                  <c:v>139</c:v>
                </c:pt>
                <c:pt idx="88" formatCode="General">
                  <c:v>46</c:v>
                </c:pt>
                <c:pt idx="89" formatCode="General">
                  <c:v>158</c:v>
                </c:pt>
                <c:pt idx="90" formatCode="General">
                  <c:v>29</c:v>
                </c:pt>
                <c:pt idx="91">
                  <c:v>76</c:v>
                </c:pt>
                <c:pt idx="92">
                  <c:v>48</c:v>
                </c:pt>
                <c:pt idx="93">
                  <c:v>43</c:v>
                </c:pt>
                <c:pt idx="94">
                  <c:v>51</c:v>
                </c:pt>
                <c:pt idx="95">
                  <c:v>147</c:v>
                </c:pt>
                <c:pt idx="96">
                  <c:v>40</c:v>
                </c:pt>
                <c:pt idx="97">
                  <c:v>26</c:v>
                </c:pt>
                <c:pt idx="98">
                  <c:v>76</c:v>
                </c:pt>
                <c:pt idx="99">
                  <c:v>82</c:v>
                </c:pt>
                <c:pt idx="100">
                  <c:v>78</c:v>
                </c:pt>
                <c:pt idx="101">
                  <c:v>54</c:v>
                </c:pt>
                <c:pt idx="102">
                  <c:v>86</c:v>
                </c:pt>
                <c:pt idx="103">
                  <c:v>41</c:v>
                </c:pt>
                <c:pt idx="104">
                  <c:v>40</c:v>
                </c:pt>
                <c:pt idx="105">
                  <c:v>57</c:v>
                </c:pt>
                <c:pt idx="106">
                  <c:v>26</c:v>
                </c:pt>
                <c:pt idx="107">
                  <c:v>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311-44E2-80C5-250A8CAD5339}"/>
            </c:ext>
          </c:extLst>
        </c:ser>
        <c:ser>
          <c:idx val="8"/>
          <c:order val="8"/>
          <c:tx>
            <c:strRef>
              <c:f>推移データ!$K$112</c:f>
              <c:strCache>
                <c:ptCount val="1"/>
                <c:pt idx="0">
                  <c:v>いわき</c:v>
                </c:pt>
              </c:strCache>
            </c:strRef>
          </c:tx>
          <c:spPr>
            <a:ln w="19050"/>
          </c:spPr>
          <c:marker>
            <c:symbol val="dash"/>
            <c:size val="3"/>
          </c:marker>
          <c:cat>
            <c:multiLvlStrRef>
              <c:f>推移データ!$A$221:$B$328</c:f>
              <c:multiLvlStrCache>
                <c:ptCount val="108"/>
                <c:lvl>
                  <c:pt idx="0">
                    <c:v>4月</c:v>
                  </c:pt>
                  <c:pt idx="1">
                    <c:v>5月</c:v>
                  </c:pt>
                  <c:pt idx="2">
                    <c:v>6月</c:v>
                  </c:pt>
                  <c:pt idx="3">
                    <c:v>7月</c:v>
                  </c:pt>
                  <c:pt idx="4">
                    <c:v>8月</c:v>
                  </c:pt>
                  <c:pt idx="5">
                    <c:v>9月</c:v>
                  </c:pt>
                  <c:pt idx="6">
                    <c:v>10月</c:v>
                  </c:pt>
                  <c:pt idx="7">
                    <c:v>11月</c:v>
                  </c:pt>
                  <c:pt idx="8">
                    <c:v>12月</c:v>
                  </c:pt>
                  <c:pt idx="9">
                    <c:v>1月</c:v>
                  </c:pt>
                  <c:pt idx="10">
                    <c:v>2月</c:v>
                  </c:pt>
                  <c:pt idx="11">
                    <c:v>3月</c:v>
                  </c:pt>
                  <c:pt idx="12">
                    <c:v>4月</c:v>
                  </c:pt>
                  <c:pt idx="13">
                    <c:v>5月</c:v>
                  </c:pt>
                  <c:pt idx="14">
                    <c:v>6月</c:v>
                  </c:pt>
                  <c:pt idx="15">
                    <c:v>7月</c:v>
                  </c:pt>
                  <c:pt idx="16">
                    <c:v>8月</c:v>
                  </c:pt>
                  <c:pt idx="17">
                    <c:v>9月</c:v>
                  </c:pt>
                  <c:pt idx="18">
                    <c:v>10月</c:v>
                  </c:pt>
                  <c:pt idx="19">
                    <c:v>11月</c:v>
                  </c:pt>
                  <c:pt idx="20">
                    <c:v>12月</c:v>
                  </c:pt>
                  <c:pt idx="21">
                    <c:v>1月</c:v>
                  </c:pt>
                  <c:pt idx="22">
                    <c:v>2月</c:v>
                  </c:pt>
                  <c:pt idx="23">
                    <c:v>3月</c:v>
                  </c:pt>
                  <c:pt idx="24">
                    <c:v>4月</c:v>
                  </c:pt>
                  <c:pt idx="25">
                    <c:v>5月</c:v>
                  </c:pt>
                  <c:pt idx="26">
                    <c:v>6月</c:v>
                  </c:pt>
                  <c:pt idx="27">
                    <c:v>7月</c:v>
                  </c:pt>
                  <c:pt idx="28">
                    <c:v>8月</c:v>
                  </c:pt>
                  <c:pt idx="29">
                    <c:v>9月</c:v>
                  </c:pt>
                  <c:pt idx="30">
                    <c:v>10月</c:v>
                  </c:pt>
                  <c:pt idx="31">
                    <c:v>11月</c:v>
                  </c:pt>
                  <c:pt idx="32">
                    <c:v>12月</c:v>
                  </c:pt>
                  <c:pt idx="33">
                    <c:v>1月</c:v>
                  </c:pt>
                  <c:pt idx="34">
                    <c:v>2月</c:v>
                  </c:pt>
                  <c:pt idx="35">
                    <c:v>3月</c:v>
                  </c:pt>
                  <c:pt idx="36">
                    <c:v>4月</c:v>
                  </c:pt>
                  <c:pt idx="37">
                    <c:v>5月</c:v>
                  </c:pt>
                  <c:pt idx="38">
                    <c:v>6月</c:v>
                  </c:pt>
                  <c:pt idx="39">
                    <c:v>7月</c:v>
                  </c:pt>
                  <c:pt idx="40">
                    <c:v>8月</c:v>
                  </c:pt>
                  <c:pt idx="41">
                    <c:v>9月</c:v>
                  </c:pt>
                  <c:pt idx="42">
                    <c:v>10月</c:v>
                  </c:pt>
                  <c:pt idx="43">
                    <c:v>11月</c:v>
                  </c:pt>
                  <c:pt idx="44">
                    <c:v>12月</c:v>
                  </c:pt>
                  <c:pt idx="45">
                    <c:v>1月</c:v>
                  </c:pt>
                  <c:pt idx="46">
                    <c:v>2月</c:v>
                  </c:pt>
                  <c:pt idx="47">
                    <c:v>3月</c:v>
                  </c:pt>
                  <c:pt idx="48">
                    <c:v>4月</c:v>
                  </c:pt>
                  <c:pt idx="49">
                    <c:v>5月</c:v>
                  </c:pt>
                  <c:pt idx="50">
                    <c:v>6月</c:v>
                  </c:pt>
                  <c:pt idx="51">
                    <c:v>7月</c:v>
                  </c:pt>
                  <c:pt idx="52">
                    <c:v>8月</c:v>
                  </c:pt>
                  <c:pt idx="53">
                    <c:v>9月</c:v>
                  </c:pt>
                  <c:pt idx="54">
                    <c:v>10月</c:v>
                  </c:pt>
                  <c:pt idx="55">
                    <c:v>11月</c:v>
                  </c:pt>
                  <c:pt idx="56">
                    <c:v>12月</c:v>
                  </c:pt>
                  <c:pt idx="57">
                    <c:v>1月</c:v>
                  </c:pt>
                  <c:pt idx="58">
                    <c:v>2月</c:v>
                  </c:pt>
                  <c:pt idx="59">
                    <c:v>3月</c:v>
                  </c:pt>
                  <c:pt idx="60">
                    <c:v>4月</c:v>
                  </c:pt>
                  <c:pt idx="61">
                    <c:v>5月</c:v>
                  </c:pt>
                  <c:pt idx="62">
                    <c:v>6月</c:v>
                  </c:pt>
                  <c:pt idx="63">
                    <c:v>7月</c:v>
                  </c:pt>
                  <c:pt idx="64">
                    <c:v>8月</c:v>
                  </c:pt>
                  <c:pt idx="65">
                    <c:v>9月</c:v>
                  </c:pt>
                  <c:pt idx="66">
                    <c:v>10月</c:v>
                  </c:pt>
                  <c:pt idx="67">
                    <c:v>11月</c:v>
                  </c:pt>
                  <c:pt idx="68">
                    <c:v>12月</c:v>
                  </c:pt>
                  <c:pt idx="69">
                    <c:v>1月</c:v>
                  </c:pt>
                  <c:pt idx="70">
                    <c:v>2月</c:v>
                  </c:pt>
                  <c:pt idx="71">
                    <c:v>3月</c:v>
                  </c:pt>
                  <c:pt idx="72">
                    <c:v>4月</c:v>
                  </c:pt>
                  <c:pt idx="73">
                    <c:v>5月</c:v>
                  </c:pt>
                  <c:pt idx="74">
                    <c:v>6月</c:v>
                  </c:pt>
                  <c:pt idx="75">
                    <c:v>7月</c:v>
                  </c:pt>
                  <c:pt idx="76">
                    <c:v>8月</c:v>
                  </c:pt>
                  <c:pt idx="77">
                    <c:v>9月</c:v>
                  </c:pt>
                  <c:pt idx="78">
                    <c:v>10月</c:v>
                  </c:pt>
                  <c:pt idx="79">
                    <c:v>11月</c:v>
                  </c:pt>
                  <c:pt idx="80">
                    <c:v>12月</c:v>
                  </c:pt>
                  <c:pt idx="81">
                    <c:v>1月</c:v>
                  </c:pt>
                  <c:pt idx="82">
                    <c:v>2月</c:v>
                  </c:pt>
                  <c:pt idx="83">
                    <c:v>3月</c:v>
                  </c:pt>
                  <c:pt idx="84">
                    <c:v>4月</c:v>
                  </c:pt>
                  <c:pt idx="85">
                    <c:v>5月</c:v>
                  </c:pt>
                  <c:pt idx="86">
                    <c:v>6月</c:v>
                  </c:pt>
                  <c:pt idx="87">
                    <c:v>7月</c:v>
                  </c:pt>
                  <c:pt idx="88">
                    <c:v>8月</c:v>
                  </c:pt>
                  <c:pt idx="89">
                    <c:v>9月</c:v>
                  </c:pt>
                  <c:pt idx="90">
                    <c:v>10月</c:v>
                  </c:pt>
                  <c:pt idx="91">
                    <c:v>11月</c:v>
                  </c:pt>
                  <c:pt idx="92">
                    <c:v>12月</c:v>
                  </c:pt>
                  <c:pt idx="93">
                    <c:v>1月</c:v>
                  </c:pt>
                  <c:pt idx="94">
                    <c:v>2月</c:v>
                  </c:pt>
                  <c:pt idx="95">
                    <c:v>3月</c:v>
                  </c:pt>
                  <c:pt idx="96">
                    <c:v>4月</c:v>
                  </c:pt>
                  <c:pt idx="97">
                    <c:v>5月</c:v>
                  </c:pt>
                  <c:pt idx="98">
                    <c:v>6月</c:v>
                  </c:pt>
                  <c:pt idx="99">
                    <c:v>7月</c:v>
                  </c:pt>
                  <c:pt idx="100">
                    <c:v>8月</c:v>
                  </c:pt>
                  <c:pt idx="101">
                    <c:v>9月</c:v>
                  </c:pt>
                  <c:pt idx="102">
                    <c:v>10月</c:v>
                  </c:pt>
                  <c:pt idx="103">
                    <c:v>11月</c:v>
                  </c:pt>
                  <c:pt idx="104">
                    <c:v>12月</c:v>
                  </c:pt>
                  <c:pt idx="105">
                    <c:v>1月</c:v>
                  </c:pt>
                  <c:pt idx="106">
                    <c:v>2月</c:v>
                  </c:pt>
                  <c:pt idx="107">
                    <c:v>3月</c:v>
                  </c:pt>
                </c:lvl>
                <c:lvl>
                  <c:pt idx="0">
                    <c:v>H29年度</c:v>
                  </c:pt>
                  <c:pt idx="12">
                    <c:v>H30年度</c:v>
                  </c:pt>
                  <c:pt idx="24">
                    <c:v>Ｒ元年度
（H31年度）</c:v>
                  </c:pt>
                  <c:pt idx="36">
                    <c:v>Ｒ２年度</c:v>
                  </c:pt>
                  <c:pt idx="48">
                    <c:v>Ｒ３年度</c:v>
                  </c:pt>
                  <c:pt idx="60">
                    <c:v>Ｒ４年度</c:v>
                  </c:pt>
                  <c:pt idx="72">
                    <c:v>Ｒ５年度</c:v>
                  </c:pt>
                  <c:pt idx="84">
                    <c:v>Ｒ６年度</c:v>
                  </c:pt>
                  <c:pt idx="96">
                    <c:v>Ｒ７年度</c:v>
                  </c:pt>
                </c:lvl>
              </c:multiLvlStrCache>
            </c:multiLvlStrRef>
          </c:cat>
          <c:val>
            <c:numRef>
              <c:f>推移データ!$K$221:$K$328</c:f>
              <c:numCache>
                <c:formatCode>#,##0_);\(#,##0\)</c:formatCode>
                <c:ptCount val="108"/>
                <c:pt idx="0">
                  <c:v>451</c:v>
                </c:pt>
                <c:pt idx="1">
                  <c:v>234</c:v>
                </c:pt>
                <c:pt idx="2" formatCode="General">
                  <c:v>204</c:v>
                </c:pt>
                <c:pt idx="3">
                  <c:v>271</c:v>
                </c:pt>
                <c:pt idx="4">
                  <c:v>298</c:v>
                </c:pt>
                <c:pt idx="5">
                  <c:v>323</c:v>
                </c:pt>
                <c:pt idx="6">
                  <c:v>354</c:v>
                </c:pt>
                <c:pt idx="7">
                  <c:v>318</c:v>
                </c:pt>
                <c:pt idx="8">
                  <c:v>188</c:v>
                </c:pt>
                <c:pt idx="9" formatCode="General">
                  <c:v>227</c:v>
                </c:pt>
                <c:pt idx="10">
                  <c:v>155</c:v>
                </c:pt>
                <c:pt idx="11">
                  <c:v>133</c:v>
                </c:pt>
                <c:pt idx="12">
                  <c:v>335</c:v>
                </c:pt>
                <c:pt idx="13">
                  <c:v>192</c:v>
                </c:pt>
                <c:pt idx="14">
                  <c:v>163</c:v>
                </c:pt>
                <c:pt idx="15">
                  <c:v>283</c:v>
                </c:pt>
                <c:pt idx="16">
                  <c:v>233</c:v>
                </c:pt>
                <c:pt idx="17">
                  <c:v>90</c:v>
                </c:pt>
                <c:pt idx="18">
                  <c:v>213</c:v>
                </c:pt>
                <c:pt idx="19">
                  <c:v>146</c:v>
                </c:pt>
                <c:pt idx="20">
                  <c:v>247</c:v>
                </c:pt>
                <c:pt idx="21">
                  <c:v>115</c:v>
                </c:pt>
                <c:pt idx="22">
                  <c:v>147</c:v>
                </c:pt>
                <c:pt idx="23">
                  <c:v>112</c:v>
                </c:pt>
                <c:pt idx="24">
                  <c:v>145</c:v>
                </c:pt>
                <c:pt idx="25">
                  <c:v>89</c:v>
                </c:pt>
                <c:pt idx="26">
                  <c:v>316</c:v>
                </c:pt>
                <c:pt idx="27">
                  <c:v>215</c:v>
                </c:pt>
                <c:pt idx="28">
                  <c:v>79</c:v>
                </c:pt>
                <c:pt idx="29">
                  <c:v>211</c:v>
                </c:pt>
                <c:pt idx="30">
                  <c:v>143</c:v>
                </c:pt>
                <c:pt idx="31">
                  <c:v>13</c:v>
                </c:pt>
                <c:pt idx="32">
                  <c:v>61</c:v>
                </c:pt>
                <c:pt idx="33">
                  <c:v>178</c:v>
                </c:pt>
                <c:pt idx="34">
                  <c:v>368</c:v>
                </c:pt>
                <c:pt idx="35">
                  <c:v>138</c:v>
                </c:pt>
                <c:pt idx="36">
                  <c:v>165</c:v>
                </c:pt>
                <c:pt idx="37">
                  <c:v>66</c:v>
                </c:pt>
                <c:pt idx="38">
                  <c:v>196</c:v>
                </c:pt>
                <c:pt idx="39">
                  <c:v>152</c:v>
                </c:pt>
                <c:pt idx="40">
                  <c:v>148</c:v>
                </c:pt>
                <c:pt idx="41">
                  <c:v>127</c:v>
                </c:pt>
                <c:pt idx="42">
                  <c:v>174</c:v>
                </c:pt>
                <c:pt idx="43">
                  <c:v>154</c:v>
                </c:pt>
                <c:pt idx="44">
                  <c:v>135</c:v>
                </c:pt>
                <c:pt idx="45">
                  <c:v>83</c:v>
                </c:pt>
                <c:pt idx="46">
                  <c:v>220</c:v>
                </c:pt>
                <c:pt idx="47">
                  <c:v>131</c:v>
                </c:pt>
                <c:pt idx="48">
                  <c:v>175</c:v>
                </c:pt>
                <c:pt idx="49">
                  <c:v>165</c:v>
                </c:pt>
                <c:pt idx="50">
                  <c:v>177</c:v>
                </c:pt>
                <c:pt idx="51">
                  <c:v>147</c:v>
                </c:pt>
                <c:pt idx="52" formatCode="General">
                  <c:v>154</c:v>
                </c:pt>
                <c:pt idx="53" formatCode="General">
                  <c:v>140</c:v>
                </c:pt>
                <c:pt idx="54" formatCode="General">
                  <c:v>186</c:v>
                </c:pt>
                <c:pt idx="55" formatCode="General">
                  <c:v>119</c:v>
                </c:pt>
                <c:pt idx="56" formatCode="General">
                  <c:v>214</c:v>
                </c:pt>
                <c:pt idx="57" formatCode="General">
                  <c:v>323</c:v>
                </c:pt>
                <c:pt idx="58" formatCode="General">
                  <c:v>125</c:v>
                </c:pt>
                <c:pt idx="59" formatCode="General">
                  <c:v>134</c:v>
                </c:pt>
                <c:pt idx="60">
                  <c:v>224</c:v>
                </c:pt>
                <c:pt idx="61">
                  <c:v>68</c:v>
                </c:pt>
                <c:pt idx="62">
                  <c:v>143</c:v>
                </c:pt>
                <c:pt idx="63">
                  <c:v>188</c:v>
                </c:pt>
                <c:pt idx="64">
                  <c:v>100</c:v>
                </c:pt>
                <c:pt idx="65">
                  <c:v>178</c:v>
                </c:pt>
                <c:pt idx="66">
                  <c:v>147</c:v>
                </c:pt>
                <c:pt idx="67">
                  <c:v>120</c:v>
                </c:pt>
                <c:pt idx="68">
                  <c:v>223</c:v>
                </c:pt>
                <c:pt idx="69">
                  <c:v>89</c:v>
                </c:pt>
                <c:pt idx="70" formatCode="General">
                  <c:v>98</c:v>
                </c:pt>
                <c:pt idx="71">
                  <c:v>155</c:v>
                </c:pt>
                <c:pt idx="72">
                  <c:v>87</c:v>
                </c:pt>
                <c:pt idx="73">
                  <c:v>66</c:v>
                </c:pt>
                <c:pt idx="74">
                  <c:v>143</c:v>
                </c:pt>
                <c:pt idx="75">
                  <c:v>123</c:v>
                </c:pt>
                <c:pt idx="76">
                  <c:v>119</c:v>
                </c:pt>
                <c:pt idx="77">
                  <c:v>212</c:v>
                </c:pt>
                <c:pt idx="78">
                  <c:v>110</c:v>
                </c:pt>
                <c:pt idx="79">
                  <c:v>150</c:v>
                </c:pt>
                <c:pt idx="80">
                  <c:v>115</c:v>
                </c:pt>
                <c:pt idx="81">
                  <c:v>92</c:v>
                </c:pt>
                <c:pt idx="82">
                  <c:v>84</c:v>
                </c:pt>
                <c:pt idx="83">
                  <c:v>95</c:v>
                </c:pt>
                <c:pt idx="84">
                  <c:v>174</c:v>
                </c:pt>
                <c:pt idx="85" formatCode="General">
                  <c:v>126</c:v>
                </c:pt>
                <c:pt idx="86">
                  <c:v>139</c:v>
                </c:pt>
                <c:pt idx="87">
                  <c:v>81</c:v>
                </c:pt>
                <c:pt idx="88" formatCode="General">
                  <c:v>119</c:v>
                </c:pt>
                <c:pt idx="89" formatCode="General">
                  <c:v>124</c:v>
                </c:pt>
                <c:pt idx="90" formatCode="General">
                  <c:v>47</c:v>
                </c:pt>
                <c:pt idx="91">
                  <c:v>87</c:v>
                </c:pt>
                <c:pt idx="92">
                  <c:v>82</c:v>
                </c:pt>
                <c:pt idx="93">
                  <c:v>76</c:v>
                </c:pt>
                <c:pt idx="94">
                  <c:v>110</c:v>
                </c:pt>
                <c:pt idx="95">
                  <c:v>160</c:v>
                </c:pt>
                <c:pt idx="96">
                  <c:v>84</c:v>
                </c:pt>
                <c:pt idx="97">
                  <c:v>40</c:v>
                </c:pt>
                <c:pt idx="98">
                  <c:v>87</c:v>
                </c:pt>
                <c:pt idx="99">
                  <c:v>37</c:v>
                </c:pt>
                <c:pt idx="100">
                  <c:v>48</c:v>
                </c:pt>
                <c:pt idx="101">
                  <c:v>80</c:v>
                </c:pt>
                <c:pt idx="102">
                  <c:v>151</c:v>
                </c:pt>
                <c:pt idx="103">
                  <c:v>136</c:v>
                </c:pt>
                <c:pt idx="104">
                  <c:v>56</c:v>
                </c:pt>
                <c:pt idx="105">
                  <c:v>40</c:v>
                </c:pt>
                <c:pt idx="106">
                  <c:v>74</c:v>
                </c:pt>
                <c:pt idx="107">
                  <c:v>108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311-44E2-80C5-250A8CAD53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922240"/>
        <c:axId val="118850112"/>
      </c:lineChart>
      <c:catAx>
        <c:axId val="118922240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nextTo"/>
        <c:crossAx val="118850112"/>
        <c:crosses val="autoZero"/>
        <c:auto val="1"/>
        <c:lblAlgn val="ctr"/>
        <c:lblOffset val="100"/>
        <c:noMultiLvlLbl val="0"/>
      </c:catAx>
      <c:valAx>
        <c:axId val="118850112"/>
        <c:scaling>
          <c:orientation val="minMax"/>
        </c:scaling>
        <c:delete val="0"/>
        <c:axPos val="l"/>
        <c:majorGridlines/>
        <c:numFmt formatCode="#,##0" sourceLinked="1"/>
        <c:majorTickMark val="in"/>
        <c:minorTickMark val="none"/>
        <c:tickLblPos val="nextTo"/>
        <c:crossAx val="118922240"/>
        <c:crosses val="autoZero"/>
        <c:crossBetween val="midCat"/>
      </c:valAx>
      <c:spPr>
        <a:ln>
          <a:solidFill>
            <a:schemeClr val="bg1">
              <a:lumMod val="50000"/>
            </a:schemeClr>
          </a:solidFill>
        </a:ln>
      </c:spPr>
    </c:plotArea>
    <c:legend>
      <c:legendPos val="r"/>
      <c:layout>
        <c:manualLayout>
          <c:xMode val="edge"/>
          <c:yMode val="edge"/>
          <c:x val="0.59916505381586038"/>
          <c:y val="0.17008403514778045"/>
          <c:w val="0.27359976272347997"/>
          <c:h val="0.1807921737055595"/>
        </c:manualLayout>
      </c:layout>
      <c:overlay val="0"/>
      <c:spPr>
        <a:solidFill>
          <a:schemeClr val="bg1"/>
        </a:solidFill>
        <a:ln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spPr>
    <a:noFill/>
    <a:ln>
      <a:noFill/>
    </a:ln>
  </c:spPr>
  <c:printSettings>
    <c:headerFooter/>
    <c:pageMargins b="0.74803149606299213" l="0.70866141732283472" r="0.70866141732283472" t="0.74803149606299213" header="0.31496062992125984" footer="0.31496062992125984"/>
    <c:pageSetup paperSize="9" orientation="portrait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ja-JP" sz="1800" b="1" i="0" baseline="0">
                <a:effectLst/>
              </a:rPr>
              <a:t>福島県新設住宅着工戸数（</a:t>
            </a:r>
            <a:r>
              <a:rPr lang="ja-JP" altLang="en-US" sz="1800" b="1" i="0" baseline="0">
                <a:effectLst/>
              </a:rPr>
              <a:t>利用関係別</a:t>
            </a:r>
            <a:r>
              <a:rPr lang="ja-JP" altLang="ja-JP" sz="1800" b="1" i="0" baseline="0">
                <a:effectLst/>
              </a:rPr>
              <a:t>）</a:t>
            </a:r>
            <a:endParaRPr lang="ja-JP" altLang="ja-JP">
              <a:effectLst/>
            </a:endParaRPr>
          </a:p>
          <a:p>
            <a:pPr>
              <a:defRPr/>
            </a:pPr>
            <a:r>
              <a:rPr lang="ja-JP" altLang="ja-JP" sz="1200" b="1" i="0" baseline="0">
                <a:effectLst/>
              </a:rPr>
              <a:t>（平成</a:t>
            </a:r>
            <a:r>
              <a:rPr lang="ja-JP" altLang="en-US" sz="1200" b="1" i="0" baseline="0">
                <a:effectLst/>
              </a:rPr>
              <a:t>２９</a:t>
            </a:r>
            <a:r>
              <a:rPr lang="ja-JP" altLang="ja-JP" sz="1200" b="1" i="0" baseline="0">
                <a:effectLst/>
              </a:rPr>
              <a:t>年度～</a:t>
            </a:r>
            <a:r>
              <a:rPr lang="ja-JP" altLang="en-US" sz="1200" b="1" i="0" baseline="0">
                <a:effectLst/>
              </a:rPr>
              <a:t>令和７年度</a:t>
            </a:r>
            <a:r>
              <a:rPr lang="ja-JP" altLang="ja-JP" sz="1200" b="1" i="0" baseline="0">
                <a:effectLst/>
              </a:rPr>
              <a:t>）</a:t>
            </a:r>
            <a:endParaRPr lang="ja-JP" altLang="ja-JP" sz="1200">
              <a:effectLst/>
            </a:endParaRPr>
          </a:p>
        </c:rich>
      </c:tx>
      <c:layout>
        <c:manualLayout>
          <c:xMode val="edge"/>
          <c:yMode val="edge"/>
          <c:x val="0.24471404184579101"/>
          <c:y val="2.7842559377620348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5.9301798867021686E-2"/>
          <c:y val="0.14004508619384534"/>
          <c:w val="0.92058702463954123"/>
          <c:h val="0.68407337240739663"/>
        </c:manualLayout>
      </c:layout>
      <c:lineChart>
        <c:grouping val="standard"/>
        <c:varyColors val="0"/>
        <c:ser>
          <c:idx val="0"/>
          <c:order val="0"/>
          <c:tx>
            <c:strRef>
              <c:f>推移データ!$O$112</c:f>
              <c:strCache>
                <c:ptCount val="1"/>
                <c:pt idx="0">
                  <c:v>福島県</c:v>
                </c:pt>
              </c:strCache>
            </c:strRef>
          </c:tx>
          <c:spPr>
            <a:ln w="19050"/>
          </c:spPr>
          <c:marker>
            <c:symbol val="diamond"/>
            <c:size val="3"/>
          </c:marker>
          <c:cat>
            <c:multiLvlStrRef>
              <c:f>推移データ!$M$221:$N$328</c:f>
              <c:multiLvlStrCache>
                <c:ptCount val="108"/>
                <c:lvl>
                  <c:pt idx="0">
                    <c:v>4月</c:v>
                  </c:pt>
                  <c:pt idx="1">
                    <c:v>5月</c:v>
                  </c:pt>
                  <c:pt idx="2">
                    <c:v>6月</c:v>
                  </c:pt>
                  <c:pt idx="3">
                    <c:v>7月</c:v>
                  </c:pt>
                  <c:pt idx="4">
                    <c:v>8月</c:v>
                  </c:pt>
                  <c:pt idx="5">
                    <c:v>9月</c:v>
                  </c:pt>
                  <c:pt idx="6">
                    <c:v>10月</c:v>
                  </c:pt>
                  <c:pt idx="7">
                    <c:v>11月</c:v>
                  </c:pt>
                  <c:pt idx="8">
                    <c:v>12月</c:v>
                  </c:pt>
                  <c:pt idx="9">
                    <c:v>1月</c:v>
                  </c:pt>
                  <c:pt idx="10">
                    <c:v>2月</c:v>
                  </c:pt>
                  <c:pt idx="11">
                    <c:v>3月</c:v>
                  </c:pt>
                  <c:pt idx="12">
                    <c:v>4月</c:v>
                  </c:pt>
                  <c:pt idx="13">
                    <c:v>5月</c:v>
                  </c:pt>
                  <c:pt idx="14">
                    <c:v>6月</c:v>
                  </c:pt>
                  <c:pt idx="15">
                    <c:v>7月</c:v>
                  </c:pt>
                  <c:pt idx="16">
                    <c:v>8月</c:v>
                  </c:pt>
                  <c:pt idx="17">
                    <c:v>9月</c:v>
                  </c:pt>
                  <c:pt idx="18">
                    <c:v>10月</c:v>
                  </c:pt>
                  <c:pt idx="19">
                    <c:v>11月</c:v>
                  </c:pt>
                  <c:pt idx="20">
                    <c:v>12月</c:v>
                  </c:pt>
                  <c:pt idx="21">
                    <c:v>1月</c:v>
                  </c:pt>
                  <c:pt idx="22">
                    <c:v>2月</c:v>
                  </c:pt>
                  <c:pt idx="23">
                    <c:v>3月</c:v>
                  </c:pt>
                  <c:pt idx="24">
                    <c:v>4月</c:v>
                  </c:pt>
                  <c:pt idx="25">
                    <c:v>5月</c:v>
                  </c:pt>
                  <c:pt idx="26">
                    <c:v>6月</c:v>
                  </c:pt>
                  <c:pt idx="27">
                    <c:v>7月</c:v>
                  </c:pt>
                  <c:pt idx="28">
                    <c:v>8月</c:v>
                  </c:pt>
                  <c:pt idx="29">
                    <c:v>9月</c:v>
                  </c:pt>
                  <c:pt idx="30">
                    <c:v>10月</c:v>
                  </c:pt>
                  <c:pt idx="31">
                    <c:v>11月</c:v>
                  </c:pt>
                  <c:pt idx="32">
                    <c:v>12月</c:v>
                  </c:pt>
                  <c:pt idx="33">
                    <c:v>1月</c:v>
                  </c:pt>
                  <c:pt idx="34">
                    <c:v>2月</c:v>
                  </c:pt>
                  <c:pt idx="35">
                    <c:v>3月</c:v>
                  </c:pt>
                  <c:pt idx="36">
                    <c:v>4月</c:v>
                  </c:pt>
                  <c:pt idx="37">
                    <c:v>5月</c:v>
                  </c:pt>
                  <c:pt idx="38">
                    <c:v>6月</c:v>
                  </c:pt>
                  <c:pt idx="39">
                    <c:v>7月</c:v>
                  </c:pt>
                  <c:pt idx="40">
                    <c:v>8月</c:v>
                  </c:pt>
                  <c:pt idx="41">
                    <c:v>9月</c:v>
                  </c:pt>
                  <c:pt idx="42">
                    <c:v>10月</c:v>
                  </c:pt>
                  <c:pt idx="43">
                    <c:v>11月</c:v>
                  </c:pt>
                  <c:pt idx="44">
                    <c:v>12月</c:v>
                  </c:pt>
                  <c:pt idx="45">
                    <c:v>1月</c:v>
                  </c:pt>
                  <c:pt idx="46">
                    <c:v>2月</c:v>
                  </c:pt>
                  <c:pt idx="47">
                    <c:v>3月</c:v>
                  </c:pt>
                  <c:pt idx="48">
                    <c:v>4月</c:v>
                  </c:pt>
                  <c:pt idx="49">
                    <c:v>5月</c:v>
                  </c:pt>
                  <c:pt idx="50">
                    <c:v>6月</c:v>
                  </c:pt>
                  <c:pt idx="51">
                    <c:v>7月</c:v>
                  </c:pt>
                  <c:pt idx="52">
                    <c:v>8月</c:v>
                  </c:pt>
                  <c:pt idx="53">
                    <c:v>9月</c:v>
                  </c:pt>
                  <c:pt idx="54">
                    <c:v>10月</c:v>
                  </c:pt>
                  <c:pt idx="55">
                    <c:v>11月</c:v>
                  </c:pt>
                  <c:pt idx="56">
                    <c:v>12月</c:v>
                  </c:pt>
                  <c:pt idx="57">
                    <c:v>1月</c:v>
                  </c:pt>
                  <c:pt idx="58">
                    <c:v>2月</c:v>
                  </c:pt>
                  <c:pt idx="59">
                    <c:v>3月</c:v>
                  </c:pt>
                  <c:pt idx="60">
                    <c:v>4月</c:v>
                  </c:pt>
                  <c:pt idx="61">
                    <c:v>5月</c:v>
                  </c:pt>
                  <c:pt idx="62">
                    <c:v>6月</c:v>
                  </c:pt>
                  <c:pt idx="63">
                    <c:v>7月</c:v>
                  </c:pt>
                  <c:pt idx="64">
                    <c:v>8月</c:v>
                  </c:pt>
                  <c:pt idx="65">
                    <c:v>9月</c:v>
                  </c:pt>
                  <c:pt idx="66">
                    <c:v>10月</c:v>
                  </c:pt>
                  <c:pt idx="67">
                    <c:v>11月</c:v>
                  </c:pt>
                  <c:pt idx="68">
                    <c:v>12月</c:v>
                  </c:pt>
                  <c:pt idx="69">
                    <c:v>1月</c:v>
                  </c:pt>
                  <c:pt idx="70">
                    <c:v>2月</c:v>
                  </c:pt>
                  <c:pt idx="71">
                    <c:v>3月</c:v>
                  </c:pt>
                  <c:pt idx="72">
                    <c:v>4月</c:v>
                  </c:pt>
                  <c:pt idx="73">
                    <c:v>5月</c:v>
                  </c:pt>
                  <c:pt idx="74">
                    <c:v>6月</c:v>
                  </c:pt>
                  <c:pt idx="75">
                    <c:v>7月</c:v>
                  </c:pt>
                  <c:pt idx="76">
                    <c:v>8月</c:v>
                  </c:pt>
                  <c:pt idx="77">
                    <c:v>9月</c:v>
                  </c:pt>
                  <c:pt idx="78">
                    <c:v>10月</c:v>
                  </c:pt>
                  <c:pt idx="79">
                    <c:v>11月</c:v>
                  </c:pt>
                  <c:pt idx="80">
                    <c:v>12月</c:v>
                  </c:pt>
                  <c:pt idx="81">
                    <c:v>1月</c:v>
                  </c:pt>
                  <c:pt idx="82">
                    <c:v>2月</c:v>
                  </c:pt>
                  <c:pt idx="83">
                    <c:v>3月</c:v>
                  </c:pt>
                  <c:pt idx="84">
                    <c:v>4月</c:v>
                  </c:pt>
                  <c:pt idx="85">
                    <c:v>5月</c:v>
                  </c:pt>
                  <c:pt idx="86">
                    <c:v>6月</c:v>
                  </c:pt>
                  <c:pt idx="87">
                    <c:v>7月</c:v>
                  </c:pt>
                  <c:pt idx="88">
                    <c:v>8月</c:v>
                  </c:pt>
                  <c:pt idx="89">
                    <c:v>9月</c:v>
                  </c:pt>
                  <c:pt idx="90">
                    <c:v>10月</c:v>
                  </c:pt>
                  <c:pt idx="91">
                    <c:v>11月</c:v>
                  </c:pt>
                  <c:pt idx="92">
                    <c:v>12月</c:v>
                  </c:pt>
                  <c:pt idx="93">
                    <c:v>1月</c:v>
                  </c:pt>
                  <c:pt idx="94">
                    <c:v>2月</c:v>
                  </c:pt>
                  <c:pt idx="95">
                    <c:v>3月</c:v>
                  </c:pt>
                  <c:pt idx="96">
                    <c:v>4月</c:v>
                  </c:pt>
                  <c:pt idx="97">
                    <c:v>5月</c:v>
                  </c:pt>
                  <c:pt idx="98">
                    <c:v>6月</c:v>
                  </c:pt>
                  <c:pt idx="99">
                    <c:v>7月</c:v>
                  </c:pt>
                  <c:pt idx="100">
                    <c:v>8月</c:v>
                  </c:pt>
                  <c:pt idx="101">
                    <c:v>9月</c:v>
                  </c:pt>
                  <c:pt idx="102">
                    <c:v>10月</c:v>
                  </c:pt>
                  <c:pt idx="103">
                    <c:v>11月</c:v>
                  </c:pt>
                  <c:pt idx="104">
                    <c:v>12月</c:v>
                  </c:pt>
                  <c:pt idx="105">
                    <c:v>1月</c:v>
                  </c:pt>
                  <c:pt idx="106">
                    <c:v>2月</c:v>
                  </c:pt>
                  <c:pt idx="107">
                    <c:v>3月</c:v>
                  </c:pt>
                </c:lvl>
                <c:lvl>
                  <c:pt idx="0">
                    <c:v>H29年度</c:v>
                  </c:pt>
                  <c:pt idx="12">
                    <c:v>H30年度</c:v>
                  </c:pt>
                  <c:pt idx="24">
                    <c:v>Ｒ元年度
（H31年度）</c:v>
                  </c:pt>
                  <c:pt idx="36">
                    <c:v>Ｒ２年度</c:v>
                  </c:pt>
                  <c:pt idx="48">
                    <c:v>Ｒ３年度</c:v>
                  </c:pt>
                  <c:pt idx="60">
                    <c:v>Ｒ４年度</c:v>
                  </c:pt>
                  <c:pt idx="72">
                    <c:v>Ｒ５年度</c:v>
                  </c:pt>
                  <c:pt idx="84">
                    <c:v>Ｒ６年度</c:v>
                  </c:pt>
                  <c:pt idx="96">
                    <c:v>Ｒ７年度</c:v>
                  </c:pt>
                </c:lvl>
              </c:multiLvlStrCache>
            </c:multiLvlStrRef>
          </c:cat>
          <c:val>
            <c:numRef>
              <c:f>推移データ!$O$221:$O$328</c:f>
              <c:numCache>
                <c:formatCode>General</c:formatCode>
                <c:ptCount val="108"/>
                <c:pt idx="0">
                  <c:v>1465</c:v>
                </c:pt>
                <c:pt idx="1">
                  <c:v>1068</c:v>
                </c:pt>
                <c:pt idx="2">
                  <c:v>996</c:v>
                </c:pt>
                <c:pt idx="3">
                  <c:v>1234</c:v>
                </c:pt>
                <c:pt idx="4">
                  <c:v>1288</c:v>
                </c:pt>
                <c:pt idx="5">
                  <c:v>1408</c:v>
                </c:pt>
                <c:pt idx="6">
                  <c:v>1553</c:v>
                </c:pt>
                <c:pt idx="7">
                  <c:v>1164</c:v>
                </c:pt>
                <c:pt idx="8">
                  <c:v>1254</c:v>
                </c:pt>
                <c:pt idx="9">
                  <c:v>1028</c:v>
                </c:pt>
                <c:pt idx="10">
                  <c:v>1072</c:v>
                </c:pt>
                <c:pt idx="11">
                  <c:v>810</c:v>
                </c:pt>
                <c:pt idx="12">
                  <c:v>1174</c:v>
                </c:pt>
                <c:pt idx="13">
                  <c:v>740</c:v>
                </c:pt>
                <c:pt idx="14">
                  <c:v>1255</c:v>
                </c:pt>
                <c:pt idx="15">
                  <c:v>1302</c:v>
                </c:pt>
                <c:pt idx="16">
                  <c:v>1262</c:v>
                </c:pt>
                <c:pt idx="17">
                  <c:v>1046</c:v>
                </c:pt>
                <c:pt idx="18">
                  <c:v>873</c:v>
                </c:pt>
                <c:pt idx="19">
                  <c:v>1051</c:v>
                </c:pt>
                <c:pt idx="20">
                  <c:v>1148</c:v>
                </c:pt>
                <c:pt idx="21">
                  <c:v>676</c:v>
                </c:pt>
                <c:pt idx="22">
                  <c:v>918</c:v>
                </c:pt>
                <c:pt idx="23">
                  <c:v>768</c:v>
                </c:pt>
                <c:pt idx="24">
                  <c:v>1094</c:v>
                </c:pt>
                <c:pt idx="25">
                  <c:v>600</c:v>
                </c:pt>
                <c:pt idx="26">
                  <c:v>1471</c:v>
                </c:pt>
                <c:pt idx="27">
                  <c:v>921</c:v>
                </c:pt>
                <c:pt idx="28">
                  <c:v>772</c:v>
                </c:pt>
                <c:pt idx="29">
                  <c:v>1105</c:v>
                </c:pt>
                <c:pt idx="30">
                  <c:v>907</c:v>
                </c:pt>
                <c:pt idx="31">
                  <c:v>817</c:v>
                </c:pt>
                <c:pt idx="32">
                  <c:v>994</c:v>
                </c:pt>
                <c:pt idx="33">
                  <c:v>713</c:v>
                </c:pt>
                <c:pt idx="34">
                  <c:v>1090</c:v>
                </c:pt>
                <c:pt idx="35">
                  <c:v>810</c:v>
                </c:pt>
                <c:pt idx="36">
                  <c:v>908</c:v>
                </c:pt>
                <c:pt idx="37">
                  <c:v>478</c:v>
                </c:pt>
                <c:pt idx="38">
                  <c:v>1007</c:v>
                </c:pt>
                <c:pt idx="39">
                  <c:v>849</c:v>
                </c:pt>
                <c:pt idx="40">
                  <c:v>740</c:v>
                </c:pt>
                <c:pt idx="41">
                  <c:v>762</c:v>
                </c:pt>
                <c:pt idx="42">
                  <c:v>891</c:v>
                </c:pt>
                <c:pt idx="43">
                  <c:v>777</c:v>
                </c:pt>
                <c:pt idx="44">
                  <c:v>843</c:v>
                </c:pt>
                <c:pt idx="45">
                  <c:v>578</c:v>
                </c:pt>
                <c:pt idx="46">
                  <c:v>877</c:v>
                </c:pt>
                <c:pt idx="47">
                  <c:v>640</c:v>
                </c:pt>
                <c:pt idx="48">
                  <c:v>852</c:v>
                </c:pt>
                <c:pt idx="49">
                  <c:v>734</c:v>
                </c:pt>
                <c:pt idx="50">
                  <c:v>953</c:v>
                </c:pt>
                <c:pt idx="51">
                  <c:v>858</c:v>
                </c:pt>
                <c:pt idx="52">
                  <c:v>978</c:v>
                </c:pt>
                <c:pt idx="53">
                  <c:v>771</c:v>
                </c:pt>
                <c:pt idx="54">
                  <c:v>914</c:v>
                </c:pt>
                <c:pt idx="55">
                  <c:v>784</c:v>
                </c:pt>
                <c:pt idx="56">
                  <c:v>852</c:v>
                </c:pt>
                <c:pt idx="57">
                  <c:v>817</c:v>
                </c:pt>
                <c:pt idx="58">
                  <c:v>706</c:v>
                </c:pt>
                <c:pt idx="59">
                  <c:v>809</c:v>
                </c:pt>
                <c:pt idx="60" formatCode="#,##0_);\(#,##0\)">
                  <c:v>865</c:v>
                </c:pt>
                <c:pt idx="61" formatCode="#,##0_);\(#,##0\)">
                  <c:v>610</c:v>
                </c:pt>
                <c:pt idx="62" formatCode="#,##0_);\(#,##0\)">
                  <c:v>781</c:v>
                </c:pt>
                <c:pt idx="63" formatCode="#,##0_);\(#,##0\)">
                  <c:v>926</c:v>
                </c:pt>
                <c:pt idx="64" formatCode="#,##0_);\(#,##0\)">
                  <c:v>712</c:v>
                </c:pt>
                <c:pt idx="65" formatCode="#,##0_);\(#,##0\)">
                  <c:v>820</c:v>
                </c:pt>
                <c:pt idx="66" formatCode="#,##0_);\(#,##0\)">
                  <c:v>775</c:v>
                </c:pt>
                <c:pt idx="67" formatCode="#,##0_);\(#,##0\)">
                  <c:v>719</c:v>
                </c:pt>
                <c:pt idx="68" formatCode="#,##0_);\(#,##0\)">
                  <c:v>790</c:v>
                </c:pt>
                <c:pt idx="69" formatCode="#,##0_);\(#,##0\)">
                  <c:v>530</c:v>
                </c:pt>
                <c:pt idx="70" formatCode="#,##0_);\(#,##0\)">
                  <c:v>582</c:v>
                </c:pt>
                <c:pt idx="71" formatCode="#,##0_);\(#,##0\)">
                  <c:v>664</c:v>
                </c:pt>
                <c:pt idx="72" formatCode="#,##0_);\(#,##0\)">
                  <c:v>801</c:v>
                </c:pt>
                <c:pt idx="73" formatCode="#,##0_);\(#,##0\)">
                  <c:v>625</c:v>
                </c:pt>
                <c:pt idx="74" formatCode="#,##0_);\(#,##0\)">
                  <c:v>709</c:v>
                </c:pt>
                <c:pt idx="75" formatCode="#,##0_);\(#,##0\)">
                  <c:v>789</c:v>
                </c:pt>
                <c:pt idx="76" formatCode="#,##0_);\(#,##0\)">
                  <c:v>778</c:v>
                </c:pt>
                <c:pt idx="77" formatCode="#,##0_);\(#,##0\)">
                  <c:v>777</c:v>
                </c:pt>
                <c:pt idx="78" formatCode="#,##0_);\(#,##0\)">
                  <c:v>696</c:v>
                </c:pt>
                <c:pt idx="79" formatCode="#,##0_);\(#,##0\)">
                  <c:v>898</c:v>
                </c:pt>
                <c:pt idx="80" formatCode="#,##0_);\(#,##0\)">
                  <c:v>595</c:v>
                </c:pt>
                <c:pt idx="81" formatCode="#,##0_);\(#,##0\)">
                  <c:v>510</c:v>
                </c:pt>
                <c:pt idx="82" formatCode="#,##0_);\(#,##0\)">
                  <c:v>559</c:v>
                </c:pt>
                <c:pt idx="83" formatCode="#,##0_);\(#,##0\)">
                  <c:v>478</c:v>
                </c:pt>
                <c:pt idx="84" formatCode="#,##0_);\(#,##0\)">
                  <c:v>796</c:v>
                </c:pt>
                <c:pt idx="85" formatCode="#,##0_);\(#,##0\)">
                  <c:v>661</c:v>
                </c:pt>
                <c:pt idx="86" formatCode="#,##0_);\(#,##0\)">
                  <c:v>779</c:v>
                </c:pt>
                <c:pt idx="87" formatCode="#,##0_);\(#,##0\)">
                  <c:v>861</c:v>
                </c:pt>
                <c:pt idx="88" formatCode="#,##0_);\(#,##0\)">
                  <c:v>547</c:v>
                </c:pt>
                <c:pt idx="89" formatCode="#,##0_);\(#,##0\)">
                  <c:v>761</c:v>
                </c:pt>
                <c:pt idx="90" formatCode="#,##0_);\(#,##0\)">
                  <c:v>341</c:v>
                </c:pt>
                <c:pt idx="91" formatCode="#,##0_);\(#,##0\)">
                  <c:v>536</c:v>
                </c:pt>
                <c:pt idx="92" formatCode="#,##0_);\(#,##0\)">
                  <c:v>688</c:v>
                </c:pt>
                <c:pt idx="93" formatCode="#,##0_);\(#,##0\)">
                  <c:v>400</c:v>
                </c:pt>
                <c:pt idx="94" formatCode="#,##0_);\(#,##0\)">
                  <c:v>501</c:v>
                </c:pt>
                <c:pt idx="95" formatCode="#,##0_);\(#,##0\)">
                  <c:v>945</c:v>
                </c:pt>
                <c:pt idx="96" formatCode="#,##0_);\(#,##0\)">
                  <c:v>459</c:v>
                </c:pt>
                <c:pt idx="97" formatCode="#,##0_);\(#,##0\)">
                  <c:v>425</c:v>
                </c:pt>
                <c:pt idx="98" formatCode="#,##0_);\(#,##0\)">
                  <c:v>567</c:v>
                </c:pt>
                <c:pt idx="99" formatCode="#,##0_);\(#,##0\)">
                  <c:v>528</c:v>
                </c:pt>
                <c:pt idx="100" formatCode="#,##0_);\(#,##0\)">
                  <c:v>567</c:v>
                </c:pt>
                <c:pt idx="101" formatCode="#,##0_);\(#,##0\)">
                  <c:v>570</c:v>
                </c:pt>
                <c:pt idx="102" formatCode="#,##0_);\(#,##0\)">
                  <c:v>740</c:v>
                </c:pt>
                <c:pt idx="103" formatCode="#,##0_);\(#,##0\)">
                  <c:v>657</c:v>
                </c:pt>
                <c:pt idx="104" formatCode="#,##0_);\(#,##0\)">
                  <c:v>521</c:v>
                </c:pt>
                <c:pt idx="105" formatCode="#,##0_);\(#,##0\)">
                  <c:v>481</c:v>
                </c:pt>
                <c:pt idx="106" formatCode="#,##0_);\(#,##0\)">
                  <c:v>474</c:v>
                </c:pt>
                <c:pt idx="107" formatCode="#,##0_);\(#,##0\)">
                  <c:v>507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BB-43AE-946B-ABAEC3693A54}"/>
            </c:ext>
          </c:extLst>
        </c:ser>
        <c:ser>
          <c:idx val="1"/>
          <c:order val="1"/>
          <c:tx>
            <c:strRef>
              <c:f>推移データ!$P$112</c:f>
              <c:strCache>
                <c:ptCount val="1"/>
                <c:pt idx="0">
                  <c:v>持　　家</c:v>
                </c:pt>
              </c:strCache>
            </c:strRef>
          </c:tx>
          <c:spPr>
            <a:ln w="19050"/>
          </c:spPr>
          <c:marker>
            <c:symbol val="square"/>
            <c:size val="3"/>
          </c:marker>
          <c:cat>
            <c:multiLvlStrRef>
              <c:f>推移データ!$M$221:$N$328</c:f>
              <c:multiLvlStrCache>
                <c:ptCount val="108"/>
                <c:lvl>
                  <c:pt idx="0">
                    <c:v>4月</c:v>
                  </c:pt>
                  <c:pt idx="1">
                    <c:v>5月</c:v>
                  </c:pt>
                  <c:pt idx="2">
                    <c:v>6月</c:v>
                  </c:pt>
                  <c:pt idx="3">
                    <c:v>7月</c:v>
                  </c:pt>
                  <c:pt idx="4">
                    <c:v>8月</c:v>
                  </c:pt>
                  <c:pt idx="5">
                    <c:v>9月</c:v>
                  </c:pt>
                  <c:pt idx="6">
                    <c:v>10月</c:v>
                  </c:pt>
                  <c:pt idx="7">
                    <c:v>11月</c:v>
                  </c:pt>
                  <c:pt idx="8">
                    <c:v>12月</c:v>
                  </c:pt>
                  <c:pt idx="9">
                    <c:v>1月</c:v>
                  </c:pt>
                  <c:pt idx="10">
                    <c:v>2月</c:v>
                  </c:pt>
                  <c:pt idx="11">
                    <c:v>3月</c:v>
                  </c:pt>
                  <c:pt idx="12">
                    <c:v>4月</c:v>
                  </c:pt>
                  <c:pt idx="13">
                    <c:v>5月</c:v>
                  </c:pt>
                  <c:pt idx="14">
                    <c:v>6月</c:v>
                  </c:pt>
                  <c:pt idx="15">
                    <c:v>7月</c:v>
                  </c:pt>
                  <c:pt idx="16">
                    <c:v>8月</c:v>
                  </c:pt>
                  <c:pt idx="17">
                    <c:v>9月</c:v>
                  </c:pt>
                  <c:pt idx="18">
                    <c:v>10月</c:v>
                  </c:pt>
                  <c:pt idx="19">
                    <c:v>11月</c:v>
                  </c:pt>
                  <c:pt idx="20">
                    <c:v>12月</c:v>
                  </c:pt>
                  <c:pt idx="21">
                    <c:v>1月</c:v>
                  </c:pt>
                  <c:pt idx="22">
                    <c:v>2月</c:v>
                  </c:pt>
                  <c:pt idx="23">
                    <c:v>3月</c:v>
                  </c:pt>
                  <c:pt idx="24">
                    <c:v>4月</c:v>
                  </c:pt>
                  <c:pt idx="25">
                    <c:v>5月</c:v>
                  </c:pt>
                  <c:pt idx="26">
                    <c:v>6月</c:v>
                  </c:pt>
                  <c:pt idx="27">
                    <c:v>7月</c:v>
                  </c:pt>
                  <c:pt idx="28">
                    <c:v>8月</c:v>
                  </c:pt>
                  <c:pt idx="29">
                    <c:v>9月</c:v>
                  </c:pt>
                  <c:pt idx="30">
                    <c:v>10月</c:v>
                  </c:pt>
                  <c:pt idx="31">
                    <c:v>11月</c:v>
                  </c:pt>
                  <c:pt idx="32">
                    <c:v>12月</c:v>
                  </c:pt>
                  <c:pt idx="33">
                    <c:v>1月</c:v>
                  </c:pt>
                  <c:pt idx="34">
                    <c:v>2月</c:v>
                  </c:pt>
                  <c:pt idx="35">
                    <c:v>3月</c:v>
                  </c:pt>
                  <c:pt idx="36">
                    <c:v>4月</c:v>
                  </c:pt>
                  <c:pt idx="37">
                    <c:v>5月</c:v>
                  </c:pt>
                  <c:pt idx="38">
                    <c:v>6月</c:v>
                  </c:pt>
                  <c:pt idx="39">
                    <c:v>7月</c:v>
                  </c:pt>
                  <c:pt idx="40">
                    <c:v>8月</c:v>
                  </c:pt>
                  <c:pt idx="41">
                    <c:v>9月</c:v>
                  </c:pt>
                  <c:pt idx="42">
                    <c:v>10月</c:v>
                  </c:pt>
                  <c:pt idx="43">
                    <c:v>11月</c:v>
                  </c:pt>
                  <c:pt idx="44">
                    <c:v>12月</c:v>
                  </c:pt>
                  <c:pt idx="45">
                    <c:v>1月</c:v>
                  </c:pt>
                  <c:pt idx="46">
                    <c:v>2月</c:v>
                  </c:pt>
                  <c:pt idx="47">
                    <c:v>3月</c:v>
                  </c:pt>
                  <c:pt idx="48">
                    <c:v>4月</c:v>
                  </c:pt>
                  <c:pt idx="49">
                    <c:v>5月</c:v>
                  </c:pt>
                  <c:pt idx="50">
                    <c:v>6月</c:v>
                  </c:pt>
                  <c:pt idx="51">
                    <c:v>7月</c:v>
                  </c:pt>
                  <c:pt idx="52">
                    <c:v>8月</c:v>
                  </c:pt>
                  <c:pt idx="53">
                    <c:v>9月</c:v>
                  </c:pt>
                  <c:pt idx="54">
                    <c:v>10月</c:v>
                  </c:pt>
                  <c:pt idx="55">
                    <c:v>11月</c:v>
                  </c:pt>
                  <c:pt idx="56">
                    <c:v>12月</c:v>
                  </c:pt>
                  <c:pt idx="57">
                    <c:v>1月</c:v>
                  </c:pt>
                  <c:pt idx="58">
                    <c:v>2月</c:v>
                  </c:pt>
                  <c:pt idx="59">
                    <c:v>3月</c:v>
                  </c:pt>
                  <c:pt idx="60">
                    <c:v>4月</c:v>
                  </c:pt>
                  <c:pt idx="61">
                    <c:v>5月</c:v>
                  </c:pt>
                  <c:pt idx="62">
                    <c:v>6月</c:v>
                  </c:pt>
                  <c:pt idx="63">
                    <c:v>7月</c:v>
                  </c:pt>
                  <c:pt idx="64">
                    <c:v>8月</c:v>
                  </c:pt>
                  <c:pt idx="65">
                    <c:v>9月</c:v>
                  </c:pt>
                  <c:pt idx="66">
                    <c:v>10月</c:v>
                  </c:pt>
                  <c:pt idx="67">
                    <c:v>11月</c:v>
                  </c:pt>
                  <c:pt idx="68">
                    <c:v>12月</c:v>
                  </c:pt>
                  <c:pt idx="69">
                    <c:v>1月</c:v>
                  </c:pt>
                  <c:pt idx="70">
                    <c:v>2月</c:v>
                  </c:pt>
                  <c:pt idx="71">
                    <c:v>3月</c:v>
                  </c:pt>
                  <c:pt idx="72">
                    <c:v>4月</c:v>
                  </c:pt>
                  <c:pt idx="73">
                    <c:v>5月</c:v>
                  </c:pt>
                  <c:pt idx="74">
                    <c:v>6月</c:v>
                  </c:pt>
                  <c:pt idx="75">
                    <c:v>7月</c:v>
                  </c:pt>
                  <c:pt idx="76">
                    <c:v>8月</c:v>
                  </c:pt>
                  <c:pt idx="77">
                    <c:v>9月</c:v>
                  </c:pt>
                  <c:pt idx="78">
                    <c:v>10月</c:v>
                  </c:pt>
                  <c:pt idx="79">
                    <c:v>11月</c:v>
                  </c:pt>
                  <c:pt idx="80">
                    <c:v>12月</c:v>
                  </c:pt>
                  <c:pt idx="81">
                    <c:v>1月</c:v>
                  </c:pt>
                  <c:pt idx="82">
                    <c:v>2月</c:v>
                  </c:pt>
                  <c:pt idx="83">
                    <c:v>3月</c:v>
                  </c:pt>
                  <c:pt idx="84">
                    <c:v>4月</c:v>
                  </c:pt>
                  <c:pt idx="85">
                    <c:v>5月</c:v>
                  </c:pt>
                  <c:pt idx="86">
                    <c:v>6月</c:v>
                  </c:pt>
                  <c:pt idx="87">
                    <c:v>7月</c:v>
                  </c:pt>
                  <c:pt idx="88">
                    <c:v>8月</c:v>
                  </c:pt>
                  <c:pt idx="89">
                    <c:v>9月</c:v>
                  </c:pt>
                  <c:pt idx="90">
                    <c:v>10月</c:v>
                  </c:pt>
                  <c:pt idx="91">
                    <c:v>11月</c:v>
                  </c:pt>
                  <c:pt idx="92">
                    <c:v>12月</c:v>
                  </c:pt>
                  <c:pt idx="93">
                    <c:v>1月</c:v>
                  </c:pt>
                  <c:pt idx="94">
                    <c:v>2月</c:v>
                  </c:pt>
                  <c:pt idx="95">
                    <c:v>3月</c:v>
                  </c:pt>
                  <c:pt idx="96">
                    <c:v>4月</c:v>
                  </c:pt>
                  <c:pt idx="97">
                    <c:v>5月</c:v>
                  </c:pt>
                  <c:pt idx="98">
                    <c:v>6月</c:v>
                  </c:pt>
                  <c:pt idx="99">
                    <c:v>7月</c:v>
                  </c:pt>
                  <c:pt idx="100">
                    <c:v>8月</c:v>
                  </c:pt>
                  <c:pt idx="101">
                    <c:v>9月</c:v>
                  </c:pt>
                  <c:pt idx="102">
                    <c:v>10月</c:v>
                  </c:pt>
                  <c:pt idx="103">
                    <c:v>11月</c:v>
                  </c:pt>
                  <c:pt idx="104">
                    <c:v>12月</c:v>
                  </c:pt>
                  <c:pt idx="105">
                    <c:v>1月</c:v>
                  </c:pt>
                  <c:pt idx="106">
                    <c:v>2月</c:v>
                  </c:pt>
                  <c:pt idx="107">
                    <c:v>3月</c:v>
                  </c:pt>
                </c:lvl>
                <c:lvl>
                  <c:pt idx="0">
                    <c:v>H29年度</c:v>
                  </c:pt>
                  <c:pt idx="12">
                    <c:v>H30年度</c:v>
                  </c:pt>
                  <c:pt idx="24">
                    <c:v>Ｒ元年度
（H31年度）</c:v>
                  </c:pt>
                  <c:pt idx="36">
                    <c:v>Ｒ２年度</c:v>
                  </c:pt>
                  <c:pt idx="48">
                    <c:v>Ｒ３年度</c:v>
                  </c:pt>
                  <c:pt idx="60">
                    <c:v>Ｒ４年度</c:v>
                  </c:pt>
                  <c:pt idx="72">
                    <c:v>Ｒ５年度</c:v>
                  </c:pt>
                  <c:pt idx="84">
                    <c:v>Ｒ６年度</c:v>
                  </c:pt>
                  <c:pt idx="96">
                    <c:v>Ｒ７年度</c:v>
                  </c:pt>
                </c:lvl>
              </c:multiLvlStrCache>
            </c:multiLvlStrRef>
          </c:cat>
          <c:val>
            <c:numRef>
              <c:f>推移データ!$P$221:$P$328</c:f>
              <c:numCache>
                <c:formatCode>General</c:formatCode>
                <c:ptCount val="108"/>
                <c:pt idx="0">
                  <c:v>564</c:v>
                </c:pt>
                <c:pt idx="1">
                  <c:v>540</c:v>
                </c:pt>
                <c:pt idx="2">
                  <c:v>523</c:v>
                </c:pt>
                <c:pt idx="3">
                  <c:v>543</c:v>
                </c:pt>
                <c:pt idx="4">
                  <c:v>570</c:v>
                </c:pt>
                <c:pt idx="5">
                  <c:v>576</c:v>
                </c:pt>
                <c:pt idx="6">
                  <c:v>554</c:v>
                </c:pt>
                <c:pt idx="7">
                  <c:v>507</c:v>
                </c:pt>
                <c:pt idx="8">
                  <c:v>503</c:v>
                </c:pt>
                <c:pt idx="9">
                  <c:v>411</c:v>
                </c:pt>
                <c:pt idx="10">
                  <c:v>422</c:v>
                </c:pt>
                <c:pt idx="11">
                  <c:v>423</c:v>
                </c:pt>
                <c:pt idx="12">
                  <c:v>601</c:v>
                </c:pt>
                <c:pt idx="13">
                  <c:v>427</c:v>
                </c:pt>
                <c:pt idx="14">
                  <c:v>563</c:v>
                </c:pt>
                <c:pt idx="15">
                  <c:v>582</c:v>
                </c:pt>
                <c:pt idx="16">
                  <c:v>522</c:v>
                </c:pt>
                <c:pt idx="17">
                  <c:v>464</c:v>
                </c:pt>
                <c:pt idx="18">
                  <c:v>486</c:v>
                </c:pt>
                <c:pt idx="19">
                  <c:v>500</c:v>
                </c:pt>
                <c:pt idx="20">
                  <c:v>485</c:v>
                </c:pt>
                <c:pt idx="21">
                  <c:v>314</c:v>
                </c:pt>
                <c:pt idx="22">
                  <c:v>419</c:v>
                </c:pt>
                <c:pt idx="23">
                  <c:v>377</c:v>
                </c:pt>
                <c:pt idx="24">
                  <c:v>592</c:v>
                </c:pt>
                <c:pt idx="25">
                  <c:v>370</c:v>
                </c:pt>
                <c:pt idx="26">
                  <c:v>671</c:v>
                </c:pt>
                <c:pt idx="27">
                  <c:v>485</c:v>
                </c:pt>
                <c:pt idx="28">
                  <c:v>383</c:v>
                </c:pt>
                <c:pt idx="29">
                  <c:v>434</c:v>
                </c:pt>
                <c:pt idx="30">
                  <c:v>470</c:v>
                </c:pt>
                <c:pt idx="31">
                  <c:v>321</c:v>
                </c:pt>
                <c:pt idx="32">
                  <c:v>337</c:v>
                </c:pt>
                <c:pt idx="33">
                  <c:v>347</c:v>
                </c:pt>
                <c:pt idx="34">
                  <c:v>565</c:v>
                </c:pt>
                <c:pt idx="35">
                  <c:v>394</c:v>
                </c:pt>
                <c:pt idx="36">
                  <c:v>426</c:v>
                </c:pt>
                <c:pt idx="37">
                  <c:v>319</c:v>
                </c:pt>
                <c:pt idx="38">
                  <c:v>467</c:v>
                </c:pt>
                <c:pt idx="39">
                  <c:v>429</c:v>
                </c:pt>
                <c:pt idx="40">
                  <c:v>432</c:v>
                </c:pt>
                <c:pt idx="41">
                  <c:v>416</c:v>
                </c:pt>
                <c:pt idx="42">
                  <c:v>415</c:v>
                </c:pt>
                <c:pt idx="43">
                  <c:v>466</c:v>
                </c:pt>
                <c:pt idx="44">
                  <c:v>453</c:v>
                </c:pt>
                <c:pt idx="45">
                  <c:v>293</c:v>
                </c:pt>
                <c:pt idx="46">
                  <c:v>413</c:v>
                </c:pt>
                <c:pt idx="47">
                  <c:v>386</c:v>
                </c:pt>
                <c:pt idx="48">
                  <c:v>417</c:v>
                </c:pt>
                <c:pt idx="49">
                  <c:v>426</c:v>
                </c:pt>
                <c:pt idx="50">
                  <c:v>569</c:v>
                </c:pt>
                <c:pt idx="51">
                  <c:v>513</c:v>
                </c:pt>
                <c:pt idx="52">
                  <c:v>504</c:v>
                </c:pt>
                <c:pt idx="53">
                  <c:v>459</c:v>
                </c:pt>
                <c:pt idx="54">
                  <c:v>482</c:v>
                </c:pt>
                <c:pt idx="55">
                  <c:v>455</c:v>
                </c:pt>
                <c:pt idx="56">
                  <c:v>438</c:v>
                </c:pt>
                <c:pt idx="57">
                  <c:v>303</c:v>
                </c:pt>
                <c:pt idx="58">
                  <c:v>334</c:v>
                </c:pt>
                <c:pt idx="59">
                  <c:v>358</c:v>
                </c:pt>
                <c:pt idx="60">
                  <c:v>410</c:v>
                </c:pt>
                <c:pt idx="61">
                  <c:v>359</c:v>
                </c:pt>
                <c:pt idx="62">
                  <c:v>449</c:v>
                </c:pt>
                <c:pt idx="63">
                  <c:v>449</c:v>
                </c:pt>
                <c:pt idx="64">
                  <c:v>358</c:v>
                </c:pt>
                <c:pt idx="65">
                  <c:v>431</c:v>
                </c:pt>
                <c:pt idx="66">
                  <c:v>420</c:v>
                </c:pt>
                <c:pt idx="67">
                  <c:v>376</c:v>
                </c:pt>
                <c:pt idx="68">
                  <c:v>362</c:v>
                </c:pt>
                <c:pt idx="69">
                  <c:v>288</c:v>
                </c:pt>
                <c:pt idx="70" formatCode="#,##0_);\(#,##0\)">
                  <c:v>336</c:v>
                </c:pt>
                <c:pt idx="71">
                  <c:v>298</c:v>
                </c:pt>
                <c:pt idx="72">
                  <c:v>397</c:v>
                </c:pt>
                <c:pt idx="73">
                  <c:v>313</c:v>
                </c:pt>
                <c:pt idx="74">
                  <c:v>384</c:v>
                </c:pt>
                <c:pt idx="75">
                  <c:v>418</c:v>
                </c:pt>
                <c:pt idx="76">
                  <c:v>380</c:v>
                </c:pt>
                <c:pt idx="77">
                  <c:v>342</c:v>
                </c:pt>
                <c:pt idx="78">
                  <c:v>333</c:v>
                </c:pt>
                <c:pt idx="79">
                  <c:v>309</c:v>
                </c:pt>
                <c:pt idx="80">
                  <c:v>291</c:v>
                </c:pt>
                <c:pt idx="81">
                  <c:v>238</c:v>
                </c:pt>
                <c:pt idx="82" formatCode="#,##0_);\(#,##0\)">
                  <c:v>289</c:v>
                </c:pt>
                <c:pt idx="83">
                  <c:v>249</c:v>
                </c:pt>
                <c:pt idx="84">
                  <c:v>359</c:v>
                </c:pt>
                <c:pt idx="85">
                  <c:v>302</c:v>
                </c:pt>
                <c:pt idx="86">
                  <c:v>394</c:v>
                </c:pt>
                <c:pt idx="87">
                  <c:v>346</c:v>
                </c:pt>
                <c:pt idx="88">
                  <c:v>301</c:v>
                </c:pt>
                <c:pt idx="89">
                  <c:v>314</c:v>
                </c:pt>
                <c:pt idx="90">
                  <c:v>208</c:v>
                </c:pt>
                <c:pt idx="91">
                  <c:v>277</c:v>
                </c:pt>
                <c:pt idx="92">
                  <c:v>299</c:v>
                </c:pt>
                <c:pt idx="93">
                  <c:v>170</c:v>
                </c:pt>
                <c:pt idx="94">
                  <c:v>287</c:v>
                </c:pt>
                <c:pt idx="95">
                  <c:v>425</c:v>
                </c:pt>
                <c:pt idx="96">
                  <c:v>217</c:v>
                </c:pt>
                <c:pt idx="97">
                  <c:v>171</c:v>
                </c:pt>
                <c:pt idx="98">
                  <c:v>252</c:v>
                </c:pt>
                <c:pt idx="99">
                  <c:v>250</c:v>
                </c:pt>
                <c:pt idx="100">
                  <c:v>258</c:v>
                </c:pt>
                <c:pt idx="101">
                  <c:v>299</c:v>
                </c:pt>
                <c:pt idx="102">
                  <c:v>313</c:v>
                </c:pt>
                <c:pt idx="103">
                  <c:v>323</c:v>
                </c:pt>
                <c:pt idx="104">
                  <c:v>259</c:v>
                </c:pt>
                <c:pt idx="105">
                  <c:v>202</c:v>
                </c:pt>
                <c:pt idx="106">
                  <c:v>239</c:v>
                </c:pt>
                <c:pt idx="107">
                  <c:v>288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BB-43AE-946B-ABAEC3693A54}"/>
            </c:ext>
          </c:extLst>
        </c:ser>
        <c:ser>
          <c:idx val="2"/>
          <c:order val="2"/>
          <c:tx>
            <c:strRef>
              <c:f>推移データ!$Q$112</c:f>
              <c:strCache>
                <c:ptCount val="1"/>
                <c:pt idx="0">
                  <c:v>貸　　家</c:v>
                </c:pt>
              </c:strCache>
            </c:strRef>
          </c:tx>
          <c:spPr>
            <a:ln w="19050"/>
          </c:spPr>
          <c:marker>
            <c:symbol val="triangle"/>
            <c:size val="3"/>
          </c:marker>
          <c:cat>
            <c:multiLvlStrRef>
              <c:f>推移データ!$M$221:$N$328</c:f>
              <c:multiLvlStrCache>
                <c:ptCount val="108"/>
                <c:lvl>
                  <c:pt idx="0">
                    <c:v>4月</c:v>
                  </c:pt>
                  <c:pt idx="1">
                    <c:v>5月</c:v>
                  </c:pt>
                  <c:pt idx="2">
                    <c:v>6月</c:v>
                  </c:pt>
                  <c:pt idx="3">
                    <c:v>7月</c:v>
                  </c:pt>
                  <c:pt idx="4">
                    <c:v>8月</c:v>
                  </c:pt>
                  <c:pt idx="5">
                    <c:v>9月</c:v>
                  </c:pt>
                  <c:pt idx="6">
                    <c:v>10月</c:v>
                  </c:pt>
                  <c:pt idx="7">
                    <c:v>11月</c:v>
                  </c:pt>
                  <c:pt idx="8">
                    <c:v>12月</c:v>
                  </c:pt>
                  <c:pt idx="9">
                    <c:v>1月</c:v>
                  </c:pt>
                  <c:pt idx="10">
                    <c:v>2月</c:v>
                  </c:pt>
                  <c:pt idx="11">
                    <c:v>3月</c:v>
                  </c:pt>
                  <c:pt idx="12">
                    <c:v>4月</c:v>
                  </c:pt>
                  <c:pt idx="13">
                    <c:v>5月</c:v>
                  </c:pt>
                  <c:pt idx="14">
                    <c:v>6月</c:v>
                  </c:pt>
                  <c:pt idx="15">
                    <c:v>7月</c:v>
                  </c:pt>
                  <c:pt idx="16">
                    <c:v>8月</c:v>
                  </c:pt>
                  <c:pt idx="17">
                    <c:v>9月</c:v>
                  </c:pt>
                  <c:pt idx="18">
                    <c:v>10月</c:v>
                  </c:pt>
                  <c:pt idx="19">
                    <c:v>11月</c:v>
                  </c:pt>
                  <c:pt idx="20">
                    <c:v>12月</c:v>
                  </c:pt>
                  <c:pt idx="21">
                    <c:v>1月</c:v>
                  </c:pt>
                  <c:pt idx="22">
                    <c:v>2月</c:v>
                  </c:pt>
                  <c:pt idx="23">
                    <c:v>3月</c:v>
                  </c:pt>
                  <c:pt idx="24">
                    <c:v>4月</c:v>
                  </c:pt>
                  <c:pt idx="25">
                    <c:v>5月</c:v>
                  </c:pt>
                  <c:pt idx="26">
                    <c:v>6月</c:v>
                  </c:pt>
                  <c:pt idx="27">
                    <c:v>7月</c:v>
                  </c:pt>
                  <c:pt idx="28">
                    <c:v>8月</c:v>
                  </c:pt>
                  <c:pt idx="29">
                    <c:v>9月</c:v>
                  </c:pt>
                  <c:pt idx="30">
                    <c:v>10月</c:v>
                  </c:pt>
                  <c:pt idx="31">
                    <c:v>11月</c:v>
                  </c:pt>
                  <c:pt idx="32">
                    <c:v>12月</c:v>
                  </c:pt>
                  <c:pt idx="33">
                    <c:v>1月</c:v>
                  </c:pt>
                  <c:pt idx="34">
                    <c:v>2月</c:v>
                  </c:pt>
                  <c:pt idx="35">
                    <c:v>3月</c:v>
                  </c:pt>
                  <c:pt idx="36">
                    <c:v>4月</c:v>
                  </c:pt>
                  <c:pt idx="37">
                    <c:v>5月</c:v>
                  </c:pt>
                  <c:pt idx="38">
                    <c:v>6月</c:v>
                  </c:pt>
                  <c:pt idx="39">
                    <c:v>7月</c:v>
                  </c:pt>
                  <c:pt idx="40">
                    <c:v>8月</c:v>
                  </c:pt>
                  <c:pt idx="41">
                    <c:v>9月</c:v>
                  </c:pt>
                  <c:pt idx="42">
                    <c:v>10月</c:v>
                  </c:pt>
                  <c:pt idx="43">
                    <c:v>11月</c:v>
                  </c:pt>
                  <c:pt idx="44">
                    <c:v>12月</c:v>
                  </c:pt>
                  <c:pt idx="45">
                    <c:v>1月</c:v>
                  </c:pt>
                  <c:pt idx="46">
                    <c:v>2月</c:v>
                  </c:pt>
                  <c:pt idx="47">
                    <c:v>3月</c:v>
                  </c:pt>
                  <c:pt idx="48">
                    <c:v>4月</c:v>
                  </c:pt>
                  <c:pt idx="49">
                    <c:v>5月</c:v>
                  </c:pt>
                  <c:pt idx="50">
                    <c:v>6月</c:v>
                  </c:pt>
                  <c:pt idx="51">
                    <c:v>7月</c:v>
                  </c:pt>
                  <c:pt idx="52">
                    <c:v>8月</c:v>
                  </c:pt>
                  <c:pt idx="53">
                    <c:v>9月</c:v>
                  </c:pt>
                  <c:pt idx="54">
                    <c:v>10月</c:v>
                  </c:pt>
                  <c:pt idx="55">
                    <c:v>11月</c:v>
                  </c:pt>
                  <c:pt idx="56">
                    <c:v>12月</c:v>
                  </c:pt>
                  <c:pt idx="57">
                    <c:v>1月</c:v>
                  </c:pt>
                  <c:pt idx="58">
                    <c:v>2月</c:v>
                  </c:pt>
                  <c:pt idx="59">
                    <c:v>3月</c:v>
                  </c:pt>
                  <c:pt idx="60">
                    <c:v>4月</c:v>
                  </c:pt>
                  <c:pt idx="61">
                    <c:v>5月</c:v>
                  </c:pt>
                  <c:pt idx="62">
                    <c:v>6月</c:v>
                  </c:pt>
                  <c:pt idx="63">
                    <c:v>7月</c:v>
                  </c:pt>
                  <c:pt idx="64">
                    <c:v>8月</c:v>
                  </c:pt>
                  <c:pt idx="65">
                    <c:v>9月</c:v>
                  </c:pt>
                  <c:pt idx="66">
                    <c:v>10月</c:v>
                  </c:pt>
                  <c:pt idx="67">
                    <c:v>11月</c:v>
                  </c:pt>
                  <c:pt idx="68">
                    <c:v>12月</c:v>
                  </c:pt>
                  <c:pt idx="69">
                    <c:v>1月</c:v>
                  </c:pt>
                  <c:pt idx="70">
                    <c:v>2月</c:v>
                  </c:pt>
                  <c:pt idx="71">
                    <c:v>3月</c:v>
                  </c:pt>
                  <c:pt idx="72">
                    <c:v>4月</c:v>
                  </c:pt>
                  <c:pt idx="73">
                    <c:v>5月</c:v>
                  </c:pt>
                  <c:pt idx="74">
                    <c:v>6月</c:v>
                  </c:pt>
                  <c:pt idx="75">
                    <c:v>7月</c:v>
                  </c:pt>
                  <c:pt idx="76">
                    <c:v>8月</c:v>
                  </c:pt>
                  <c:pt idx="77">
                    <c:v>9月</c:v>
                  </c:pt>
                  <c:pt idx="78">
                    <c:v>10月</c:v>
                  </c:pt>
                  <c:pt idx="79">
                    <c:v>11月</c:v>
                  </c:pt>
                  <c:pt idx="80">
                    <c:v>12月</c:v>
                  </c:pt>
                  <c:pt idx="81">
                    <c:v>1月</c:v>
                  </c:pt>
                  <c:pt idx="82">
                    <c:v>2月</c:v>
                  </c:pt>
                  <c:pt idx="83">
                    <c:v>3月</c:v>
                  </c:pt>
                  <c:pt idx="84">
                    <c:v>4月</c:v>
                  </c:pt>
                  <c:pt idx="85">
                    <c:v>5月</c:v>
                  </c:pt>
                  <c:pt idx="86">
                    <c:v>6月</c:v>
                  </c:pt>
                  <c:pt idx="87">
                    <c:v>7月</c:v>
                  </c:pt>
                  <c:pt idx="88">
                    <c:v>8月</c:v>
                  </c:pt>
                  <c:pt idx="89">
                    <c:v>9月</c:v>
                  </c:pt>
                  <c:pt idx="90">
                    <c:v>10月</c:v>
                  </c:pt>
                  <c:pt idx="91">
                    <c:v>11月</c:v>
                  </c:pt>
                  <c:pt idx="92">
                    <c:v>12月</c:v>
                  </c:pt>
                  <c:pt idx="93">
                    <c:v>1月</c:v>
                  </c:pt>
                  <c:pt idx="94">
                    <c:v>2月</c:v>
                  </c:pt>
                  <c:pt idx="95">
                    <c:v>3月</c:v>
                  </c:pt>
                  <c:pt idx="96">
                    <c:v>4月</c:v>
                  </c:pt>
                  <c:pt idx="97">
                    <c:v>5月</c:v>
                  </c:pt>
                  <c:pt idx="98">
                    <c:v>6月</c:v>
                  </c:pt>
                  <c:pt idx="99">
                    <c:v>7月</c:v>
                  </c:pt>
                  <c:pt idx="100">
                    <c:v>8月</c:v>
                  </c:pt>
                  <c:pt idx="101">
                    <c:v>9月</c:v>
                  </c:pt>
                  <c:pt idx="102">
                    <c:v>10月</c:v>
                  </c:pt>
                  <c:pt idx="103">
                    <c:v>11月</c:v>
                  </c:pt>
                  <c:pt idx="104">
                    <c:v>12月</c:v>
                  </c:pt>
                  <c:pt idx="105">
                    <c:v>1月</c:v>
                  </c:pt>
                  <c:pt idx="106">
                    <c:v>2月</c:v>
                  </c:pt>
                  <c:pt idx="107">
                    <c:v>3月</c:v>
                  </c:pt>
                </c:lvl>
                <c:lvl>
                  <c:pt idx="0">
                    <c:v>H29年度</c:v>
                  </c:pt>
                  <c:pt idx="12">
                    <c:v>H30年度</c:v>
                  </c:pt>
                  <c:pt idx="24">
                    <c:v>Ｒ元年度
（H31年度）</c:v>
                  </c:pt>
                  <c:pt idx="36">
                    <c:v>Ｒ２年度</c:v>
                  </c:pt>
                  <c:pt idx="48">
                    <c:v>Ｒ３年度</c:v>
                  </c:pt>
                  <c:pt idx="60">
                    <c:v>Ｒ４年度</c:v>
                  </c:pt>
                  <c:pt idx="72">
                    <c:v>Ｒ５年度</c:v>
                  </c:pt>
                  <c:pt idx="84">
                    <c:v>Ｒ６年度</c:v>
                  </c:pt>
                  <c:pt idx="96">
                    <c:v>Ｒ７年度</c:v>
                  </c:pt>
                </c:lvl>
              </c:multiLvlStrCache>
            </c:multiLvlStrRef>
          </c:cat>
          <c:val>
            <c:numRef>
              <c:f>推移データ!$Q$221:$Q$328</c:f>
              <c:numCache>
                <c:formatCode>General</c:formatCode>
                <c:ptCount val="108"/>
                <c:pt idx="0">
                  <c:v>703</c:v>
                </c:pt>
                <c:pt idx="1">
                  <c:v>394</c:v>
                </c:pt>
                <c:pt idx="2">
                  <c:v>363</c:v>
                </c:pt>
                <c:pt idx="3">
                  <c:v>567</c:v>
                </c:pt>
                <c:pt idx="4">
                  <c:v>496</c:v>
                </c:pt>
                <c:pt idx="5">
                  <c:v>644</c:v>
                </c:pt>
                <c:pt idx="6">
                  <c:v>776</c:v>
                </c:pt>
                <c:pt idx="7">
                  <c:v>442</c:v>
                </c:pt>
                <c:pt idx="8">
                  <c:v>469</c:v>
                </c:pt>
                <c:pt idx="9">
                  <c:v>428</c:v>
                </c:pt>
                <c:pt idx="10">
                  <c:v>436</c:v>
                </c:pt>
                <c:pt idx="11">
                  <c:v>265</c:v>
                </c:pt>
                <c:pt idx="12">
                  <c:v>399</c:v>
                </c:pt>
                <c:pt idx="13">
                  <c:v>160</c:v>
                </c:pt>
                <c:pt idx="14">
                  <c:v>522</c:v>
                </c:pt>
                <c:pt idx="15">
                  <c:v>495</c:v>
                </c:pt>
                <c:pt idx="16">
                  <c:v>432</c:v>
                </c:pt>
                <c:pt idx="17">
                  <c:v>405</c:v>
                </c:pt>
                <c:pt idx="18">
                  <c:v>258</c:v>
                </c:pt>
                <c:pt idx="19">
                  <c:v>372</c:v>
                </c:pt>
                <c:pt idx="20">
                  <c:v>397</c:v>
                </c:pt>
                <c:pt idx="21">
                  <c:v>217</c:v>
                </c:pt>
                <c:pt idx="22">
                  <c:v>317</c:v>
                </c:pt>
                <c:pt idx="23">
                  <c:v>276</c:v>
                </c:pt>
                <c:pt idx="24">
                  <c:v>265</c:v>
                </c:pt>
                <c:pt idx="25">
                  <c:v>132</c:v>
                </c:pt>
                <c:pt idx="26">
                  <c:v>504</c:v>
                </c:pt>
                <c:pt idx="27">
                  <c:v>260</c:v>
                </c:pt>
                <c:pt idx="28">
                  <c:v>280</c:v>
                </c:pt>
                <c:pt idx="29">
                  <c:v>444</c:v>
                </c:pt>
                <c:pt idx="30">
                  <c:v>199</c:v>
                </c:pt>
                <c:pt idx="31">
                  <c:v>275</c:v>
                </c:pt>
                <c:pt idx="32">
                  <c:v>250</c:v>
                </c:pt>
                <c:pt idx="33">
                  <c:v>222</c:v>
                </c:pt>
                <c:pt idx="34">
                  <c:v>374</c:v>
                </c:pt>
                <c:pt idx="35">
                  <c:v>246</c:v>
                </c:pt>
                <c:pt idx="36">
                  <c:v>215</c:v>
                </c:pt>
                <c:pt idx="37">
                  <c:v>54</c:v>
                </c:pt>
                <c:pt idx="38">
                  <c:v>279</c:v>
                </c:pt>
                <c:pt idx="39">
                  <c:v>289</c:v>
                </c:pt>
                <c:pt idx="40">
                  <c:v>186</c:v>
                </c:pt>
                <c:pt idx="41">
                  <c:v>240</c:v>
                </c:pt>
                <c:pt idx="42">
                  <c:v>291</c:v>
                </c:pt>
                <c:pt idx="43">
                  <c:v>183</c:v>
                </c:pt>
                <c:pt idx="44">
                  <c:v>232</c:v>
                </c:pt>
                <c:pt idx="45">
                  <c:v>188</c:v>
                </c:pt>
                <c:pt idx="46">
                  <c:v>277</c:v>
                </c:pt>
                <c:pt idx="47">
                  <c:v>139</c:v>
                </c:pt>
                <c:pt idx="48">
                  <c:v>270</c:v>
                </c:pt>
                <c:pt idx="49">
                  <c:v>173</c:v>
                </c:pt>
                <c:pt idx="50">
                  <c:v>232</c:v>
                </c:pt>
                <c:pt idx="51">
                  <c:v>156</c:v>
                </c:pt>
                <c:pt idx="52">
                  <c:v>301</c:v>
                </c:pt>
                <c:pt idx="53">
                  <c:v>170</c:v>
                </c:pt>
                <c:pt idx="54">
                  <c:v>303</c:v>
                </c:pt>
                <c:pt idx="55">
                  <c:v>168</c:v>
                </c:pt>
                <c:pt idx="56">
                  <c:v>173</c:v>
                </c:pt>
                <c:pt idx="57">
                  <c:v>163</c:v>
                </c:pt>
                <c:pt idx="58">
                  <c:v>183</c:v>
                </c:pt>
                <c:pt idx="59">
                  <c:v>205</c:v>
                </c:pt>
                <c:pt idx="60">
                  <c:v>248</c:v>
                </c:pt>
                <c:pt idx="61">
                  <c:v>127</c:v>
                </c:pt>
                <c:pt idx="62">
                  <c:v>172</c:v>
                </c:pt>
                <c:pt idx="63">
                  <c:v>228</c:v>
                </c:pt>
                <c:pt idx="64">
                  <c:v>205</c:v>
                </c:pt>
                <c:pt idx="65">
                  <c:v>231</c:v>
                </c:pt>
                <c:pt idx="66">
                  <c:v>192</c:v>
                </c:pt>
                <c:pt idx="67">
                  <c:v>192</c:v>
                </c:pt>
                <c:pt idx="68">
                  <c:v>270</c:v>
                </c:pt>
                <c:pt idx="69">
                  <c:v>114</c:v>
                </c:pt>
                <c:pt idx="70" formatCode="#,##0_);\(#,##0\)">
                  <c:v>141</c:v>
                </c:pt>
                <c:pt idx="71">
                  <c:v>244</c:v>
                </c:pt>
                <c:pt idx="72">
                  <c:v>121</c:v>
                </c:pt>
                <c:pt idx="73">
                  <c:v>219</c:v>
                </c:pt>
                <c:pt idx="74">
                  <c:v>175</c:v>
                </c:pt>
                <c:pt idx="75">
                  <c:v>225</c:v>
                </c:pt>
                <c:pt idx="76">
                  <c:v>230</c:v>
                </c:pt>
                <c:pt idx="77">
                  <c:v>287</c:v>
                </c:pt>
                <c:pt idx="78">
                  <c:v>250</c:v>
                </c:pt>
                <c:pt idx="79">
                  <c:v>325</c:v>
                </c:pt>
                <c:pt idx="80">
                  <c:v>157</c:v>
                </c:pt>
                <c:pt idx="81">
                  <c:v>167</c:v>
                </c:pt>
                <c:pt idx="82" formatCode="#,##0_);\(#,##0\)">
                  <c:v>173</c:v>
                </c:pt>
                <c:pt idx="83">
                  <c:v>113</c:v>
                </c:pt>
                <c:pt idx="84">
                  <c:v>300</c:v>
                </c:pt>
                <c:pt idx="85">
                  <c:v>233</c:v>
                </c:pt>
                <c:pt idx="86">
                  <c:v>252</c:v>
                </c:pt>
                <c:pt idx="87">
                  <c:v>385</c:v>
                </c:pt>
                <c:pt idx="88">
                  <c:v>164</c:v>
                </c:pt>
                <c:pt idx="89">
                  <c:v>279</c:v>
                </c:pt>
                <c:pt idx="90">
                  <c:v>51</c:v>
                </c:pt>
                <c:pt idx="91">
                  <c:v>136</c:v>
                </c:pt>
                <c:pt idx="92">
                  <c:v>184</c:v>
                </c:pt>
                <c:pt idx="93">
                  <c:v>163</c:v>
                </c:pt>
                <c:pt idx="94">
                  <c:v>120</c:v>
                </c:pt>
                <c:pt idx="95">
                  <c:v>359</c:v>
                </c:pt>
                <c:pt idx="96">
                  <c:v>149</c:v>
                </c:pt>
                <c:pt idx="97">
                  <c:v>79</c:v>
                </c:pt>
                <c:pt idx="98">
                  <c:v>206</c:v>
                </c:pt>
                <c:pt idx="99">
                  <c:v>178</c:v>
                </c:pt>
                <c:pt idx="100">
                  <c:v>171</c:v>
                </c:pt>
                <c:pt idx="101">
                  <c:v>183</c:v>
                </c:pt>
                <c:pt idx="102">
                  <c:v>301</c:v>
                </c:pt>
                <c:pt idx="103">
                  <c:v>185</c:v>
                </c:pt>
                <c:pt idx="104">
                  <c:v>167</c:v>
                </c:pt>
                <c:pt idx="105">
                  <c:v>182</c:v>
                </c:pt>
                <c:pt idx="106">
                  <c:v>130</c:v>
                </c:pt>
                <c:pt idx="107">
                  <c:v>108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DBB-43AE-946B-ABAEC3693A54}"/>
            </c:ext>
          </c:extLst>
        </c:ser>
        <c:ser>
          <c:idx val="3"/>
          <c:order val="3"/>
          <c:tx>
            <c:strRef>
              <c:f>推移データ!$R$112</c:f>
              <c:strCache>
                <c:ptCount val="1"/>
                <c:pt idx="0">
                  <c:v>給与住宅</c:v>
                </c:pt>
              </c:strCache>
            </c:strRef>
          </c:tx>
          <c:spPr>
            <a:ln w="19050"/>
          </c:spPr>
          <c:marker>
            <c:symbol val="x"/>
            <c:size val="3"/>
          </c:marker>
          <c:cat>
            <c:multiLvlStrRef>
              <c:f>推移データ!$M$221:$N$328</c:f>
              <c:multiLvlStrCache>
                <c:ptCount val="108"/>
                <c:lvl>
                  <c:pt idx="0">
                    <c:v>4月</c:v>
                  </c:pt>
                  <c:pt idx="1">
                    <c:v>5月</c:v>
                  </c:pt>
                  <c:pt idx="2">
                    <c:v>6月</c:v>
                  </c:pt>
                  <c:pt idx="3">
                    <c:v>7月</c:v>
                  </c:pt>
                  <c:pt idx="4">
                    <c:v>8月</c:v>
                  </c:pt>
                  <c:pt idx="5">
                    <c:v>9月</c:v>
                  </c:pt>
                  <c:pt idx="6">
                    <c:v>10月</c:v>
                  </c:pt>
                  <c:pt idx="7">
                    <c:v>11月</c:v>
                  </c:pt>
                  <c:pt idx="8">
                    <c:v>12月</c:v>
                  </c:pt>
                  <c:pt idx="9">
                    <c:v>1月</c:v>
                  </c:pt>
                  <c:pt idx="10">
                    <c:v>2月</c:v>
                  </c:pt>
                  <c:pt idx="11">
                    <c:v>3月</c:v>
                  </c:pt>
                  <c:pt idx="12">
                    <c:v>4月</c:v>
                  </c:pt>
                  <c:pt idx="13">
                    <c:v>5月</c:v>
                  </c:pt>
                  <c:pt idx="14">
                    <c:v>6月</c:v>
                  </c:pt>
                  <c:pt idx="15">
                    <c:v>7月</c:v>
                  </c:pt>
                  <c:pt idx="16">
                    <c:v>8月</c:v>
                  </c:pt>
                  <c:pt idx="17">
                    <c:v>9月</c:v>
                  </c:pt>
                  <c:pt idx="18">
                    <c:v>10月</c:v>
                  </c:pt>
                  <c:pt idx="19">
                    <c:v>11月</c:v>
                  </c:pt>
                  <c:pt idx="20">
                    <c:v>12月</c:v>
                  </c:pt>
                  <c:pt idx="21">
                    <c:v>1月</c:v>
                  </c:pt>
                  <c:pt idx="22">
                    <c:v>2月</c:v>
                  </c:pt>
                  <c:pt idx="23">
                    <c:v>3月</c:v>
                  </c:pt>
                  <c:pt idx="24">
                    <c:v>4月</c:v>
                  </c:pt>
                  <c:pt idx="25">
                    <c:v>5月</c:v>
                  </c:pt>
                  <c:pt idx="26">
                    <c:v>6月</c:v>
                  </c:pt>
                  <c:pt idx="27">
                    <c:v>7月</c:v>
                  </c:pt>
                  <c:pt idx="28">
                    <c:v>8月</c:v>
                  </c:pt>
                  <c:pt idx="29">
                    <c:v>9月</c:v>
                  </c:pt>
                  <c:pt idx="30">
                    <c:v>10月</c:v>
                  </c:pt>
                  <c:pt idx="31">
                    <c:v>11月</c:v>
                  </c:pt>
                  <c:pt idx="32">
                    <c:v>12月</c:v>
                  </c:pt>
                  <c:pt idx="33">
                    <c:v>1月</c:v>
                  </c:pt>
                  <c:pt idx="34">
                    <c:v>2月</c:v>
                  </c:pt>
                  <c:pt idx="35">
                    <c:v>3月</c:v>
                  </c:pt>
                  <c:pt idx="36">
                    <c:v>4月</c:v>
                  </c:pt>
                  <c:pt idx="37">
                    <c:v>5月</c:v>
                  </c:pt>
                  <c:pt idx="38">
                    <c:v>6月</c:v>
                  </c:pt>
                  <c:pt idx="39">
                    <c:v>7月</c:v>
                  </c:pt>
                  <c:pt idx="40">
                    <c:v>8月</c:v>
                  </c:pt>
                  <c:pt idx="41">
                    <c:v>9月</c:v>
                  </c:pt>
                  <c:pt idx="42">
                    <c:v>10月</c:v>
                  </c:pt>
                  <c:pt idx="43">
                    <c:v>11月</c:v>
                  </c:pt>
                  <c:pt idx="44">
                    <c:v>12月</c:v>
                  </c:pt>
                  <c:pt idx="45">
                    <c:v>1月</c:v>
                  </c:pt>
                  <c:pt idx="46">
                    <c:v>2月</c:v>
                  </c:pt>
                  <c:pt idx="47">
                    <c:v>3月</c:v>
                  </c:pt>
                  <c:pt idx="48">
                    <c:v>4月</c:v>
                  </c:pt>
                  <c:pt idx="49">
                    <c:v>5月</c:v>
                  </c:pt>
                  <c:pt idx="50">
                    <c:v>6月</c:v>
                  </c:pt>
                  <c:pt idx="51">
                    <c:v>7月</c:v>
                  </c:pt>
                  <c:pt idx="52">
                    <c:v>8月</c:v>
                  </c:pt>
                  <c:pt idx="53">
                    <c:v>9月</c:v>
                  </c:pt>
                  <c:pt idx="54">
                    <c:v>10月</c:v>
                  </c:pt>
                  <c:pt idx="55">
                    <c:v>11月</c:v>
                  </c:pt>
                  <c:pt idx="56">
                    <c:v>12月</c:v>
                  </c:pt>
                  <c:pt idx="57">
                    <c:v>1月</c:v>
                  </c:pt>
                  <c:pt idx="58">
                    <c:v>2月</c:v>
                  </c:pt>
                  <c:pt idx="59">
                    <c:v>3月</c:v>
                  </c:pt>
                  <c:pt idx="60">
                    <c:v>4月</c:v>
                  </c:pt>
                  <c:pt idx="61">
                    <c:v>5月</c:v>
                  </c:pt>
                  <c:pt idx="62">
                    <c:v>6月</c:v>
                  </c:pt>
                  <c:pt idx="63">
                    <c:v>7月</c:v>
                  </c:pt>
                  <c:pt idx="64">
                    <c:v>8月</c:v>
                  </c:pt>
                  <c:pt idx="65">
                    <c:v>9月</c:v>
                  </c:pt>
                  <c:pt idx="66">
                    <c:v>10月</c:v>
                  </c:pt>
                  <c:pt idx="67">
                    <c:v>11月</c:v>
                  </c:pt>
                  <c:pt idx="68">
                    <c:v>12月</c:v>
                  </c:pt>
                  <c:pt idx="69">
                    <c:v>1月</c:v>
                  </c:pt>
                  <c:pt idx="70">
                    <c:v>2月</c:v>
                  </c:pt>
                  <c:pt idx="71">
                    <c:v>3月</c:v>
                  </c:pt>
                  <c:pt idx="72">
                    <c:v>4月</c:v>
                  </c:pt>
                  <c:pt idx="73">
                    <c:v>5月</c:v>
                  </c:pt>
                  <c:pt idx="74">
                    <c:v>6月</c:v>
                  </c:pt>
                  <c:pt idx="75">
                    <c:v>7月</c:v>
                  </c:pt>
                  <c:pt idx="76">
                    <c:v>8月</c:v>
                  </c:pt>
                  <c:pt idx="77">
                    <c:v>9月</c:v>
                  </c:pt>
                  <c:pt idx="78">
                    <c:v>10月</c:v>
                  </c:pt>
                  <c:pt idx="79">
                    <c:v>11月</c:v>
                  </c:pt>
                  <c:pt idx="80">
                    <c:v>12月</c:v>
                  </c:pt>
                  <c:pt idx="81">
                    <c:v>1月</c:v>
                  </c:pt>
                  <c:pt idx="82">
                    <c:v>2月</c:v>
                  </c:pt>
                  <c:pt idx="83">
                    <c:v>3月</c:v>
                  </c:pt>
                  <c:pt idx="84">
                    <c:v>4月</c:v>
                  </c:pt>
                  <c:pt idx="85">
                    <c:v>5月</c:v>
                  </c:pt>
                  <c:pt idx="86">
                    <c:v>6月</c:v>
                  </c:pt>
                  <c:pt idx="87">
                    <c:v>7月</c:v>
                  </c:pt>
                  <c:pt idx="88">
                    <c:v>8月</c:v>
                  </c:pt>
                  <c:pt idx="89">
                    <c:v>9月</c:v>
                  </c:pt>
                  <c:pt idx="90">
                    <c:v>10月</c:v>
                  </c:pt>
                  <c:pt idx="91">
                    <c:v>11月</c:v>
                  </c:pt>
                  <c:pt idx="92">
                    <c:v>12月</c:v>
                  </c:pt>
                  <c:pt idx="93">
                    <c:v>1月</c:v>
                  </c:pt>
                  <c:pt idx="94">
                    <c:v>2月</c:v>
                  </c:pt>
                  <c:pt idx="95">
                    <c:v>3月</c:v>
                  </c:pt>
                  <c:pt idx="96">
                    <c:v>4月</c:v>
                  </c:pt>
                  <c:pt idx="97">
                    <c:v>5月</c:v>
                  </c:pt>
                  <c:pt idx="98">
                    <c:v>6月</c:v>
                  </c:pt>
                  <c:pt idx="99">
                    <c:v>7月</c:v>
                  </c:pt>
                  <c:pt idx="100">
                    <c:v>8月</c:v>
                  </c:pt>
                  <c:pt idx="101">
                    <c:v>9月</c:v>
                  </c:pt>
                  <c:pt idx="102">
                    <c:v>10月</c:v>
                  </c:pt>
                  <c:pt idx="103">
                    <c:v>11月</c:v>
                  </c:pt>
                  <c:pt idx="104">
                    <c:v>12月</c:v>
                  </c:pt>
                  <c:pt idx="105">
                    <c:v>1月</c:v>
                  </c:pt>
                  <c:pt idx="106">
                    <c:v>2月</c:v>
                  </c:pt>
                  <c:pt idx="107">
                    <c:v>3月</c:v>
                  </c:pt>
                </c:lvl>
                <c:lvl>
                  <c:pt idx="0">
                    <c:v>H29年度</c:v>
                  </c:pt>
                  <c:pt idx="12">
                    <c:v>H30年度</c:v>
                  </c:pt>
                  <c:pt idx="24">
                    <c:v>Ｒ元年度
（H31年度）</c:v>
                  </c:pt>
                  <c:pt idx="36">
                    <c:v>Ｒ２年度</c:v>
                  </c:pt>
                  <c:pt idx="48">
                    <c:v>Ｒ３年度</c:v>
                  </c:pt>
                  <c:pt idx="60">
                    <c:v>Ｒ４年度</c:v>
                  </c:pt>
                  <c:pt idx="72">
                    <c:v>Ｒ５年度</c:v>
                  </c:pt>
                  <c:pt idx="84">
                    <c:v>Ｒ６年度</c:v>
                  </c:pt>
                  <c:pt idx="96">
                    <c:v>Ｒ７年度</c:v>
                  </c:pt>
                </c:lvl>
              </c:multiLvlStrCache>
            </c:multiLvlStrRef>
          </c:cat>
          <c:val>
            <c:numRef>
              <c:f>推移データ!$R$221:$R$328</c:f>
              <c:numCache>
                <c:formatCode>General</c:formatCode>
                <c:ptCount val="108"/>
                <c:pt idx="0">
                  <c:v>21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78</c:v>
                </c:pt>
                <c:pt idx="5">
                  <c:v>3</c:v>
                </c:pt>
                <c:pt idx="6">
                  <c:v>0</c:v>
                </c:pt>
                <c:pt idx="7">
                  <c:v>8</c:v>
                </c:pt>
                <c:pt idx="8">
                  <c:v>94</c:v>
                </c:pt>
                <c:pt idx="9">
                  <c:v>0</c:v>
                </c:pt>
                <c:pt idx="10">
                  <c:v>70</c:v>
                </c:pt>
                <c:pt idx="11">
                  <c:v>7</c:v>
                </c:pt>
                <c:pt idx="12">
                  <c:v>15</c:v>
                </c:pt>
                <c:pt idx="13">
                  <c:v>1</c:v>
                </c:pt>
                <c:pt idx="14">
                  <c:v>4</c:v>
                </c:pt>
                <c:pt idx="15">
                  <c:v>51</c:v>
                </c:pt>
                <c:pt idx="16">
                  <c:v>33</c:v>
                </c:pt>
                <c:pt idx="17">
                  <c:v>4</c:v>
                </c:pt>
                <c:pt idx="18">
                  <c:v>1</c:v>
                </c:pt>
                <c:pt idx="19">
                  <c:v>3</c:v>
                </c:pt>
                <c:pt idx="20">
                  <c:v>3</c:v>
                </c:pt>
                <c:pt idx="21">
                  <c:v>4</c:v>
                </c:pt>
                <c:pt idx="22">
                  <c:v>21</c:v>
                </c:pt>
                <c:pt idx="23">
                  <c:v>3</c:v>
                </c:pt>
                <c:pt idx="24">
                  <c:v>9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2</c:v>
                </c:pt>
                <c:pt idx="29">
                  <c:v>26</c:v>
                </c:pt>
                <c:pt idx="30">
                  <c:v>2</c:v>
                </c:pt>
                <c:pt idx="31">
                  <c:v>0</c:v>
                </c:pt>
                <c:pt idx="32">
                  <c:v>1</c:v>
                </c:pt>
                <c:pt idx="33">
                  <c:v>0</c:v>
                </c:pt>
                <c:pt idx="34">
                  <c:v>2</c:v>
                </c:pt>
                <c:pt idx="35">
                  <c:v>1</c:v>
                </c:pt>
                <c:pt idx="36">
                  <c:v>22</c:v>
                </c:pt>
                <c:pt idx="37">
                  <c:v>2</c:v>
                </c:pt>
                <c:pt idx="38">
                  <c:v>10</c:v>
                </c:pt>
                <c:pt idx="39">
                  <c:v>0</c:v>
                </c:pt>
                <c:pt idx="40">
                  <c:v>9</c:v>
                </c:pt>
                <c:pt idx="41">
                  <c:v>5</c:v>
                </c:pt>
                <c:pt idx="42">
                  <c:v>2</c:v>
                </c:pt>
                <c:pt idx="43">
                  <c:v>8</c:v>
                </c:pt>
                <c:pt idx="44">
                  <c:v>3</c:v>
                </c:pt>
                <c:pt idx="45">
                  <c:v>0</c:v>
                </c:pt>
                <c:pt idx="46">
                  <c:v>17</c:v>
                </c:pt>
                <c:pt idx="47">
                  <c:v>4</c:v>
                </c:pt>
                <c:pt idx="48">
                  <c:v>1</c:v>
                </c:pt>
                <c:pt idx="49">
                  <c:v>2</c:v>
                </c:pt>
                <c:pt idx="50">
                  <c:v>2</c:v>
                </c:pt>
                <c:pt idx="51">
                  <c:v>8</c:v>
                </c:pt>
                <c:pt idx="52">
                  <c:v>0</c:v>
                </c:pt>
                <c:pt idx="53">
                  <c:v>2</c:v>
                </c:pt>
                <c:pt idx="54">
                  <c:v>9</c:v>
                </c:pt>
                <c:pt idx="55">
                  <c:v>1</c:v>
                </c:pt>
                <c:pt idx="56">
                  <c:v>26</c:v>
                </c:pt>
                <c:pt idx="57">
                  <c:v>3</c:v>
                </c:pt>
                <c:pt idx="58">
                  <c:v>0</c:v>
                </c:pt>
                <c:pt idx="59">
                  <c:v>108</c:v>
                </c:pt>
                <c:pt idx="60">
                  <c:v>0</c:v>
                </c:pt>
                <c:pt idx="61">
                  <c:v>0</c:v>
                </c:pt>
                <c:pt idx="62">
                  <c:v>5</c:v>
                </c:pt>
                <c:pt idx="63">
                  <c:v>33</c:v>
                </c:pt>
                <c:pt idx="64">
                  <c:v>0</c:v>
                </c:pt>
                <c:pt idx="65">
                  <c:v>1</c:v>
                </c:pt>
                <c:pt idx="66">
                  <c:v>5</c:v>
                </c:pt>
                <c:pt idx="67">
                  <c:v>15</c:v>
                </c:pt>
                <c:pt idx="68">
                  <c:v>3</c:v>
                </c:pt>
                <c:pt idx="69">
                  <c:v>2</c:v>
                </c:pt>
                <c:pt idx="70" formatCode="#,##0_);\(#,##0\)">
                  <c:v>1</c:v>
                </c:pt>
                <c:pt idx="71">
                  <c:v>2</c:v>
                </c:pt>
                <c:pt idx="72">
                  <c:v>0</c:v>
                </c:pt>
                <c:pt idx="73">
                  <c:v>2</c:v>
                </c:pt>
                <c:pt idx="74">
                  <c:v>0</c:v>
                </c:pt>
                <c:pt idx="75">
                  <c:v>1</c:v>
                </c:pt>
                <c:pt idx="76">
                  <c:v>0</c:v>
                </c:pt>
                <c:pt idx="77">
                  <c:v>1</c:v>
                </c:pt>
                <c:pt idx="78">
                  <c:v>0</c:v>
                </c:pt>
                <c:pt idx="79">
                  <c:v>0</c:v>
                </c:pt>
                <c:pt idx="80">
                  <c:v>2</c:v>
                </c:pt>
                <c:pt idx="81">
                  <c:v>2</c:v>
                </c:pt>
                <c:pt idx="82" formatCode="#,##0_);\(#,##0\)">
                  <c:v>1</c:v>
                </c:pt>
                <c:pt idx="83">
                  <c:v>4</c:v>
                </c:pt>
                <c:pt idx="84">
                  <c:v>6</c:v>
                </c:pt>
                <c:pt idx="85">
                  <c:v>10</c:v>
                </c:pt>
                <c:pt idx="86">
                  <c:v>4</c:v>
                </c:pt>
                <c:pt idx="87">
                  <c:v>1</c:v>
                </c:pt>
                <c:pt idx="88">
                  <c:v>2</c:v>
                </c:pt>
                <c:pt idx="89">
                  <c:v>1</c:v>
                </c:pt>
                <c:pt idx="90">
                  <c:v>8</c:v>
                </c:pt>
                <c:pt idx="91">
                  <c:v>12</c:v>
                </c:pt>
                <c:pt idx="92">
                  <c:v>5</c:v>
                </c:pt>
                <c:pt idx="93">
                  <c:v>1</c:v>
                </c:pt>
                <c:pt idx="94">
                  <c:v>0</c:v>
                </c:pt>
                <c:pt idx="95">
                  <c:v>1</c:v>
                </c:pt>
                <c:pt idx="96">
                  <c:v>1</c:v>
                </c:pt>
                <c:pt idx="97">
                  <c:v>53</c:v>
                </c:pt>
                <c:pt idx="98">
                  <c:v>1</c:v>
                </c:pt>
                <c:pt idx="99">
                  <c:v>0</c:v>
                </c:pt>
                <c:pt idx="100">
                  <c:v>33</c:v>
                </c:pt>
                <c:pt idx="101">
                  <c:v>0</c:v>
                </c:pt>
                <c:pt idx="102">
                  <c:v>2</c:v>
                </c:pt>
                <c:pt idx="103">
                  <c:v>0</c:v>
                </c:pt>
                <c:pt idx="104">
                  <c:v>0</c:v>
                </c:pt>
                <c:pt idx="105">
                  <c:v>1</c:v>
                </c:pt>
                <c:pt idx="106">
                  <c:v>2</c:v>
                </c:pt>
                <c:pt idx="107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DBB-43AE-946B-ABAEC3693A54}"/>
            </c:ext>
          </c:extLst>
        </c:ser>
        <c:ser>
          <c:idx val="4"/>
          <c:order val="4"/>
          <c:tx>
            <c:strRef>
              <c:f>推移データ!$S$112</c:f>
              <c:strCache>
                <c:ptCount val="1"/>
                <c:pt idx="0">
                  <c:v>分譲住宅</c:v>
                </c:pt>
              </c:strCache>
            </c:strRef>
          </c:tx>
          <c:spPr>
            <a:ln w="19050"/>
          </c:spPr>
          <c:marker>
            <c:symbol val="star"/>
            <c:size val="3"/>
          </c:marker>
          <c:cat>
            <c:multiLvlStrRef>
              <c:f>推移データ!$M$221:$N$328</c:f>
              <c:multiLvlStrCache>
                <c:ptCount val="108"/>
                <c:lvl>
                  <c:pt idx="0">
                    <c:v>4月</c:v>
                  </c:pt>
                  <c:pt idx="1">
                    <c:v>5月</c:v>
                  </c:pt>
                  <c:pt idx="2">
                    <c:v>6月</c:v>
                  </c:pt>
                  <c:pt idx="3">
                    <c:v>7月</c:v>
                  </c:pt>
                  <c:pt idx="4">
                    <c:v>8月</c:v>
                  </c:pt>
                  <c:pt idx="5">
                    <c:v>9月</c:v>
                  </c:pt>
                  <c:pt idx="6">
                    <c:v>10月</c:v>
                  </c:pt>
                  <c:pt idx="7">
                    <c:v>11月</c:v>
                  </c:pt>
                  <c:pt idx="8">
                    <c:v>12月</c:v>
                  </c:pt>
                  <c:pt idx="9">
                    <c:v>1月</c:v>
                  </c:pt>
                  <c:pt idx="10">
                    <c:v>2月</c:v>
                  </c:pt>
                  <c:pt idx="11">
                    <c:v>3月</c:v>
                  </c:pt>
                  <c:pt idx="12">
                    <c:v>4月</c:v>
                  </c:pt>
                  <c:pt idx="13">
                    <c:v>5月</c:v>
                  </c:pt>
                  <c:pt idx="14">
                    <c:v>6月</c:v>
                  </c:pt>
                  <c:pt idx="15">
                    <c:v>7月</c:v>
                  </c:pt>
                  <c:pt idx="16">
                    <c:v>8月</c:v>
                  </c:pt>
                  <c:pt idx="17">
                    <c:v>9月</c:v>
                  </c:pt>
                  <c:pt idx="18">
                    <c:v>10月</c:v>
                  </c:pt>
                  <c:pt idx="19">
                    <c:v>11月</c:v>
                  </c:pt>
                  <c:pt idx="20">
                    <c:v>12月</c:v>
                  </c:pt>
                  <c:pt idx="21">
                    <c:v>1月</c:v>
                  </c:pt>
                  <c:pt idx="22">
                    <c:v>2月</c:v>
                  </c:pt>
                  <c:pt idx="23">
                    <c:v>3月</c:v>
                  </c:pt>
                  <c:pt idx="24">
                    <c:v>4月</c:v>
                  </c:pt>
                  <c:pt idx="25">
                    <c:v>5月</c:v>
                  </c:pt>
                  <c:pt idx="26">
                    <c:v>6月</c:v>
                  </c:pt>
                  <c:pt idx="27">
                    <c:v>7月</c:v>
                  </c:pt>
                  <c:pt idx="28">
                    <c:v>8月</c:v>
                  </c:pt>
                  <c:pt idx="29">
                    <c:v>9月</c:v>
                  </c:pt>
                  <c:pt idx="30">
                    <c:v>10月</c:v>
                  </c:pt>
                  <c:pt idx="31">
                    <c:v>11月</c:v>
                  </c:pt>
                  <c:pt idx="32">
                    <c:v>12月</c:v>
                  </c:pt>
                  <c:pt idx="33">
                    <c:v>1月</c:v>
                  </c:pt>
                  <c:pt idx="34">
                    <c:v>2月</c:v>
                  </c:pt>
                  <c:pt idx="35">
                    <c:v>3月</c:v>
                  </c:pt>
                  <c:pt idx="36">
                    <c:v>4月</c:v>
                  </c:pt>
                  <c:pt idx="37">
                    <c:v>5月</c:v>
                  </c:pt>
                  <c:pt idx="38">
                    <c:v>6月</c:v>
                  </c:pt>
                  <c:pt idx="39">
                    <c:v>7月</c:v>
                  </c:pt>
                  <c:pt idx="40">
                    <c:v>8月</c:v>
                  </c:pt>
                  <c:pt idx="41">
                    <c:v>9月</c:v>
                  </c:pt>
                  <c:pt idx="42">
                    <c:v>10月</c:v>
                  </c:pt>
                  <c:pt idx="43">
                    <c:v>11月</c:v>
                  </c:pt>
                  <c:pt idx="44">
                    <c:v>12月</c:v>
                  </c:pt>
                  <c:pt idx="45">
                    <c:v>1月</c:v>
                  </c:pt>
                  <c:pt idx="46">
                    <c:v>2月</c:v>
                  </c:pt>
                  <c:pt idx="47">
                    <c:v>3月</c:v>
                  </c:pt>
                  <c:pt idx="48">
                    <c:v>4月</c:v>
                  </c:pt>
                  <c:pt idx="49">
                    <c:v>5月</c:v>
                  </c:pt>
                  <c:pt idx="50">
                    <c:v>6月</c:v>
                  </c:pt>
                  <c:pt idx="51">
                    <c:v>7月</c:v>
                  </c:pt>
                  <c:pt idx="52">
                    <c:v>8月</c:v>
                  </c:pt>
                  <c:pt idx="53">
                    <c:v>9月</c:v>
                  </c:pt>
                  <c:pt idx="54">
                    <c:v>10月</c:v>
                  </c:pt>
                  <c:pt idx="55">
                    <c:v>11月</c:v>
                  </c:pt>
                  <c:pt idx="56">
                    <c:v>12月</c:v>
                  </c:pt>
                  <c:pt idx="57">
                    <c:v>1月</c:v>
                  </c:pt>
                  <c:pt idx="58">
                    <c:v>2月</c:v>
                  </c:pt>
                  <c:pt idx="59">
                    <c:v>3月</c:v>
                  </c:pt>
                  <c:pt idx="60">
                    <c:v>4月</c:v>
                  </c:pt>
                  <c:pt idx="61">
                    <c:v>5月</c:v>
                  </c:pt>
                  <c:pt idx="62">
                    <c:v>6月</c:v>
                  </c:pt>
                  <c:pt idx="63">
                    <c:v>7月</c:v>
                  </c:pt>
                  <c:pt idx="64">
                    <c:v>8月</c:v>
                  </c:pt>
                  <c:pt idx="65">
                    <c:v>9月</c:v>
                  </c:pt>
                  <c:pt idx="66">
                    <c:v>10月</c:v>
                  </c:pt>
                  <c:pt idx="67">
                    <c:v>11月</c:v>
                  </c:pt>
                  <c:pt idx="68">
                    <c:v>12月</c:v>
                  </c:pt>
                  <c:pt idx="69">
                    <c:v>1月</c:v>
                  </c:pt>
                  <c:pt idx="70">
                    <c:v>2月</c:v>
                  </c:pt>
                  <c:pt idx="71">
                    <c:v>3月</c:v>
                  </c:pt>
                  <c:pt idx="72">
                    <c:v>4月</c:v>
                  </c:pt>
                  <c:pt idx="73">
                    <c:v>5月</c:v>
                  </c:pt>
                  <c:pt idx="74">
                    <c:v>6月</c:v>
                  </c:pt>
                  <c:pt idx="75">
                    <c:v>7月</c:v>
                  </c:pt>
                  <c:pt idx="76">
                    <c:v>8月</c:v>
                  </c:pt>
                  <c:pt idx="77">
                    <c:v>9月</c:v>
                  </c:pt>
                  <c:pt idx="78">
                    <c:v>10月</c:v>
                  </c:pt>
                  <c:pt idx="79">
                    <c:v>11月</c:v>
                  </c:pt>
                  <c:pt idx="80">
                    <c:v>12月</c:v>
                  </c:pt>
                  <c:pt idx="81">
                    <c:v>1月</c:v>
                  </c:pt>
                  <c:pt idx="82">
                    <c:v>2月</c:v>
                  </c:pt>
                  <c:pt idx="83">
                    <c:v>3月</c:v>
                  </c:pt>
                  <c:pt idx="84">
                    <c:v>4月</c:v>
                  </c:pt>
                  <c:pt idx="85">
                    <c:v>5月</c:v>
                  </c:pt>
                  <c:pt idx="86">
                    <c:v>6月</c:v>
                  </c:pt>
                  <c:pt idx="87">
                    <c:v>7月</c:v>
                  </c:pt>
                  <c:pt idx="88">
                    <c:v>8月</c:v>
                  </c:pt>
                  <c:pt idx="89">
                    <c:v>9月</c:v>
                  </c:pt>
                  <c:pt idx="90">
                    <c:v>10月</c:v>
                  </c:pt>
                  <c:pt idx="91">
                    <c:v>11月</c:v>
                  </c:pt>
                  <c:pt idx="92">
                    <c:v>12月</c:v>
                  </c:pt>
                  <c:pt idx="93">
                    <c:v>1月</c:v>
                  </c:pt>
                  <c:pt idx="94">
                    <c:v>2月</c:v>
                  </c:pt>
                  <c:pt idx="95">
                    <c:v>3月</c:v>
                  </c:pt>
                  <c:pt idx="96">
                    <c:v>4月</c:v>
                  </c:pt>
                  <c:pt idx="97">
                    <c:v>5月</c:v>
                  </c:pt>
                  <c:pt idx="98">
                    <c:v>6月</c:v>
                  </c:pt>
                  <c:pt idx="99">
                    <c:v>7月</c:v>
                  </c:pt>
                  <c:pt idx="100">
                    <c:v>8月</c:v>
                  </c:pt>
                  <c:pt idx="101">
                    <c:v>9月</c:v>
                  </c:pt>
                  <c:pt idx="102">
                    <c:v>10月</c:v>
                  </c:pt>
                  <c:pt idx="103">
                    <c:v>11月</c:v>
                  </c:pt>
                  <c:pt idx="104">
                    <c:v>12月</c:v>
                  </c:pt>
                  <c:pt idx="105">
                    <c:v>1月</c:v>
                  </c:pt>
                  <c:pt idx="106">
                    <c:v>2月</c:v>
                  </c:pt>
                  <c:pt idx="107">
                    <c:v>3月</c:v>
                  </c:pt>
                </c:lvl>
                <c:lvl>
                  <c:pt idx="0">
                    <c:v>H29年度</c:v>
                  </c:pt>
                  <c:pt idx="12">
                    <c:v>H30年度</c:v>
                  </c:pt>
                  <c:pt idx="24">
                    <c:v>Ｒ元年度
（H31年度）</c:v>
                  </c:pt>
                  <c:pt idx="36">
                    <c:v>Ｒ２年度</c:v>
                  </c:pt>
                  <c:pt idx="48">
                    <c:v>Ｒ３年度</c:v>
                  </c:pt>
                  <c:pt idx="60">
                    <c:v>Ｒ４年度</c:v>
                  </c:pt>
                  <c:pt idx="72">
                    <c:v>Ｒ５年度</c:v>
                  </c:pt>
                  <c:pt idx="84">
                    <c:v>Ｒ６年度</c:v>
                  </c:pt>
                  <c:pt idx="96">
                    <c:v>Ｒ７年度</c:v>
                  </c:pt>
                </c:lvl>
              </c:multiLvlStrCache>
            </c:multiLvlStrRef>
          </c:cat>
          <c:val>
            <c:numRef>
              <c:f>推移データ!$S$221:$S$328</c:f>
              <c:numCache>
                <c:formatCode>General</c:formatCode>
                <c:ptCount val="108"/>
                <c:pt idx="0">
                  <c:v>177</c:v>
                </c:pt>
                <c:pt idx="1">
                  <c:v>134</c:v>
                </c:pt>
                <c:pt idx="2">
                  <c:v>110</c:v>
                </c:pt>
                <c:pt idx="3">
                  <c:v>122</c:v>
                </c:pt>
                <c:pt idx="4">
                  <c:v>144</c:v>
                </c:pt>
                <c:pt idx="5">
                  <c:v>185</c:v>
                </c:pt>
                <c:pt idx="6">
                  <c:v>223</c:v>
                </c:pt>
                <c:pt idx="7">
                  <c:v>207</c:v>
                </c:pt>
                <c:pt idx="8">
                  <c:v>188</c:v>
                </c:pt>
                <c:pt idx="9">
                  <c:v>189</c:v>
                </c:pt>
                <c:pt idx="10">
                  <c:v>144</c:v>
                </c:pt>
                <c:pt idx="11">
                  <c:v>115</c:v>
                </c:pt>
                <c:pt idx="12">
                  <c:v>159</c:v>
                </c:pt>
                <c:pt idx="13">
                  <c:v>152</c:v>
                </c:pt>
                <c:pt idx="14">
                  <c:v>166</c:v>
                </c:pt>
                <c:pt idx="15">
                  <c:v>174</c:v>
                </c:pt>
                <c:pt idx="16">
                  <c:v>275</c:v>
                </c:pt>
                <c:pt idx="17">
                  <c:v>173</c:v>
                </c:pt>
                <c:pt idx="18">
                  <c:v>128</c:v>
                </c:pt>
                <c:pt idx="19">
                  <c:v>176</c:v>
                </c:pt>
                <c:pt idx="20">
                  <c:v>263</c:v>
                </c:pt>
                <c:pt idx="21">
                  <c:v>141</c:v>
                </c:pt>
                <c:pt idx="22">
                  <c:v>161</c:v>
                </c:pt>
                <c:pt idx="23">
                  <c:v>112</c:v>
                </c:pt>
                <c:pt idx="24">
                  <c:v>228</c:v>
                </c:pt>
                <c:pt idx="25">
                  <c:v>97</c:v>
                </c:pt>
                <c:pt idx="26">
                  <c:v>295</c:v>
                </c:pt>
                <c:pt idx="27">
                  <c:v>175</c:v>
                </c:pt>
                <c:pt idx="28">
                  <c:v>107</c:v>
                </c:pt>
                <c:pt idx="29">
                  <c:v>201</c:v>
                </c:pt>
                <c:pt idx="30">
                  <c:v>236</c:v>
                </c:pt>
                <c:pt idx="31">
                  <c:v>221</c:v>
                </c:pt>
                <c:pt idx="32">
                  <c:v>406</c:v>
                </c:pt>
                <c:pt idx="33">
                  <c:v>144</c:v>
                </c:pt>
                <c:pt idx="34">
                  <c:v>149</c:v>
                </c:pt>
                <c:pt idx="35">
                  <c:v>169</c:v>
                </c:pt>
                <c:pt idx="36">
                  <c:v>245</c:v>
                </c:pt>
                <c:pt idx="37">
                  <c:v>103</c:v>
                </c:pt>
                <c:pt idx="38">
                  <c:v>251</c:v>
                </c:pt>
                <c:pt idx="39">
                  <c:v>131</c:v>
                </c:pt>
                <c:pt idx="40">
                  <c:v>113</c:v>
                </c:pt>
                <c:pt idx="41">
                  <c:v>101</c:v>
                </c:pt>
                <c:pt idx="42">
                  <c:v>183</c:v>
                </c:pt>
                <c:pt idx="43">
                  <c:v>120</c:v>
                </c:pt>
                <c:pt idx="44">
                  <c:v>155</c:v>
                </c:pt>
                <c:pt idx="45">
                  <c:v>97</c:v>
                </c:pt>
                <c:pt idx="46">
                  <c:v>170</c:v>
                </c:pt>
                <c:pt idx="47">
                  <c:v>111</c:v>
                </c:pt>
                <c:pt idx="48">
                  <c:v>164</c:v>
                </c:pt>
                <c:pt idx="49">
                  <c:v>133</c:v>
                </c:pt>
                <c:pt idx="50">
                  <c:v>150</c:v>
                </c:pt>
                <c:pt idx="51">
                  <c:v>181</c:v>
                </c:pt>
                <c:pt idx="52">
                  <c:v>173</c:v>
                </c:pt>
                <c:pt idx="53">
                  <c:v>140</c:v>
                </c:pt>
                <c:pt idx="54">
                  <c:v>120</c:v>
                </c:pt>
                <c:pt idx="55">
                  <c:v>160</c:v>
                </c:pt>
                <c:pt idx="56">
                  <c:v>215</c:v>
                </c:pt>
                <c:pt idx="57">
                  <c:v>348</c:v>
                </c:pt>
                <c:pt idx="58">
                  <c:v>189</c:v>
                </c:pt>
                <c:pt idx="59">
                  <c:v>138</c:v>
                </c:pt>
                <c:pt idx="60">
                  <c:v>207</c:v>
                </c:pt>
                <c:pt idx="61">
                  <c:v>124</c:v>
                </c:pt>
                <c:pt idx="62">
                  <c:v>155</c:v>
                </c:pt>
                <c:pt idx="63">
                  <c:v>216</c:v>
                </c:pt>
                <c:pt idx="64">
                  <c:v>149</c:v>
                </c:pt>
                <c:pt idx="65">
                  <c:v>157</c:v>
                </c:pt>
                <c:pt idx="66">
                  <c:v>158</c:v>
                </c:pt>
                <c:pt idx="67">
                  <c:v>136</c:v>
                </c:pt>
                <c:pt idx="68">
                  <c:v>155</c:v>
                </c:pt>
                <c:pt idx="69">
                  <c:v>126</c:v>
                </c:pt>
                <c:pt idx="70" formatCode="#,##0_);\(#,##0\)">
                  <c:v>104</c:v>
                </c:pt>
                <c:pt idx="71">
                  <c:v>120</c:v>
                </c:pt>
                <c:pt idx="72">
                  <c:v>283</c:v>
                </c:pt>
                <c:pt idx="73">
                  <c:v>91</c:v>
                </c:pt>
                <c:pt idx="74">
                  <c:v>150</c:v>
                </c:pt>
                <c:pt idx="75">
                  <c:v>145</c:v>
                </c:pt>
                <c:pt idx="76">
                  <c:v>168</c:v>
                </c:pt>
                <c:pt idx="77">
                  <c:v>147</c:v>
                </c:pt>
                <c:pt idx="78">
                  <c:v>113</c:v>
                </c:pt>
                <c:pt idx="79">
                  <c:v>264</c:v>
                </c:pt>
                <c:pt idx="80">
                  <c:v>145</c:v>
                </c:pt>
                <c:pt idx="81">
                  <c:v>103</c:v>
                </c:pt>
                <c:pt idx="82" formatCode="#,##0_);\(#,##0\)">
                  <c:v>96</c:v>
                </c:pt>
                <c:pt idx="83">
                  <c:v>112</c:v>
                </c:pt>
                <c:pt idx="84">
                  <c:v>131</c:v>
                </c:pt>
                <c:pt idx="85">
                  <c:v>116</c:v>
                </c:pt>
                <c:pt idx="86">
                  <c:v>129</c:v>
                </c:pt>
                <c:pt idx="87">
                  <c:v>129</c:v>
                </c:pt>
                <c:pt idx="88">
                  <c:v>80</c:v>
                </c:pt>
                <c:pt idx="89">
                  <c:v>167</c:v>
                </c:pt>
                <c:pt idx="90">
                  <c:v>74</c:v>
                </c:pt>
                <c:pt idx="91">
                  <c:v>111</c:v>
                </c:pt>
                <c:pt idx="92">
                  <c:v>200</c:v>
                </c:pt>
                <c:pt idx="93">
                  <c:v>66</c:v>
                </c:pt>
                <c:pt idx="94">
                  <c:v>94</c:v>
                </c:pt>
                <c:pt idx="95">
                  <c:v>160</c:v>
                </c:pt>
                <c:pt idx="96">
                  <c:v>92</c:v>
                </c:pt>
                <c:pt idx="97">
                  <c:v>122</c:v>
                </c:pt>
                <c:pt idx="98">
                  <c:v>108</c:v>
                </c:pt>
                <c:pt idx="99">
                  <c:v>100</c:v>
                </c:pt>
                <c:pt idx="100">
                  <c:v>105</c:v>
                </c:pt>
                <c:pt idx="101">
                  <c:v>88</c:v>
                </c:pt>
                <c:pt idx="102">
                  <c:v>124</c:v>
                </c:pt>
                <c:pt idx="103">
                  <c:v>149</c:v>
                </c:pt>
                <c:pt idx="104">
                  <c:v>95</c:v>
                </c:pt>
                <c:pt idx="105">
                  <c:v>96</c:v>
                </c:pt>
                <c:pt idx="106">
                  <c:v>103</c:v>
                </c:pt>
                <c:pt idx="107">
                  <c:v>103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DBB-43AE-946B-ABAEC3693A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392832"/>
        <c:axId val="118852416"/>
      </c:lineChart>
      <c:catAx>
        <c:axId val="11839283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crossAx val="118852416"/>
        <c:crosses val="autoZero"/>
        <c:auto val="1"/>
        <c:lblAlgn val="ctr"/>
        <c:lblOffset val="100"/>
        <c:noMultiLvlLbl val="0"/>
      </c:catAx>
      <c:valAx>
        <c:axId val="118852416"/>
        <c:scaling>
          <c:orientation val="minMax"/>
        </c:scaling>
        <c:delete val="0"/>
        <c:axPos val="l"/>
        <c:majorGridlines/>
        <c:numFmt formatCode="General" sourceLinked="1"/>
        <c:majorTickMark val="in"/>
        <c:minorTickMark val="none"/>
        <c:tickLblPos val="nextTo"/>
        <c:crossAx val="118392832"/>
        <c:crosses val="autoZero"/>
        <c:crossBetween val="between"/>
      </c:valAx>
      <c:spPr>
        <a:ln>
          <a:solidFill>
            <a:schemeClr val="bg1">
              <a:lumMod val="50000"/>
            </a:schemeClr>
          </a:solidFill>
        </a:ln>
      </c:spPr>
    </c:plotArea>
    <c:legend>
      <c:legendPos val="r"/>
      <c:layout>
        <c:manualLayout>
          <c:xMode val="edge"/>
          <c:yMode val="edge"/>
          <c:x val="0.56341458153607882"/>
          <c:y val="0.1875073374756554"/>
          <c:w val="0.22567484577168934"/>
          <c:h val="0.11865838049847387"/>
        </c:manualLayout>
      </c:layout>
      <c:overlay val="0"/>
      <c:spPr>
        <a:solidFill>
          <a:schemeClr val="bg1"/>
        </a:solidFill>
        <a:ln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0033" l="0.70000000000000029" r="0.70000000000000029" t="0.75000000000000033" header="0.30000000000000016" footer="0.30000000000000016"/>
    <c:pageSetup paperSize="9" orientation="portrait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福島県地方別新設住宅着工戸数</a:t>
            </a:r>
            <a:endParaRPr lang="en-US" altLang="ja-JP"/>
          </a:p>
          <a:p>
            <a:pPr>
              <a:defRPr/>
            </a:pPr>
            <a:r>
              <a:rPr lang="ja-JP" altLang="en-US"/>
              <a:t>前年同月比</a:t>
            </a:r>
            <a:endParaRPr lang="en-US" altLang="ja-JP"/>
          </a:p>
        </c:rich>
      </c:tx>
      <c:layout>
        <c:manualLayout>
          <c:xMode val="edge"/>
          <c:yMode val="edge"/>
          <c:x val="0.25861407715968615"/>
          <c:y val="3.2438842755123935E-3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1138688736243188"/>
          <c:y val="0.15304149918323146"/>
          <c:w val="0.8855322504370261"/>
          <c:h val="0.66655458277505519"/>
        </c:manualLayout>
      </c:layout>
      <c:lineChart>
        <c:grouping val="standard"/>
        <c:varyColors val="0"/>
        <c:ser>
          <c:idx val="0"/>
          <c:order val="0"/>
          <c:tx>
            <c:strRef>
              <c:f>対前年同月比データ!$J$61</c:f>
              <c:strCache>
                <c:ptCount val="1"/>
                <c:pt idx="0">
                  <c:v>福島県</c:v>
                </c:pt>
              </c:strCache>
            </c:strRef>
          </c:tx>
          <c:spPr>
            <a:ln w="19050"/>
          </c:spPr>
          <c:marker>
            <c:symbol val="diamond"/>
            <c:size val="3"/>
          </c:marker>
          <c:cat>
            <c:multiLvlStrRef>
              <c:f>対前年同月比データ!$H$182:$I$277</c:f>
              <c:multiLvlStrCache>
                <c:ptCount val="96"/>
                <c:lvl>
                  <c:pt idx="0">
                    <c:v>4月</c:v>
                  </c:pt>
                  <c:pt idx="1">
                    <c:v>5月</c:v>
                  </c:pt>
                  <c:pt idx="2">
                    <c:v>6月</c:v>
                  </c:pt>
                  <c:pt idx="3">
                    <c:v>7月</c:v>
                  </c:pt>
                  <c:pt idx="4">
                    <c:v>8月</c:v>
                  </c:pt>
                  <c:pt idx="5">
                    <c:v>9月</c:v>
                  </c:pt>
                  <c:pt idx="6">
                    <c:v>10月</c:v>
                  </c:pt>
                  <c:pt idx="7">
                    <c:v>11月</c:v>
                  </c:pt>
                  <c:pt idx="8">
                    <c:v>12月</c:v>
                  </c:pt>
                  <c:pt idx="9">
                    <c:v>1月</c:v>
                  </c:pt>
                  <c:pt idx="10">
                    <c:v>2月</c:v>
                  </c:pt>
                  <c:pt idx="11">
                    <c:v>3月</c:v>
                  </c:pt>
                  <c:pt idx="12">
                    <c:v>4月</c:v>
                  </c:pt>
                  <c:pt idx="13">
                    <c:v>5月</c:v>
                  </c:pt>
                  <c:pt idx="14">
                    <c:v>6月</c:v>
                  </c:pt>
                  <c:pt idx="15">
                    <c:v>7月</c:v>
                  </c:pt>
                  <c:pt idx="16">
                    <c:v>8月</c:v>
                  </c:pt>
                  <c:pt idx="17">
                    <c:v>9月</c:v>
                  </c:pt>
                  <c:pt idx="18">
                    <c:v>10月</c:v>
                  </c:pt>
                  <c:pt idx="19">
                    <c:v>11月</c:v>
                  </c:pt>
                  <c:pt idx="20">
                    <c:v>12月</c:v>
                  </c:pt>
                  <c:pt idx="21">
                    <c:v>1月</c:v>
                  </c:pt>
                  <c:pt idx="22">
                    <c:v>2月</c:v>
                  </c:pt>
                  <c:pt idx="23">
                    <c:v>3月</c:v>
                  </c:pt>
                  <c:pt idx="24">
                    <c:v>4月</c:v>
                  </c:pt>
                  <c:pt idx="25">
                    <c:v>5月</c:v>
                  </c:pt>
                  <c:pt idx="26">
                    <c:v>6月</c:v>
                  </c:pt>
                  <c:pt idx="27">
                    <c:v>7月</c:v>
                  </c:pt>
                  <c:pt idx="28">
                    <c:v>8月</c:v>
                  </c:pt>
                  <c:pt idx="29">
                    <c:v>9月</c:v>
                  </c:pt>
                  <c:pt idx="30">
                    <c:v>10月</c:v>
                  </c:pt>
                  <c:pt idx="31">
                    <c:v>11月</c:v>
                  </c:pt>
                  <c:pt idx="32">
                    <c:v>12月</c:v>
                  </c:pt>
                  <c:pt idx="33">
                    <c:v>1月</c:v>
                  </c:pt>
                  <c:pt idx="34">
                    <c:v>2月</c:v>
                  </c:pt>
                  <c:pt idx="35">
                    <c:v>3月</c:v>
                  </c:pt>
                  <c:pt idx="36">
                    <c:v>4月</c:v>
                  </c:pt>
                  <c:pt idx="37">
                    <c:v>5月</c:v>
                  </c:pt>
                  <c:pt idx="38">
                    <c:v>6月</c:v>
                  </c:pt>
                  <c:pt idx="39">
                    <c:v>7月</c:v>
                  </c:pt>
                  <c:pt idx="40">
                    <c:v>8月</c:v>
                  </c:pt>
                  <c:pt idx="41">
                    <c:v>9月</c:v>
                  </c:pt>
                  <c:pt idx="42">
                    <c:v>10月</c:v>
                  </c:pt>
                  <c:pt idx="43">
                    <c:v>11月</c:v>
                  </c:pt>
                  <c:pt idx="44">
                    <c:v>12月</c:v>
                  </c:pt>
                  <c:pt idx="45">
                    <c:v>1月</c:v>
                  </c:pt>
                  <c:pt idx="46">
                    <c:v>2月</c:v>
                  </c:pt>
                  <c:pt idx="47">
                    <c:v>3月</c:v>
                  </c:pt>
                  <c:pt idx="48">
                    <c:v>4月</c:v>
                  </c:pt>
                  <c:pt idx="49">
                    <c:v>5月</c:v>
                  </c:pt>
                  <c:pt idx="50">
                    <c:v>6月</c:v>
                  </c:pt>
                  <c:pt idx="51">
                    <c:v>7月</c:v>
                  </c:pt>
                  <c:pt idx="52">
                    <c:v>8月</c:v>
                  </c:pt>
                  <c:pt idx="53">
                    <c:v>9月</c:v>
                  </c:pt>
                  <c:pt idx="54">
                    <c:v>10月</c:v>
                  </c:pt>
                  <c:pt idx="55">
                    <c:v>11月</c:v>
                  </c:pt>
                  <c:pt idx="56">
                    <c:v>12月</c:v>
                  </c:pt>
                  <c:pt idx="57">
                    <c:v>1月</c:v>
                  </c:pt>
                  <c:pt idx="58">
                    <c:v>2月</c:v>
                  </c:pt>
                  <c:pt idx="59">
                    <c:v>3月</c:v>
                  </c:pt>
                  <c:pt idx="60">
                    <c:v>4月</c:v>
                  </c:pt>
                  <c:pt idx="61">
                    <c:v>5月</c:v>
                  </c:pt>
                  <c:pt idx="62">
                    <c:v>6月</c:v>
                  </c:pt>
                  <c:pt idx="63">
                    <c:v>7月</c:v>
                  </c:pt>
                  <c:pt idx="64">
                    <c:v>8月</c:v>
                  </c:pt>
                  <c:pt idx="65">
                    <c:v>9月</c:v>
                  </c:pt>
                  <c:pt idx="66">
                    <c:v>10月</c:v>
                  </c:pt>
                  <c:pt idx="67">
                    <c:v>11月</c:v>
                  </c:pt>
                  <c:pt idx="68">
                    <c:v>12月</c:v>
                  </c:pt>
                  <c:pt idx="69">
                    <c:v>1月</c:v>
                  </c:pt>
                  <c:pt idx="70">
                    <c:v>2月</c:v>
                  </c:pt>
                  <c:pt idx="71">
                    <c:v>3月</c:v>
                  </c:pt>
                  <c:pt idx="72">
                    <c:v>4月</c:v>
                  </c:pt>
                  <c:pt idx="73">
                    <c:v>5月</c:v>
                  </c:pt>
                  <c:pt idx="74">
                    <c:v>6月</c:v>
                  </c:pt>
                  <c:pt idx="75">
                    <c:v>7月</c:v>
                  </c:pt>
                  <c:pt idx="76">
                    <c:v>8月</c:v>
                  </c:pt>
                  <c:pt idx="77">
                    <c:v>9月</c:v>
                  </c:pt>
                  <c:pt idx="78">
                    <c:v>10月</c:v>
                  </c:pt>
                  <c:pt idx="79">
                    <c:v>11月</c:v>
                  </c:pt>
                  <c:pt idx="80">
                    <c:v>12月</c:v>
                  </c:pt>
                  <c:pt idx="81">
                    <c:v>1月</c:v>
                  </c:pt>
                  <c:pt idx="82">
                    <c:v>2月</c:v>
                  </c:pt>
                  <c:pt idx="83">
                    <c:v>3月</c:v>
                  </c:pt>
                  <c:pt idx="84">
                    <c:v>4月</c:v>
                  </c:pt>
                  <c:pt idx="85">
                    <c:v>5月</c:v>
                  </c:pt>
                  <c:pt idx="86">
                    <c:v>6月</c:v>
                  </c:pt>
                  <c:pt idx="87">
                    <c:v>7月</c:v>
                  </c:pt>
                  <c:pt idx="88">
                    <c:v>8月</c:v>
                  </c:pt>
                  <c:pt idx="89">
                    <c:v>9月</c:v>
                  </c:pt>
                  <c:pt idx="90">
                    <c:v>10月</c:v>
                  </c:pt>
                  <c:pt idx="91">
                    <c:v>11月</c:v>
                  </c:pt>
                  <c:pt idx="92">
                    <c:v>12月</c:v>
                  </c:pt>
                  <c:pt idx="93">
                    <c:v>1月</c:v>
                  </c:pt>
                  <c:pt idx="94">
                    <c:v>2月</c:v>
                  </c:pt>
                  <c:pt idx="95">
                    <c:v>3月</c:v>
                  </c:pt>
                </c:lvl>
                <c:lvl>
                  <c:pt idx="0">
                    <c:v>H30年度</c:v>
                  </c:pt>
                  <c:pt idx="12">
                    <c:v>R元年度
(H31年度)</c:v>
                  </c:pt>
                  <c:pt idx="24">
                    <c:v>R2年度</c:v>
                  </c:pt>
                  <c:pt idx="36">
                    <c:v>R3年度</c:v>
                  </c:pt>
                  <c:pt idx="48">
                    <c:v>R4年度</c:v>
                  </c:pt>
                  <c:pt idx="60">
                    <c:v>R5年度</c:v>
                  </c:pt>
                  <c:pt idx="72">
                    <c:v>R6年度</c:v>
                  </c:pt>
                  <c:pt idx="84">
                    <c:v>R7年度</c:v>
                  </c:pt>
                </c:lvl>
              </c:multiLvlStrCache>
            </c:multiLvlStrRef>
          </c:cat>
          <c:val>
            <c:numRef>
              <c:f>対前年同月比データ!$J$182:$J$277</c:f>
              <c:numCache>
                <c:formatCode>0.0%</c:formatCode>
                <c:ptCount val="96"/>
                <c:pt idx="0">
                  <c:v>0.80136518771331056</c:v>
                </c:pt>
                <c:pt idx="1">
                  <c:v>0.69288389513108617</c:v>
                </c:pt>
                <c:pt idx="2">
                  <c:v>1.2600401606425702</c:v>
                </c:pt>
                <c:pt idx="3">
                  <c:v>1.0551053484602917</c:v>
                </c:pt>
                <c:pt idx="4">
                  <c:v>0.97981366459627328</c:v>
                </c:pt>
                <c:pt idx="5">
                  <c:v>0.74289772727272729</c:v>
                </c:pt>
                <c:pt idx="6">
                  <c:v>0.56213779781068896</c:v>
                </c:pt>
                <c:pt idx="7">
                  <c:v>0.90292096219931273</c:v>
                </c:pt>
                <c:pt idx="8">
                  <c:v>0.91547049441786288</c:v>
                </c:pt>
                <c:pt idx="9">
                  <c:v>0.65758754863813229</c:v>
                </c:pt>
                <c:pt idx="10">
                  <c:v>0.85634328358208955</c:v>
                </c:pt>
                <c:pt idx="11">
                  <c:v>0.94814814814814818</c:v>
                </c:pt>
                <c:pt idx="12">
                  <c:v>0.93185689948892669</c:v>
                </c:pt>
                <c:pt idx="13">
                  <c:v>0.81081081081081086</c:v>
                </c:pt>
                <c:pt idx="14">
                  <c:v>1.1721115537848605</c:v>
                </c:pt>
                <c:pt idx="15">
                  <c:v>0.70737327188940091</c:v>
                </c:pt>
                <c:pt idx="16">
                  <c:v>0.61172741679873222</c:v>
                </c:pt>
                <c:pt idx="17">
                  <c:v>1.0564053537284894</c:v>
                </c:pt>
                <c:pt idx="18">
                  <c:v>1.0389461626575029</c:v>
                </c:pt>
                <c:pt idx="19">
                  <c:v>0.77735490009514752</c:v>
                </c:pt>
                <c:pt idx="20">
                  <c:v>0.86585365853658536</c:v>
                </c:pt>
                <c:pt idx="21">
                  <c:v>1.0547337278106508</c:v>
                </c:pt>
                <c:pt idx="22">
                  <c:v>1.187363834422658</c:v>
                </c:pt>
                <c:pt idx="23">
                  <c:v>1.0546875</c:v>
                </c:pt>
                <c:pt idx="24">
                  <c:v>0.82998171846435098</c:v>
                </c:pt>
                <c:pt idx="25">
                  <c:v>0.79666666666666663</c:v>
                </c:pt>
                <c:pt idx="26">
                  <c:v>0.6845683208701564</c:v>
                </c:pt>
                <c:pt idx="27">
                  <c:v>0.92182410423452765</c:v>
                </c:pt>
                <c:pt idx="28">
                  <c:v>0.95854922279792742</c:v>
                </c:pt>
                <c:pt idx="29">
                  <c:v>0.68959276018099547</c:v>
                </c:pt>
                <c:pt idx="30">
                  <c:v>0.98235942668136711</c:v>
                </c:pt>
                <c:pt idx="31">
                  <c:v>0.9510403916768666</c:v>
                </c:pt>
                <c:pt idx="32">
                  <c:v>0.84808853118712269</c:v>
                </c:pt>
                <c:pt idx="33">
                  <c:v>0.81065918653576441</c:v>
                </c:pt>
                <c:pt idx="34">
                  <c:v>0.80458715596330277</c:v>
                </c:pt>
                <c:pt idx="35">
                  <c:v>0.79012345679012341</c:v>
                </c:pt>
                <c:pt idx="36">
                  <c:v>0.93832599118942728</c:v>
                </c:pt>
                <c:pt idx="37">
                  <c:v>1.5355648535564854</c:v>
                </c:pt>
                <c:pt idx="38">
                  <c:v>0.94637537239324732</c:v>
                </c:pt>
                <c:pt idx="39">
                  <c:v>1.010600706713781</c:v>
                </c:pt>
                <c:pt idx="40">
                  <c:v>1.3216216216216217</c:v>
                </c:pt>
                <c:pt idx="41">
                  <c:v>1.0118110236220472</c:v>
                </c:pt>
                <c:pt idx="42">
                  <c:v>1.0258136924803591</c:v>
                </c:pt>
                <c:pt idx="43">
                  <c:v>1.0090090090090089</c:v>
                </c:pt>
                <c:pt idx="44">
                  <c:v>1.01067615658363</c:v>
                </c:pt>
                <c:pt idx="45">
                  <c:v>1.4134948096885813</c:v>
                </c:pt>
                <c:pt idx="46">
                  <c:v>0.80501710376282787</c:v>
                </c:pt>
                <c:pt idx="47">
                  <c:v>1.2640625000000001</c:v>
                </c:pt>
                <c:pt idx="48">
                  <c:v>1.0152582159624413</c:v>
                </c:pt>
                <c:pt idx="49">
                  <c:v>0.83106267029972747</c:v>
                </c:pt>
                <c:pt idx="50">
                  <c:v>0.81951731374606507</c:v>
                </c:pt>
                <c:pt idx="51">
                  <c:v>1.0792540792540792</c:v>
                </c:pt>
                <c:pt idx="52">
                  <c:v>0.72801635991820046</c:v>
                </c:pt>
                <c:pt idx="53">
                  <c:v>1.0635538261997406</c:v>
                </c:pt>
                <c:pt idx="54">
                  <c:v>0.84792122538293213</c:v>
                </c:pt>
                <c:pt idx="55">
                  <c:v>0.91709183673469385</c:v>
                </c:pt>
                <c:pt idx="56">
                  <c:v>0.92723004694835676</c:v>
                </c:pt>
                <c:pt idx="57">
                  <c:v>0.64871481028151778</c:v>
                </c:pt>
                <c:pt idx="58">
                  <c:v>0.82436260623229463</c:v>
                </c:pt>
                <c:pt idx="59">
                  <c:v>0.82076637824474663</c:v>
                </c:pt>
                <c:pt idx="60">
                  <c:v>0.92601156069364166</c:v>
                </c:pt>
                <c:pt idx="61">
                  <c:v>1.0245901639344261</c:v>
                </c:pt>
                <c:pt idx="62">
                  <c:v>0.90781049935979519</c:v>
                </c:pt>
                <c:pt idx="63">
                  <c:v>0.85205183585313171</c:v>
                </c:pt>
                <c:pt idx="64">
                  <c:v>1.0926966292134832</c:v>
                </c:pt>
                <c:pt idx="65">
                  <c:v>0.94756097560975605</c:v>
                </c:pt>
                <c:pt idx="66">
                  <c:v>0.89806451612903226</c:v>
                </c:pt>
                <c:pt idx="67">
                  <c:v>1.2489568845618915</c:v>
                </c:pt>
                <c:pt idx="68">
                  <c:v>0.75316455696202533</c:v>
                </c:pt>
                <c:pt idx="69">
                  <c:v>0.96226415094339623</c:v>
                </c:pt>
                <c:pt idx="70">
                  <c:v>0.96048109965635742</c:v>
                </c:pt>
                <c:pt idx="71">
                  <c:v>0.71987951807228912</c:v>
                </c:pt>
                <c:pt idx="72">
                  <c:v>0.99375780274656678</c:v>
                </c:pt>
                <c:pt idx="73">
                  <c:v>1.0576000000000001</c:v>
                </c:pt>
                <c:pt idx="74">
                  <c:v>1.0987306064880114</c:v>
                </c:pt>
                <c:pt idx="75">
                  <c:v>1.0912547528517109</c:v>
                </c:pt>
                <c:pt idx="76">
                  <c:v>0.70308483290488433</c:v>
                </c:pt>
                <c:pt idx="77">
                  <c:v>0.97940797940797941</c:v>
                </c:pt>
                <c:pt idx="78">
                  <c:v>0.48994252873563221</c:v>
                </c:pt>
                <c:pt idx="79">
                  <c:v>0.5968819599109132</c:v>
                </c:pt>
                <c:pt idx="80">
                  <c:v>1.1563025210084035</c:v>
                </c:pt>
                <c:pt idx="81">
                  <c:v>0.78431372549019607</c:v>
                </c:pt>
                <c:pt idx="82">
                  <c:v>0.89624329159212879</c:v>
                </c:pt>
                <c:pt idx="83">
                  <c:v>1.9769874476987448</c:v>
                </c:pt>
                <c:pt idx="84">
                  <c:v>0.5766331658291457</c:v>
                </c:pt>
                <c:pt idx="85">
                  <c:v>0.642965204236006</c:v>
                </c:pt>
                <c:pt idx="86">
                  <c:v>0.72785622593068033</c:v>
                </c:pt>
                <c:pt idx="87">
                  <c:v>0.61324041811846686</c:v>
                </c:pt>
                <c:pt idx="88">
                  <c:v>1.036563071297989</c:v>
                </c:pt>
                <c:pt idx="89">
                  <c:v>0.74901445466491456</c:v>
                </c:pt>
                <c:pt idx="90">
                  <c:v>2.1700879765395893</c:v>
                </c:pt>
                <c:pt idx="91">
                  <c:v>1.2257462686567164</c:v>
                </c:pt>
                <c:pt idx="92">
                  <c:v>0.75726744186046513</c:v>
                </c:pt>
                <c:pt idx="93">
                  <c:v>1.2024999999999999</c:v>
                </c:pt>
                <c:pt idx="94">
                  <c:v>0.94610778443113774</c:v>
                </c:pt>
                <c:pt idx="95">
                  <c:v>0.53650793650793649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FD-4D20-8DB1-53665D9B8EF7}"/>
            </c:ext>
          </c:extLst>
        </c:ser>
        <c:ser>
          <c:idx val="1"/>
          <c:order val="1"/>
          <c:tx>
            <c:strRef>
              <c:f>対前年同月比データ!$K$61</c:f>
              <c:strCache>
                <c:ptCount val="1"/>
                <c:pt idx="0">
                  <c:v>会津地方</c:v>
                </c:pt>
              </c:strCache>
            </c:strRef>
          </c:tx>
          <c:spPr>
            <a:ln w="19050"/>
          </c:spPr>
          <c:marker>
            <c:symbol val="square"/>
            <c:size val="3"/>
          </c:marker>
          <c:cat>
            <c:multiLvlStrRef>
              <c:f>対前年同月比データ!$H$182:$I$277</c:f>
              <c:multiLvlStrCache>
                <c:ptCount val="96"/>
                <c:lvl>
                  <c:pt idx="0">
                    <c:v>4月</c:v>
                  </c:pt>
                  <c:pt idx="1">
                    <c:v>5月</c:v>
                  </c:pt>
                  <c:pt idx="2">
                    <c:v>6月</c:v>
                  </c:pt>
                  <c:pt idx="3">
                    <c:v>7月</c:v>
                  </c:pt>
                  <c:pt idx="4">
                    <c:v>8月</c:v>
                  </c:pt>
                  <c:pt idx="5">
                    <c:v>9月</c:v>
                  </c:pt>
                  <c:pt idx="6">
                    <c:v>10月</c:v>
                  </c:pt>
                  <c:pt idx="7">
                    <c:v>11月</c:v>
                  </c:pt>
                  <c:pt idx="8">
                    <c:v>12月</c:v>
                  </c:pt>
                  <c:pt idx="9">
                    <c:v>1月</c:v>
                  </c:pt>
                  <c:pt idx="10">
                    <c:v>2月</c:v>
                  </c:pt>
                  <c:pt idx="11">
                    <c:v>3月</c:v>
                  </c:pt>
                  <c:pt idx="12">
                    <c:v>4月</c:v>
                  </c:pt>
                  <c:pt idx="13">
                    <c:v>5月</c:v>
                  </c:pt>
                  <c:pt idx="14">
                    <c:v>6月</c:v>
                  </c:pt>
                  <c:pt idx="15">
                    <c:v>7月</c:v>
                  </c:pt>
                  <c:pt idx="16">
                    <c:v>8月</c:v>
                  </c:pt>
                  <c:pt idx="17">
                    <c:v>9月</c:v>
                  </c:pt>
                  <c:pt idx="18">
                    <c:v>10月</c:v>
                  </c:pt>
                  <c:pt idx="19">
                    <c:v>11月</c:v>
                  </c:pt>
                  <c:pt idx="20">
                    <c:v>12月</c:v>
                  </c:pt>
                  <c:pt idx="21">
                    <c:v>1月</c:v>
                  </c:pt>
                  <c:pt idx="22">
                    <c:v>2月</c:v>
                  </c:pt>
                  <c:pt idx="23">
                    <c:v>3月</c:v>
                  </c:pt>
                  <c:pt idx="24">
                    <c:v>4月</c:v>
                  </c:pt>
                  <c:pt idx="25">
                    <c:v>5月</c:v>
                  </c:pt>
                  <c:pt idx="26">
                    <c:v>6月</c:v>
                  </c:pt>
                  <c:pt idx="27">
                    <c:v>7月</c:v>
                  </c:pt>
                  <c:pt idx="28">
                    <c:v>8月</c:v>
                  </c:pt>
                  <c:pt idx="29">
                    <c:v>9月</c:v>
                  </c:pt>
                  <c:pt idx="30">
                    <c:v>10月</c:v>
                  </c:pt>
                  <c:pt idx="31">
                    <c:v>11月</c:v>
                  </c:pt>
                  <c:pt idx="32">
                    <c:v>12月</c:v>
                  </c:pt>
                  <c:pt idx="33">
                    <c:v>1月</c:v>
                  </c:pt>
                  <c:pt idx="34">
                    <c:v>2月</c:v>
                  </c:pt>
                  <c:pt idx="35">
                    <c:v>3月</c:v>
                  </c:pt>
                  <c:pt idx="36">
                    <c:v>4月</c:v>
                  </c:pt>
                  <c:pt idx="37">
                    <c:v>5月</c:v>
                  </c:pt>
                  <c:pt idx="38">
                    <c:v>6月</c:v>
                  </c:pt>
                  <c:pt idx="39">
                    <c:v>7月</c:v>
                  </c:pt>
                  <c:pt idx="40">
                    <c:v>8月</c:v>
                  </c:pt>
                  <c:pt idx="41">
                    <c:v>9月</c:v>
                  </c:pt>
                  <c:pt idx="42">
                    <c:v>10月</c:v>
                  </c:pt>
                  <c:pt idx="43">
                    <c:v>11月</c:v>
                  </c:pt>
                  <c:pt idx="44">
                    <c:v>12月</c:v>
                  </c:pt>
                  <c:pt idx="45">
                    <c:v>1月</c:v>
                  </c:pt>
                  <c:pt idx="46">
                    <c:v>2月</c:v>
                  </c:pt>
                  <c:pt idx="47">
                    <c:v>3月</c:v>
                  </c:pt>
                  <c:pt idx="48">
                    <c:v>4月</c:v>
                  </c:pt>
                  <c:pt idx="49">
                    <c:v>5月</c:v>
                  </c:pt>
                  <c:pt idx="50">
                    <c:v>6月</c:v>
                  </c:pt>
                  <c:pt idx="51">
                    <c:v>7月</c:v>
                  </c:pt>
                  <c:pt idx="52">
                    <c:v>8月</c:v>
                  </c:pt>
                  <c:pt idx="53">
                    <c:v>9月</c:v>
                  </c:pt>
                  <c:pt idx="54">
                    <c:v>10月</c:v>
                  </c:pt>
                  <c:pt idx="55">
                    <c:v>11月</c:v>
                  </c:pt>
                  <c:pt idx="56">
                    <c:v>12月</c:v>
                  </c:pt>
                  <c:pt idx="57">
                    <c:v>1月</c:v>
                  </c:pt>
                  <c:pt idx="58">
                    <c:v>2月</c:v>
                  </c:pt>
                  <c:pt idx="59">
                    <c:v>3月</c:v>
                  </c:pt>
                  <c:pt idx="60">
                    <c:v>4月</c:v>
                  </c:pt>
                  <c:pt idx="61">
                    <c:v>5月</c:v>
                  </c:pt>
                  <c:pt idx="62">
                    <c:v>6月</c:v>
                  </c:pt>
                  <c:pt idx="63">
                    <c:v>7月</c:v>
                  </c:pt>
                  <c:pt idx="64">
                    <c:v>8月</c:v>
                  </c:pt>
                  <c:pt idx="65">
                    <c:v>9月</c:v>
                  </c:pt>
                  <c:pt idx="66">
                    <c:v>10月</c:v>
                  </c:pt>
                  <c:pt idx="67">
                    <c:v>11月</c:v>
                  </c:pt>
                  <c:pt idx="68">
                    <c:v>12月</c:v>
                  </c:pt>
                  <c:pt idx="69">
                    <c:v>1月</c:v>
                  </c:pt>
                  <c:pt idx="70">
                    <c:v>2月</c:v>
                  </c:pt>
                  <c:pt idx="71">
                    <c:v>3月</c:v>
                  </c:pt>
                  <c:pt idx="72">
                    <c:v>4月</c:v>
                  </c:pt>
                  <c:pt idx="73">
                    <c:v>5月</c:v>
                  </c:pt>
                  <c:pt idx="74">
                    <c:v>6月</c:v>
                  </c:pt>
                  <c:pt idx="75">
                    <c:v>7月</c:v>
                  </c:pt>
                  <c:pt idx="76">
                    <c:v>8月</c:v>
                  </c:pt>
                  <c:pt idx="77">
                    <c:v>9月</c:v>
                  </c:pt>
                  <c:pt idx="78">
                    <c:v>10月</c:v>
                  </c:pt>
                  <c:pt idx="79">
                    <c:v>11月</c:v>
                  </c:pt>
                  <c:pt idx="80">
                    <c:v>12月</c:v>
                  </c:pt>
                  <c:pt idx="81">
                    <c:v>1月</c:v>
                  </c:pt>
                  <c:pt idx="82">
                    <c:v>2月</c:v>
                  </c:pt>
                  <c:pt idx="83">
                    <c:v>3月</c:v>
                  </c:pt>
                  <c:pt idx="84">
                    <c:v>4月</c:v>
                  </c:pt>
                  <c:pt idx="85">
                    <c:v>5月</c:v>
                  </c:pt>
                  <c:pt idx="86">
                    <c:v>6月</c:v>
                  </c:pt>
                  <c:pt idx="87">
                    <c:v>7月</c:v>
                  </c:pt>
                  <c:pt idx="88">
                    <c:v>8月</c:v>
                  </c:pt>
                  <c:pt idx="89">
                    <c:v>9月</c:v>
                  </c:pt>
                  <c:pt idx="90">
                    <c:v>10月</c:v>
                  </c:pt>
                  <c:pt idx="91">
                    <c:v>11月</c:v>
                  </c:pt>
                  <c:pt idx="92">
                    <c:v>12月</c:v>
                  </c:pt>
                  <c:pt idx="93">
                    <c:v>1月</c:v>
                  </c:pt>
                  <c:pt idx="94">
                    <c:v>2月</c:v>
                  </c:pt>
                  <c:pt idx="95">
                    <c:v>3月</c:v>
                  </c:pt>
                </c:lvl>
                <c:lvl>
                  <c:pt idx="0">
                    <c:v>H30年度</c:v>
                  </c:pt>
                  <c:pt idx="12">
                    <c:v>R元年度
(H31年度)</c:v>
                  </c:pt>
                  <c:pt idx="24">
                    <c:v>R2年度</c:v>
                  </c:pt>
                  <c:pt idx="36">
                    <c:v>R3年度</c:v>
                  </c:pt>
                  <c:pt idx="48">
                    <c:v>R4年度</c:v>
                  </c:pt>
                  <c:pt idx="60">
                    <c:v>R5年度</c:v>
                  </c:pt>
                  <c:pt idx="72">
                    <c:v>R6年度</c:v>
                  </c:pt>
                  <c:pt idx="84">
                    <c:v>R7年度</c:v>
                  </c:pt>
                </c:lvl>
              </c:multiLvlStrCache>
            </c:multiLvlStrRef>
          </c:cat>
          <c:val>
            <c:numRef>
              <c:f>対前年同月比データ!$K$182:$K$277</c:f>
              <c:numCache>
                <c:formatCode>0.0%</c:formatCode>
                <c:ptCount val="96"/>
                <c:pt idx="0">
                  <c:v>1.4404761904761905</c:v>
                </c:pt>
                <c:pt idx="1">
                  <c:v>1.0701754385964912</c:v>
                </c:pt>
                <c:pt idx="2">
                  <c:v>1.1263157894736842</c:v>
                </c:pt>
                <c:pt idx="3">
                  <c:v>2.6428571428571428</c:v>
                </c:pt>
                <c:pt idx="4">
                  <c:v>0.80952380952380953</c:v>
                </c:pt>
                <c:pt idx="5">
                  <c:v>1.5423728813559323</c:v>
                </c:pt>
                <c:pt idx="6">
                  <c:v>0.93457943925233644</c:v>
                </c:pt>
                <c:pt idx="7">
                  <c:v>1.3118279569892473</c:v>
                </c:pt>
                <c:pt idx="8">
                  <c:v>0.52884615384615385</c:v>
                </c:pt>
                <c:pt idx="9">
                  <c:v>0.45205479452054792</c:v>
                </c:pt>
                <c:pt idx="10">
                  <c:v>1.2749999999999999</c:v>
                </c:pt>
                <c:pt idx="11">
                  <c:v>1.0909090909090908</c:v>
                </c:pt>
                <c:pt idx="12">
                  <c:v>0.95041322314049592</c:v>
                </c:pt>
                <c:pt idx="13">
                  <c:v>1.1147540983606556</c:v>
                </c:pt>
                <c:pt idx="14">
                  <c:v>1.2710280373831775</c:v>
                </c:pt>
                <c:pt idx="15">
                  <c:v>0.49729729729729732</c:v>
                </c:pt>
                <c:pt idx="16">
                  <c:v>0.61344537815126055</c:v>
                </c:pt>
                <c:pt idx="17">
                  <c:v>1.2417582417582418</c:v>
                </c:pt>
                <c:pt idx="18">
                  <c:v>0.76</c:v>
                </c:pt>
                <c:pt idx="19">
                  <c:v>0.69672131147540983</c:v>
                </c:pt>
                <c:pt idx="20">
                  <c:v>0.8545454545454545</c:v>
                </c:pt>
                <c:pt idx="21">
                  <c:v>1.8787878787878789</c:v>
                </c:pt>
                <c:pt idx="22">
                  <c:v>1.5098039215686274</c:v>
                </c:pt>
                <c:pt idx="23">
                  <c:v>0.98611111111111116</c:v>
                </c:pt>
                <c:pt idx="24">
                  <c:v>1.0434782608695652</c:v>
                </c:pt>
                <c:pt idx="25">
                  <c:v>0.91176470588235292</c:v>
                </c:pt>
                <c:pt idx="26">
                  <c:v>0.86029411764705888</c:v>
                </c:pt>
                <c:pt idx="27">
                  <c:v>0.76086956521739135</c:v>
                </c:pt>
                <c:pt idx="28">
                  <c:v>1.3972602739726028</c:v>
                </c:pt>
                <c:pt idx="29">
                  <c:v>0.49557522123893805</c:v>
                </c:pt>
                <c:pt idx="30">
                  <c:v>1.1973684210526316</c:v>
                </c:pt>
                <c:pt idx="31">
                  <c:v>0.83529411764705885</c:v>
                </c:pt>
                <c:pt idx="32">
                  <c:v>1.0212765957446808</c:v>
                </c:pt>
                <c:pt idx="33">
                  <c:v>0.91935483870967738</c:v>
                </c:pt>
                <c:pt idx="34">
                  <c:v>0.83116883116883122</c:v>
                </c:pt>
                <c:pt idx="35">
                  <c:v>1.0845070422535212</c:v>
                </c:pt>
                <c:pt idx="36">
                  <c:v>0.93333333333333335</c:v>
                </c:pt>
                <c:pt idx="37">
                  <c:v>1.2741935483870968</c:v>
                </c:pt>
                <c:pt idx="38">
                  <c:v>0.59829059829059827</c:v>
                </c:pt>
                <c:pt idx="39">
                  <c:v>1.0714285714285714</c:v>
                </c:pt>
                <c:pt idx="40">
                  <c:v>0.87254901960784315</c:v>
                </c:pt>
                <c:pt idx="41">
                  <c:v>1.2678571428571428</c:v>
                </c:pt>
                <c:pt idx="42">
                  <c:v>0.60439560439560436</c:v>
                </c:pt>
                <c:pt idx="43">
                  <c:v>1.3098591549295775</c:v>
                </c:pt>
                <c:pt idx="44">
                  <c:v>1.3333333333333333</c:v>
                </c:pt>
                <c:pt idx="45">
                  <c:v>1.2982456140350878</c:v>
                </c:pt>
                <c:pt idx="46">
                  <c:v>0.484375</c:v>
                </c:pt>
                <c:pt idx="47">
                  <c:v>0.93506493506493504</c:v>
                </c:pt>
                <c:pt idx="48">
                  <c:v>0.8214285714285714</c:v>
                </c:pt>
                <c:pt idx="49">
                  <c:v>0.91139240506329111</c:v>
                </c:pt>
                <c:pt idx="50">
                  <c:v>1.4714285714285715</c:v>
                </c:pt>
                <c:pt idx="51">
                  <c:v>0.97333333333333338</c:v>
                </c:pt>
                <c:pt idx="52">
                  <c:v>1.0786516853932584</c:v>
                </c:pt>
                <c:pt idx="53">
                  <c:v>1.056338028169014</c:v>
                </c:pt>
                <c:pt idx="54">
                  <c:v>1.6545454545454545</c:v>
                </c:pt>
                <c:pt idx="55">
                  <c:v>0.87096774193548387</c:v>
                </c:pt>
                <c:pt idx="56">
                  <c:v>1.0625</c:v>
                </c:pt>
                <c:pt idx="57">
                  <c:v>0.63513513513513509</c:v>
                </c:pt>
                <c:pt idx="58">
                  <c:v>1.5483870967741935</c:v>
                </c:pt>
                <c:pt idx="59">
                  <c:v>0.70833333333333337</c:v>
                </c:pt>
                <c:pt idx="60">
                  <c:v>0.67391304347826086</c:v>
                </c:pt>
                <c:pt idx="61">
                  <c:v>0.88888888888888884</c:v>
                </c:pt>
                <c:pt idx="62">
                  <c:v>0.58252427184466016</c:v>
                </c:pt>
                <c:pt idx="63">
                  <c:v>0.9178082191780822</c:v>
                </c:pt>
                <c:pt idx="64">
                  <c:v>0.57291666666666663</c:v>
                </c:pt>
                <c:pt idx="65">
                  <c:v>0.8666666666666667</c:v>
                </c:pt>
                <c:pt idx="66">
                  <c:v>0.92307692307692313</c:v>
                </c:pt>
                <c:pt idx="67">
                  <c:v>1.0987654320987654</c:v>
                </c:pt>
                <c:pt idx="68">
                  <c:v>0.73529411764705888</c:v>
                </c:pt>
                <c:pt idx="69">
                  <c:v>0.95744680851063835</c:v>
                </c:pt>
                <c:pt idx="70">
                  <c:v>0.85416666666666663</c:v>
                </c:pt>
                <c:pt idx="71">
                  <c:v>0.5490196078431373</c:v>
                </c:pt>
                <c:pt idx="72">
                  <c:v>1.8225806451612903</c:v>
                </c:pt>
                <c:pt idx="73">
                  <c:v>1.5</c:v>
                </c:pt>
                <c:pt idx="74">
                  <c:v>0.85</c:v>
                </c:pt>
                <c:pt idx="75">
                  <c:v>1.4179104477611941</c:v>
                </c:pt>
                <c:pt idx="76">
                  <c:v>1.1454545454545455</c:v>
                </c:pt>
                <c:pt idx="77">
                  <c:v>1.0923076923076922</c:v>
                </c:pt>
                <c:pt idx="78">
                  <c:v>0.65476190476190477</c:v>
                </c:pt>
                <c:pt idx="79">
                  <c:v>0.4157303370786517</c:v>
                </c:pt>
                <c:pt idx="80">
                  <c:v>1.02</c:v>
                </c:pt>
                <c:pt idx="81">
                  <c:v>0.31111111111111112</c:v>
                </c:pt>
                <c:pt idx="82">
                  <c:v>0.92682926829268297</c:v>
                </c:pt>
                <c:pt idx="83">
                  <c:v>2.75</c:v>
                </c:pt>
                <c:pt idx="84">
                  <c:v>0.34513274336283184</c:v>
                </c:pt>
                <c:pt idx="85">
                  <c:v>0.8125</c:v>
                </c:pt>
                <c:pt idx="86">
                  <c:v>1.2549019607843137</c:v>
                </c:pt>
                <c:pt idx="87">
                  <c:v>0.43157894736842106</c:v>
                </c:pt>
                <c:pt idx="88">
                  <c:v>1.126984126984127</c:v>
                </c:pt>
                <c:pt idx="89">
                  <c:v>0.676056338028169</c:v>
                </c:pt>
                <c:pt idx="90">
                  <c:v>1.3090909090909091</c:v>
                </c:pt>
                <c:pt idx="91">
                  <c:v>0.83783783783783783</c:v>
                </c:pt>
                <c:pt idx="92">
                  <c:v>0.74509803921568629</c:v>
                </c:pt>
                <c:pt idx="93">
                  <c:v>3.5714285714285716</c:v>
                </c:pt>
                <c:pt idx="94">
                  <c:v>0.73684210526315785</c:v>
                </c:pt>
                <c:pt idx="95">
                  <c:v>0.40259740259740262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FD-4D20-8DB1-53665D9B8EF7}"/>
            </c:ext>
          </c:extLst>
        </c:ser>
        <c:ser>
          <c:idx val="2"/>
          <c:order val="2"/>
          <c:tx>
            <c:strRef>
              <c:f>対前年同月比データ!$L$61</c:f>
              <c:strCache>
                <c:ptCount val="1"/>
                <c:pt idx="0">
                  <c:v>中通り地方</c:v>
                </c:pt>
              </c:strCache>
            </c:strRef>
          </c:tx>
          <c:spPr>
            <a:ln w="19050"/>
          </c:spPr>
          <c:marker>
            <c:symbol val="triangle"/>
            <c:size val="3"/>
          </c:marker>
          <c:cat>
            <c:multiLvlStrRef>
              <c:f>対前年同月比データ!$H$182:$I$277</c:f>
              <c:multiLvlStrCache>
                <c:ptCount val="96"/>
                <c:lvl>
                  <c:pt idx="0">
                    <c:v>4月</c:v>
                  </c:pt>
                  <c:pt idx="1">
                    <c:v>5月</c:v>
                  </c:pt>
                  <c:pt idx="2">
                    <c:v>6月</c:v>
                  </c:pt>
                  <c:pt idx="3">
                    <c:v>7月</c:v>
                  </c:pt>
                  <c:pt idx="4">
                    <c:v>8月</c:v>
                  </c:pt>
                  <c:pt idx="5">
                    <c:v>9月</c:v>
                  </c:pt>
                  <c:pt idx="6">
                    <c:v>10月</c:v>
                  </c:pt>
                  <c:pt idx="7">
                    <c:v>11月</c:v>
                  </c:pt>
                  <c:pt idx="8">
                    <c:v>12月</c:v>
                  </c:pt>
                  <c:pt idx="9">
                    <c:v>1月</c:v>
                  </c:pt>
                  <c:pt idx="10">
                    <c:v>2月</c:v>
                  </c:pt>
                  <c:pt idx="11">
                    <c:v>3月</c:v>
                  </c:pt>
                  <c:pt idx="12">
                    <c:v>4月</c:v>
                  </c:pt>
                  <c:pt idx="13">
                    <c:v>5月</c:v>
                  </c:pt>
                  <c:pt idx="14">
                    <c:v>6月</c:v>
                  </c:pt>
                  <c:pt idx="15">
                    <c:v>7月</c:v>
                  </c:pt>
                  <c:pt idx="16">
                    <c:v>8月</c:v>
                  </c:pt>
                  <c:pt idx="17">
                    <c:v>9月</c:v>
                  </c:pt>
                  <c:pt idx="18">
                    <c:v>10月</c:v>
                  </c:pt>
                  <c:pt idx="19">
                    <c:v>11月</c:v>
                  </c:pt>
                  <c:pt idx="20">
                    <c:v>12月</c:v>
                  </c:pt>
                  <c:pt idx="21">
                    <c:v>1月</c:v>
                  </c:pt>
                  <c:pt idx="22">
                    <c:v>2月</c:v>
                  </c:pt>
                  <c:pt idx="23">
                    <c:v>3月</c:v>
                  </c:pt>
                  <c:pt idx="24">
                    <c:v>4月</c:v>
                  </c:pt>
                  <c:pt idx="25">
                    <c:v>5月</c:v>
                  </c:pt>
                  <c:pt idx="26">
                    <c:v>6月</c:v>
                  </c:pt>
                  <c:pt idx="27">
                    <c:v>7月</c:v>
                  </c:pt>
                  <c:pt idx="28">
                    <c:v>8月</c:v>
                  </c:pt>
                  <c:pt idx="29">
                    <c:v>9月</c:v>
                  </c:pt>
                  <c:pt idx="30">
                    <c:v>10月</c:v>
                  </c:pt>
                  <c:pt idx="31">
                    <c:v>11月</c:v>
                  </c:pt>
                  <c:pt idx="32">
                    <c:v>12月</c:v>
                  </c:pt>
                  <c:pt idx="33">
                    <c:v>1月</c:v>
                  </c:pt>
                  <c:pt idx="34">
                    <c:v>2月</c:v>
                  </c:pt>
                  <c:pt idx="35">
                    <c:v>3月</c:v>
                  </c:pt>
                  <c:pt idx="36">
                    <c:v>4月</c:v>
                  </c:pt>
                  <c:pt idx="37">
                    <c:v>5月</c:v>
                  </c:pt>
                  <c:pt idx="38">
                    <c:v>6月</c:v>
                  </c:pt>
                  <c:pt idx="39">
                    <c:v>7月</c:v>
                  </c:pt>
                  <c:pt idx="40">
                    <c:v>8月</c:v>
                  </c:pt>
                  <c:pt idx="41">
                    <c:v>9月</c:v>
                  </c:pt>
                  <c:pt idx="42">
                    <c:v>10月</c:v>
                  </c:pt>
                  <c:pt idx="43">
                    <c:v>11月</c:v>
                  </c:pt>
                  <c:pt idx="44">
                    <c:v>12月</c:v>
                  </c:pt>
                  <c:pt idx="45">
                    <c:v>1月</c:v>
                  </c:pt>
                  <c:pt idx="46">
                    <c:v>2月</c:v>
                  </c:pt>
                  <c:pt idx="47">
                    <c:v>3月</c:v>
                  </c:pt>
                  <c:pt idx="48">
                    <c:v>4月</c:v>
                  </c:pt>
                  <c:pt idx="49">
                    <c:v>5月</c:v>
                  </c:pt>
                  <c:pt idx="50">
                    <c:v>6月</c:v>
                  </c:pt>
                  <c:pt idx="51">
                    <c:v>7月</c:v>
                  </c:pt>
                  <c:pt idx="52">
                    <c:v>8月</c:v>
                  </c:pt>
                  <c:pt idx="53">
                    <c:v>9月</c:v>
                  </c:pt>
                  <c:pt idx="54">
                    <c:v>10月</c:v>
                  </c:pt>
                  <c:pt idx="55">
                    <c:v>11月</c:v>
                  </c:pt>
                  <c:pt idx="56">
                    <c:v>12月</c:v>
                  </c:pt>
                  <c:pt idx="57">
                    <c:v>1月</c:v>
                  </c:pt>
                  <c:pt idx="58">
                    <c:v>2月</c:v>
                  </c:pt>
                  <c:pt idx="59">
                    <c:v>3月</c:v>
                  </c:pt>
                  <c:pt idx="60">
                    <c:v>4月</c:v>
                  </c:pt>
                  <c:pt idx="61">
                    <c:v>5月</c:v>
                  </c:pt>
                  <c:pt idx="62">
                    <c:v>6月</c:v>
                  </c:pt>
                  <c:pt idx="63">
                    <c:v>7月</c:v>
                  </c:pt>
                  <c:pt idx="64">
                    <c:v>8月</c:v>
                  </c:pt>
                  <c:pt idx="65">
                    <c:v>9月</c:v>
                  </c:pt>
                  <c:pt idx="66">
                    <c:v>10月</c:v>
                  </c:pt>
                  <c:pt idx="67">
                    <c:v>11月</c:v>
                  </c:pt>
                  <c:pt idx="68">
                    <c:v>12月</c:v>
                  </c:pt>
                  <c:pt idx="69">
                    <c:v>1月</c:v>
                  </c:pt>
                  <c:pt idx="70">
                    <c:v>2月</c:v>
                  </c:pt>
                  <c:pt idx="71">
                    <c:v>3月</c:v>
                  </c:pt>
                  <c:pt idx="72">
                    <c:v>4月</c:v>
                  </c:pt>
                  <c:pt idx="73">
                    <c:v>5月</c:v>
                  </c:pt>
                  <c:pt idx="74">
                    <c:v>6月</c:v>
                  </c:pt>
                  <c:pt idx="75">
                    <c:v>7月</c:v>
                  </c:pt>
                  <c:pt idx="76">
                    <c:v>8月</c:v>
                  </c:pt>
                  <c:pt idx="77">
                    <c:v>9月</c:v>
                  </c:pt>
                  <c:pt idx="78">
                    <c:v>10月</c:v>
                  </c:pt>
                  <c:pt idx="79">
                    <c:v>11月</c:v>
                  </c:pt>
                  <c:pt idx="80">
                    <c:v>12月</c:v>
                  </c:pt>
                  <c:pt idx="81">
                    <c:v>1月</c:v>
                  </c:pt>
                  <c:pt idx="82">
                    <c:v>2月</c:v>
                  </c:pt>
                  <c:pt idx="83">
                    <c:v>3月</c:v>
                  </c:pt>
                  <c:pt idx="84">
                    <c:v>4月</c:v>
                  </c:pt>
                  <c:pt idx="85">
                    <c:v>5月</c:v>
                  </c:pt>
                  <c:pt idx="86">
                    <c:v>6月</c:v>
                  </c:pt>
                  <c:pt idx="87">
                    <c:v>7月</c:v>
                  </c:pt>
                  <c:pt idx="88">
                    <c:v>8月</c:v>
                  </c:pt>
                  <c:pt idx="89">
                    <c:v>9月</c:v>
                  </c:pt>
                  <c:pt idx="90">
                    <c:v>10月</c:v>
                  </c:pt>
                  <c:pt idx="91">
                    <c:v>11月</c:v>
                  </c:pt>
                  <c:pt idx="92">
                    <c:v>12月</c:v>
                  </c:pt>
                  <c:pt idx="93">
                    <c:v>1月</c:v>
                  </c:pt>
                  <c:pt idx="94">
                    <c:v>2月</c:v>
                  </c:pt>
                  <c:pt idx="95">
                    <c:v>3月</c:v>
                  </c:pt>
                </c:lvl>
                <c:lvl>
                  <c:pt idx="0">
                    <c:v>H30年度</c:v>
                  </c:pt>
                  <c:pt idx="12">
                    <c:v>R元年度
(H31年度)</c:v>
                  </c:pt>
                  <c:pt idx="24">
                    <c:v>R2年度</c:v>
                  </c:pt>
                  <c:pt idx="36">
                    <c:v>R3年度</c:v>
                  </c:pt>
                  <c:pt idx="48">
                    <c:v>R4年度</c:v>
                  </c:pt>
                  <c:pt idx="60">
                    <c:v>R5年度</c:v>
                  </c:pt>
                  <c:pt idx="72">
                    <c:v>R6年度</c:v>
                  </c:pt>
                  <c:pt idx="84">
                    <c:v>R7年度</c:v>
                  </c:pt>
                </c:lvl>
              </c:multiLvlStrCache>
            </c:multiLvlStrRef>
          </c:cat>
          <c:val>
            <c:numRef>
              <c:f>対前年同月比データ!$L$182:$L$277</c:f>
              <c:numCache>
                <c:formatCode>0.0%</c:formatCode>
                <c:ptCount val="96"/>
                <c:pt idx="0">
                  <c:v>0.79334257975034672</c:v>
                </c:pt>
                <c:pt idx="1">
                  <c:v>0.67607973421926915</c:v>
                </c:pt>
                <c:pt idx="2">
                  <c:v>1.4308797127468582</c:v>
                </c:pt>
                <c:pt idx="3">
                  <c:v>0.86590584878744647</c:v>
                </c:pt>
                <c:pt idx="4">
                  <c:v>1.217125382262997</c:v>
                </c:pt>
                <c:pt idx="5">
                  <c:v>0.7990314769975787</c:v>
                </c:pt>
                <c:pt idx="6">
                  <c:v>0.58919597989949746</c:v>
                </c:pt>
                <c:pt idx="7">
                  <c:v>1.1448040885860307</c:v>
                </c:pt>
                <c:pt idx="8">
                  <c:v>0.9221902017291066</c:v>
                </c:pt>
                <c:pt idx="9">
                  <c:v>1.0134529147982063</c:v>
                </c:pt>
                <c:pt idx="10">
                  <c:v>0.95859872611464969</c:v>
                </c:pt>
                <c:pt idx="11">
                  <c:v>0.90018484288354894</c:v>
                </c:pt>
                <c:pt idx="12">
                  <c:v>1.2762237762237763</c:v>
                </c:pt>
                <c:pt idx="13">
                  <c:v>0.81081081081081086</c:v>
                </c:pt>
                <c:pt idx="14">
                  <c:v>1.0338770388958596</c:v>
                </c:pt>
                <c:pt idx="15">
                  <c:v>0.82372322899505768</c:v>
                </c:pt>
                <c:pt idx="16">
                  <c:v>0.64824120603015079</c:v>
                </c:pt>
                <c:pt idx="17">
                  <c:v>1.0378787878787878</c:v>
                </c:pt>
                <c:pt idx="18">
                  <c:v>1.2196162046908317</c:v>
                </c:pt>
                <c:pt idx="19">
                  <c:v>0.78869047619047616</c:v>
                </c:pt>
                <c:pt idx="20">
                  <c:v>1.1484375</c:v>
                </c:pt>
                <c:pt idx="21">
                  <c:v>0.81415929203539827</c:v>
                </c:pt>
                <c:pt idx="22">
                  <c:v>0.83222591362126241</c:v>
                </c:pt>
                <c:pt idx="23">
                  <c:v>0.95071868583162222</c:v>
                </c:pt>
                <c:pt idx="24">
                  <c:v>0.72876712328767124</c:v>
                </c:pt>
                <c:pt idx="25">
                  <c:v>0.93939393939393945</c:v>
                </c:pt>
                <c:pt idx="26">
                  <c:v>0.75121359223300976</c:v>
                </c:pt>
                <c:pt idx="27">
                  <c:v>0.94599999999999995</c:v>
                </c:pt>
                <c:pt idx="28">
                  <c:v>0.71124031007751942</c:v>
                </c:pt>
                <c:pt idx="29">
                  <c:v>0.7007299270072993</c:v>
                </c:pt>
                <c:pt idx="30">
                  <c:v>0.90559440559440563</c:v>
                </c:pt>
                <c:pt idx="31">
                  <c:v>0.86226415094339626</c:v>
                </c:pt>
                <c:pt idx="32">
                  <c:v>0.77414965986394557</c:v>
                </c:pt>
                <c:pt idx="33">
                  <c:v>1.0353260869565217</c:v>
                </c:pt>
                <c:pt idx="34">
                  <c:v>1.0618762475049901</c:v>
                </c:pt>
                <c:pt idx="35">
                  <c:v>0.85529157667386613</c:v>
                </c:pt>
                <c:pt idx="36">
                  <c:v>0.85338345864661658</c:v>
                </c:pt>
                <c:pt idx="37">
                  <c:v>1.3967741935483871</c:v>
                </c:pt>
                <c:pt idx="38">
                  <c:v>1.0597738287560581</c:v>
                </c:pt>
                <c:pt idx="39">
                  <c:v>1.2093023255813953</c:v>
                </c:pt>
                <c:pt idx="40">
                  <c:v>1.8610354223433243</c:v>
                </c:pt>
                <c:pt idx="41">
                  <c:v>0.97083333333333333</c:v>
                </c:pt>
                <c:pt idx="42">
                  <c:v>1.1525096525096525</c:v>
                </c:pt>
                <c:pt idx="43">
                  <c:v>1.1181619256017505</c:v>
                </c:pt>
                <c:pt idx="44">
                  <c:v>0.90509666080843587</c:v>
                </c:pt>
                <c:pt idx="45">
                  <c:v>0.90551181102362199</c:v>
                </c:pt>
                <c:pt idx="46">
                  <c:v>0.93796992481203012</c:v>
                </c:pt>
                <c:pt idx="47">
                  <c:v>1.3636363636363635</c:v>
                </c:pt>
                <c:pt idx="48">
                  <c:v>1.13215859030837</c:v>
                </c:pt>
                <c:pt idx="49">
                  <c:v>1.0184757505773672</c:v>
                </c:pt>
                <c:pt idx="50">
                  <c:v>0.73170731707317072</c:v>
                </c:pt>
                <c:pt idx="51">
                  <c:v>1.0996503496503496</c:v>
                </c:pt>
                <c:pt idx="52">
                  <c:v>0.70863836017569548</c:v>
                </c:pt>
                <c:pt idx="53">
                  <c:v>1.0965665236051503</c:v>
                </c:pt>
                <c:pt idx="54">
                  <c:v>0.8040201005025126</c:v>
                </c:pt>
                <c:pt idx="55">
                  <c:v>0.85127201565557731</c:v>
                </c:pt>
                <c:pt idx="56">
                  <c:v>0.86213592233009706</c:v>
                </c:pt>
                <c:pt idx="57">
                  <c:v>1.0347826086956522</c:v>
                </c:pt>
                <c:pt idx="58">
                  <c:v>0.76953907815631262</c:v>
                </c:pt>
                <c:pt idx="59">
                  <c:v>0.78888888888888886</c:v>
                </c:pt>
                <c:pt idx="60">
                  <c:v>1.1439688715953307</c:v>
                </c:pt>
                <c:pt idx="61">
                  <c:v>1.0226757369614512</c:v>
                </c:pt>
                <c:pt idx="62">
                  <c:v>0.94166666666666665</c:v>
                </c:pt>
                <c:pt idx="63">
                  <c:v>0.81399046104928463</c:v>
                </c:pt>
                <c:pt idx="64">
                  <c:v>1.0867768595041323</c:v>
                </c:pt>
                <c:pt idx="65">
                  <c:v>0.80039138943248533</c:v>
                </c:pt>
                <c:pt idx="66">
                  <c:v>0.90625</c:v>
                </c:pt>
                <c:pt idx="67">
                  <c:v>1.3448275862068966</c:v>
                </c:pt>
                <c:pt idx="68">
                  <c:v>0.90090090090090091</c:v>
                </c:pt>
                <c:pt idx="69">
                  <c:v>0.96358543417366949</c:v>
                </c:pt>
                <c:pt idx="70">
                  <c:v>0.9765625</c:v>
                </c:pt>
                <c:pt idx="71">
                  <c:v>0.72065727699530513</c:v>
                </c:pt>
                <c:pt idx="72">
                  <c:v>0.77891156462585032</c:v>
                </c:pt>
                <c:pt idx="73">
                  <c:v>0.77605321507760527</c:v>
                </c:pt>
                <c:pt idx="74">
                  <c:v>1.0796460176991149</c:v>
                </c:pt>
                <c:pt idx="75">
                  <c:v>1.06640625</c:v>
                </c:pt>
                <c:pt idx="76">
                  <c:v>0.60646387832699622</c:v>
                </c:pt>
                <c:pt idx="77">
                  <c:v>0.99755501222493892</c:v>
                </c:pt>
                <c:pt idx="78">
                  <c:v>0.48275862068965519</c:v>
                </c:pt>
                <c:pt idx="79">
                  <c:v>0.57435897435897432</c:v>
                </c:pt>
                <c:pt idx="80">
                  <c:v>1.2675000000000001</c:v>
                </c:pt>
                <c:pt idx="81">
                  <c:v>0.77616279069767447</c:v>
                </c:pt>
                <c:pt idx="82">
                  <c:v>0.80533333333333335</c:v>
                </c:pt>
                <c:pt idx="83">
                  <c:v>1.8273615635179152</c:v>
                </c:pt>
                <c:pt idx="84">
                  <c:v>0.64628820960698685</c:v>
                </c:pt>
                <c:pt idx="85">
                  <c:v>0.80285714285714282</c:v>
                </c:pt>
                <c:pt idx="86">
                  <c:v>0.69672131147540983</c:v>
                </c:pt>
                <c:pt idx="87">
                  <c:v>0.67399267399267404</c:v>
                </c:pt>
                <c:pt idx="88">
                  <c:v>1.1598746081504703</c:v>
                </c:pt>
                <c:pt idx="89">
                  <c:v>0.9509803921568627</c:v>
                </c:pt>
                <c:pt idx="90">
                  <c:v>2.0523809523809522</c:v>
                </c:pt>
                <c:pt idx="91">
                  <c:v>1.3363095238095237</c:v>
                </c:pt>
                <c:pt idx="92">
                  <c:v>0.76331360946745563</c:v>
                </c:pt>
                <c:pt idx="93">
                  <c:v>1.2509363295880149</c:v>
                </c:pt>
                <c:pt idx="94">
                  <c:v>1.1456953642384107</c:v>
                </c:pt>
                <c:pt idx="95">
                  <c:v>0.55614973262032086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3FD-4D20-8DB1-53665D9B8EF7}"/>
            </c:ext>
          </c:extLst>
        </c:ser>
        <c:ser>
          <c:idx val="3"/>
          <c:order val="3"/>
          <c:tx>
            <c:strRef>
              <c:f>対前年同月比データ!$M$61</c:f>
              <c:strCache>
                <c:ptCount val="1"/>
                <c:pt idx="0">
                  <c:v>浜通り地方</c:v>
                </c:pt>
              </c:strCache>
            </c:strRef>
          </c:tx>
          <c:spPr>
            <a:ln w="19050"/>
          </c:spPr>
          <c:marker>
            <c:symbol val="x"/>
            <c:size val="3"/>
          </c:marker>
          <c:cat>
            <c:multiLvlStrRef>
              <c:f>対前年同月比データ!$H$182:$I$277</c:f>
              <c:multiLvlStrCache>
                <c:ptCount val="96"/>
                <c:lvl>
                  <c:pt idx="0">
                    <c:v>4月</c:v>
                  </c:pt>
                  <c:pt idx="1">
                    <c:v>5月</c:v>
                  </c:pt>
                  <c:pt idx="2">
                    <c:v>6月</c:v>
                  </c:pt>
                  <c:pt idx="3">
                    <c:v>7月</c:v>
                  </c:pt>
                  <c:pt idx="4">
                    <c:v>8月</c:v>
                  </c:pt>
                  <c:pt idx="5">
                    <c:v>9月</c:v>
                  </c:pt>
                  <c:pt idx="6">
                    <c:v>10月</c:v>
                  </c:pt>
                  <c:pt idx="7">
                    <c:v>11月</c:v>
                  </c:pt>
                  <c:pt idx="8">
                    <c:v>12月</c:v>
                  </c:pt>
                  <c:pt idx="9">
                    <c:v>1月</c:v>
                  </c:pt>
                  <c:pt idx="10">
                    <c:v>2月</c:v>
                  </c:pt>
                  <c:pt idx="11">
                    <c:v>3月</c:v>
                  </c:pt>
                  <c:pt idx="12">
                    <c:v>4月</c:v>
                  </c:pt>
                  <c:pt idx="13">
                    <c:v>5月</c:v>
                  </c:pt>
                  <c:pt idx="14">
                    <c:v>6月</c:v>
                  </c:pt>
                  <c:pt idx="15">
                    <c:v>7月</c:v>
                  </c:pt>
                  <c:pt idx="16">
                    <c:v>8月</c:v>
                  </c:pt>
                  <c:pt idx="17">
                    <c:v>9月</c:v>
                  </c:pt>
                  <c:pt idx="18">
                    <c:v>10月</c:v>
                  </c:pt>
                  <c:pt idx="19">
                    <c:v>11月</c:v>
                  </c:pt>
                  <c:pt idx="20">
                    <c:v>12月</c:v>
                  </c:pt>
                  <c:pt idx="21">
                    <c:v>1月</c:v>
                  </c:pt>
                  <c:pt idx="22">
                    <c:v>2月</c:v>
                  </c:pt>
                  <c:pt idx="23">
                    <c:v>3月</c:v>
                  </c:pt>
                  <c:pt idx="24">
                    <c:v>4月</c:v>
                  </c:pt>
                  <c:pt idx="25">
                    <c:v>5月</c:v>
                  </c:pt>
                  <c:pt idx="26">
                    <c:v>6月</c:v>
                  </c:pt>
                  <c:pt idx="27">
                    <c:v>7月</c:v>
                  </c:pt>
                  <c:pt idx="28">
                    <c:v>8月</c:v>
                  </c:pt>
                  <c:pt idx="29">
                    <c:v>9月</c:v>
                  </c:pt>
                  <c:pt idx="30">
                    <c:v>10月</c:v>
                  </c:pt>
                  <c:pt idx="31">
                    <c:v>11月</c:v>
                  </c:pt>
                  <c:pt idx="32">
                    <c:v>12月</c:v>
                  </c:pt>
                  <c:pt idx="33">
                    <c:v>1月</c:v>
                  </c:pt>
                  <c:pt idx="34">
                    <c:v>2月</c:v>
                  </c:pt>
                  <c:pt idx="35">
                    <c:v>3月</c:v>
                  </c:pt>
                  <c:pt idx="36">
                    <c:v>4月</c:v>
                  </c:pt>
                  <c:pt idx="37">
                    <c:v>5月</c:v>
                  </c:pt>
                  <c:pt idx="38">
                    <c:v>6月</c:v>
                  </c:pt>
                  <c:pt idx="39">
                    <c:v>7月</c:v>
                  </c:pt>
                  <c:pt idx="40">
                    <c:v>8月</c:v>
                  </c:pt>
                  <c:pt idx="41">
                    <c:v>9月</c:v>
                  </c:pt>
                  <c:pt idx="42">
                    <c:v>10月</c:v>
                  </c:pt>
                  <c:pt idx="43">
                    <c:v>11月</c:v>
                  </c:pt>
                  <c:pt idx="44">
                    <c:v>12月</c:v>
                  </c:pt>
                  <c:pt idx="45">
                    <c:v>1月</c:v>
                  </c:pt>
                  <c:pt idx="46">
                    <c:v>2月</c:v>
                  </c:pt>
                  <c:pt idx="47">
                    <c:v>3月</c:v>
                  </c:pt>
                  <c:pt idx="48">
                    <c:v>4月</c:v>
                  </c:pt>
                  <c:pt idx="49">
                    <c:v>5月</c:v>
                  </c:pt>
                  <c:pt idx="50">
                    <c:v>6月</c:v>
                  </c:pt>
                  <c:pt idx="51">
                    <c:v>7月</c:v>
                  </c:pt>
                  <c:pt idx="52">
                    <c:v>8月</c:v>
                  </c:pt>
                  <c:pt idx="53">
                    <c:v>9月</c:v>
                  </c:pt>
                  <c:pt idx="54">
                    <c:v>10月</c:v>
                  </c:pt>
                  <c:pt idx="55">
                    <c:v>11月</c:v>
                  </c:pt>
                  <c:pt idx="56">
                    <c:v>12月</c:v>
                  </c:pt>
                  <c:pt idx="57">
                    <c:v>1月</c:v>
                  </c:pt>
                  <c:pt idx="58">
                    <c:v>2月</c:v>
                  </c:pt>
                  <c:pt idx="59">
                    <c:v>3月</c:v>
                  </c:pt>
                  <c:pt idx="60">
                    <c:v>4月</c:v>
                  </c:pt>
                  <c:pt idx="61">
                    <c:v>5月</c:v>
                  </c:pt>
                  <c:pt idx="62">
                    <c:v>6月</c:v>
                  </c:pt>
                  <c:pt idx="63">
                    <c:v>7月</c:v>
                  </c:pt>
                  <c:pt idx="64">
                    <c:v>8月</c:v>
                  </c:pt>
                  <c:pt idx="65">
                    <c:v>9月</c:v>
                  </c:pt>
                  <c:pt idx="66">
                    <c:v>10月</c:v>
                  </c:pt>
                  <c:pt idx="67">
                    <c:v>11月</c:v>
                  </c:pt>
                  <c:pt idx="68">
                    <c:v>12月</c:v>
                  </c:pt>
                  <c:pt idx="69">
                    <c:v>1月</c:v>
                  </c:pt>
                  <c:pt idx="70">
                    <c:v>2月</c:v>
                  </c:pt>
                  <c:pt idx="71">
                    <c:v>3月</c:v>
                  </c:pt>
                  <c:pt idx="72">
                    <c:v>4月</c:v>
                  </c:pt>
                  <c:pt idx="73">
                    <c:v>5月</c:v>
                  </c:pt>
                  <c:pt idx="74">
                    <c:v>6月</c:v>
                  </c:pt>
                  <c:pt idx="75">
                    <c:v>7月</c:v>
                  </c:pt>
                  <c:pt idx="76">
                    <c:v>8月</c:v>
                  </c:pt>
                  <c:pt idx="77">
                    <c:v>9月</c:v>
                  </c:pt>
                  <c:pt idx="78">
                    <c:v>10月</c:v>
                  </c:pt>
                  <c:pt idx="79">
                    <c:v>11月</c:v>
                  </c:pt>
                  <c:pt idx="80">
                    <c:v>12月</c:v>
                  </c:pt>
                  <c:pt idx="81">
                    <c:v>1月</c:v>
                  </c:pt>
                  <c:pt idx="82">
                    <c:v>2月</c:v>
                  </c:pt>
                  <c:pt idx="83">
                    <c:v>3月</c:v>
                  </c:pt>
                  <c:pt idx="84">
                    <c:v>4月</c:v>
                  </c:pt>
                  <c:pt idx="85">
                    <c:v>5月</c:v>
                  </c:pt>
                  <c:pt idx="86">
                    <c:v>6月</c:v>
                  </c:pt>
                  <c:pt idx="87">
                    <c:v>7月</c:v>
                  </c:pt>
                  <c:pt idx="88">
                    <c:v>8月</c:v>
                  </c:pt>
                  <c:pt idx="89">
                    <c:v>9月</c:v>
                  </c:pt>
                  <c:pt idx="90">
                    <c:v>10月</c:v>
                  </c:pt>
                  <c:pt idx="91">
                    <c:v>11月</c:v>
                  </c:pt>
                  <c:pt idx="92">
                    <c:v>12月</c:v>
                  </c:pt>
                  <c:pt idx="93">
                    <c:v>1月</c:v>
                  </c:pt>
                  <c:pt idx="94">
                    <c:v>2月</c:v>
                  </c:pt>
                  <c:pt idx="95">
                    <c:v>3月</c:v>
                  </c:pt>
                </c:lvl>
                <c:lvl>
                  <c:pt idx="0">
                    <c:v>H30年度</c:v>
                  </c:pt>
                  <c:pt idx="12">
                    <c:v>R元年度
(H31年度)</c:v>
                  </c:pt>
                  <c:pt idx="24">
                    <c:v>R2年度</c:v>
                  </c:pt>
                  <c:pt idx="36">
                    <c:v>R3年度</c:v>
                  </c:pt>
                  <c:pt idx="48">
                    <c:v>R4年度</c:v>
                  </c:pt>
                  <c:pt idx="60">
                    <c:v>R5年度</c:v>
                  </c:pt>
                  <c:pt idx="72">
                    <c:v>R6年度</c:v>
                  </c:pt>
                  <c:pt idx="84">
                    <c:v>R7年度</c:v>
                  </c:pt>
                </c:lvl>
              </c:multiLvlStrCache>
            </c:multiLvlStrRef>
          </c:cat>
          <c:val>
            <c:numRef>
              <c:f>対前年同月比データ!$M$182:$M$277</c:f>
              <c:numCache>
                <c:formatCode>0.0%</c:formatCode>
                <c:ptCount val="96"/>
                <c:pt idx="0">
                  <c:v>0.72878787878787876</c:v>
                </c:pt>
                <c:pt idx="1">
                  <c:v>0.66503667481662587</c:v>
                </c:pt>
                <c:pt idx="2">
                  <c:v>1.0203488372093024</c:v>
                </c:pt>
                <c:pt idx="3">
                  <c:v>1.1015118790496761</c:v>
                </c:pt>
                <c:pt idx="4">
                  <c:v>0.71252566735112932</c:v>
                </c:pt>
                <c:pt idx="5">
                  <c:v>0.56405353728489482</c:v>
                </c:pt>
                <c:pt idx="6">
                  <c:v>0.46769230769230768</c:v>
                </c:pt>
                <c:pt idx="7">
                  <c:v>0.53099173553719003</c:v>
                </c:pt>
                <c:pt idx="8">
                  <c:v>0.99342105263157898</c:v>
                </c:pt>
                <c:pt idx="9">
                  <c:v>0.37524557956777999</c:v>
                </c:pt>
                <c:pt idx="10">
                  <c:v>0.65594059405940597</c:v>
                </c:pt>
                <c:pt idx="11">
                  <c:v>1.0295566502463054</c:v>
                </c:pt>
                <c:pt idx="12">
                  <c:v>0.51767151767151764</c:v>
                </c:pt>
                <c:pt idx="13">
                  <c:v>0.74264705882352944</c:v>
                </c:pt>
                <c:pt idx="14">
                  <c:v>1.4558404558404558</c:v>
                </c:pt>
                <c:pt idx="15">
                  <c:v>0.64509803921568631</c:v>
                </c:pt>
                <c:pt idx="16">
                  <c:v>0.52737752161383289</c:v>
                </c:pt>
                <c:pt idx="17">
                  <c:v>1.0406779661016949</c:v>
                </c:pt>
                <c:pt idx="18">
                  <c:v>0.85197368421052633</c:v>
                </c:pt>
                <c:pt idx="19">
                  <c:v>0.78599221789883267</c:v>
                </c:pt>
                <c:pt idx="20">
                  <c:v>0.46799116997792495</c:v>
                </c:pt>
                <c:pt idx="21">
                  <c:v>1.4816753926701571</c:v>
                </c:pt>
                <c:pt idx="22">
                  <c:v>1.9320754716981132</c:v>
                </c:pt>
                <c:pt idx="23">
                  <c:v>1.3205741626794258</c:v>
                </c:pt>
                <c:pt idx="24">
                  <c:v>1.0281124497991967</c:v>
                </c:pt>
                <c:pt idx="25">
                  <c:v>0.52475247524752477</c:v>
                </c:pt>
                <c:pt idx="26">
                  <c:v>0.53033268101761255</c:v>
                </c:pt>
                <c:pt idx="27">
                  <c:v>0.93009118541033431</c:v>
                </c:pt>
                <c:pt idx="28">
                  <c:v>1.4808743169398908</c:v>
                </c:pt>
                <c:pt idx="29">
                  <c:v>0.73615635179153094</c:v>
                </c:pt>
                <c:pt idx="30">
                  <c:v>1.0888030888030888</c:v>
                </c:pt>
                <c:pt idx="31">
                  <c:v>1.2326732673267327</c:v>
                </c:pt>
                <c:pt idx="32">
                  <c:v>1.0660377358490567</c:v>
                </c:pt>
                <c:pt idx="33">
                  <c:v>0.49469964664310956</c:v>
                </c:pt>
                <c:pt idx="34">
                  <c:v>0.548828125</c:v>
                </c:pt>
                <c:pt idx="35">
                  <c:v>0.60507246376811596</c:v>
                </c:pt>
                <c:pt idx="36">
                  <c:v>1.1171875</c:v>
                </c:pt>
                <c:pt idx="37">
                  <c:v>2.0943396226415096</c:v>
                </c:pt>
                <c:pt idx="38">
                  <c:v>0.83763837638376382</c:v>
                </c:pt>
                <c:pt idx="39">
                  <c:v>0.68954248366013071</c:v>
                </c:pt>
                <c:pt idx="40">
                  <c:v>0.76014760147601479</c:v>
                </c:pt>
                <c:pt idx="41">
                  <c:v>1.0353982300884956</c:v>
                </c:pt>
                <c:pt idx="42">
                  <c:v>0.92907801418439717</c:v>
                </c:pt>
                <c:pt idx="43">
                  <c:v>0.72289156626506024</c:v>
                </c:pt>
                <c:pt idx="44">
                  <c:v>1.2079646017699115</c:v>
                </c:pt>
                <c:pt idx="45">
                  <c:v>2.842857142857143</c:v>
                </c:pt>
                <c:pt idx="46">
                  <c:v>0.62633451957295372</c:v>
                </c:pt>
                <c:pt idx="47">
                  <c:v>1.1796407185628743</c:v>
                </c:pt>
                <c:pt idx="48">
                  <c:v>1.7972027972027973</c:v>
                </c:pt>
                <c:pt idx="49">
                  <c:v>0.43693693693693691</c:v>
                </c:pt>
                <c:pt idx="50">
                  <c:v>0.8722466960352423</c:v>
                </c:pt>
                <c:pt idx="51">
                  <c:v>1.061611374407583</c:v>
                </c:pt>
                <c:pt idx="52">
                  <c:v>0.64077669902912626</c:v>
                </c:pt>
                <c:pt idx="53">
                  <c:v>1</c:v>
                </c:pt>
                <c:pt idx="54">
                  <c:v>0.77862595419847325</c:v>
                </c:pt>
                <c:pt idx="55">
                  <c:v>1.1277777777777778</c:v>
                </c:pt>
                <c:pt idx="56">
                  <c:v>1.0183150183150182</c:v>
                </c:pt>
                <c:pt idx="57">
                  <c:v>0.3165829145728643</c:v>
                </c:pt>
                <c:pt idx="58">
                  <c:v>0.85227272727272729</c:v>
                </c:pt>
                <c:pt idx="59">
                  <c:v>0.949238578680203</c:v>
                </c:pt>
                <c:pt idx="60">
                  <c:v>0.29377431906614787</c:v>
                </c:pt>
                <c:pt idx="61">
                  <c:v>1.134020618556701</c:v>
                </c:pt>
                <c:pt idx="62">
                  <c:v>0.99494949494949492</c:v>
                </c:pt>
                <c:pt idx="63">
                  <c:v>0.9375</c:v>
                </c:pt>
                <c:pt idx="64">
                  <c:v>1.4924242424242424</c:v>
                </c:pt>
                <c:pt idx="65">
                  <c:v>1.2948717948717949</c:v>
                </c:pt>
                <c:pt idx="66">
                  <c:v>0.86764705882352944</c:v>
                </c:pt>
                <c:pt idx="67">
                  <c:v>1.103448275862069</c:v>
                </c:pt>
                <c:pt idx="68">
                  <c:v>0.52158273381294962</c:v>
                </c:pt>
                <c:pt idx="69">
                  <c:v>0.96031746031746035</c:v>
                </c:pt>
                <c:pt idx="70">
                  <c:v>0.95333333333333337</c:v>
                </c:pt>
                <c:pt idx="71">
                  <c:v>0.76470588235294112</c:v>
                </c:pt>
                <c:pt idx="72">
                  <c:v>1.490066225165563</c:v>
                </c:pt>
                <c:pt idx="73">
                  <c:v>1.9545454545454546</c:v>
                </c:pt>
                <c:pt idx="74">
                  <c:v>1.218274111675127</c:v>
                </c:pt>
                <c:pt idx="75">
                  <c:v>1.0476190476190477</c:v>
                </c:pt>
                <c:pt idx="76">
                  <c:v>0.8375634517766497</c:v>
                </c:pt>
                <c:pt idx="77">
                  <c:v>0.93069306930693074</c:v>
                </c:pt>
                <c:pt idx="78">
                  <c:v>0.42937853107344631</c:v>
                </c:pt>
                <c:pt idx="79">
                  <c:v>0.7276785714285714</c:v>
                </c:pt>
                <c:pt idx="80">
                  <c:v>0.89655172413793105</c:v>
                </c:pt>
                <c:pt idx="81">
                  <c:v>0.98347107438016534</c:v>
                </c:pt>
                <c:pt idx="82">
                  <c:v>1.1258741258741258</c:v>
                </c:pt>
                <c:pt idx="83">
                  <c:v>2.1468531468531467</c:v>
                </c:pt>
                <c:pt idx="84">
                  <c:v>0.55111111111111111</c:v>
                </c:pt>
                <c:pt idx="85">
                  <c:v>0.30697674418604654</c:v>
                </c:pt>
                <c:pt idx="86">
                  <c:v>0.6791666666666667</c:v>
                </c:pt>
                <c:pt idx="87">
                  <c:v>0.54090909090909089</c:v>
                </c:pt>
                <c:pt idx="88">
                  <c:v>0.76363636363636367</c:v>
                </c:pt>
                <c:pt idx="89">
                  <c:v>0.47517730496453903</c:v>
                </c:pt>
                <c:pt idx="90">
                  <c:v>3.1184210526315788</c:v>
                </c:pt>
                <c:pt idx="91">
                  <c:v>1.0858895705521472</c:v>
                </c:pt>
                <c:pt idx="92">
                  <c:v>0.7384615384615385</c:v>
                </c:pt>
                <c:pt idx="93">
                  <c:v>0.81512605042016806</c:v>
                </c:pt>
                <c:pt idx="94">
                  <c:v>0.6211180124223602</c:v>
                </c:pt>
                <c:pt idx="95">
                  <c:v>0.53420195439739415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3FD-4D20-8DB1-53665D9B8E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170560"/>
        <c:axId val="118854720"/>
      </c:lineChart>
      <c:catAx>
        <c:axId val="119170560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nextTo"/>
        <c:crossAx val="118854720"/>
        <c:crosses val="autoZero"/>
        <c:auto val="1"/>
        <c:lblAlgn val="ctr"/>
        <c:lblOffset val="100"/>
        <c:noMultiLvlLbl val="0"/>
      </c:catAx>
      <c:valAx>
        <c:axId val="118854720"/>
        <c:scaling>
          <c:orientation val="minMax"/>
        </c:scaling>
        <c:delete val="0"/>
        <c:axPos val="l"/>
        <c:majorGridlines/>
        <c:numFmt formatCode="0.0%" sourceLinked="1"/>
        <c:majorTickMark val="in"/>
        <c:minorTickMark val="none"/>
        <c:tickLblPos val="nextTo"/>
        <c:crossAx val="119170560"/>
        <c:crosses val="autoZero"/>
        <c:crossBetween val="between"/>
      </c:valAx>
      <c:spPr>
        <a:ln>
          <a:solidFill>
            <a:schemeClr val="bg1">
              <a:lumMod val="50000"/>
            </a:schemeClr>
          </a:solidFill>
        </a:ln>
      </c:spPr>
    </c:plotArea>
    <c:legend>
      <c:legendPos val="r"/>
      <c:layout>
        <c:manualLayout>
          <c:xMode val="edge"/>
          <c:yMode val="edge"/>
          <c:x val="0.70555875430406034"/>
          <c:y val="0.16100704195192383"/>
          <c:w val="0.13914636700139629"/>
          <c:h val="0.19301564414605543"/>
        </c:manualLayout>
      </c:layout>
      <c:overlay val="0"/>
      <c:spPr>
        <a:solidFill>
          <a:schemeClr val="bg1"/>
        </a:solidFill>
        <a:ln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spPr>
    <a:noFill/>
    <a:ln>
      <a:noFill/>
    </a:ln>
  </c:spPr>
  <c:printSettings>
    <c:headerFooter/>
    <c:pageMargins b="0.74803149606299213" l="0.70866141732283472" r="0.70866141732283472" t="0.74803149606299213" header="0.31496062992125984" footer="0.31496062992125984"/>
    <c:pageSetup paperSize="9" orientation="portrait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381000</xdr:colOff>
      <xdr:row>21</xdr:row>
      <xdr:rowOff>200025</xdr:rowOff>
    </xdr:from>
    <xdr:to>
      <xdr:col>29</xdr:col>
      <xdr:colOff>6600825</xdr:colOff>
      <xdr:row>33</xdr:row>
      <xdr:rowOff>257175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0</xdr:colOff>
      <xdr:row>17</xdr:row>
      <xdr:rowOff>0</xdr:rowOff>
    </xdr:from>
    <xdr:to>
      <xdr:col>16</xdr:col>
      <xdr:colOff>0</xdr:colOff>
      <xdr:row>17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222038</xdr:colOff>
      <xdr:row>2</xdr:row>
      <xdr:rowOff>136953</xdr:rowOff>
    </xdr:from>
    <xdr:to>
      <xdr:col>13</xdr:col>
      <xdr:colOff>84204</xdr:colOff>
      <xdr:row>34</xdr:row>
      <xdr:rowOff>149839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219074</xdr:colOff>
      <xdr:row>34</xdr:row>
      <xdr:rowOff>142874</xdr:rowOff>
    </xdr:from>
    <xdr:to>
      <xdr:col>13</xdr:col>
      <xdr:colOff>190499</xdr:colOff>
      <xdr:row>65</xdr:row>
      <xdr:rowOff>107575</xdr:rowOff>
    </xdr:to>
    <xdr:graphicFrame macro="">
      <xdr:nvGraphicFramePr>
        <xdr:cNvPr id="3" name="グラフ 1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0.00811</cdr:x>
      <cdr:y>0.07942</cdr:y>
    </cdr:from>
    <cdr:to>
      <cdr:x>0.07532</cdr:x>
      <cdr:y>0.13899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66675" y="419100"/>
          <a:ext cx="552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1100"/>
            <a:t>戸数</a:t>
          </a: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0.00038</cdr:x>
      <cdr:y>0.08382</cdr:y>
    </cdr:from>
    <cdr:to>
      <cdr:x>0.06622</cdr:x>
      <cdr:y>0.14765</cdr:y>
    </cdr:to>
    <cdr:sp macro="" textlink="">
      <cdr:nvSpPr>
        <cdr:cNvPr id="3" name="テキスト ボックス 1"/>
        <cdr:cNvSpPr txBox="1"/>
      </cdr:nvSpPr>
      <cdr:spPr>
        <a:xfrm xmlns:a="http://schemas.openxmlformats.org/drawingml/2006/main">
          <a:off x="3175" y="412750"/>
          <a:ext cx="552471" cy="31434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100"/>
            <a:t>戸数</a:t>
          </a: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374073</xdr:colOff>
      <xdr:row>24</xdr:row>
      <xdr:rowOff>113608</xdr:rowOff>
    </xdr:from>
    <xdr:to>
      <xdr:col>14</xdr:col>
      <xdr:colOff>51088</xdr:colOff>
      <xdr:row>48</xdr:row>
      <xdr:rowOff>85033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0.02467</cdr:x>
      <cdr:y>0.08159</cdr:y>
    </cdr:from>
    <cdr:to>
      <cdr:x>0.23367</cdr:x>
      <cdr:y>0.15385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161926" y="333375"/>
          <a:ext cx="1371600" cy="2952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</cdr:x>
      <cdr:y>0.05827</cdr:y>
    </cdr:from>
    <cdr:to>
      <cdr:x>0.21916</cdr:x>
      <cdr:y>0.15384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0" y="232767"/>
          <a:ext cx="1505087" cy="38178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700" b="1" i="0" baseline="0">
              <a:effectLst/>
              <a:latin typeface="+mn-lt"/>
              <a:ea typeface="+mn-ea"/>
              <a:cs typeface="+mn-cs"/>
            </a:rPr>
            <a:t>（該当月着工戸数</a:t>
          </a:r>
          <a:r>
            <a:rPr lang="en-US" altLang="ja-JP" sz="700" b="1" i="0" baseline="0">
              <a:effectLst/>
              <a:latin typeface="+mn-lt"/>
              <a:ea typeface="+mn-ea"/>
              <a:cs typeface="+mn-cs"/>
            </a:rPr>
            <a:t>/</a:t>
          </a:r>
        </a:p>
        <a:p xmlns:a="http://schemas.openxmlformats.org/drawingml/2006/main">
          <a:pPr marL="0" marR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700" b="1" i="0" baseline="0">
              <a:effectLst/>
              <a:latin typeface="+mn-lt"/>
              <a:ea typeface="+mn-ea"/>
              <a:cs typeface="+mn-cs"/>
            </a:rPr>
            <a:t>前年同月着工戸数）</a:t>
          </a:r>
          <a:r>
            <a:rPr lang="ja-JP" altLang="en-US" sz="700" b="1" i="0" baseline="0">
              <a:effectLst/>
              <a:latin typeface="+mn-lt"/>
              <a:ea typeface="+mn-ea"/>
              <a:cs typeface="+mn-cs"/>
            </a:rPr>
            <a:t>％</a:t>
          </a:r>
          <a:endParaRPr lang="ja-JP" altLang="ja-JP" sz="700">
            <a:effectLst/>
          </a:endParaRPr>
        </a:p>
        <a:p xmlns:a="http://schemas.openxmlformats.org/drawingml/2006/main">
          <a:endParaRPr lang="ja-JP" altLang="en-US" sz="1100"/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D260"/>
  <sheetViews>
    <sheetView view="pageBreakPreview" topLeftCell="S25" zoomScale="107" zoomScaleNormal="50" zoomScaleSheetLayoutView="107" workbookViewId="0">
      <selection activeCell="AI39" sqref="AI39"/>
    </sheetView>
  </sheetViews>
  <sheetFormatPr defaultColWidth="13.33203125" defaultRowHeight="13.2" x14ac:dyDescent="0.2"/>
  <cols>
    <col min="1" max="1" width="3.33203125" customWidth="1"/>
    <col min="2" max="2" width="14.6640625" customWidth="1"/>
    <col min="3" max="3" width="9.6640625" customWidth="1"/>
    <col min="4" max="4" width="2.109375" customWidth="1"/>
    <col min="5" max="5" width="9.6640625" customWidth="1"/>
    <col min="6" max="6" width="2.109375" customWidth="1"/>
    <col min="7" max="7" width="9.6640625" customWidth="1"/>
    <col min="8" max="8" width="2.109375" customWidth="1"/>
    <col min="9" max="9" width="9.6640625" customWidth="1"/>
    <col min="10" max="10" width="2.109375" customWidth="1"/>
    <col min="11" max="11" width="9.6640625" customWidth="1"/>
    <col min="12" max="12" width="2.109375" customWidth="1"/>
    <col min="13" max="13" width="8.33203125" customWidth="1"/>
    <col min="14" max="14" width="2.109375" customWidth="1"/>
    <col min="15" max="15" width="8.33203125" customWidth="1"/>
    <col min="16" max="16" width="2.109375" customWidth="1"/>
    <col min="17" max="17" width="9.6640625" customWidth="1"/>
    <col min="18" max="18" width="2.109375" customWidth="1"/>
    <col min="19" max="19" width="8.33203125" customWidth="1"/>
    <col min="20" max="20" width="2.109375" customWidth="1"/>
    <col min="21" max="21" width="8.33203125" customWidth="1"/>
    <col min="22" max="22" width="2.109375" customWidth="1"/>
    <col min="23" max="23" width="8.33203125" customWidth="1"/>
    <col min="24" max="24" width="2.109375" customWidth="1"/>
    <col min="25" max="25" width="8.33203125" customWidth="1"/>
    <col min="26" max="26" width="2.109375" customWidth="1"/>
    <col min="27" max="27" width="9.44140625" customWidth="1"/>
    <col min="28" max="28" width="7.21875" customWidth="1"/>
    <col min="29" max="29" width="8.33203125" customWidth="1"/>
    <col min="30" max="30" width="92.109375" customWidth="1"/>
    <col min="31" max="31" width="2.109375" customWidth="1"/>
    <col min="32" max="32" width="15.88671875" customWidth="1"/>
    <col min="33" max="57" width="10.88671875" customWidth="1"/>
    <col min="58" max="58" width="2.109375" customWidth="1"/>
    <col min="59" max="59" width="12.109375" customWidth="1"/>
    <col min="61" max="74" width="8.33203125" customWidth="1"/>
    <col min="75" max="75" width="9.6640625" customWidth="1"/>
    <col min="76" max="86" width="8.33203125" customWidth="1"/>
  </cols>
  <sheetData>
    <row r="1" spans="1:82" ht="15.6" customHeight="1" thickBo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</row>
    <row r="2" spans="1:82" ht="12.9" customHeight="1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4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</row>
    <row r="3" spans="1:82" ht="45.9" customHeight="1" x14ac:dyDescent="0.4">
      <c r="A3" s="5"/>
      <c r="B3" s="6" t="s">
        <v>0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8" t="s">
        <v>500</v>
      </c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</row>
    <row r="4" spans="1:82" ht="9" customHeight="1" thickBot="1" x14ac:dyDescent="0.25">
      <c r="A4" s="9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</row>
    <row r="5" spans="1:82" ht="15.9" customHeight="1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</row>
    <row r="6" spans="1:82" ht="26.1" customHeight="1" x14ac:dyDescent="0.3">
      <c r="A6" s="12" t="s">
        <v>1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3" t="s">
        <v>2</v>
      </c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</row>
    <row r="7" spans="1:82" ht="26.1" customHeight="1" x14ac:dyDescent="0.25">
      <c r="A7" s="1"/>
      <c r="B7" s="14" t="s">
        <v>210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88"/>
      <c r="S7" s="1"/>
      <c r="T7" s="1"/>
      <c r="U7" s="189"/>
      <c r="V7" s="1"/>
      <c r="W7" s="1"/>
      <c r="X7" s="1"/>
      <c r="Y7" s="1"/>
      <c r="Z7" s="1"/>
      <c r="AA7" s="209"/>
      <c r="AB7" s="209"/>
      <c r="AC7" s="1"/>
      <c r="AD7" s="13" t="s">
        <v>3</v>
      </c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</row>
    <row r="8" spans="1:82" ht="26.1" customHeight="1" x14ac:dyDescent="0.25">
      <c r="A8" s="15"/>
      <c r="B8" s="357" t="s">
        <v>487</v>
      </c>
      <c r="C8" s="353"/>
      <c r="D8" s="353"/>
      <c r="E8" s="352"/>
      <c r="F8" s="352"/>
      <c r="G8" s="352"/>
      <c r="H8" s="353"/>
      <c r="I8" s="352"/>
      <c r="J8" s="353"/>
      <c r="K8" s="353"/>
      <c r="L8" s="353"/>
      <c r="M8" s="354"/>
      <c r="N8" s="355"/>
      <c r="O8" s="356"/>
      <c r="P8" s="1"/>
      <c r="Q8" s="229"/>
      <c r="U8" s="225"/>
      <c r="AA8" s="230"/>
      <c r="AB8" s="230"/>
      <c r="AC8" s="1"/>
      <c r="AD8" s="13" t="s">
        <v>4</v>
      </c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</row>
    <row r="9" spans="1:82" ht="26.1" customHeight="1" x14ac:dyDescent="0.25">
      <c r="A9" s="15"/>
      <c r="B9" s="187"/>
      <c r="C9" s="353"/>
      <c r="D9" s="353"/>
      <c r="E9" s="352"/>
      <c r="F9" s="352"/>
      <c r="G9" s="352"/>
      <c r="H9" s="353"/>
      <c r="I9" s="352"/>
      <c r="J9" s="353"/>
      <c r="K9" s="353"/>
      <c r="L9" s="353"/>
      <c r="M9" s="354"/>
      <c r="N9" s="355"/>
      <c r="O9" s="356"/>
      <c r="P9" s="1"/>
      <c r="Q9" s="229"/>
      <c r="U9" s="225"/>
      <c r="AA9" s="230"/>
      <c r="AB9" s="230"/>
      <c r="AC9" s="1"/>
      <c r="AD9" s="13" t="s">
        <v>6</v>
      </c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</row>
    <row r="10" spans="1:82" ht="26.1" customHeight="1" x14ac:dyDescent="0.25">
      <c r="A10" s="15"/>
      <c r="B10" s="191"/>
      <c r="G10" s="225"/>
      <c r="M10" s="16"/>
      <c r="N10" s="15"/>
      <c r="O10" s="188"/>
      <c r="P10" s="1"/>
      <c r="Q10" s="229"/>
      <c r="U10" s="225"/>
      <c r="AA10" s="230"/>
      <c r="AB10" s="230"/>
      <c r="AC10" s="1"/>
      <c r="AD10" s="13" t="s">
        <v>7</v>
      </c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</row>
    <row r="11" spans="1:82" ht="26.1" customHeight="1" x14ac:dyDescent="0.25">
      <c r="A11" s="15"/>
      <c r="B11" s="191"/>
      <c r="G11" s="225"/>
      <c r="M11" s="16"/>
      <c r="N11" s="15"/>
      <c r="O11" s="188"/>
      <c r="P11" s="1"/>
      <c r="Q11" s="188"/>
      <c r="R11" s="1"/>
      <c r="S11" s="1"/>
      <c r="T11" s="1"/>
      <c r="U11" s="189"/>
      <c r="V11" s="1"/>
      <c r="W11" s="1"/>
      <c r="X11" s="1"/>
      <c r="Y11" s="1"/>
      <c r="Z11" s="1"/>
      <c r="AA11" s="209"/>
      <c r="AB11" s="209"/>
      <c r="AC11" s="1"/>
      <c r="AD11" s="13" t="s">
        <v>8</v>
      </c>
      <c r="AE11" s="1"/>
      <c r="AF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</row>
    <row r="12" spans="1:82" ht="26.1" customHeight="1" x14ac:dyDescent="0.25">
      <c r="A12" s="15"/>
      <c r="B12" s="14" t="s">
        <v>264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88"/>
      <c r="P12" s="1"/>
      <c r="Q12" s="1"/>
      <c r="R12" s="1"/>
      <c r="S12" s="189"/>
      <c r="T12" s="1"/>
      <c r="U12" s="1"/>
      <c r="V12" s="1"/>
      <c r="W12" s="1"/>
      <c r="X12" s="1"/>
      <c r="Y12" s="190"/>
      <c r="Z12" s="1"/>
      <c r="AA12" s="16"/>
      <c r="AB12" s="16"/>
      <c r="AC12" s="1"/>
      <c r="AD12" s="13" t="s">
        <v>9</v>
      </c>
      <c r="AE12" s="1"/>
      <c r="AF12" s="1"/>
      <c r="BM12" s="17"/>
      <c r="BN12" s="17"/>
      <c r="BO12" s="17"/>
      <c r="BP12" s="17"/>
      <c r="BQ12" s="17"/>
      <c r="BR12" s="17"/>
      <c r="BS12" s="17"/>
      <c r="BT12" s="17"/>
      <c r="BU12" s="17"/>
      <c r="BV12" s="17"/>
      <c r="BW12" s="17"/>
    </row>
    <row r="13" spans="1:82" ht="26.1" customHeight="1" thickBot="1" x14ac:dyDescent="0.3">
      <c r="A13" s="1"/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360"/>
      <c r="AC13" s="1"/>
      <c r="AD13" s="13" t="s">
        <v>11</v>
      </c>
      <c r="AE13" s="1"/>
      <c r="AF13" s="1"/>
      <c r="BM13" s="17"/>
      <c r="BN13" s="17"/>
      <c r="BO13" s="17"/>
      <c r="BP13" s="17"/>
      <c r="BQ13" s="17"/>
      <c r="BR13" s="17"/>
      <c r="BS13" s="17"/>
      <c r="BT13" s="17"/>
      <c r="BU13" s="17"/>
      <c r="BV13" s="17"/>
      <c r="BW13" s="17"/>
    </row>
    <row r="14" spans="1:82" ht="26.1" customHeight="1" x14ac:dyDescent="0.25">
      <c r="A14" s="1"/>
      <c r="B14" s="19" t="s">
        <v>13</v>
      </c>
      <c r="C14" s="20" t="s">
        <v>14</v>
      </c>
      <c r="D14" s="21"/>
      <c r="E14" s="19" t="s">
        <v>15</v>
      </c>
      <c r="F14" s="21"/>
      <c r="G14" s="19" t="s">
        <v>16</v>
      </c>
      <c r="H14" s="21"/>
      <c r="I14" s="19" t="s">
        <v>17</v>
      </c>
      <c r="J14" s="21"/>
      <c r="K14" s="19" t="s">
        <v>18</v>
      </c>
      <c r="L14" s="21"/>
      <c r="M14" s="19" t="s">
        <v>19</v>
      </c>
      <c r="N14" s="21"/>
      <c r="O14" s="19" t="s">
        <v>20</v>
      </c>
      <c r="P14" s="21"/>
      <c r="Q14" s="19" t="s">
        <v>21</v>
      </c>
      <c r="R14" s="21"/>
      <c r="S14" s="19" t="s">
        <v>22</v>
      </c>
      <c r="T14" s="21"/>
      <c r="U14" s="19" t="s">
        <v>23</v>
      </c>
      <c r="V14" s="21"/>
      <c r="W14" s="19" t="s">
        <v>24</v>
      </c>
      <c r="X14" s="21"/>
      <c r="Y14" s="19" t="s">
        <v>25</v>
      </c>
      <c r="Z14" s="21"/>
      <c r="AA14" s="20" t="s">
        <v>26</v>
      </c>
      <c r="AB14" s="364"/>
      <c r="AC14" s="1"/>
      <c r="AD14" s="13" t="s">
        <v>12</v>
      </c>
      <c r="AE14" s="1"/>
      <c r="AF14" s="1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</row>
    <row r="15" spans="1:82" ht="26.1" customHeight="1" thickBot="1" x14ac:dyDescent="0.3">
      <c r="A15" s="1"/>
      <c r="B15" s="22" t="s">
        <v>28</v>
      </c>
      <c r="C15" s="23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5"/>
      <c r="AA15" s="23"/>
      <c r="AB15" s="365"/>
      <c r="AC15" s="1"/>
      <c r="AD15" s="13" t="s">
        <v>27</v>
      </c>
      <c r="AE15" s="1"/>
      <c r="AF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</row>
    <row r="16" spans="1:82" ht="26.1" customHeight="1" x14ac:dyDescent="0.25">
      <c r="A16" s="1"/>
      <c r="B16" s="234" t="s">
        <v>429</v>
      </c>
      <c r="C16" s="27">
        <v>510</v>
      </c>
      <c r="D16" s="28"/>
      <c r="E16" s="29">
        <v>559</v>
      </c>
      <c r="F16" s="28"/>
      <c r="G16" s="29">
        <v>478</v>
      </c>
      <c r="H16" s="28"/>
      <c r="I16" s="29">
        <v>796</v>
      </c>
      <c r="J16" s="28"/>
      <c r="K16" s="29">
        <v>661</v>
      </c>
      <c r="L16" s="28"/>
      <c r="M16" s="29">
        <v>779</v>
      </c>
      <c r="N16" s="28"/>
      <c r="O16" s="29">
        <v>861</v>
      </c>
      <c r="P16" s="28"/>
      <c r="Q16" s="29">
        <v>547</v>
      </c>
      <c r="R16" s="28"/>
      <c r="S16" s="29">
        <v>761</v>
      </c>
      <c r="T16" s="28"/>
      <c r="U16" s="29">
        <v>341</v>
      </c>
      <c r="V16" s="28"/>
      <c r="W16" s="29">
        <v>536</v>
      </c>
      <c r="X16" s="28"/>
      <c r="Y16" s="29">
        <v>688</v>
      </c>
      <c r="Z16" s="28"/>
      <c r="AA16" s="27">
        <f>SUM(C16:Y16)</f>
        <v>7517</v>
      </c>
      <c r="AB16" s="361"/>
      <c r="AC16" s="1"/>
      <c r="AD16" s="13" t="s">
        <v>29</v>
      </c>
      <c r="AE16" s="1"/>
      <c r="AF16" s="1"/>
      <c r="BY16" s="17"/>
      <c r="BZ16" s="17"/>
      <c r="CA16" s="17"/>
      <c r="CB16" s="17"/>
      <c r="CC16" s="17"/>
      <c r="CD16" s="17"/>
    </row>
    <row r="17" spans="1:82" ht="26.1" customHeight="1" x14ac:dyDescent="0.25">
      <c r="A17" s="1"/>
      <c r="B17" s="234" t="s">
        <v>437</v>
      </c>
      <c r="C17" s="27">
        <v>400</v>
      </c>
      <c r="D17" s="28"/>
      <c r="E17" s="29">
        <v>501</v>
      </c>
      <c r="F17" s="28"/>
      <c r="G17" s="29">
        <v>945</v>
      </c>
      <c r="H17" s="28"/>
      <c r="I17" s="318">
        <v>459</v>
      </c>
      <c r="J17" s="28"/>
      <c r="K17" s="318">
        <v>425</v>
      </c>
      <c r="L17" s="28"/>
      <c r="M17" s="318">
        <v>567</v>
      </c>
      <c r="N17" s="28"/>
      <c r="O17" s="318">
        <v>528</v>
      </c>
      <c r="P17" s="28"/>
      <c r="Q17" s="318">
        <v>567</v>
      </c>
      <c r="R17" s="28"/>
      <c r="S17" s="318">
        <v>570</v>
      </c>
      <c r="T17" s="28"/>
      <c r="U17" s="318">
        <v>740</v>
      </c>
      <c r="V17" s="28"/>
      <c r="W17" s="318">
        <v>657</v>
      </c>
      <c r="X17" s="28"/>
      <c r="Y17" s="318">
        <v>521</v>
      </c>
      <c r="Z17" s="28"/>
      <c r="AA17" s="27">
        <f>SUM(C17:Y17)</f>
        <v>6880</v>
      </c>
      <c r="AB17" s="361"/>
      <c r="AC17" s="17"/>
      <c r="AD17" s="13" t="s">
        <v>30</v>
      </c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Y17" s="17"/>
      <c r="BZ17" s="17"/>
      <c r="CA17" s="17"/>
      <c r="CB17" s="17"/>
      <c r="CC17" s="17"/>
      <c r="CD17" s="17"/>
    </row>
    <row r="18" spans="1:82" ht="26.1" customHeight="1" x14ac:dyDescent="0.25">
      <c r="A18" s="1"/>
      <c r="B18" s="234" t="s">
        <v>488</v>
      </c>
      <c r="C18" s="27">
        <v>481</v>
      </c>
      <c r="D18" s="28"/>
      <c r="E18" s="29">
        <v>474</v>
      </c>
      <c r="F18" s="28"/>
      <c r="G18" s="29">
        <v>507</v>
      </c>
      <c r="H18" s="28"/>
      <c r="I18" s="318"/>
      <c r="J18" s="28"/>
      <c r="K18" s="318"/>
      <c r="L18" s="28"/>
      <c r="M18" s="318"/>
      <c r="N18" s="28"/>
      <c r="O18" s="318"/>
      <c r="P18" s="28"/>
      <c r="Q18" s="318"/>
      <c r="R18" s="28"/>
      <c r="S18" s="318"/>
      <c r="T18" s="28"/>
      <c r="U18" s="318"/>
      <c r="V18" s="28"/>
      <c r="W18" s="318"/>
      <c r="X18" s="28"/>
      <c r="Y18" s="318"/>
      <c r="Z18" s="28"/>
      <c r="AA18" s="27">
        <f>SUM(C18:Y18)</f>
        <v>1462</v>
      </c>
      <c r="AB18" s="361"/>
      <c r="AC18" s="17"/>
      <c r="AD18" s="13" t="s">
        <v>31</v>
      </c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Y18" s="17"/>
      <c r="BZ18" s="17"/>
      <c r="CA18" s="17"/>
      <c r="CB18" s="17"/>
      <c r="CC18" s="17"/>
      <c r="CD18" s="17"/>
    </row>
    <row r="19" spans="1:82" ht="26.1" customHeight="1" thickBot="1" x14ac:dyDescent="0.25">
      <c r="A19" s="1"/>
      <c r="B19" s="236" t="s">
        <v>489</v>
      </c>
      <c r="C19" s="30">
        <f>IF(C18="","",C18/C17)</f>
        <v>1.2024999999999999</v>
      </c>
      <c r="D19" s="31"/>
      <c r="E19" s="32">
        <f>IF(E18="","",(C18+E18)/(C17+E17))</f>
        <v>1.0599334073251943</v>
      </c>
      <c r="F19" s="33"/>
      <c r="G19" s="32">
        <f>IF(G18="","",SUM(C18:G18)/SUM(C17:G17))</f>
        <v>0.79198266522210181</v>
      </c>
      <c r="H19" s="18"/>
      <c r="I19" s="32" t="str">
        <f>IF(I18="","",SUM(C18:I18)/SUM(C17:I17))</f>
        <v/>
      </c>
      <c r="J19" s="18"/>
      <c r="K19" s="32" t="str">
        <f>IF(K18="","",SUM(C18:K18)/SUM(C17:K17))</f>
        <v/>
      </c>
      <c r="L19" s="18"/>
      <c r="M19" s="34" t="str">
        <f>IF(M18="","",SUM(C18:M18)/SUM(C17:M17))</f>
        <v/>
      </c>
      <c r="N19" s="18"/>
      <c r="O19" s="34" t="str">
        <f>IF(O18="","",SUM(C18:O18)/SUM(C17:O17))</f>
        <v/>
      </c>
      <c r="P19" s="18"/>
      <c r="Q19" s="32" t="str">
        <f>IF(Q18="","",SUM(C18:Q18)/SUM(C17:Q17))</f>
        <v/>
      </c>
      <c r="R19" s="18"/>
      <c r="S19" s="32" t="str">
        <f>IF(S18="","",SUM(C18:S18)/SUM(C17:S17))</f>
        <v/>
      </c>
      <c r="T19" s="18"/>
      <c r="U19" s="32" t="str">
        <f>IF(U18="","",SUM(C18:U18)/SUM(C17:U17))</f>
        <v/>
      </c>
      <c r="V19" s="18"/>
      <c r="W19" s="32" t="str">
        <f>IF(W18="","",SUM(C18:W18)/SUM(C17:W17))</f>
        <v/>
      </c>
      <c r="X19" s="18"/>
      <c r="Y19" s="32" t="str">
        <f>IF(Y18="","",SUM(C18:Y18)/SUM(C17:Y17))</f>
        <v/>
      </c>
      <c r="Z19" s="18"/>
      <c r="AA19" s="35">
        <f>AA18/AA17</f>
        <v>0.21249999999999999</v>
      </c>
      <c r="AB19" s="362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7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</row>
    <row r="20" spans="1:82" ht="26.1" customHeight="1" x14ac:dyDescent="0.3">
      <c r="A20" s="1"/>
      <c r="B20" s="1"/>
      <c r="C20" s="36" t="s">
        <v>33</v>
      </c>
      <c r="D20" s="37"/>
      <c r="E20" s="36" t="s">
        <v>34</v>
      </c>
      <c r="F20" s="37"/>
      <c r="G20" s="36" t="s">
        <v>35</v>
      </c>
      <c r="H20" s="38"/>
      <c r="I20" s="36" t="s">
        <v>33</v>
      </c>
      <c r="J20" s="37"/>
      <c r="K20" s="36" t="s">
        <v>34</v>
      </c>
      <c r="L20" s="37"/>
      <c r="M20" s="36" t="s">
        <v>35</v>
      </c>
      <c r="N20" s="38"/>
      <c r="O20" s="36" t="s">
        <v>33</v>
      </c>
      <c r="P20" s="37"/>
      <c r="Q20" s="36" t="s">
        <v>34</v>
      </c>
      <c r="R20" s="37"/>
      <c r="S20" s="36" t="s">
        <v>35</v>
      </c>
      <c r="T20" s="38"/>
      <c r="U20" s="36" t="s">
        <v>33</v>
      </c>
      <c r="V20" s="37"/>
      <c r="W20" s="36" t="s">
        <v>34</v>
      </c>
      <c r="X20" s="37"/>
      <c r="Y20" s="36" t="s">
        <v>35</v>
      </c>
      <c r="Z20" s="1"/>
      <c r="AA20" s="38" t="s">
        <v>494</v>
      </c>
      <c r="AB20" s="38" t="s">
        <v>492</v>
      </c>
      <c r="AC20" s="38" t="s">
        <v>493</v>
      </c>
      <c r="AD20" s="12" t="s">
        <v>32</v>
      </c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</row>
    <row r="21" spans="1:82" ht="26.1" customHeight="1" x14ac:dyDescent="0.2">
      <c r="A21" s="1"/>
      <c r="B21" s="1"/>
      <c r="C21" s="39" t="s">
        <v>50</v>
      </c>
      <c r="D21" s="39"/>
      <c r="E21" s="41">
        <v>19232</v>
      </c>
      <c r="F21" s="39"/>
      <c r="G21" s="40">
        <v>0.80522525540110534</v>
      </c>
      <c r="H21" s="39"/>
      <c r="I21" s="39" t="s">
        <v>38</v>
      </c>
      <c r="J21" s="39"/>
      <c r="K21" s="41">
        <v>13481</v>
      </c>
      <c r="L21" s="39"/>
      <c r="M21" s="40">
        <f>+K21/E26</f>
        <v>0.94127915095657033</v>
      </c>
      <c r="N21" s="39"/>
      <c r="O21" s="39" t="s">
        <v>42</v>
      </c>
      <c r="Q21" s="41">
        <v>7826</v>
      </c>
      <c r="S21" s="40">
        <f>+Q21/K27</f>
        <v>0.83772211517876261</v>
      </c>
      <c r="T21" s="39"/>
      <c r="U21" s="39" t="s">
        <v>269</v>
      </c>
      <c r="W21" s="41">
        <v>12761</v>
      </c>
      <c r="Y21" s="40">
        <f>+W21/Q27</f>
        <v>0.86750509857239977</v>
      </c>
      <c r="Z21" s="1"/>
      <c r="AA21" s="39" t="s">
        <v>495</v>
      </c>
      <c r="AB21" s="366">
        <v>6880</v>
      </c>
      <c r="AC21" s="40">
        <f>+AB21/W27</f>
        <v>0.91525874684049491</v>
      </c>
      <c r="AD21" s="1" t="s">
        <v>36</v>
      </c>
      <c r="AE21" s="1"/>
      <c r="AF21" s="1"/>
      <c r="AG21" s="19" t="s">
        <v>14</v>
      </c>
      <c r="AH21" s="19" t="s">
        <v>15</v>
      </c>
      <c r="AI21" s="19" t="s">
        <v>16</v>
      </c>
      <c r="AJ21" s="19" t="s">
        <v>17</v>
      </c>
      <c r="AK21" s="19" t="s">
        <v>18</v>
      </c>
      <c r="AL21" s="19" t="s">
        <v>19</v>
      </c>
      <c r="AM21" s="19" t="s">
        <v>20</v>
      </c>
      <c r="AN21" s="19" t="s">
        <v>21</v>
      </c>
      <c r="AO21" s="19" t="s">
        <v>22</v>
      </c>
      <c r="AP21" s="19" t="s">
        <v>23</v>
      </c>
      <c r="AQ21" s="19" t="s">
        <v>24</v>
      </c>
      <c r="AR21" s="19" t="s">
        <v>25</v>
      </c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</row>
    <row r="22" spans="1:82" ht="26.1" customHeight="1" x14ac:dyDescent="0.2">
      <c r="A22" s="1"/>
      <c r="B22" s="1"/>
      <c r="C22" s="39" t="s">
        <v>37</v>
      </c>
      <c r="D22" s="39"/>
      <c r="E22" s="41">
        <v>17590</v>
      </c>
      <c r="F22" s="39"/>
      <c r="G22" s="40">
        <f t="shared" ref="G22:G27" si="0">+E22/E21</f>
        <v>0.91462146422628954</v>
      </c>
      <c r="H22" s="39"/>
      <c r="I22" s="39" t="s">
        <v>41</v>
      </c>
      <c r="K22" s="41">
        <v>12858</v>
      </c>
      <c r="L22" s="39"/>
      <c r="M22" s="40">
        <f t="shared" ref="M22:M27" si="1">+K22/K21</f>
        <v>0.95378681106742824</v>
      </c>
      <c r="N22" s="39"/>
      <c r="O22" s="39" t="s">
        <v>45</v>
      </c>
      <c r="Q22" s="41">
        <v>11353</v>
      </c>
      <c r="S22" s="40">
        <f t="shared" ref="S22:S27" si="2">+Q22/Q21</f>
        <v>1.4506772297469972</v>
      </c>
      <c r="T22" s="39"/>
      <c r="U22" s="39" t="s">
        <v>277</v>
      </c>
      <c r="W22" s="41">
        <v>11043</v>
      </c>
      <c r="Y22" s="40">
        <f t="shared" ref="Y22:Y25" si="3">+W22/W21</f>
        <v>0.8653710524253585</v>
      </c>
      <c r="Z22" s="1"/>
      <c r="AA22" s="39"/>
      <c r="AB22" s="39"/>
      <c r="AC22" s="40"/>
      <c r="AD22" s="1"/>
      <c r="AE22" s="1"/>
      <c r="AF22" s="1" t="s">
        <v>56</v>
      </c>
      <c r="AG22" s="17">
        <v>727</v>
      </c>
      <c r="AH22" s="17">
        <v>776</v>
      </c>
      <c r="AI22" s="17">
        <v>719</v>
      </c>
      <c r="AJ22" s="17">
        <v>613</v>
      </c>
      <c r="AK22" s="17">
        <v>807</v>
      </c>
      <c r="AL22" s="17">
        <v>885</v>
      </c>
      <c r="AM22" s="17">
        <v>790</v>
      </c>
      <c r="AN22" s="17">
        <v>668</v>
      </c>
      <c r="AO22" s="17">
        <v>778</v>
      </c>
      <c r="AP22" s="17">
        <v>813</v>
      </c>
      <c r="AQ22" s="17">
        <v>968</v>
      </c>
      <c r="AR22" s="17">
        <v>798</v>
      </c>
      <c r="AT22" s="21"/>
      <c r="AV22" s="21"/>
      <c r="AX22" s="21"/>
      <c r="AZ22" s="21"/>
      <c r="BB22" s="2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</row>
    <row r="23" spans="1:82" ht="26.1" customHeight="1" x14ac:dyDescent="0.2">
      <c r="A23" s="1"/>
      <c r="B23" s="1"/>
      <c r="C23" s="39" t="s">
        <v>40</v>
      </c>
      <c r="D23" s="39"/>
      <c r="E23" s="41">
        <v>16499</v>
      </c>
      <c r="F23" s="39"/>
      <c r="G23" s="40">
        <f t="shared" si="0"/>
        <v>0.93797612279704379</v>
      </c>
      <c r="H23" s="39"/>
      <c r="I23" s="39" t="s">
        <v>44</v>
      </c>
      <c r="K23" s="41">
        <v>13076</v>
      </c>
      <c r="L23" s="39"/>
      <c r="M23" s="40">
        <f t="shared" si="1"/>
        <v>1.0169544252605383</v>
      </c>
      <c r="N23" s="39"/>
      <c r="O23" s="39" t="s">
        <v>214</v>
      </c>
      <c r="Q23" s="41">
        <v>15233</v>
      </c>
      <c r="S23" s="40">
        <f t="shared" si="2"/>
        <v>1.3417598872544703</v>
      </c>
      <c r="T23" s="39"/>
      <c r="U23" s="39" t="s">
        <v>286</v>
      </c>
      <c r="W23" s="41">
        <v>9868</v>
      </c>
      <c r="Y23" s="40">
        <f t="shared" si="3"/>
        <v>0.893597754233451</v>
      </c>
      <c r="Z23" s="1"/>
      <c r="AA23" s="39"/>
      <c r="AB23" s="39"/>
      <c r="AC23" s="40"/>
      <c r="AD23" s="1"/>
      <c r="AE23" s="1"/>
      <c r="AF23" s="1" t="s">
        <v>57</v>
      </c>
      <c r="AG23" s="17">
        <v>676</v>
      </c>
      <c r="AH23" s="17">
        <v>548</v>
      </c>
      <c r="AI23" s="17">
        <v>568</v>
      </c>
      <c r="AJ23" s="17">
        <v>433</v>
      </c>
      <c r="AK23" s="17">
        <v>487</v>
      </c>
      <c r="AL23" s="17">
        <v>512</v>
      </c>
      <c r="AM23" s="17">
        <v>638</v>
      </c>
      <c r="AN23" s="17">
        <v>1064</v>
      </c>
      <c r="AO23" s="17">
        <v>604</v>
      </c>
      <c r="AP23" s="17">
        <v>729</v>
      </c>
      <c r="AQ23" s="17">
        <v>873</v>
      </c>
      <c r="AR23" s="17">
        <v>694</v>
      </c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</row>
    <row r="24" spans="1:82" ht="26.1" customHeight="1" x14ac:dyDescent="0.2">
      <c r="A24" s="1"/>
      <c r="C24" s="39" t="s">
        <v>43</v>
      </c>
      <c r="D24" s="39"/>
      <c r="E24" s="41">
        <v>15828</v>
      </c>
      <c r="F24" s="39"/>
      <c r="G24" s="40">
        <f t="shared" si="0"/>
        <v>0.95933086853748717</v>
      </c>
      <c r="H24" s="39"/>
      <c r="I24" s="39" t="s">
        <v>47</v>
      </c>
      <c r="K24" s="41">
        <v>11721</v>
      </c>
      <c r="L24" s="39"/>
      <c r="M24" s="40">
        <f t="shared" si="1"/>
        <v>0.89637503823799325</v>
      </c>
      <c r="N24" s="39"/>
      <c r="O24" s="39" t="s">
        <v>221</v>
      </c>
      <c r="Q24" s="41">
        <v>15165</v>
      </c>
      <c r="S24" s="40">
        <f t="shared" si="2"/>
        <v>0.99553600735245851</v>
      </c>
      <c r="T24" s="39"/>
      <c r="U24" s="39" t="s">
        <v>291</v>
      </c>
      <c r="W24" s="41">
        <v>9791</v>
      </c>
      <c r="Y24" s="40">
        <f t="shared" si="3"/>
        <v>0.99219700040535064</v>
      </c>
      <c r="Z24" s="1"/>
      <c r="AA24" s="39"/>
      <c r="AB24" s="39"/>
      <c r="AC24" s="40"/>
      <c r="AD24" s="1"/>
      <c r="AE24" s="1"/>
      <c r="AF24" s="1" t="s">
        <v>59</v>
      </c>
      <c r="AG24" s="17">
        <v>823</v>
      </c>
      <c r="AH24" s="17">
        <v>547</v>
      </c>
      <c r="AI24" s="17">
        <v>689</v>
      </c>
      <c r="AJ24" s="17">
        <v>972</v>
      </c>
      <c r="AK24" s="17">
        <v>885</v>
      </c>
      <c r="AL24" s="17">
        <v>1026</v>
      </c>
      <c r="AM24" s="17">
        <v>904</v>
      </c>
      <c r="AN24" s="17">
        <v>817</v>
      </c>
      <c r="AO24" s="17">
        <v>1065</v>
      </c>
      <c r="AP24" s="17">
        <v>1385</v>
      </c>
      <c r="AQ24" s="17">
        <v>1256</v>
      </c>
      <c r="AR24" s="17">
        <v>984</v>
      </c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</row>
    <row r="25" spans="1:82" ht="26.1" customHeight="1" x14ac:dyDescent="0.2">
      <c r="A25" s="1"/>
      <c r="C25" s="39" t="s">
        <v>46</v>
      </c>
      <c r="D25" s="39"/>
      <c r="E25" s="41">
        <v>15010</v>
      </c>
      <c r="F25" s="39"/>
      <c r="G25" s="40">
        <f t="shared" si="0"/>
        <v>0.94831943391458173</v>
      </c>
      <c r="I25" s="39" t="s">
        <v>49</v>
      </c>
      <c r="K25" s="41">
        <v>11853</v>
      </c>
      <c r="L25" s="39"/>
      <c r="M25" s="40">
        <f t="shared" si="1"/>
        <v>1.0112618377271563</v>
      </c>
      <c r="O25" s="39" t="s">
        <v>233</v>
      </c>
      <c r="Q25" s="41">
        <v>15568</v>
      </c>
      <c r="S25" s="40">
        <f t="shared" si="2"/>
        <v>1.0265743488295418</v>
      </c>
      <c r="U25" s="39" t="s">
        <v>309</v>
      </c>
      <c r="W25" s="41">
        <v>9330</v>
      </c>
      <c r="Y25" s="40">
        <f t="shared" si="3"/>
        <v>0.95291594321315498</v>
      </c>
      <c r="AA25" s="39"/>
      <c r="AB25" s="39"/>
      <c r="AC25" s="40"/>
      <c r="AD25" s="1"/>
      <c r="AE25" s="1"/>
      <c r="AF25" s="1" t="s">
        <v>61</v>
      </c>
      <c r="AG25" s="1">
        <v>854</v>
      </c>
      <c r="AH25" s="1">
        <v>1128</v>
      </c>
      <c r="AI25" s="1">
        <v>1145</v>
      </c>
      <c r="AJ25" s="1">
        <v>1144</v>
      </c>
      <c r="AK25" s="1">
        <v>983</v>
      </c>
      <c r="AL25" s="1">
        <v>1506</v>
      </c>
      <c r="AM25" s="1">
        <v>2034</v>
      </c>
      <c r="AN25" s="1">
        <v>1281</v>
      </c>
      <c r="AO25" s="1">
        <v>1194</v>
      </c>
      <c r="AP25" s="1">
        <v>1176</v>
      </c>
      <c r="AQ25" s="1">
        <v>1356</v>
      </c>
      <c r="AR25" s="1">
        <v>1432</v>
      </c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</row>
    <row r="26" spans="1:82" ht="26.1" customHeight="1" x14ac:dyDescent="0.2">
      <c r="A26" s="1"/>
      <c r="C26" s="39" t="s">
        <v>48</v>
      </c>
      <c r="D26" s="39"/>
      <c r="E26" s="41">
        <v>14322</v>
      </c>
      <c r="F26" s="39"/>
      <c r="G26" s="40">
        <f t="shared" si="0"/>
        <v>0.95416389073950703</v>
      </c>
      <c r="I26" s="39" t="s">
        <v>52</v>
      </c>
      <c r="K26" s="41">
        <v>9657</v>
      </c>
      <c r="M26" s="40">
        <f t="shared" si="1"/>
        <v>0.81473044798785121</v>
      </c>
      <c r="O26" s="39" t="s">
        <v>250</v>
      </c>
      <c r="Q26" s="41">
        <v>18422</v>
      </c>
      <c r="S26" s="40">
        <f t="shared" si="2"/>
        <v>1.1833247687564235</v>
      </c>
      <c r="U26" s="39" t="s">
        <v>430</v>
      </c>
      <c r="W26" s="41">
        <v>8444</v>
      </c>
      <c r="Y26" s="40">
        <f>+W26/W25</f>
        <v>0.90503751339764205</v>
      </c>
      <c r="AA26" s="39"/>
      <c r="AB26" s="39"/>
      <c r="AC26" s="40"/>
      <c r="AD26" s="1"/>
      <c r="AE26" s="1"/>
      <c r="AF26" s="1" t="s">
        <v>216</v>
      </c>
      <c r="AG26" s="17">
        <v>1014</v>
      </c>
      <c r="AH26" s="17">
        <v>1631</v>
      </c>
      <c r="AI26" s="17">
        <v>1203</v>
      </c>
      <c r="AJ26" s="17">
        <v>927</v>
      </c>
      <c r="AK26" s="17">
        <v>1148</v>
      </c>
      <c r="AL26" s="17">
        <v>1477</v>
      </c>
      <c r="AM26" s="17">
        <v>1647</v>
      </c>
      <c r="AN26" s="17">
        <v>1100</v>
      </c>
      <c r="AO26" s="17">
        <v>1050</v>
      </c>
      <c r="AP26" s="17">
        <v>1178</v>
      </c>
      <c r="AQ26" s="17">
        <v>1342</v>
      </c>
      <c r="AR26" s="17">
        <v>1448</v>
      </c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</row>
    <row r="27" spans="1:82" ht="26.1" customHeight="1" x14ac:dyDescent="0.2">
      <c r="A27" s="1"/>
      <c r="C27" s="39" t="s">
        <v>51</v>
      </c>
      <c r="D27" s="39"/>
      <c r="E27" s="41">
        <v>13741</v>
      </c>
      <c r="F27" s="39"/>
      <c r="G27" s="40">
        <f t="shared" si="0"/>
        <v>0.9594330400782014</v>
      </c>
      <c r="I27" s="39" t="s">
        <v>39</v>
      </c>
      <c r="K27" s="41">
        <v>9342</v>
      </c>
      <c r="M27" s="40">
        <f t="shared" si="1"/>
        <v>0.96738117427772596</v>
      </c>
      <c r="O27" s="39" t="s">
        <v>265</v>
      </c>
      <c r="Q27" s="41">
        <v>14710</v>
      </c>
      <c r="S27" s="40">
        <f t="shared" si="2"/>
        <v>0.7985017913364455</v>
      </c>
      <c r="U27" s="39" t="s">
        <v>438</v>
      </c>
      <c r="W27" s="41">
        <v>7517</v>
      </c>
      <c r="Y27" s="40">
        <f>+W27/W26</f>
        <v>0.89021790620558972</v>
      </c>
      <c r="AA27" s="39"/>
      <c r="AB27" s="39"/>
      <c r="AC27" s="40"/>
      <c r="AD27" s="1"/>
      <c r="AE27" s="1"/>
      <c r="AF27" s="1" t="s">
        <v>222</v>
      </c>
      <c r="AG27" s="17">
        <v>826</v>
      </c>
      <c r="AH27" s="17">
        <v>1131</v>
      </c>
      <c r="AI27" s="17">
        <v>947</v>
      </c>
      <c r="AJ27" s="17">
        <v>1245</v>
      </c>
      <c r="AK27" s="17">
        <v>1446</v>
      </c>
      <c r="AL27" s="17">
        <v>1658</v>
      </c>
      <c r="AM27" s="17">
        <v>1410</v>
      </c>
      <c r="AN27" s="17">
        <v>1321</v>
      </c>
      <c r="AO27" s="17">
        <v>1401</v>
      </c>
      <c r="AP27" s="17">
        <v>1454</v>
      </c>
      <c r="AQ27" s="17">
        <v>1231</v>
      </c>
      <c r="AR27" s="17">
        <v>1498</v>
      </c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</row>
    <row r="28" spans="1:82" ht="26.1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 t="s">
        <v>234</v>
      </c>
      <c r="AG28" s="17">
        <v>1151</v>
      </c>
      <c r="AH28" s="17">
        <v>1339</v>
      </c>
      <c r="AI28" s="17">
        <v>1455</v>
      </c>
      <c r="AJ28" s="17">
        <v>1863</v>
      </c>
      <c r="AK28" s="17">
        <v>1606</v>
      </c>
      <c r="AL28" s="17">
        <v>1474</v>
      </c>
      <c r="AM28" s="17">
        <v>1676</v>
      </c>
      <c r="AN28" s="17">
        <v>1710</v>
      </c>
      <c r="AO28" s="17">
        <v>1447</v>
      </c>
      <c r="AP28" s="17">
        <v>1739</v>
      </c>
      <c r="AQ28" s="17">
        <v>1399</v>
      </c>
      <c r="AR28" s="17">
        <v>1563</v>
      </c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</row>
    <row r="29" spans="1:82" ht="26.1" customHeight="1" x14ac:dyDescent="0.25">
      <c r="A29" s="1"/>
      <c r="B29" s="14" t="s">
        <v>213</v>
      </c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 t="s">
        <v>251</v>
      </c>
      <c r="AG29" s="1">
        <v>975</v>
      </c>
      <c r="AH29" s="192">
        <v>1132</v>
      </c>
      <c r="AI29" s="1">
        <v>1173</v>
      </c>
      <c r="AJ29" s="1">
        <v>1465</v>
      </c>
      <c r="AK29" s="1">
        <v>1068</v>
      </c>
      <c r="AL29" s="1">
        <v>996</v>
      </c>
      <c r="AM29" s="1">
        <v>1234</v>
      </c>
      <c r="AN29" s="1">
        <v>1288</v>
      </c>
      <c r="AO29" s="1">
        <v>1408</v>
      </c>
      <c r="AP29" s="1">
        <v>1553</v>
      </c>
      <c r="AQ29" s="1">
        <v>1164</v>
      </c>
      <c r="AR29" s="1">
        <v>1254</v>
      </c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</row>
    <row r="30" spans="1:82" ht="26.1" customHeight="1" x14ac:dyDescent="0.2">
      <c r="A30" s="1"/>
      <c r="B30" s="1"/>
      <c r="C30" s="1" t="s">
        <v>491</v>
      </c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 t="s">
        <v>266</v>
      </c>
      <c r="AG30" s="1">
        <v>1028</v>
      </c>
      <c r="AH30" s="1">
        <v>1072</v>
      </c>
      <c r="AI30" s="1">
        <v>810</v>
      </c>
      <c r="AJ30" s="1">
        <v>1174</v>
      </c>
      <c r="AK30" s="1">
        <v>740</v>
      </c>
      <c r="AL30" s="1">
        <v>1255</v>
      </c>
      <c r="AM30" s="1">
        <v>1302</v>
      </c>
      <c r="AN30" s="1">
        <v>1262</v>
      </c>
      <c r="AO30" s="1">
        <v>1046</v>
      </c>
      <c r="AP30" s="1">
        <v>873</v>
      </c>
      <c r="AQ30" s="1">
        <v>1051</v>
      </c>
      <c r="AR30" s="1">
        <v>1148</v>
      </c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</row>
    <row r="31" spans="1:82" ht="26.1" customHeight="1" x14ac:dyDescent="0.2">
      <c r="A31" s="1"/>
      <c r="B31" s="42" t="s">
        <v>58</v>
      </c>
      <c r="C31" s="43" t="s">
        <v>14</v>
      </c>
      <c r="D31" s="44"/>
      <c r="E31" s="328" t="s">
        <v>15</v>
      </c>
      <c r="F31" s="329"/>
      <c r="G31" s="43" t="s">
        <v>16</v>
      </c>
      <c r="H31" s="44"/>
      <c r="I31" s="43" t="s">
        <v>17</v>
      </c>
      <c r="J31" s="44"/>
      <c r="K31" s="43" t="s">
        <v>18</v>
      </c>
      <c r="L31" s="44"/>
      <c r="M31" s="43" t="s">
        <v>19</v>
      </c>
      <c r="N31" s="44"/>
      <c r="O31" s="43" t="s">
        <v>20</v>
      </c>
      <c r="P31" s="44"/>
      <c r="Q31" s="43" t="s">
        <v>21</v>
      </c>
      <c r="R31" s="44"/>
      <c r="S31" s="43" t="s">
        <v>22</v>
      </c>
      <c r="T31" s="44"/>
      <c r="U31" s="45" t="s">
        <v>23</v>
      </c>
      <c r="V31" s="46"/>
      <c r="W31" s="45" t="s">
        <v>24</v>
      </c>
      <c r="X31" s="46"/>
      <c r="Y31" s="45" t="s">
        <v>25</v>
      </c>
      <c r="Z31" s="44"/>
      <c r="AA31" s="43" t="s">
        <v>26</v>
      </c>
      <c r="AB31" s="363"/>
      <c r="AC31" s="1"/>
      <c r="AD31" s="1"/>
      <c r="AE31" s="1"/>
      <c r="AF31" s="1" t="s">
        <v>275</v>
      </c>
      <c r="AG31" s="17">
        <v>676</v>
      </c>
      <c r="AH31" s="17">
        <v>918</v>
      </c>
      <c r="AI31" s="17">
        <v>768</v>
      </c>
      <c r="AJ31" s="17">
        <v>1094</v>
      </c>
      <c r="AK31" s="17">
        <v>600</v>
      </c>
      <c r="AL31" s="17">
        <v>1471</v>
      </c>
      <c r="AM31" s="17">
        <v>921</v>
      </c>
      <c r="AN31" s="17">
        <v>772</v>
      </c>
      <c r="AO31" s="17">
        <v>1105</v>
      </c>
      <c r="AP31" s="17">
        <v>907</v>
      </c>
      <c r="AQ31" s="17">
        <v>817</v>
      </c>
      <c r="AR31" s="17">
        <v>994</v>
      </c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</row>
    <row r="32" spans="1:82" ht="26.1" customHeight="1" x14ac:dyDescent="0.2">
      <c r="A32" s="1"/>
      <c r="B32" s="47" t="s">
        <v>60</v>
      </c>
      <c r="C32" s="48">
        <v>202</v>
      </c>
      <c r="D32" s="17"/>
      <c r="E32" s="48">
        <v>239</v>
      </c>
      <c r="F32" s="17"/>
      <c r="G32" s="307">
        <v>288</v>
      </c>
      <c r="H32" s="17"/>
      <c r="I32" s="48"/>
      <c r="J32" s="17"/>
      <c r="K32" s="48"/>
      <c r="L32" s="17"/>
      <c r="M32" s="48"/>
      <c r="N32" s="17"/>
      <c r="O32" s="48"/>
      <c r="P32" s="17"/>
      <c r="Q32" s="48"/>
      <c r="R32" s="17"/>
      <c r="S32" s="48"/>
      <c r="T32" s="17"/>
      <c r="U32" s="48"/>
      <c r="V32" s="17"/>
      <c r="W32" s="48"/>
      <c r="X32" s="17"/>
      <c r="Y32" s="48"/>
      <c r="Z32" s="1"/>
      <c r="AA32" s="48">
        <f>SUM(C32:Z32)</f>
        <v>729</v>
      </c>
      <c r="AB32" s="361"/>
      <c r="AC32" s="1"/>
      <c r="AD32" s="1"/>
      <c r="AE32" s="1"/>
      <c r="AF32" s="1" t="s">
        <v>278</v>
      </c>
      <c r="AG32" s="17">
        <v>713</v>
      </c>
      <c r="AH32" s="17">
        <v>1090</v>
      </c>
      <c r="AI32" s="17">
        <v>810</v>
      </c>
      <c r="AJ32" s="17">
        <v>908</v>
      </c>
      <c r="AK32" s="17">
        <v>478</v>
      </c>
      <c r="AL32" s="17">
        <v>1007</v>
      </c>
      <c r="AM32" s="17">
        <v>849</v>
      </c>
      <c r="AN32" s="17">
        <v>740</v>
      </c>
      <c r="AO32" s="17">
        <v>762</v>
      </c>
      <c r="AP32" s="17">
        <v>891</v>
      </c>
      <c r="AQ32" s="17">
        <v>777</v>
      </c>
      <c r="AR32" s="17">
        <v>843</v>
      </c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</row>
    <row r="33" spans="1:75" ht="26.1" customHeight="1" x14ac:dyDescent="0.2">
      <c r="A33" s="1"/>
      <c r="B33" s="47" t="s">
        <v>62</v>
      </c>
      <c r="C33" s="48">
        <v>182</v>
      </c>
      <c r="D33" s="17"/>
      <c r="E33" s="48">
        <v>130</v>
      </c>
      <c r="F33" s="17"/>
      <c r="G33" s="308">
        <v>108</v>
      </c>
      <c r="H33" s="17"/>
      <c r="I33" s="48"/>
      <c r="J33" s="17"/>
      <c r="K33" s="48"/>
      <c r="L33" s="17"/>
      <c r="M33" s="48"/>
      <c r="N33" s="17"/>
      <c r="O33" s="48"/>
      <c r="P33" s="17"/>
      <c r="Q33" s="48"/>
      <c r="R33" s="17"/>
      <c r="S33" s="48"/>
      <c r="T33" s="17"/>
      <c r="U33" s="48"/>
      <c r="V33" s="17"/>
      <c r="W33" s="48"/>
      <c r="X33" s="17"/>
      <c r="Y33" s="48"/>
      <c r="Z33" s="1"/>
      <c r="AA33" s="48">
        <f>SUM(C33:Z33)</f>
        <v>420</v>
      </c>
      <c r="AB33" s="361"/>
      <c r="AC33" s="1"/>
      <c r="AD33" s="1"/>
      <c r="AE33" s="1"/>
      <c r="AF33" s="234" t="s">
        <v>287</v>
      </c>
      <c r="AG33" s="1">
        <v>578</v>
      </c>
      <c r="AH33" s="1">
        <v>877</v>
      </c>
      <c r="AI33" s="1">
        <v>640</v>
      </c>
      <c r="AJ33" s="1">
        <v>852</v>
      </c>
      <c r="AK33" s="1">
        <v>734</v>
      </c>
      <c r="AL33" s="1">
        <v>953</v>
      </c>
      <c r="AM33" s="1">
        <v>858</v>
      </c>
      <c r="AN33" s="1">
        <v>978</v>
      </c>
      <c r="AO33" s="1">
        <v>771</v>
      </c>
      <c r="AP33" s="1">
        <v>914</v>
      </c>
      <c r="AQ33" s="1">
        <v>784</v>
      </c>
      <c r="AR33" s="1">
        <v>852</v>
      </c>
      <c r="AS33" s="17"/>
      <c r="AT33" s="17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</row>
    <row r="34" spans="1:75" ht="26.1" customHeight="1" x14ac:dyDescent="0.2">
      <c r="A34" s="1"/>
      <c r="B34" s="47" t="s">
        <v>63</v>
      </c>
      <c r="C34" s="48">
        <v>1</v>
      </c>
      <c r="D34" s="17"/>
      <c r="E34" s="48">
        <v>2</v>
      </c>
      <c r="F34" s="17"/>
      <c r="G34" s="308">
        <v>8</v>
      </c>
      <c r="H34" s="17"/>
      <c r="I34" s="49"/>
      <c r="J34" s="17"/>
      <c r="K34" s="48"/>
      <c r="L34" s="17"/>
      <c r="M34" s="48"/>
      <c r="N34" s="17"/>
      <c r="O34" s="48"/>
      <c r="P34" s="17"/>
      <c r="Q34" s="48"/>
      <c r="R34" s="17"/>
      <c r="S34" s="48"/>
      <c r="T34" s="17"/>
      <c r="U34" s="48"/>
      <c r="V34" s="17"/>
      <c r="W34" s="48"/>
      <c r="X34" s="17"/>
      <c r="Y34" s="48"/>
      <c r="Z34" s="1"/>
      <c r="AA34" s="48">
        <f>SUM(C34:Z34)</f>
        <v>11</v>
      </c>
      <c r="AB34" s="361"/>
      <c r="AC34" s="1"/>
      <c r="AD34" s="1"/>
      <c r="AE34" s="1"/>
      <c r="AF34" s="234" t="s">
        <v>292</v>
      </c>
      <c r="AG34" s="1">
        <v>817</v>
      </c>
      <c r="AH34">
        <v>706</v>
      </c>
      <c r="AI34" s="1">
        <v>809</v>
      </c>
      <c r="AJ34" s="1">
        <v>865</v>
      </c>
      <c r="AK34" s="1">
        <v>610</v>
      </c>
      <c r="AL34" s="1">
        <v>781</v>
      </c>
      <c r="AM34" s="1">
        <v>926</v>
      </c>
      <c r="AN34" s="1">
        <v>712</v>
      </c>
      <c r="AO34" s="1">
        <v>820</v>
      </c>
      <c r="AP34" s="1">
        <v>775</v>
      </c>
      <c r="AQ34" s="1">
        <v>719</v>
      </c>
      <c r="AR34" s="1">
        <v>790</v>
      </c>
      <c r="AS34" s="17"/>
      <c r="AT34" s="17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</row>
    <row r="35" spans="1:75" ht="26.1" customHeight="1" x14ac:dyDescent="0.2">
      <c r="A35" s="1"/>
      <c r="B35" s="50" t="s">
        <v>64</v>
      </c>
      <c r="C35" s="51">
        <v>96</v>
      </c>
      <c r="D35" s="26"/>
      <c r="E35" s="51">
        <v>103</v>
      </c>
      <c r="F35" s="26"/>
      <c r="G35" s="309">
        <v>103</v>
      </c>
      <c r="H35" s="26"/>
      <c r="I35" s="51"/>
      <c r="J35" s="26"/>
      <c r="K35" s="51"/>
      <c r="L35" s="26"/>
      <c r="M35" s="51"/>
      <c r="N35" s="26"/>
      <c r="O35" s="51"/>
      <c r="P35" s="26"/>
      <c r="Q35" s="51"/>
      <c r="R35" s="26"/>
      <c r="S35" s="51"/>
      <c r="T35" s="26"/>
      <c r="U35" s="51"/>
      <c r="V35" s="26"/>
      <c r="W35" s="51"/>
      <c r="X35" s="26"/>
      <c r="Y35" s="51"/>
      <c r="Z35" s="52"/>
      <c r="AA35" s="51">
        <f>SUM(C35:Z35)</f>
        <v>302</v>
      </c>
      <c r="AB35" s="361"/>
      <c r="AC35" s="1"/>
      <c r="AD35" s="1" t="s">
        <v>65</v>
      </c>
      <c r="AE35" s="1"/>
      <c r="AF35" s="234" t="s">
        <v>308</v>
      </c>
      <c r="AG35">
        <v>530</v>
      </c>
      <c r="AH35">
        <v>582</v>
      </c>
      <c r="AI35">
        <v>664</v>
      </c>
      <c r="AJ35">
        <v>801</v>
      </c>
      <c r="AK35">
        <v>625</v>
      </c>
      <c r="AL35">
        <v>709</v>
      </c>
      <c r="AM35">
        <v>789</v>
      </c>
      <c r="AN35">
        <v>778</v>
      </c>
      <c r="AO35">
        <v>777</v>
      </c>
      <c r="AP35">
        <v>696</v>
      </c>
      <c r="AQ35">
        <v>898</v>
      </c>
      <c r="AR35">
        <v>595</v>
      </c>
      <c r="AS35" s="17"/>
      <c r="AT35" s="17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</row>
    <row r="36" spans="1:75" ht="26.1" customHeight="1" x14ac:dyDescent="0.2">
      <c r="A36" s="1"/>
      <c r="B36" s="47" t="s">
        <v>66</v>
      </c>
      <c r="C36" s="48">
        <f>SUM(C32:C35)</f>
        <v>481</v>
      </c>
      <c r="D36" s="17"/>
      <c r="E36" s="48">
        <f>SUM(E32:E35)</f>
        <v>474</v>
      </c>
      <c r="F36" s="17"/>
      <c r="G36" s="48">
        <f>SUM(G32:G35)</f>
        <v>507</v>
      </c>
      <c r="H36" s="17"/>
      <c r="I36" s="48">
        <f>SUM(I32:I35)</f>
        <v>0</v>
      </c>
      <c r="J36" s="17"/>
      <c r="K36" s="48">
        <f>SUM(K32:K35)</f>
        <v>0</v>
      </c>
      <c r="L36" s="17"/>
      <c r="M36" s="48">
        <f>SUM(M32:M35)</f>
        <v>0</v>
      </c>
      <c r="N36" s="17"/>
      <c r="O36" s="48">
        <f>SUM(O32:O35)</f>
        <v>0</v>
      </c>
      <c r="P36" s="17"/>
      <c r="Q36" s="48">
        <f>SUM(Q32:Q35)</f>
        <v>0</v>
      </c>
      <c r="R36" s="17"/>
      <c r="S36" s="48">
        <f>SUM(S32:S35)</f>
        <v>0</v>
      </c>
      <c r="T36" s="17"/>
      <c r="U36" s="48">
        <f>SUM(U32:U35)</f>
        <v>0</v>
      </c>
      <c r="V36" s="17"/>
      <c r="W36" s="48">
        <f>SUM(W32:W35)</f>
        <v>0</v>
      </c>
      <c r="X36" s="17"/>
      <c r="Y36" s="48">
        <f>SUM(Y32:Y35)</f>
        <v>0</v>
      </c>
      <c r="Z36" s="1"/>
      <c r="AA36" s="48">
        <f>SUM(C36:Z36)</f>
        <v>1462</v>
      </c>
      <c r="AB36" s="361"/>
      <c r="AC36" s="1"/>
      <c r="AD36" s="1" t="s">
        <v>67</v>
      </c>
      <c r="AE36" s="1"/>
      <c r="AF36" s="327" t="s">
        <v>429</v>
      </c>
      <c r="AG36">
        <f>IF(INDEX($B$14:$Y$18,MATCH($AF36,$B$14:$B$18,0),MATCH(AG$21,$B$14:$Y$14,0))=0,"",INDEX($B$14:$Y$18,MATCH($AF36,$B$14:$B$18,0),MATCH(AG$21,$B$14:$Y$14,0)))</f>
        <v>510</v>
      </c>
      <c r="AH36">
        <f>IF(INDEX($B$14:$Y$18,MATCH($AF36,$B$14:$B$18,0),MATCH(AH$21,$B$14:$Y$14,0))=0,"",INDEX($B$14:$Y$18,MATCH($AF36,$B$14:$B$18,0),MATCH(AH$21,$B$14:$Y$14,0)))</f>
        <v>559</v>
      </c>
      <c r="AI36">
        <v>478</v>
      </c>
      <c r="AJ36">
        <v>796</v>
      </c>
      <c r="AK36">
        <v>661</v>
      </c>
      <c r="AL36">
        <v>779</v>
      </c>
      <c r="AM36">
        <v>861</v>
      </c>
      <c r="AN36">
        <v>547</v>
      </c>
      <c r="AO36">
        <v>761</v>
      </c>
      <c r="AP36">
        <v>341</v>
      </c>
      <c r="AQ36">
        <v>536</v>
      </c>
      <c r="AR36">
        <v>688</v>
      </c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</row>
    <row r="37" spans="1:75" ht="24" customHeight="1" thickBot="1" x14ac:dyDescent="0.25">
      <c r="A37" s="18"/>
      <c r="B37" s="53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53"/>
      <c r="U37" s="53" t="s">
        <v>68</v>
      </c>
      <c r="V37" s="53"/>
      <c r="W37" s="53"/>
      <c r="X37" s="53"/>
      <c r="Y37" s="53"/>
      <c r="Z37" s="53"/>
      <c r="AA37" s="53"/>
      <c r="AB37" s="360"/>
      <c r="AC37" s="18"/>
      <c r="AD37" s="18"/>
      <c r="AE37" s="1"/>
      <c r="AF37" s="234" t="s">
        <v>437</v>
      </c>
      <c r="AG37">
        <v>400</v>
      </c>
      <c r="AH37">
        <v>501</v>
      </c>
      <c r="AI37">
        <v>945</v>
      </c>
      <c r="AJ37">
        <v>459</v>
      </c>
      <c r="AK37">
        <v>425</v>
      </c>
      <c r="AL37">
        <v>567</v>
      </c>
      <c r="AM37">
        <v>528</v>
      </c>
      <c r="AN37">
        <v>567</v>
      </c>
      <c r="AO37">
        <v>570</v>
      </c>
      <c r="AP37">
        <v>740</v>
      </c>
      <c r="AQ37">
        <v>657</v>
      </c>
      <c r="AR37">
        <v>521</v>
      </c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</row>
    <row r="38" spans="1:75" ht="22.8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59" t="s">
        <v>490</v>
      </c>
      <c r="AG38">
        <v>481</v>
      </c>
      <c r="AH38">
        <v>474</v>
      </c>
      <c r="AI38">
        <v>507</v>
      </c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</row>
    <row r="39" spans="1:75" ht="30" customHeight="1" x14ac:dyDescent="0.2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 t="s">
        <v>69</v>
      </c>
      <c r="AE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</row>
    <row r="40" spans="1:75" ht="9" customHeight="1" thickBot="1" x14ac:dyDescent="0.25">
      <c r="A40" s="18"/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</row>
    <row r="41" spans="1:75" ht="21.9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 t="s">
        <v>70</v>
      </c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</row>
    <row r="42" spans="1:75" ht="24.9" customHeight="1" x14ac:dyDescent="0.2">
      <c r="A42" s="1"/>
      <c r="B42" s="1"/>
      <c r="C42" s="54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BG42" s="17"/>
      <c r="BH42" s="17"/>
      <c r="BI42" s="17"/>
      <c r="BJ42" s="17"/>
      <c r="BK42" s="17"/>
      <c r="BL42" s="17"/>
      <c r="BM42" s="17"/>
      <c r="BN42" s="17"/>
      <c r="BO42" s="17"/>
      <c r="BP42" s="17"/>
      <c r="BQ42" s="17"/>
      <c r="BR42" s="17"/>
      <c r="BS42" s="17"/>
      <c r="BT42" s="17"/>
      <c r="BU42" s="17"/>
      <c r="BV42" s="17"/>
      <c r="BW42" s="17"/>
    </row>
    <row r="43" spans="1:75" ht="18.899999999999999" customHeight="1" x14ac:dyDescent="0.2">
      <c r="A43" s="1"/>
      <c r="B43" s="55"/>
      <c r="C43" s="56"/>
      <c r="D43" s="57"/>
      <c r="E43" s="56"/>
      <c r="F43" s="57"/>
      <c r="G43" s="56"/>
      <c r="H43" s="57"/>
      <c r="I43" s="56"/>
      <c r="J43" s="57"/>
      <c r="K43" s="56"/>
      <c r="L43" s="57"/>
      <c r="M43" s="56"/>
      <c r="N43" s="57"/>
      <c r="O43" s="56"/>
      <c r="P43" s="57"/>
      <c r="Q43" s="56"/>
      <c r="R43" s="57"/>
      <c r="S43" s="56"/>
      <c r="T43" s="57"/>
      <c r="U43" s="56"/>
      <c r="V43" s="57"/>
      <c r="W43" s="56"/>
      <c r="X43" s="57"/>
      <c r="Y43" s="56"/>
      <c r="Z43" s="1"/>
      <c r="AA43" s="1"/>
      <c r="AB43" s="1"/>
      <c r="AC43" s="1"/>
      <c r="AD43" s="1"/>
      <c r="BG43" s="17"/>
      <c r="BH43" s="17"/>
      <c r="BI43" s="17"/>
      <c r="BJ43" s="17"/>
      <c r="BK43" s="17"/>
      <c r="BL43" s="17"/>
      <c r="BM43" s="17"/>
      <c r="BN43" s="17"/>
      <c r="BO43" s="17"/>
      <c r="BP43" s="17"/>
      <c r="BQ43" s="17"/>
      <c r="BR43" s="17"/>
      <c r="BS43" s="17"/>
      <c r="BT43" s="17"/>
      <c r="BU43" s="17"/>
      <c r="BV43" s="17"/>
      <c r="BW43" s="17"/>
    </row>
    <row r="44" spans="1:75" ht="18.899999999999999" customHeight="1" x14ac:dyDescent="0.2">
      <c r="A44" s="1"/>
      <c r="B44" s="58"/>
      <c r="C44" s="58"/>
      <c r="D44" s="58"/>
      <c r="E44" s="58"/>
      <c r="F44" s="58"/>
      <c r="G44" s="58"/>
      <c r="H44" s="58"/>
      <c r="I44" s="58"/>
      <c r="J44" s="58"/>
      <c r="K44" s="58"/>
      <c r="L44" s="58"/>
      <c r="M44" s="58"/>
      <c r="N44" s="58"/>
      <c r="O44" s="58"/>
      <c r="P44" s="58"/>
      <c r="Q44" s="58"/>
      <c r="R44" s="58"/>
      <c r="S44" s="58"/>
      <c r="T44" s="58"/>
      <c r="U44" s="58"/>
      <c r="V44" s="58"/>
      <c r="W44" s="58"/>
      <c r="X44" s="58"/>
      <c r="Y44" s="58"/>
      <c r="Z44" s="1"/>
      <c r="AA44" s="1"/>
      <c r="AB44" s="1"/>
      <c r="AC44" s="1"/>
      <c r="AD44" s="1"/>
      <c r="BG44" s="17"/>
      <c r="BH44" s="17"/>
      <c r="BI44" s="17"/>
      <c r="BJ44" s="17"/>
      <c r="BK44" s="17"/>
      <c r="BL44" s="17"/>
      <c r="BM44" s="17"/>
      <c r="BN44" s="17"/>
      <c r="BO44" s="17"/>
      <c r="BP44" s="17"/>
      <c r="BQ44" s="17"/>
      <c r="BR44" s="17"/>
      <c r="BS44" s="17"/>
      <c r="BT44" s="17"/>
      <c r="BU44" s="17"/>
      <c r="BV44" s="17"/>
      <c r="BW44" s="17"/>
    </row>
    <row r="45" spans="1:75" ht="18.899999999999999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BG45" s="17"/>
      <c r="BH45" s="17"/>
      <c r="BI45" s="17"/>
      <c r="BJ45" s="17"/>
      <c r="BK45" s="17"/>
      <c r="BL45" s="17"/>
      <c r="BM45" s="17"/>
      <c r="BN45" s="17"/>
      <c r="BO45" s="17"/>
      <c r="BP45" s="17"/>
      <c r="BQ45" s="17"/>
      <c r="BR45" s="17"/>
      <c r="BS45" s="17"/>
      <c r="BT45" s="17"/>
      <c r="BU45" s="17"/>
      <c r="BV45" s="17"/>
      <c r="BW45" s="17"/>
    </row>
    <row r="46" spans="1:75" ht="18.899999999999999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BG46" s="17"/>
      <c r="BH46" s="17"/>
      <c r="BI46" s="17"/>
      <c r="BJ46" s="17"/>
      <c r="BK46" s="17"/>
      <c r="BL46" s="17"/>
      <c r="BM46" s="17"/>
      <c r="BN46" s="17"/>
      <c r="BO46" s="17"/>
      <c r="BP46" s="17"/>
      <c r="BQ46" s="17"/>
      <c r="BR46" s="17"/>
      <c r="BS46" s="17"/>
      <c r="BT46" s="17"/>
      <c r="BU46" s="17"/>
      <c r="BV46" s="17"/>
      <c r="BW46" s="17"/>
    </row>
    <row r="47" spans="1:75" ht="18.899999999999999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BG47" s="17"/>
      <c r="BH47" s="17"/>
      <c r="BI47" s="17"/>
      <c r="BJ47" s="17"/>
      <c r="BK47" s="17"/>
      <c r="BL47" s="17"/>
      <c r="BM47" s="17"/>
      <c r="BN47" s="17"/>
      <c r="BO47" s="17"/>
      <c r="BP47" s="17"/>
      <c r="BQ47" s="17"/>
      <c r="BR47" s="17"/>
      <c r="BS47" s="17"/>
      <c r="BT47" s="17"/>
      <c r="BU47" s="17"/>
      <c r="BV47" s="17"/>
      <c r="BW47" s="17"/>
    </row>
    <row r="48" spans="1:75" ht="18.899999999999999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BG48" s="17"/>
      <c r="BH48" s="17"/>
      <c r="BI48" s="17"/>
      <c r="BJ48" s="17"/>
      <c r="BK48" s="17"/>
      <c r="BL48" s="17"/>
      <c r="BM48" s="17"/>
      <c r="BN48" s="17"/>
      <c r="BO48" s="17"/>
      <c r="BP48" s="17"/>
      <c r="BQ48" s="17"/>
      <c r="BR48" s="17"/>
      <c r="BS48" s="17"/>
      <c r="BT48" s="17"/>
      <c r="BU48" s="17"/>
      <c r="BV48" s="17"/>
      <c r="BW48" s="17"/>
    </row>
    <row r="49" spans="1:75" ht="18.899999999999999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BG49" s="17"/>
      <c r="BH49" s="17"/>
      <c r="BI49" s="17"/>
      <c r="BJ49" s="17"/>
      <c r="BK49" s="17"/>
      <c r="BL49" s="17"/>
      <c r="BM49" s="17"/>
      <c r="BN49" s="17"/>
      <c r="BO49" s="17"/>
      <c r="BP49" s="17"/>
      <c r="BQ49" s="17"/>
      <c r="BR49" s="17"/>
      <c r="BS49" s="17"/>
      <c r="BT49" s="17"/>
      <c r="BU49" s="17"/>
      <c r="BV49" s="17"/>
      <c r="BW49" s="17"/>
    </row>
    <row r="50" spans="1:75" ht="18.899999999999999" customHeight="1" x14ac:dyDescent="0.2">
      <c r="A50" s="1"/>
      <c r="B50" s="1"/>
      <c r="C50" s="1"/>
      <c r="D50" s="1"/>
      <c r="E50" s="1"/>
      <c r="F50" s="1"/>
      <c r="G50" s="1"/>
      <c r="H50" s="1"/>
      <c r="I50" s="184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BG50" s="17"/>
      <c r="BH50" s="17"/>
      <c r="BI50" s="17"/>
      <c r="BJ50" s="17"/>
      <c r="BK50" s="17"/>
      <c r="BL50" s="17"/>
      <c r="BM50" s="17"/>
      <c r="BN50" s="17"/>
      <c r="BO50" s="17"/>
      <c r="BP50" s="17"/>
      <c r="BQ50" s="17"/>
      <c r="BR50" s="17"/>
      <c r="BS50" s="17"/>
      <c r="BT50" s="17"/>
      <c r="BU50" s="17"/>
      <c r="BV50" s="17"/>
      <c r="BW50" s="17"/>
    </row>
    <row r="51" spans="1:75" ht="18.899999999999999" customHeight="1" x14ac:dyDescent="0.2">
      <c r="A51" s="1"/>
      <c r="B51" s="1"/>
      <c r="C51" s="1"/>
      <c r="D51" s="1"/>
      <c r="E51" s="1"/>
      <c r="F51" s="1"/>
      <c r="G51" s="1"/>
      <c r="H51" s="1"/>
      <c r="I51" s="184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BG51" s="17"/>
      <c r="BH51" s="17"/>
      <c r="BI51" s="17"/>
      <c r="BJ51" s="17"/>
      <c r="BK51" s="17"/>
      <c r="BL51" s="17"/>
      <c r="BM51" s="17"/>
      <c r="BN51" s="17"/>
      <c r="BO51" s="17"/>
      <c r="BP51" s="17"/>
      <c r="BQ51" s="17"/>
      <c r="BR51" s="17"/>
      <c r="BS51" s="17"/>
      <c r="BT51" s="17"/>
      <c r="BU51" s="17"/>
      <c r="BV51" s="17"/>
      <c r="BW51" s="17"/>
    </row>
    <row r="52" spans="1:75" ht="18.899999999999999" customHeight="1" x14ac:dyDescent="0.2">
      <c r="A52" s="1"/>
      <c r="B52" s="1"/>
      <c r="C52" s="1"/>
      <c r="D52" s="1"/>
      <c r="E52" s="1"/>
      <c r="F52" s="1"/>
      <c r="G52" s="1"/>
      <c r="H52" s="1"/>
      <c r="I52" s="184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BG52" s="17"/>
      <c r="BH52" s="17"/>
      <c r="BI52" s="17"/>
      <c r="BJ52" s="17"/>
      <c r="BK52" s="17"/>
      <c r="BL52" s="17"/>
      <c r="BM52" s="17"/>
      <c r="BN52" s="17"/>
      <c r="BO52" s="17"/>
      <c r="BP52" s="17"/>
      <c r="BQ52" s="17"/>
      <c r="BR52" s="17"/>
      <c r="BS52" s="17"/>
      <c r="BT52" s="17"/>
      <c r="BU52" s="17"/>
      <c r="BV52" s="17"/>
      <c r="BW52" s="17"/>
    </row>
    <row r="53" spans="1:75" ht="18.899999999999999" customHeight="1" x14ac:dyDescent="0.2">
      <c r="A53" s="1"/>
      <c r="B53" s="1"/>
      <c r="C53" s="1"/>
      <c r="D53" s="1"/>
      <c r="E53" s="1"/>
      <c r="F53" s="1"/>
      <c r="G53" s="1"/>
      <c r="H53" s="1"/>
      <c r="I53" s="184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BG53" s="17"/>
      <c r="BH53" s="17"/>
      <c r="BI53" s="17"/>
      <c r="BJ53" s="17"/>
      <c r="BK53" s="17"/>
      <c r="BL53" s="17"/>
      <c r="BM53" s="17"/>
      <c r="BN53" s="17"/>
      <c r="BO53" s="17"/>
      <c r="BP53" s="17"/>
      <c r="BQ53" s="17"/>
      <c r="BR53" s="17"/>
      <c r="BS53" s="17"/>
      <c r="BT53" s="17"/>
      <c r="BU53" s="17"/>
      <c r="BV53" s="17"/>
      <c r="BW53" s="17"/>
    </row>
    <row r="54" spans="1:75" ht="18.899999999999999" customHeight="1" x14ac:dyDescent="0.2">
      <c r="A54" s="1"/>
      <c r="B54" s="1"/>
      <c r="C54" s="1"/>
      <c r="D54" s="1"/>
      <c r="E54" s="1"/>
      <c r="F54" s="1"/>
      <c r="G54" s="1"/>
      <c r="H54" s="1"/>
      <c r="I54" s="184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BG54" s="17"/>
      <c r="BH54" s="17"/>
      <c r="BI54" s="17"/>
      <c r="BJ54" s="17"/>
      <c r="BK54" s="17"/>
      <c r="BL54" s="17"/>
      <c r="BM54" s="17"/>
      <c r="BN54" s="17"/>
      <c r="BO54" s="17"/>
      <c r="BP54" s="17"/>
      <c r="BQ54" s="17"/>
      <c r="BR54" s="17"/>
      <c r="BS54" s="17"/>
      <c r="BT54" s="17"/>
      <c r="BU54" s="17"/>
      <c r="BV54" s="17"/>
      <c r="BW54" s="17"/>
    </row>
    <row r="55" spans="1:75" ht="18.899999999999999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BG55" s="17"/>
      <c r="BH55" s="17"/>
      <c r="BI55" s="17"/>
      <c r="BJ55" s="17"/>
      <c r="BK55" s="17"/>
      <c r="BL55" s="17"/>
      <c r="BM55" s="17"/>
      <c r="BN55" s="17"/>
      <c r="BO55" s="17"/>
      <c r="BP55" s="17"/>
      <c r="BQ55" s="17"/>
      <c r="BR55" s="17"/>
      <c r="BS55" s="17"/>
      <c r="BT55" s="17"/>
      <c r="BU55" s="17"/>
      <c r="BV55" s="17"/>
      <c r="BW55" s="17"/>
    </row>
    <row r="56" spans="1:75" ht="18.899999999999999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BG56" s="17"/>
      <c r="BH56" s="17"/>
      <c r="BI56" s="17"/>
      <c r="BJ56" s="17"/>
      <c r="BK56" s="17"/>
      <c r="BL56" s="17"/>
      <c r="BM56" s="17"/>
      <c r="BN56" s="17"/>
      <c r="BO56" s="17"/>
      <c r="BP56" s="17"/>
      <c r="BQ56" s="17"/>
      <c r="BR56" s="17"/>
      <c r="BS56" s="17"/>
      <c r="BT56" s="17"/>
      <c r="BU56" s="17"/>
      <c r="BV56" s="17"/>
      <c r="BW56" s="17"/>
    </row>
    <row r="57" spans="1:75" ht="18.899999999999999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BG57" s="17"/>
      <c r="BH57" s="17"/>
      <c r="BI57" s="17"/>
      <c r="BJ57" s="17"/>
      <c r="BK57" s="17"/>
      <c r="BL57" s="17"/>
      <c r="BM57" s="17"/>
      <c r="BN57" s="17"/>
      <c r="BO57" s="17"/>
      <c r="BP57" s="17"/>
      <c r="BQ57" s="17"/>
      <c r="BR57" s="17"/>
      <c r="BS57" s="17"/>
      <c r="BT57" s="17"/>
      <c r="BU57" s="17"/>
      <c r="BV57" s="17"/>
      <c r="BW57" s="17"/>
    </row>
    <row r="58" spans="1:75" ht="18.899999999999999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BG58" s="17"/>
      <c r="BH58" s="17"/>
      <c r="BI58" s="17"/>
      <c r="BJ58" s="17"/>
      <c r="BK58" s="17"/>
      <c r="BL58" s="17"/>
      <c r="BM58" s="17"/>
      <c r="BN58" s="17"/>
      <c r="BO58" s="17"/>
      <c r="BP58" s="17"/>
      <c r="BQ58" s="17"/>
      <c r="BR58" s="17"/>
      <c r="BS58" s="17"/>
      <c r="BT58" s="17"/>
      <c r="BU58" s="17"/>
      <c r="BV58" s="17"/>
      <c r="BW58" s="17"/>
    </row>
    <row r="59" spans="1:75" ht="18.899999999999999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BG59" s="17"/>
      <c r="BH59" s="17"/>
      <c r="BI59" s="17"/>
      <c r="BJ59" s="17"/>
      <c r="BK59" s="17"/>
      <c r="BL59" s="17"/>
      <c r="BM59" s="17"/>
      <c r="BN59" s="17"/>
      <c r="BO59" s="17"/>
      <c r="BP59" s="17"/>
      <c r="BQ59" s="17"/>
      <c r="BR59" s="17"/>
      <c r="BS59" s="17"/>
      <c r="BT59" s="17"/>
      <c r="BU59" s="17"/>
      <c r="BV59" s="17"/>
      <c r="BW59" s="17"/>
    </row>
    <row r="60" spans="1:75" ht="18.899999999999999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BG60" s="17"/>
      <c r="BH60" s="17"/>
      <c r="BI60" s="17"/>
      <c r="BJ60" s="17"/>
      <c r="BK60" s="17"/>
      <c r="BL60" s="17"/>
      <c r="BM60" s="17"/>
      <c r="BN60" s="17"/>
      <c r="BO60" s="17"/>
      <c r="BP60" s="17"/>
      <c r="BQ60" s="17"/>
      <c r="BR60" s="17"/>
      <c r="BS60" s="17"/>
      <c r="BT60" s="17"/>
      <c r="BU60" s="17"/>
      <c r="BV60" s="17"/>
      <c r="BW60" s="17"/>
    </row>
    <row r="61" spans="1:75" ht="18.899999999999999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BG61" s="17"/>
      <c r="BH61" s="17"/>
      <c r="BI61" s="17"/>
      <c r="BJ61" s="17"/>
      <c r="BK61" s="17"/>
      <c r="BL61" s="17"/>
      <c r="BM61" s="17"/>
      <c r="BN61" s="17"/>
      <c r="BO61" s="17"/>
      <c r="BP61" s="17"/>
      <c r="BQ61" s="17"/>
      <c r="BR61" s="17"/>
      <c r="BS61" s="17"/>
      <c r="BT61" s="17"/>
      <c r="BU61" s="17"/>
      <c r="BV61" s="17"/>
      <c r="BW61" s="17"/>
    </row>
    <row r="62" spans="1:75" ht="18.899999999999999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BG62" s="17"/>
      <c r="BH62" s="17"/>
      <c r="BI62" s="17"/>
      <c r="BJ62" s="17"/>
      <c r="BK62" s="17"/>
      <c r="BL62" s="17"/>
      <c r="BM62" s="17"/>
      <c r="BN62" s="17"/>
      <c r="BO62" s="17"/>
      <c r="BP62" s="17"/>
      <c r="BQ62" s="17"/>
      <c r="BR62" s="17"/>
      <c r="BS62" s="17"/>
      <c r="BT62" s="17"/>
      <c r="BU62" s="17"/>
      <c r="BV62" s="17"/>
      <c r="BW62" s="17"/>
    </row>
    <row r="63" spans="1:75" ht="18.899999999999999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BG63" s="17"/>
      <c r="BH63" s="17"/>
      <c r="BI63" s="17"/>
      <c r="BJ63" s="17"/>
      <c r="BK63" s="17"/>
      <c r="BL63" s="17"/>
      <c r="BM63" s="17"/>
      <c r="BN63" s="17"/>
      <c r="BO63" s="17"/>
      <c r="BP63" s="17"/>
      <c r="BQ63" s="17"/>
      <c r="BR63" s="17"/>
      <c r="BS63" s="17"/>
      <c r="BT63" s="17"/>
      <c r="BU63" s="17"/>
      <c r="BV63" s="17"/>
      <c r="BW63" s="17"/>
    </row>
    <row r="64" spans="1:75" ht="18.899999999999999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BG64" s="17"/>
      <c r="BH64" s="17"/>
      <c r="BI64" s="17"/>
      <c r="BJ64" s="17"/>
      <c r="BK64" s="17"/>
      <c r="BL64" s="17"/>
      <c r="BM64" s="17"/>
      <c r="BN64" s="17"/>
      <c r="BO64" s="17"/>
      <c r="BP64" s="17"/>
      <c r="BQ64" s="17"/>
      <c r="BR64" s="17"/>
      <c r="BS64" s="17"/>
      <c r="BT64" s="17"/>
      <c r="BU64" s="17"/>
      <c r="BV64" s="17"/>
      <c r="BW64" s="17"/>
    </row>
    <row r="65" spans="1:75" ht="18.899999999999999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BG65" s="17"/>
      <c r="BH65" s="17"/>
      <c r="BI65" s="17"/>
      <c r="BJ65" s="17"/>
      <c r="BK65" s="17"/>
      <c r="BL65" s="17"/>
      <c r="BM65" s="17"/>
      <c r="BN65" s="17"/>
      <c r="BO65" s="17"/>
      <c r="BP65" s="17"/>
      <c r="BQ65" s="17"/>
      <c r="BR65" s="17"/>
      <c r="BS65" s="17"/>
      <c r="BT65" s="17"/>
      <c r="BU65" s="17"/>
      <c r="BV65" s="17"/>
      <c r="BW65" s="17"/>
    </row>
    <row r="66" spans="1:75" ht="18.899999999999999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BG66" s="17"/>
      <c r="BH66" s="17"/>
      <c r="BI66" s="17"/>
      <c r="BJ66" s="17"/>
      <c r="BK66" s="17"/>
      <c r="BL66" s="17"/>
      <c r="BM66" s="17"/>
      <c r="BN66" s="17"/>
      <c r="BO66" s="17"/>
      <c r="BP66" s="17"/>
      <c r="BQ66" s="17"/>
      <c r="BR66" s="17"/>
      <c r="BS66" s="17"/>
      <c r="BT66" s="17"/>
      <c r="BU66" s="17"/>
      <c r="BV66" s="17"/>
      <c r="BW66" s="17"/>
    </row>
    <row r="67" spans="1:75" ht="18.899999999999999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BG67" s="17"/>
      <c r="BH67" s="17"/>
      <c r="BI67" s="17"/>
      <c r="BJ67" s="17"/>
      <c r="BK67" s="17"/>
      <c r="BL67" s="17"/>
      <c r="BM67" s="17"/>
      <c r="BN67" s="17"/>
      <c r="BO67" s="17"/>
      <c r="BP67" s="17"/>
      <c r="BQ67" s="17"/>
      <c r="BR67" s="17"/>
      <c r="BS67" s="17"/>
      <c r="BT67" s="17"/>
      <c r="BU67" s="17"/>
      <c r="BV67" s="17"/>
      <c r="BW67" s="17"/>
    </row>
    <row r="68" spans="1:75" ht="18.899999999999999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BG68" s="17"/>
      <c r="BH68" s="17"/>
      <c r="BI68" s="17"/>
      <c r="BJ68" s="17"/>
      <c r="BK68" s="17"/>
      <c r="BL68" s="17"/>
      <c r="BM68" s="17"/>
      <c r="BN68" s="17"/>
      <c r="BO68" s="17"/>
      <c r="BP68" s="17"/>
      <c r="BQ68" s="17"/>
      <c r="BR68" s="17"/>
      <c r="BS68" s="17"/>
      <c r="BT68" s="17"/>
      <c r="BU68" s="17"/>
      <c r="BV68" s="17"/>
      <c r="BW68" s="17"/>
    </row>
    <row r="69" spans="1:75" ht="18.899999999999999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BG69" s="17"/>
      <c r="BH69" s="17"/>
      <c r="BI69" s="17"/>
      <c r="BJ69" s="17"/>
      <c r="BK69" s="17"/>
      <c r="BL69" s="17"/>
      <c r="BM69" s="17"/>
      <c r="BN69" s="17"/>
      <c r="BO69" s="17"/>
      <c r="BP69" s="17"/>
      <c r="BQ69" s="17"/>
      <c r="BR69" s="17"/>
      <c r="BS69" s="17"/>
      <c r="BT69" s="17"/>
      <c r="BU69" s="17"/>
      <c r="BV69" s="17"/>
      <c r="BW69" s="17"/>
    </row>
    <row r="70" spans="1:75" ht="18.899999999999999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BG70" s="17"/>
      <c r="BH70" s="17"/>
      <c r="BI70" s="17"/>
      <c r="BJ70" s="17"/>
      <c r="BK70" s="17"/>
      <c r="BL70" s="17"/>
      <c r="BM70" s="17"/>
      <c r="BN70" s="17"/>
      <c r="BO70" s="17"/>
      <c r="BP70" s="17"/>
      <c r="BQ70" s="17"/>
      <c r="BR70" s="17"/>
      <c r="BS70" s="17"/>
      <c r="BT70" s="17"/>
      <c r="BU70" s="17"/>
      <c r="BV70" s="17"/>
      <c r="BW70" s="17"/>
    </row>
    <row r="71" spans="1:75" ht="18.899999999999999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BG71" s="17"/>
      <c r="BH71" s="17"/>
      <c r="BI71" s="17"/>
      <c r="BJ71" s="17"/>
      <c r="BK71" s="17"/>
      <c r="BL71" s="17"/>
      <c r="BM71" s="17"/>
      <c r="BN71" s="17"/>
      <c r="BO71" s="17"/>
      <c r="BP71" s="17"/>
      <c r="BQ71" s="17"/>
      <c r="BR71" s="17"/>
      <c r="BS71" s="17"/>
      <c r="BT71" s="17"/>
      <c r="BU71" s="17"/>
      <c r="BV71" s="17"/>
      <c r="BW71" s="17"/>
    </row>
    <row r="72" spans="1:75" ht="18.899999999999999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BG72" s="17"/>
      <c r="BH72" s="17"/>
      <c r="BI72" s="17"/>
      <c r="BJ72" s="17"/>
      <c r="BK72" s="17"/>
      <c r="BL72" s="17"/>
      <c r="BM72" s="17"/>
      <c r="BN72" s="17"/>
      <c r="BO72" s="17"/>
      <c r="BP72" s="17"/>
      <c r="BQ72" s="17"/>
      <c r="BR72" s="17"/>
      <c r="BS72" s="17"/>
      <c r="BT72" s="17"/>
      <c r="BU72" s="17"/>
      <c r="BV72" s="17"/>
      <c r="BW72" s="17"/>
    </row>
    <row r="73" spans="1:75" ht="18.899999999999999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BG73" s="17"/>
      <c r="BH73" s="17"/>
      <c r="BI73" s="17"/>
      <c r="BJ73" s="17"/>
      <c r="BK73" s="17"/>
      <c r="BL73" s="17"/>
      <c r="BM73" s="17"/>
      <c r="BN73" s="17"/>
      <c r="BO73" s="17"/>
      <c r="BP73" s="17"/>
      <c r="BQ73" s="17"/>
      <c r="BR73" s="17"/>
      <c r="BS73" s="17"/>
      <c r="BT73" s="17"/>
      <c r="BU73" s="17"/>
      <c r="BV73" s="17"/>
      <c r="BW73" s="17"/>
    </row>
    <row r="74" spans="1:75" ht="18.899999999999999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BG74" s="17"/>
      <c r="BH74" s="17"/>
      <c r="BI74" s="17"/>
      <c r="BJ74" s="17"/>
      <c r="BK74" s="17"/>
      <c r="BL74" s="17"/>
      <c r="BM74" s="17"/>
      <c r="BN74" s="17"/>
      <c r="BO74" s="17"/>
      <c r="BP74" s="17"/>
      <c r="BQ74" s="17"/>
      <c r="BR74" s="17"/>
      <c r="BS74" s="17"/>
      <c r="BT74" s="17"/>
      <c r="BU74" s="17"/>
      <c r="BV74" s="17"/>
      <c r="BW74" s="17"/>
    </row>
    <row r="75" spans="1:75" ht="18.899999999999999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BG75" s="17"/>
      <c r="BH75" s="17"/>
      <c r="BI75" s="17"/>
      <c r="BJ75" s="17"/>
      <c r="BK75" s="17"/>
      <c r="BL75" s="17"/>
      <c r="BM75" s="17"/>
      <c r="BN75" s="17"/>
      <c r="BO75" s="17"/>
      <c r="BP75" s="17"/>
      <c r="BQ75" s="17"/>
      <c r="BR75" s="17"/>
      <c r="BS75" s="17"/>
      <c r="BT75" s="17"/>
      <c r="BU75" s="17"/>
      <c r="BV75" s="17"/>
      <c r="BW75" s="17"/>
    </row>
    <row r="76" spans="1:75" ht="18.899999999999999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BG76" s="17"/>
      <c r="BH76" s="17"/>
      <c r="BI76" s="17"/>
      <c r="BJ76" s="17"/>
      <c r="BK76" s="17"/>
      <c r="BL76" s="17"/>
      <c r="BM76" s="17"/>
      <c r="BN76" s="17"/>
      <c r="BO76" s="17"/>
      <c r="BP76" s="17"/>
      <c r="BQ76" s="17"/>
      <c r="BR76" s="17"/>
      <c r="BS76" s="17"/>
      <c r="BT76" s="17"/>
      <c r="BU76" s="17"/>
      <c r="BV76" s="17"/>
      <c r="BW76" s="17"/>
    </row>
    <row r="77" spans="1:75" ht="18.899999999999999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BG77" s="17"/>
      <c r="BH77" s="17"/>
      <c r="BI77" s="17"/>
      <c r="BJ77" s="17"/>
      <c r="BK77" s="17"/>
      <c r="BL77" s="17"/>
      <c r="BM77" s="17"/>
      <c r="BN77" s="17"/>
      <c r="BO77" s="17"/>
      <c r="BP77" s="17"/>
      <c r="BQ77" s="17"/>
      <c r="BR77" s="17"/>
      <c r="BS77" s="17"/>
      <c r="BT77" s="17"/>
      <c r="BU77" s="17"/>
      <c r="BV77" s="17"/>
      <c r="BW77" s="17"/>
    </row>
    <row r="78" spans="1:75" ht="18.899999999999999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BG78" s="17"/>
      <c r="BH78" s="17"/>
      <c r="BI78" s="17"/>
      <c r="BJ78" s="17"/>
      <c r="BK78" s="17"/>
      <c r="BL78" s="17"/>
      <c r="BM78" s="17"/>
      <c r="BN78" s="17"/>
      <c r="BO78" s="17"/>
      <c r="BP78" s="17"/>
      <c r="BQ78" s="17"/>
      <c r="BR78" s="17"/>
      <c r="BS78" s="17"/>
      <c r="BT78" s="17"/>
      <c r="BU78" s="17"/>
      <c r="BV78" s="17"/>
      <c r="BW78" s="17"/>
    </row>
    <row r="79" spans="1:75" ht="18.899999999999999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BG79" s="17"/>
      <c r="BH79" s="17"/>
      <c r="BI79" s="17"/>
      <c r="BJ79" s="17"/>
      <c r="BK79" s="17"/>
      <c r="BL79" s="17"/>
      <c r="BM79" s="17"/>
      <c r="BN79" s="17"/>
      <c r="BO79" s="17"/>
      <c r="BP79" s="17"/>
      <c r="BQ79" s="17"/>
      <c r="BR79" s="17"/>
      <c r="BS79" s="17"/>
      <c r="BT79" s="17"/>
      <c r="BU79" s="17"/>
      <c r="BV79" s="17"/>
      <c r="BW79" s="17"/>
    </row>
    <row r="80" spans="1:75" ht="18.899999999999999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BG80" s="17"/>
      <c r="BH80" s="17"/>
      <c r="BI80" s="17"/>
      <c r="BJ80" s="17"/>
      <c r="BK80" s="17"/>
      <c r="BL80" s="17"/>
      <c r="BM80" s="17"/>
      <c r="BN80" s="17"/>
      <c r="BO80" s="17"/>
      <c r="BP80" s="17"/>
      <c r="BQ80" s="17"/>
      <c r="BR80" s="17"/>
      <c r="BS80" s="17"/>
      <c r="BT80" s="17"/>
      <c r="BU80" s="17"/>
      <c r="BV80" s="17"/>
      <c r="BW80" s="17"/>
    </row>
    <row r="81" spans="1:75" ht="18.899999999999999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BG81" s="17"/>
      <c r="BH81" s="17"/>
      <c r="BI81" s="17"/>
      <c r="BJ81" s="17"/>
      <c r="BK81" s="17"/>
      <c r="BL81" s="17"/>
      <c r="BM81" s="17"/>
      <c r="BN81" s="17"/>
      <c r="BO81" s="17"/>
      <c r="BP81" s="17"/>
      <c r="BQ81" s="17"/>
      <c r="BR81" s="17"/>
      <c r="BS81" s="17"/>
      <c r="BT81" s="17"/>
      <c r="BU81" s="17"/>
      <c r="BV81" s="17"/>
      <c r="BW81" s="17"/>
    </row>
    <row r="82" spans="1:75" ht="18.899999999999999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BG82" s="17"/>
      <c r="BH82" s="17"/>
      <c r="BI82" s="17"/>
      <c r="BJ82" s="17"/>
      <c r="BK82" s="17"/>
      <c r="BL82" s="17"/>
      <c r="BM82" s="17"/>
      <c r="BN82" s="17"/>
      <c r="BO82" s="17"/>
      <c r="BP82" s="17"/>
      <c r="BQ82" s="17"/>
      <c r="BR82" s="17"/>
      <c r="BS82" s="17"/>
      <c r="BT82" s="17"/>
      <c r="BU82" s="17"/>
      <c r="BV82" s="17"/>
      <c r="BW82" s="17"/>
    </row>
    <row r="83" spans="1:75" ht="18.899999999999999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BG83" s="17"/>
      <c r="BH83" s="17"/>
      <c r="BI83" s="17"/>
      <c r="BJ83" s="17"/>
      <c r="BK83" s="17"/>
      <c r="BL83" s="17"/>
      <c r="BM83" s="17"/>
      <c r="BN83" s="17"/>
      <c r="BO83" s="17"/>
      <c r="BP83" s="17"/>
      <c r="BQ83" s="17"/>
      <c r="BR83" s="17"/>
      <c r="BS83" s="17"/>
      <c r="BT83" s="17"/>
      <c r="BU83" s="17"/>
      <c r="BV83" s="17"/>
      <c r="BW83" s="17"/>
    </row>
    <row r="84" spans="1:75" ht="18.899999999999999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BG84" s="17"/>
      <c r="BH84" s="17"/>
      <c r="BI84" s="17"/>
      <c r="BJ84" s="17"/>
      <c r="BK84" s="17"/>
      <c r="BL84" s="17"/>
      <c r="BM84" s="17"/>
      <c r="BN84" s="17"/>
      <c r="BO84" s="17"/>
      <c r="BP84" s="17"/>
      <c r="BQ84" s="17"/>
      <c r="BR84" s="17"/>
      <c r="BS84" s="17"/>
      <c r="BT84" s="17"/>
      <c r="BU84" s="17"/>
      <c r="BV84" s="17"/>
      <c r="BW84" s="17"/>
    </row>
    <row r="85" spans="1:75" ht="18.899999999999999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BG85" s="17"/>
      <c r="BH85" s="17"/>
      <c r="BI85" s="17"/>
      <c r="BJ85" s="17"/>
      <c r="BK85" s="17"/>
      <c r="BL85" s="17"/>
      <c r="BM85" s="17"/>
      <c r="BN85" s="17"/>
      <c r="BO85" s="17"/>
      <c r="BP85" s="17"/>
      <c r="BQ85" s="17"/>
      <c r="BR85" s="17"/>
      <c r="BS85" s="17"/>
      <c r="BT85" s="17"/>
      <c r="BU85" s="17"/>
      <c r="BV85" s="17"/>
      <c r="BW85" s="17"/>
    </row>
    <row r="86" spans="1:75" ht="18.899999999999999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BG86" s="17"/>
      <c r="BH86" s="17"/>
      <c r="BI86" s="17"/>
      <c r="BJ86" s="17"/>
      <c r="BK86" s="17"/>
      <c r="BL86" s="17"/>
      <c r="BM86" s="17"/>
      <c r="BN86" s="17"/>
      <c r="BO86" s="17"/>
      <c r="BP86" s="17"/>
      <c r="BQ86" s="17"/>
      <c r="BR86" s="17"/>
      <c r="BS86" s="17"/>
      <c r="BT86" s="17"/>
      <c r="BU86" s="17"/>
      <c r="BV86" s="17"/>
      <c r="BW86" s="17"/>
    </row>
    <row r="87" spans="1:75" ht="18.899999999999999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BG87" s="17"/>
      <c r="BH87" s="17"/>
      <c r="BI87" s="17"/>
      <c r="BJ87" s="17"/>
      <c r="BK87" s="17"/>
      <c r="BL87" s="17"/>
      <c r="BM87" s="17"/>
      <c r="BN87" s="17"/>
      <c r="BO87" s="17"/>
      <c r="BP87" s="17"/>
      <c r="BQ87" s="17"/>
      <c r="BR87" s="17"/>
      <c r="BS87" s="17"/>
      <c r="BT87" s="17"/>
      <c r="BU87" s="17"/>
      <c r="BV87" s="17"/>
      <c r="BW87" s="17"/>
    </row>
    <row r="88" spans="1:75" ht="18.899999999999999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BG88" s="17"/>
      <c r="BH88" s="17"/>
      <c r="BI88" s="17"/>
      <c r="BJ88" s="17"/>
      <c r="BK88" s="17"/>
      <c r="BL88" s="17"/>
      <c r="BM88" s="17"/>
      <c r="BN88" s="17"/>
      <c r="BO88" s="17"/>
      <c r="BP88" s="17"/>
      <c r="BQ88" s="17"/>
      <c r="BR88" s="17"/>
      <c r="BS88" s="17"/>
      <c r="BT88" s="17"/>
      <c r="BU88" s="17"/>
      <c r="BV88" s="17"/>
      <c r="BW88" s="17"/>
    </row>
    <row r="89" spans="1:75" ht="18.899999999999999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BG89" s="17"/>
      <c r="BH89" s="17"/>
      <c r="BI89" s="17"/>
      <c r="BJ89" s="17"/>
      <c r="BK89" s="17"/>
      <c r="BL89" s="17"/>
      <c r="BM89" s="17"/>
      <c r="BN89" s="17"/>
      <c r="BO89" s="17"/>
      <c r="BP89" s="17"/>
      <c r="BQ89" s="17"/>
      <c r="BR89" s="17"/>
      <c r="BS89" s="17"/>
      <c r="BT89" s="17"/>
      <c r="BU89" s="17"/>
      <c r="BV89" s="17"/>
      <c r="BW89" s="17"/>
    </row>
    <row r="90" spans="1:75" ht="27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BG90" s="17"/>
      <c r="BH90" s="17"/>
      <c r="BI90" s="17"/>
      <c r="BJ90" s="17"/>
      <c r="BK90" s="17"/>
      <c r="BL90" s="17"/>
      <c r="BM90" s="17"/>
      <c r="BN90" s="17"/>
      <c r="BO90" s="17"/>
      <c r="BP90" s="17"/>
      <c r="BQ90" s="17"/>
      <c r="BR90" s="17"/>
      <c r="BS90" s="17"/>
      <c r="BT90" s="17"/>
      <c r="BU90" s="17"/>
      <c r="BV90" s="17"/>
      <c r="BW90" s="17"/>
    </row>
    <row r="91" spans="1:75" ht="21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BG91" s="17"/>
      <c r="BH91" s="17"/>
      <c r="BI91" s="17"/>
      <c r="BJ91" s="17"/>
      <c r="BK91" s="17"/>
      <c r="BL91" s="17"/>
      <c r="BM91" s="17"/>
      <c r="BN91" s="17"/>
      <c r="BO91" s="17"/>
      <c r="BP91" s="17"/>
      <c r="BQ91" s="17"/>
      <c r="BR91" s="17"/>
      <c r="BS91" s="17"/>
      <c r="BT91" s="17"/>
      <c r="BU91" s="17"/>
      <c r="BV91" s="17"/>
      <c r="BW91" s="17"/>
    </row>
    <row r="92" spans="1:75" ht="21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BG92" s="17"/>
      <c r="BH92" s="17"/>
      <c r="BI92" s="17"/>
      <c r="BJ92" s="17"/>
      <c r="BK92" s="17"/>
      <c r="BL92" s="17"/>
      <c r="BM92" s="17"/>
      <c r="BN92" s="17"/>
      <c r="BO92" s="17"/>
      <c r="BP92" s="17"/>
      <c r="BQ92" s="17"/>
      <c r="BR92" s="17"/>
      <c r="BS92" s="17"/>
      <c r="BT92" s="17"/>
      <c r="BU92" s="17"/>
      <c r="BV92" s="17"/>
      <c r="BW92" s="17"/>
    </row>
    <row r="93" spans="1:75" ht="24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BG93" s="17"/>
      <c r="BH93" s="17"/>
      <c r="BI93" s="17"/>
      <c r="BJ93" s="17"/>
      <c r="BK93" s="17"/>
      <c r="BL93" s="17"/>
      <c r="BM93" s="17"/>
      <c r="BN93" s="17"/>
      <c r="BO93" s="17"/>
      <c r="BP93" s="17"/>
      <c r="BQ93" s="17"/>
      <c r="BR93" s="17"/>
      <c r="BS93" s="17"/>
      <c r="BT93" s="17"/>
      <c r="BU93" s="17"/>
      <c r="BV93" s="17"/>
      <c r="BW93" s="17"/>
    </row>
    <row r="94" spans="1:75" ht="18.899999999999999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BG94" s="17"/>
      <c r="BH94" s="17"/>
      <c r="BI94" s="17"/>
      <c r="BJ94" s="17"/>
      <c r="BK94" s="17"/>
      <c r="BL94" s="17"/>
      <c r="BM94" s="17"/>
      <c r="BN94" s="17"/>
      <c r="BO94" s="17"/>
      <c r="BP94" s="17"/>
      <c r="BQ94" s="17"/>
      <c r="BR94" s="17"/>
      <c r="BS94" s="17"/>
      <c r="BT94" s="17"/>
      <c r="BU94" s="17"/>
      <c r="BV94" s="17"/>
      <c r="BW94" s="17"/>
    </row>
    <row r="95" spans="1:75" ht="18.899999999999999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BG95" s="17"/>
      <c r="BH95" s="17"/>
      <c r="BI95" s="17"/>
      <c r="BJ95" s="17"/>
      <c r="BK95" s="17"/>
      <c r="BL95" s="17"/>
      <c r="BM95" s="17"/>
      <c r="BN95" s="17"/>
      <c r="BO95" s="17"/>
      <c r="BP95" s="17"/>
      <c r="BQ95" s="17"/>
      <c r="BR95" s="17"/>
      <c r="BS95" s="17"/>
      <c r="BT95" s="17"/>
      <c r="BU95" s="17"/>
      <c r="BV95" s="17"/>
      <c r="BW95" s="17"/>
    </row>
    <row r="96" spans="1:75" ht="18.899999999999999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BG96" s="17"/>
      <c r="BH96" s="17"/>
      <c r="BI96" s="17"/>
      <c r="BJ96" s="17"/>
      <c r="BK96" s="17"/>
      <c r="BL96" s="17"/>
      <c r="BM96" s="17"/>
      <c r="BN96" s="17"/>
      <c r="BO96" s="17"/>
      <c r="BP96" s="17"/>
      <c r="BQ96" s="17"/>
      <c r="BR96" s="17"/>
      <c r="BS96" s="17"/>
      <c r="BT96" s="17"/>
      <c r="BU96" s="17"/>
      <c r="BV96" s="17"/>
      <c r="BW96" s="17"/>
    </row>
    <row r="97" spans="1:75" ht="18.899999999999999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BG97" s="17"/>
      <c r="BH97" s="17"/>
      <c r="BI97" s="17"/>
      <c r="BJ97" s="17"/>
      <c r="BK97" s="17"/>
      <c r="BL97" s="17"/>
      <c r="BM97" s="17"/>
      <c r="BN97" s="17"/>
      <c r="BO97" s="17"/>
      <c r="BP97" s="17"/>
      <c r="BQ97" s="17"/>
      <c r="BR97" s="17"/>
      <c r="BS97" s="17"/>
      <c r="BT97" s="17"/>
      <c r="BU97" s="17"/>
      <c r="BV97" s="17"/>
      <c r="BW97" s="17"/>
    </row>
    <row r="98" spans="1:75" ht="18.899999999999999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BG98" s="17"/>
      <c r="BH98" s="17"/>
      <c r="BI98" s="17"/>
      <c r="BJ98" s="17"/>
      <c r="BK98" s="17"/>
      <c r="BL98" s="17"/>
      <c r="BM98" s="17"/>
      <c r="BN98" s="17"/>
      <c r="BO98" s="17"/>
      <c r="BP98" s="17"/>
      <c r="BQ98" s="17"/>
      <c r="BR98" s="17"/>
      <c r="BS98" s="17"/>
      <c r="BT98" s="17"/>
      <c r="BU98" s="17"/>
      <c r="BV98" s="17"/>
      <c r="BW98" s="17"/>
    </row>
    <row r="99" spans="1:75" ht="18.899999999999999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BG99" s="17"/>
      <c r="BH99" s="17"/>
      <c r="BI99" s="17"/>
      <c r="BJ99" s="17"/>
      <c r="BK99" s="17"/>
      <c r="BL99" s="17"/>
      <c r="BM99" s="17"/>
      <c r="BN99" s="17"/>
      <c r="BO99" s="17"/>
      <c r="BP99" s="17"/>
      <c r="BQ99" s="17"/>
      <c r="BR99" s="17"/>
      <c r="BS99" s="17"/>
      <c r="BT99" s="17"/>
      <c r="BU99" s="17"/>
      <c r="BV99" s="17"/>
      <c r="BW99" s="17"/>
    </row>
    <row r="100" spans="1:75" ht="18.899999999999999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BG100" s="17"/>
      <c r="BH100" s="17"/>
      <c r="BI100" s="17"/>
      <c r="BJ100" s="17"/>
      <c r="BK100" s="17"/>
      <c r="BL100" s="17"/>
      <c r="BM100" s="17"/>
      <c r="BN100" s="17"/>
      <c r="BO100" s="17"/>
      <c r="BP100" s="17"/>
      <c r="BQ100" s="17"/>
      <c r="BR100" s="17"/>
      <c r="BS100" s="17"/>
      <c r="BT100" s="17"/>
      <c r="BU100" s="17"/>
      <c r="BV100" s="17"/>
      <c r="BW100" s="17"/>
    </row>
    <row r="101" spans="1:75" ht="18.899999999999999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BG101" s="17"/>
      <c r="BH101" s="17"/>
      <c r="BI101" s="17"/>
      <c r="BJ101" s="17"/>
      <c r="BK101" s="17"/>
      <c r="BL101" s="17"/>
      <c r="BM101" s="17"/>
      <c r="BN101" s="17"/>
      <c r="BO101" s="17"/>
      <c r="BP101" s="17"/>
      <c r="BQ101" s="17"/>
      <c r="BR101" s="17"/>
      <c r="BS101" s="17"/>
      <c r="BT101" s="17"/>
      <c r="BU101" s="17"/>
      <c r="BV101" s="17"/>
      <c r="BW101" s="17"/>
    </row>
    <row r="102" spans="1:75" ht="18.899999999999999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BG102" s="17"/>
      <c r="BH102" s="17"/>
      <c r="BI102" s="17"/>
      <c r="BJ102" s="17"/>
      <c r="BK102" s="17"/>
      <c r="BL102" s="17"/>
      <c r="BM102" s="17"/>
      <c r="BN102" s="17"/>
      <c r="BO102" s="17"/>
      <c r="BP102" s="17"/>
      <c r="BQ102" s="17"/>
      <c r="BR102" s="17"/>
      <c r="BS102" s="17"/>
      <c r="BT102" s="17"/>
      <c r="BU102" s="17"/>
      <c r="BV102" s="17"/>
      <c r="BW102" s="17"/>
    </row>
    <row r="103" spans="1:75" ht="18.899999999999999" customHeight="1" x14ac:dyDescent="0.2">
      <c r="A103" s="1"/>
      <c r="B103" s="1"/>
      <c r="C103" s="1" t="s">
        <v>217</v>
      </c>
      <c r="D103" s="1"/>
      <c r="E103" s="1" t="s">
        <v>218</v>
      </c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BG103" s="17"/>
      <c r="BH103" s="17"/>
      <c r="BI103" s="17"/>
      <c r="BJ103" s="17"/>
      <c r="BK103" s="17"/>
      <c r="BL103" s="17"/>
      <c r="BM103" s="17"/>
      <c r="BN103" s="17"/>
      <c r="BO103" s="17"/>
      <c r="BP103" s="17"/>
      <c r="BQ103" s="17"/>
      <c r="BR103" s="17"/>
      <c r="BS103" s="17"/>
      <c r="BT103" s="17"/>
      <c r="BU103" s="17"/>
      <c r="BV103" s="17"/>
      <c r="BW103" s="17"/>
    </row>
    <row r="104" spans="1:75" ht="18.899999999999999" customHeight="1" x14ac:dyDescent="0.2">
      <c r="A104" s="1"/>
      <c r="B104" s="1"/>
      <c r="C104" s="1" t="s">
        <v>219</v>
      </c>
      <c r="D104" s="1"/>
      <c r="E104" s="1" t="s">
        <v>220</v>
      </c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BG104" s="17"/>
      <c r="BH104" s="17"/>
      <c r="BI104" s="17"/>
      <c r="BJ104" s="17"/>
      <c r="BK104" s="17"/>
      <c r="BL104" s="17"/>
      <c r="BM104" s="17"/>
      <c r="BN104" s="17"/>
      <c r="BO104" s="17"/>
      <c r="BP104" s="17"/>
      <c r="BQ104" s="17"/>
      <c r="BR104" s="17"/>
      <c r="BS104" s="17"/>
      <c r="BT104" s="17"/>
      <c r="BU104" s="17"/>
      <c r="BV104" s="17"/>
      <c r="BW104" s="17"/>
    </row>
    <row r="105" spans="1:75" ht="18.899999999999999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BG105" s="17"/>
      <c r="BH105" s="17"/>
      <c r="BI105" s="17"/>
      <c r="BJ105" s="17"/>
      <c r="BK105" s="17"/>
      <c r="BL105" s="17"/>
      <c r="BM105" s="17"/>
      <c r="BN105" s="17"/>
      <c r="BO105" s="17"/>
      <c r="BP105" s="17"/>
      <c r="BQ105" s="17"/>
      <c r="BR105" s="17"/>
      <c r="BS105" s="17"/>
      <c r="BT105" s="17"/>
      <c r="BU105" s="17"/>
      <c r="BV105" s="17"/>
      <c r="BW105" s="17"/>
    </row>
    <row r="106" spans="1:75" ht="18.899999999999999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BG106" s="17"/>
      <c r="BH106" s="17"/>
      <c r="BI106" s="17"/>
      <c r="BJ106" s="17"/>
      <c r="BK106" s="17"/>
      <c r="BL106" s="17"/>
      <c r="BM106" s="17"/>
      <c r="BN106" s="17"/>
      <c r="BO106" s="17"/>
      <c r="BP106" s="17"/>
      <c r="BQ106" s="17"/>
      <c r="BR106" s="17"/>
      <c r="BS106" s="17"/>
      <c r="BT106" s="17"/>
      <c r="BU106" s="17"/>
      <c r="BV106" s="17"/>
      <c r="BW106" s="17"/>
    </row>
    <row r="107" spans="1:75" ht="18.899999999999999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BG107" s="17"/>
      <c r="BH107" s="17"/>
      <c r="BI107" s="17"/>
      <c r="BJ107" s="17"/>
      <c r="BK107" s="17"/>
      <c r="BL107" s="17"/>
      <c r="BM107" s="17"/>
      <c r="BN107" s="17"/>
      <c r="BO107" s="17"/>
      <c r="BP107" s="17"/>
      <c r="BQ107" s="17"/>
      <c r="BR107" s="17"/>
      <c r="BS107" s="17"/>
      <c r="BT107" s="17"/>
      <c r="BU107" s="17"/>
      <c r="BV107" s="17"/>
      <c r="BW107" s="17"/>
    </row>
    <row r="108" spans="1:75" ht="18.899999999999999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BG108" s="17"/>
      <c r="BH108" s="17"/>
      <c r="BI108" s="17"/>
      <c r="BJ108" s="17"/>
      <c r="BK108" s="17"/>
      <c r="BL108" s="17"/>
      <c r="BM108" s="17"/>
      <c r="BN108" s="17"/>
      <c r="BO108" s="17"/>
      <c r="BP108" s="17"/>
      <c r="BQ108" s="17"/>
      <c r="BR108" s="17"/>
      <c r="BS108" s="17"/>
      <c r="BT108" s="17"/>
      <c r="BU108" s="17"/>
      <c r="BV108" s="17"/>
      <c r="BW108" s="17"/>
    </row>
    <row r="109" spans="1:75" ht="18.899999999999999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BG109" s="17"/>
      <c r="BH109" s="17"/>
      <c r="BI109" s="17"/>
      <c r="BJ109" s="17"/>
      <c r="BK109" s="17"/>
      <c r="BL109" s="17"/>
      <c r="BM109" s="17"/>
      <c r="BN109" s="17"/>
      <c r="BO109" s="17"/>
      <c r="BP109" s="17"/>
      <c r="BQ109" s="17"/>
      <c r="BR109" s="17"/>
      <c r="BS109" s="17"/>
      <c r="BT109" s="17"/>
      <c r="BU109" s="17"/>
      <c r="BV109" s="17"/>
      <c r="BW109" s="17"/>
    </row>
    <row r="110" spans="1:75" ht="18.899999999999999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BG110" s="17"/>
      <c r="BH110" s="17"/>
      <c r="BI110" s="17"/>
      <c r="BJ110" s="17"/>
      <c r="BK110" s="17"/>
      <c r="BL110" s="17"/>
      <c r="BM110" s="17"/>
      <c r="BN110" s="17"/>
      <c r="BO110" s="17"/>
      <c r="BP110" s="17"/>
      <c r="BQ110" s="17"/>
      <c r="BR110" s="17"/>
      <c r="BS110" s="17"/>
      <c r="BT110" s="17"/>
      <c r="BU110" s="17"/>
      <c r="BV110" s="17"/>
      <c r="BW110" s="17"/>
    </row>
    <row r="111" spans="1:75" ht="18.899999999999999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BG111" s="17"/>
      <c r="BH111" s="17"/>
      <c r="BI111" s="17"/>
      <c r="BJ111" s="17"/>
      <c r="BK111" s="17"/>
      <c r="BL111" s="17"/>
      <c r="BM111" s="17"/>
      <c r="BN111" s="17"/>
      <c r="BO111" s="17"/>
      <c r="BP111" s="17"/>
      <c r="BQ111" s="17"/>
      <c r="BR111" s="17"/>
      <c r="BS111" s="17"/>
      <c r="BT111" s="17"/>
      <c r="BU111" s="17"/>
      <c r="BV111" s="17"/>
      <c r="BW111" s="17"/>
    </row>
    <row r="112" spans="1:75" ht="18.899999999999999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BG112" s="17"/>
      <c r="BH112" s="17"/>
      <c r="BI112" s="17"/>
      <c r="BJ112" s="17"/>
      <c r="BK112" s="17"/>
      <c r="BL112" s="17"/>
      <c r="BM112" s="17"/>
      <c r="BN112" s="17"/>
      <c r="BO112" s="17"/>
      <c r="BP112" s="17"/>
      <c r="BQ112" s="17"/>
      <c r="BR112" s="17"/>
      <c r="BS112" s="17"/>
      <c r="BT112" s="17"/>
      <c r="BU112" s="17"/>
      <c r="BV112" s="17"/>
      <c r="BW112" s="17"/>
    </row>
    <row r="113" spans="1:75" ht="18.899999999999999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BG113" s="17"/>
      <c r="BH113" s="17"/>
      <c r="BI113" s="17"/>
      <c r="BJ113" s="17"/>
      <c r="BK113" s="17"/>
      <c r="BL113" s="17"/>
      <c r="BM113" s="17"/>
      <c r="BN113" s="17"/>
      <c r="BO113" s="17"/>
      <c r="BP113" s="17"/>
      <c r="BQ113" s="17"/>
      <c r="BR113" s="17"/>
      <c r="BS113" s="17"/>
      <c r="BT113" s="17"/>
      <c r="BU113" s="17"/>
      <c r="BV113" s="17"/>
      <c r="BW113" s="17"/>
    </row>
    <row r="114" spans="1:75" ht="18.899999999999999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BG114" s="17"/>
      <c r="BH114" s="17"/>
      <c r="BI114" s="17"/>
      <c r="BJ114" s="17"/>
      <c r="BK114" s="17"/>
      <c r="BL114" s="17"/>
      <c r="BM114" s="17"/>
      <c r="BN114" s="17"/>
      <c r="BO114" s="17"/>
      <c r="BP114" s="17"/>
      <c r="BQ114" s="17"/>
      <c r="BR114" s="17"/>
      <c r="BS114" s="17"/>
      <c r="BT114" s="17"/>
      <c r="BU114" s="17"/>
      <c r="BV114" s="17"/>
      <c r="BW114" s="17"/>
    </row>
    <row r="115" spans="1:75" ht="18.899999999999999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BG115" s="17"/>
      <c r="BH115" s="17"/>
      <c r="BI115" s="17"/>
      <c r="BJ115" s="17"/>
      <c r="BK115" s="17"/>
      <c r="BL115" s="17"/>
      <c r="BM115" s="17"/>
      <c r="BN115" s="17"/>
      <c r="BO115" s="17"/>
      <c r="BP115" s="17"/>
      <c r="BQ115" s="17"/>
      <c r="BR115" s="17"/>
      <c r="BS115" s="17"/>
      <c r="BT115" s="17"/>
      <c r="BU115" s="17"/>
      <c r="BV115" s="17"/>
      <c r="BW115" s="17"/>
    </row>
    <row r="116" spans="1:75" ht="18.899999999999999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BG116" s="17"/>
      <c r="BH116" s="17"/>
      <c r="BI116" s="17"/>
      <c r="BJ116" s="17"/>
      <c r="BK116" s="17"/>
      <c r="BL116" s="17"/>
      <c r="BM116" s="17"/>
      <c r="BN116" s="17"/>
      <c r="BO116" s="17"/>
      <c r="BP116" s="17"/>
      <c r="BQ116" s="17"/>
      <c r="BR116" s="17"/>
      <c r="BS116" s="17"/>
      <c r="BT116" s="17"/>
      <c r="BU116" s="17"/>
      <c r="BV116" s="17"/>
      <c r="BW116" s="17"/>
    </row>
    <row r="117" spans="1:75" ht="18.899999999999999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BG117" s="17"/>
      <c r="BH117" s="17"/>
      <c r="BI117" s="17"/>
      <c r="BJ117" s="17"/>
      <c r="BK117" s="17"/>
      <c r="BL117" s="17"/>
      <c r="BM117" s="17"/>
      <c r="BN117" s="17"/>
      <c r="BO117" s="17"/>
      <c r="BP117" s="17"/>
      <c r="BQ117" s="17"/>
      <c r="BR117" s="17"/>
      <c r="BS117" s="17"/>
      <c r="BT117" s="17"/>
      <c r="BU117" s="17"/>
      <c r="BV117" s="17"/>
      <c r="BW117" s="17"/>
    </row>
    <row r="118" spans="1:75" ht="18.899999999999999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BG118" s="17"/>
      <c r="BH118" s="17"/>
      <c r="BI118" s="17"/>
      <c r="BJ118" s="17"/>
      <c r="BK118" s="17"/>
      <c r="BL118" s="17"/>
      <c r="BM118" s="17"/>
      <c r="BN118" s="17"/>
      <c r="BO118" s="17"/>
      <c r="BP118" s="17"/>
      <c r="BQ118" s="17"/>
      <c r="BR118" s="17"/>
      <c r="BS118" s="17"/>
      <c r="BT118" s="17"/>
      <c r="BU118" s="17"/>
      <c r="BV118" s="17"/>
      <c r="BW118" s="17"/>
    </row>
    <row r="119" spans="1:75" ht="18.899999999999999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BG119" s="17"/>
      <c r="BH119" s="17"/>
      <c r="BI119" s="17"/>
      <c r="BJ119" s="17"/>
      <c r="BK119" s="17"/>
      <c r="BL119" s="17"/>
      <c r="BM119" s="17"/>
      <c r="BN119" s="17"/>
      <c r="BO119" s="17"/>
      <c r="BP119" s="17"/>
      <c r="BQ119" s="17"/>
      <c r="BR119" s="17"/>
      <c r="BS119" s="17"/>
      <c r="BT119" s="17"/>
      <c r="BU119" s="17"/>
      <c r="BV119" s="17"/>
      <c r="BW119" s="17"/>
    </row>
    <row r="120" spans="1:75" ht="18.899999999999999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BG120" s="17"/>
      <c r="BH120" s="17"/>
      <c r="BI120" s="17"/>
      <c r="BJ120" s="17"/>
      <c r="BK120" s="17"/>
      <c r="BL120" s="17"/>
      <c r="BM120" s="17"/>
      <c r="BN120" s="17"/>
      <c r="BO120" s="17"/>
      <c r="BP120" s="17"/>
      <c r="BQ120" s="17"/>
      <c r="BR120" s="17"/>
      <c r="BS120" s="17"/>
      <c r="BT120" s="17"/>
      <c r="BU120" s="17"/>
      <c r="BV120" s="17"/>
      <c r="BW120" s="17"/>
    </row>
    <row r="121" spans="1:75" ht="18.899999999999999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BG121" s="17"/>
      <c r="BH121" s="17"/>
      <c r="BI121" s="17"/>
      <c r="BJ121" s="17"/>
      <c r="BK121" s="17"/>
      <c r="BL121" s="17"/>
      <c r="BM121" s="17"/>
      <c r="BN121" s="17"/>
      <c r="BO121" s="17"/>
      <c r="BP121" s="17"/>
      <c r="BQ121" s="17"/>
      <c r="BR121" s="17"/>
      <c r="BS121" s="17"/>
      <c r="BT121" s="17"/>
      <c r="BU121" s="17"/>
      <c r="BV121" s="17"/>
      <c r="BW121" s="17"/>
    </row>
    <row r="122" spans="1:75" ht="18.899999999999999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BG122" s="17"/>
      <c r="BH122" s="17"/>
      <c r="BI122" s="17"/>
      <c r="BJ122" s="17"/>
      <c r="BK122" s="17"/>
      <c r="BL122" s="17"/>
      <c r="BM122" s="17"/>
      <c r="BN122" s="17"/>
      <c r="BO122" s="17"/>
      <c r="BP122" s="17"/>
      <c r="BQ122" s="17"/>
      <c r="BR122" s="17"/>
      <c r="BS122" s="17"/>
      <c r="BT122" s="17"/>
      <c r="BU122" s="17"/>
      <c r="BV122" s="17"/>
      <c r="BW122" s="17"/>
    </row>
    <row r="123" spans="1:75" ht="18.899999999999999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BG123" s="17"/>
      <c r="BH123" s="17"/>
      <c r="BI123" s="17"/>
      <c r="BJ123" s="17"/>
      <c r="BK123" s="17"/>
      <c r="BL123" s="17"/>
      <c r="BM123" s="17"/>
      <c r="BN123" s="17"/>
      <c r="BO123" s="17"/>
      <c r="BP123" s="17"/>
      <c r="BQ123" s="17"/>
      <c r="BR123" s="17"/>
      <c r="BS123" s="17"/>
      <c r="BT123" s="17"/>
      <c r="BU123" s="17"/>
      <c r="BV123" s="17"/>
      <c r="BW123" s="17"/>
    </row>
    <row r="124" spans="1:75" ht="18.899999999999999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BG124" s="17"/>
      <c r="BH124" s="17"/>
      <c r="BI124" s="17"/>
      <c r="BJ124" s="17"/>
      <c r="BK124" s="17"/>
      <c r="BL124" s="17"/>
      <c r="BM124" s="17"/>
      <c r="BN124" s="17"/>
      <c r="BO124" s="17"/>
      <c r="BP124" s="17"/>
      <c r="BQ124" s="17"/>
      <c r="BR124" s="17"/>
      <c r="BS124" s="17"/>
      <c r="BT124" s="17"/>
      <c r="BU124" s="17"/>
      <c r="BV124" s="17"/>
      <c r="BW124" s="17"/>
    </row>
    <row r="125" spans="1:75" ht="18.899999999999999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BG125" s="17"/>
      <c r="BH125" s="17"/>
      <c r="BI125" s="17"/>
      <c r="BJ125" s="17"/>
      <c r="BK125" s="17"/>
      <c r="BL125" s="17"/>
      <c r="BM125" s="17"/>
      <c r="BN125" s="17"/>
      <c r="BO125" s="17"/>
      <c r="BP125" s="17"/>
      <c r="BQ125" s="17"/>
      <c r="BR125" s="17"/>
      <c r="BS125" s="17"/>
      <c r="BT125" s="17"/>
      <c r="BU125" s="17"/>
      <c r="BV125" s="17"/>
      <c r="BW125" s="17"/>
    </row>
    <row r="126" spans="1:75" ht="18.899999999999999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BG126" s="17"/>
      <c r="BH126" s="17"/>
      <c r="BI126" s="17"/>
      <c r="BJ126" s="17"/>
      <c r="BK126" s="17"/>
      <c r="BL126" s="17"/>
      <c r="BM126" s="17"/>
      <c r="BN126" s="17"/>
      <c r="BO126" s="17"/>
      <c r="BP126" s="17"/>
      <c r="BQ126" s="17"/>
      <c r="BR126" s="17"/>
      <c r="BS126" s="17"/>
      <c r="BT126" s="17"/>
      <c r="BU126" s="17"/>
      <c r="BV126" s="17"/>
      <c r="BW126" s="17"/>
    </row>
    <row r="127" spans="1:75" ht="18.899999999999999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BG127" s="17"/>
      <c r="BH127" s="17"/>
      <c r="BI127" s="17"/>
      <c r="BJ127" s="17"/>
      <c r="BK127" s="17"/>
      <c r="BL127" s="17"/>
      <c r="BM127" s="17"/>
      <c r="BN127" s="17"/>
      <c r="BO127" s="17"/>
      <c r="BP127" s="17"/>
      <c r="BQ127" s="17"/>
      <c r="BR127" s="17"/>
      <c r="BS127" s="17"/>
      <c r="BT127" s="17"/>
      <c r="BU127" s="17"/>
      <c r="BV127" s="17"/>
      <c r="BW127" s="17"/>
    </row>
    <row r="128" spans="1:75" ht="18.899999999999999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BG128" s="17"/>
      <c r="BH128" s="17"/>
      <c r="BI128" s="17"/>
      <c r="BJ128" s="17"/>
      <c r="BK128" s="17"/>
      <c r="BL128" s="17"/>
      <c r="BM128" s="17"/>
      <c r="BN128" s="17"/>
      <c r="BO128" s="17"/>
      <c r="BP128" s="17"/>
      <c r="BQ128" s="17"/>
      <c r="BR128" s="17"/>
      <c r="BS128" s="17"/>
      <c r="BT128" s="17"/>
      <c r="BU128" s="17"/>
      <c r="BV128" s="17"/>
      <c r="BW128" s="17"/>
    </row>
    <row r="129" spans="1:75" ht="18.899999999999999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BG129" s="17"/>
      <c r="BH129" s="17"/>
      <c r="BI129" s="17"/>
      <c r="BJ129" s="17"/>
      <c r="BK129" s="17"/>
      <c r="BL129" s="17"/>
      <c r="BM129" s="17"/>
      <c r="BN129" s="17"/>
      <c r="BO129" s="17"/>
      <c r="BP129" s="17"/>
      <c r="BQ129" s="17"/>
      <c r="BR129" s="17"/>
      <c r="BS129" s="17"/>
      <c r="BT129" s="17"/>
      <c r="BU129" s="17"/>
      <c r="BV129" s="17"/>
      <c r="BW129" s="17"/>
    </row>
    <row r="130" spans="1:75" ht="18.899999999999999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BG130" s="17"/>
      <c r="BH130" s="17"/>
      <c r="BI130" s="17"/>
      <c r="BJ130" s="17"/>
      <c r="BK130" s="17"/>
      <c r="BL130" s="17"/>
      <c r="BM130" s="17"/>
      <c r="BN130" s="17"/>
      <c r="BO130" s="17"/>
      <c r="BP130" s="17"/>
      <c r="BQ130" s="17"/>
      <c r="BR130" s="17"/>
      <c r="BS130" s="17"/>
      <c r="BT130" s="17"/>
      <c r="BU130" s="17"/>
      <c r="BV130" s="17"/>
      <c r="BW130" s="17"/>
    </row>
    <row r="131" spans="1:75" ht="18.899999999999999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BG131" s="17"/>
      <c r="BH131" s="17"/>
      <c r="BI131" s="17"/>
      <c r="BJ131" s="17"/>
      <c r="BK131" s="17"/>
      <c r="BL131" s="17"/>
      <c r="BM131" s="17"/>
      <c r="BN131" s="17"/>
      <c r="BO131" s="17"/>
      <c r="BP131" s="17"/>
      <c r="BQ131" s="17"/>
      <c r="BR131" s="17"/>
      <c r="BS131" s="17"/>
      <c r="BT131" s="17"/>
      <c r="BU131" s="17"/>
      <c r="BV131" s="17"/>
      <c r="BW131" s="17"/>
    </row>
    <row r="132" spans="1:75" ht="18.899999999999999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BG132" s="17"/>
      <c r="BH132" s="17"/>
      <c r="BI132" s="17"/>
      <c r="BJ132" s="17"/>
      <c r="BK132" s="17"/>
      <c r="BL132" s="17"/>
      <c r="BM132" s="17"/>
      <c r="BN132" s="17"/>
      <c r="BO132" s="17"/>
      <c r="BP132" s="17"/>
      <c r="BQ132" s="17"/>
      <c r="BR132" s="17"/>
      <c r="BS132" s="17"/>
      <c r="BT132" s="17"/>
      <c r="BU132" s="17"/>
      <c r="BV132" s="17"/>
      <c r="BW132" s="17"/>
    </row>
    <row r="133" spans="1:75" ht="18.899999999999999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BG133" s="17"/>
      <c r="BH133" s="17"/>
      <c r="BI133" s="17"/>
      <c r="BJ133" s="17"/>
      <c r="BK133" s="17"/>
      <c r="BL133" s="17"/>
      <c r="BM133" s="17"/>
      <c r="BN133" s="17"/>
      <c r="BO133" s="17"/>
      <c r="BP133" s="17"/>
      <c r="BQ133" s="17"/>
      <c r="BR133" s="17"/>
      <c r="BS133" s="17"/>
      <c r="BT133" s="17"/>
      <c r="BU133" s="17"/>
      <c r="BV133" s="17"/>
      <c r="BW133" s="17"/>
    </row>
    <row r="134" spans="1:75" ht="18.899999999999999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BG134" s="17"/>
      <c r="BH134" s="17"/>
      <c r="BI134" s="17"/>
      <c r="BJ134" s="17"/>
      <c r="BK134" s="17"/>
      <c r="BL134" s="17"/>
      <c r="BM134" s="17"/>
      <c r="BN134" s="17"/>
      <c r="BO134" s="17"/>
      <c r="BP134" s="17"/>
      <c r="BQ134" s="17"/>
      <c r="BR134" s="17"/>
      <c r="BS134" s="17"/>
      <c r="BT134" s="17"/>
      <c r="BU134" s="17"/>
      <c r="BV134" s="17"/>
      <c r="BW134" s="17"/>
    </row>
    <row r="135" spans="1:75" ht="18.899999999999999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BG135" s="17"/>
      <c r="BH135" s="17"/>
      <c r="BI135" s="17"/>
      <c r="BJ135" s="17"/>
      <c r="BK135" s="17"/>
      <c r="BL135" s="17"/>
      <c r="BM135" s="17"/>
      <c r="BN135" s="17"/>
      <c r="BO135" s="17"/>
      <c r="BP135" s="17"/>
      <c r="BQ135" s="17"/>
      <c r="BR135" s="17"/>
      <c r="BS135" s="17"/>
      <c r="BT135" s="17"/>
      <c r="BU135" s="17"/>
      <c r="BV135" s="17"/>
      <c r="BW135" s="17"/>
    </row>
    <row r="136" spans="1:75" ht="18.899999999999999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BG136" s="17"/>
      <c r="BH136" s="17"/>
      <c r="BI136" s="17"/>
      <c r="BJ136" s="17"/>
      <c r="BK136" s="17"/>
      <c r="BL136" s="17"/>
      <c r="BM136" s="17"/>
      <c r="BN136" s="17"/>
      <c r="BO136" s="17"/>
      <c r="BP136" s="17"/>
      <c r="BQ136" s="17"/>
      <c r="BR136" s="17"/>
      <c r="BS136" s="17"/>
      <c r="BT136" s="17"/>
      <c r="BU136" s="17"/>
      <c r="BV136" s="17"/>
      <c r="BW136" s="17"/>
    </row>
    <row r="137" spans="1:75" ht="18.899999999999999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BG137" s="17"/>
      <c r="BH137" s="17"/>
      <c r="BI137" s="17"/>
      <c r="BJ137" s="17"/>
      <c r="BK137" s="17"/>
      <c r="BL137" s="17"/>
      <c r="BM137" s="17"/>
      <c r="BN137" s="17"/>
      <c r="BO137" s="17"/>
      <c r="BP137" s="17"/>
      <c r="BQ137" s="17"/>
      <c r="BR137" s="17"/>
      <c r="BS137" s="17"/>
      <c r="BT137" s="17"/>
      <c r="BU137" s="17"/>
      <c r="BV137" s="17"/>
      <c r="BW137" s="17"/>
    </row>
    <row r="138" spans="1:75" ht="18.899999999999999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BG138" s="17"/>
      <c r="BH138" s="17"/>
      <c r="BI138" s="17"/>
      <c r="BJ138" s="17"/>
      <c r="BK138" s="17"/>
      <c r="BL138" s="17"/>
      <c r="BM138" s="17"/>
      <c r="BN138" s="17"/>
      <c r="BO138" s="17"/>
      <c r="BP138" s="17"/>
      <c r="BQ138" s="17"/>
      <c r="BR138" s="17"/>
      <c r="BS138" s="17"/>
      <c r="BT138" s="17"/>
      <c r="BU138" s="17"/>
      <c r="BV138" s="17"/>
      <c r="BW138" s="17"/>
    </row>
    <row r="139" spans="1:75" ht="18.899999999999999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BG139" s="17"/>
      <c r="BH139" s="17"/>
      <c r="BI139" s="17"/>
      <c r="BJ139" s="17"/>
      <c r="BK139" s="17"/>
      <c r="BL139" s="17"/>
      <c r="BM139" s="17"/>
      <c r="BN139" s="17"/>
      <c r="BO139" s="17"/>
      <c r="BP139" s="17"/>
      <c r="BQ139" s="17"/>
      <c r="BR139" s="17"/>
      <c r="BS139" s="17"/>
      <c r="BT139" s="17"/>
      <c r="BU139" s="17"/>
      <c r="BV139" s="17"/>
      <c r="BW139" s="17"/>
    </row>
    <row r="140" spans="1:75" ht="18.899999999999999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BG140" s="17"/>
      <c r="BH140" s="17"/>
      <c r="BI140" s="17"/>
      <c r="BJ140" s="17"/>
      <c r="BK140" s="17"/>
      <c r="BL140" s="17"/>
      <c r="BM140" s="17"/>
      <c r="BN140" s="17"/>
      <c r="BO140" s="17"/>
      <c r="BP140" s="17"/>
      <c r="BQ140" s="17"/>
      <c r="BR140" s="17"/>
      <c r="BS140" s="17"/>
      <c r="BT140" s="17"/>
      <c r="BU140" s="17"/>
      <c r="BV140" s="17"/>
      <c r="BW140" s="17"/>
    </row>
    <row r="141" spans="1:75" ht="18.899999999999999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BG141" s="17"/>
      <c r="BH141" s="17"/>
      <c r="BI141" s="17"/>
      <c r="BJ141" s="17"/>
      <c r="BK141" s="17"/>
      <c r="BL141" s="17"/>
      <c r="BM141" s="17"/>
      <c r="BN141" s="17"/>
      <c r="BO141" s="17"/>
      <c r="BP141" s="17"/>
      <c r="BQ141" s="17"/>
      <c r="BR141" s="17"/>
      <c r="BS141" s="17"/>
      <c r="BT141" s="17"/>
      <c r="BU141" s="17"/>
      <c r="BV141" s="17"/>
      <c r="BW141" s="17"/>
    </row>
    <row r="142" spans="1:75" ht="18.899999999999999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BG142" s="17"/>
      <c r="BH142" s="17"/>
      <c r="BI142" s="17"/>
      <c r="BJ142" s="17"/>
      <c r="BK142" s="17"/>
      <c r="BL142" s="17"/>
      <c r="BM142" s="17"/>
      <c r="BN142" s="17"/>
      <c r="BO142" s="17"/>
      <c r="BP142" s="17"/>
      <c r="BQ142" s="17"/>
      <c r="BR142" s="17"/>
      <c r="BS142" s="17"/>
      <c r="BT142" s="17"/>
      <c r="BU142" s="17"/>
      <c r="BV142" s="17"/>
      <c r="BW142" s="17"/>
    </row>
    <row r="143" spans="1:75" ht="18.899999999999999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BG143" s="17"/>
      <c r="BH143" s="17"/>
      <c r="BI143" s="17"/>
      <c r="BJ143" s="17"/>
      <c r="BK143" s="17"/>
      <c r="BL143" s="17"/>
      <c r="BM143" s="17"/>
      <c r="BN143" s="17"/>
      <c r="BO143" s="17"/>
      <c r="BP143" s="17"/>
      <c r="BQ143" s="17"/>
      <c r="BR143" s="17"/>
      <c r="BS143" s="17"/>
      <c r="BT143" s="17"/>
      <c r="BU143" s="17"/>
      <c r="BV143" s="17"/>
      <c r="BW143" s="17"/>
    </row>
    <row r="144" spans="1:75" ht="16.2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7"/>
      <c r="AF144" s="17"/>
      <c r="AG144" s="17"/>
      <c r="AH144" s="17"/>
      <c r="AI144" s="17"/>
      <c r="AJ144" s="17"/>
      <c r="AK144" s="17"/>
      <c r="AL144" s="17"/>
      <c r="AM144" s="17"/>
      <c r="AN144" s="17"/>
      <c r="AO144" s="17"/>
      <c r="AP144" s="17"/>
      <c r="AQ144" s="17"/>
      <c r="AR144" s="17"/>
      <c r="AS144" s="17"/>
      <c r="AT144" s="17"/>
      <c r="AU144" s="17"/>
      <c r="AV144" s="17"/>
      <c r="AW144" s="17"/>
      <c r="AX144" s="17"/>
      <c r="AY144" s="17"/>
      <c r="AZ144" s="17"/>
      <c r="BA144" s="17"/>
      <c r="BB144" s="17"/>
      <c r="BC144" s="17"/>
      <c r="BD144" s="17"/>
      <c r="BE144" s="17"/>
      <c r="BF144" s="17"/>
      <c r="BG144" s="17"/>
      <c r="BH144" s="17"/>
      <c r="BI144" s="17"/>
      <c r="BJ144" s="17"/>
      <c r="BK144" s="17"/>
      <c r="BL144" s="17"/>
      <c r="BM144" s="17"/>
      <c r="BN144" s="17"/>
      <c r="BO144" s="17"/>
      <c r="BP144" s="17"/>
      <c r="BQ144" s="17"/>
      <c r="BR144" s="17"/>
      <c r="BS144" s="17"/>
      <c r="BT144" s="17"/>
      <c r="BU144" s="17"/>
      <c r="BV144" s="17"/>
      <c r="BW144" s="17"/>
    </row>
    <row r="145" spans="1:57" ht="15.9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7"/>
      <c r="AF145" s="17"/>
      <c r="AG145" s="17"/>
      <c r="AH145" s="17"/>
      <c r="AI145" s="17"/>
      <c r="AJ145" s="17"/>
      <c r="AK145" s="17"/>
      <c r="AL145" s="17"/>
      <c r="AM145" s="17"/>
      <c r="AN145" s="17"/>
      <c r="AO145" s="17"/>
      <c r="AP145" s="17"/>
      <c r="AQ145" s="17"/>
      <c r="AR145" s="17"/>
      <c r="AS145" s="17"/>
      <c r="AT145" s="17"/>
      <c r="AU145" s="17"/>
      <c r="AV145" s="17"/>
      <c r="AW145" s="17"/>
      <c r="AX145" s="17"/>
      <c r="AY145" s="17"/>
      <c r="AZ145" s="17"/>
      <c r="BA145" s="17"/>
      <c r="BB145" s="17"/>
      <c r="BC145" s="17"/>
      <c r="BD145" s="17"/>
      <c r="BE145" s="17"/>
    </row>
    <row r="146" spans="1:57" ht="15.9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7"/>
      <c r="AF146" s="17"/>
      <c r="AG146" s="17"/>
      <c r="AH146" s="17"/>
      <c r="AI146" s="17"/>
      <c r="AJ146" s="17"/>
      <c r="AK146" s="17"/>
      <c r="AL146" s="17"/>
      <c r="AM146" s="17"/>
      <c r="AN146" s="17"/>
      <c r="AO146" s="17"/>
      <c r="AP146" s="17"/>
      <c r="AQ146" s="17"/>
      <c r="AR146" s="17"/>
      <c r="AS146" s="17"/>
      <c r="AT146" s="17"/>
      <c r="AU146" s="17"/>
      <c r="AV146" s="17"/>
      <c r="AW146" s="17"/>
      <c r="AX146" s="17"/>
      <c r="AY146" s="17"/>
      <c r="AZ146" s="17"/>
      <c r="BA146" s="17"/>
      <c r="BB146" s="17"/>
      <c r="BC146" s="17"/>
      <c r="BD146" s="17"/>
      <c r="BE146" s="17"/>
    </row>
    <row r="147" spans="1:57" ht="15.9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7"/>
      <c r="AF147" s="17"/>
      <c r="AG147" s="17"/>
      <c r="AH147" s="17"/>
      <c r="AI147" s="17"/>
      <c r="AJ147" s="17"/>
      <c r="AK147" s="17"/>
      <c r="AL147" s="17"/>
      <c r="AM147" s="17"/>
      <c r="AN147" s="17"/>
      <c r="AO147" s="17"/>
      <c r="AP147" s="17"/>
      <c r="AQ147" s="17"/>
      <c r="AR147" s="17"/>
      <c r="AS147" s="17"/>
      <c r="AT147" s="17"/>
      <c r="AU147" s="17"/>
      <c r="AV147" s="17"/>
      <c r="AW147" s="17"/>
      <c r="AX147" s="17"/>
      <c r="AY147" s="17"/>
      <c r="AZ147" s="17"/>
      <c r="BA147" s="17"/>
      <c r="BB147" s="17"/>
      <c r="BC147" s="17"/>
      <c r="BD147" s="17"/>
      <c r="BE147" s="17"/>
    </row>
    <row r="148" spans="1:57" ht="15.9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7"/>
      <c r="AF148" s="17"/>
      <c r="AG148" s="17"/>
      <c r="AH148" s="17"/>
      <c r="AI148" s="17"/>
      <c r="AJ148" s="17"/>
      <c r="AK148" s="17"/>
      <c r="AL148" s="17"/>
      <c r="AM148" s="17"/>
      <c r="AN148" s="17"/>
      <c r="AO148" s="17"/>
      <c r="AP148" s="17"/>
      <c r="AQ148" s="17"/>
      <c r="AR148" s="17"/>
      <c r="AS148" s="17"/>
      <c r="AT148" s="17"/>
      <c r="AU148" s="17"/>
      <c r="AV148" s="17"/>
      <c r="AW148" s="17"/>
      <c r="AX148" s="17"/>
      <c r="AY148" s="17"/>
      <c r="AZ148" s="17"/>
      <c r="BA148" s="17"/>
      <c r="BB148" s="17"/>
      <c r="BC148" s="17"/>
      <c r="BD148" s="17"/>
      <c r="BE148" s="17"/>
    </row>
    <row r="149" spans="1:57" ht="15.9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7"/>
      <c r="AF149" s="17"/>
      <c r="AG149" s="17"/>
      <c r="AH149" s="17"/>
      <c r="AI149" s="17"/>
      <c r="AJ149" s="17"/>
      <c r="AK149" s="17"/>
      <c r="AL149" s="17"/>
      <c r="AM149" s="17"/>
      <c r="AN149" s="17"/>
      <c r="AO149" s="17"/>
      <c r="AP149" s="17"/>
      <c r="AQ149" s="17"/>
      <c r="AR149" s="17"/>
      <c r="AS149" s="17"/>
      <c r="AT149" s="17"/>
      <c r="AU149" s="17"/>
      <c r="AV149" s="17"/>
      <c r="AW149" s="17"/>
      <c r="AX149" s="17"/>
      <c r="AY149" s="17"/>
      <c r="AZ149" s="17"/>
      <c r="BA149" s="17"/>
      <c r="BB149" s="17"/>
      <c r="BC149" s="17"/>
      <c r="BD149" s="17"/>
      <c r="BE149" s="17"/>
    </row>
    <row r="150" spans="1:57" ht="15.9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7"/>
      <c r="AF150" s="17"/>
      <c r="AG150" s="17"/>
      <c r="AH150" s="17"/>
      <c r="AI150" s="17"/>
      <c r="AJ150" s="17"/>
      <c r="AK150" s="17"/>
      <c r="AL150" s="17"/>
      <c r="AM150" s="17"/>
      <c r="AN150" s="17"/>
      <c r="AO150" s="17"/>
      <c r="AP150" s="17"/>
      <c r="AQ150" s="17"/>
      <c r="AR150" s="17"/>
      <c r="AS150" s="17"/>
      <c r="AT150" s="17"/>
      <c r="AU150" s="17"/>
      <c r="AV150" s="17"/>
      <c r="AW150" s="17"/>
      <c r="AX150" s="17"/>
      <c r="AY150" s="17"/>
      <c r="AZ150" s="17"/>
      <c r="BA150" s="17"/>
      <c r="BB150" s="17"/>
      <c r="BC150" s="17"/>
      <c r="BD150" s="17"/>
      <c r="BE150" s="17"/>
    </row>
    <row r="151" spans="1:57" ht="15.9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7"/>
      <c r="AF151" s="17"/>
      <c r="AG151" s="17"/>
      <c r="AH151" s="17"/>
      <c r="AI151" s="17"/>
      <c r="AJ151" s="17"/>
      <c r="AK151" s="17"/>
      <c r="AL151" s="17"/>
      <c r="AM151" s="17"/>
      <c r="AN151" s="17"/>
      <c r="AO151" s="17"/>
      <c r="AP151" s="17"/>
      <c r="AQ151" s="17"/>
      <c r="AR151" s="17"/>
      <c r="AS151" s="17"/>
      <c r="AT151" s="17"/>
      <c r="AU151" s="17"/>
      <c r="AV151" s="17"/>
      <c r="AW151" s="17"/>
      <c r="AX151" s="17"/>
      <c r="AY151" s="17"/>
      <c r="AZ151" s="17"/>
      <c r="BA151" s="17"/>
      <c r="BB151" s="17"/>
      <c r="BC151" s="17"/>
      <c r="BD151" s="17"/>
      <c r="BE151" s="17"/>
    </row>
    <row r="152" spans="1:57" ht="15.9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7"/>
      <c r="AF152" s="17"/>
      <c r="AG152" s="17"/>
      <c r="AH152" s="17"/>
      <c r="AI152" s="17"/>
      <c r="AJ152" s="17"/>
      <c r="AK152" s="17"/>
      <c r="AL152" s="17"/>
      <c r="AM152" s="17"/>
      <c r="AN152" s="17"/>
      <c r="AO152" s="17"/>
      <c r="AP152" s="17"/>
      <c r="AQ152" s="17"/>
      <c r="AR152" s="17"/>
      <c r="AS152" s="17"/>
      <c r="AT152" s="17"/>
      <c r="AU152" s="17"/>
      <c r="AV152" s="17"/>
      <c r="AW152" s="17"/>
      <c r="AX152" s="17"/>
      <c r="AY152" s="17"/>
      <c r="AZ152" s="17"/>
      <c r="BA152" s="17"/>
      <c r="BB152" s="17"/>
      <c r="BC152" s="17"/>
      <c r="BD152" s="17"/>
      <c r="BE152" s="17"/>
    </row>
    <row r="153" spans="1:57" ht="15.9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7"/>
      <c r="AF153" s="17"/>
      <c r="AG153" s="17"/>
      <c r="AH153" s="17"/>
      <c r="AI153" s="17"/>
      <c r="AJ153" s="17"/>
      <c r="AK153" s="17"/>
      <c r="AL153" s="17"/>
      <c r="AM153" s="17"/>
      <c r="AN153" s="17"/>
      <c r="AO153" s="17"/>
      <c r="AP153" s="17"/>
      <c r="AQ153" s="17"/>
      <c r="AR153" s="17"/>
      <c r="AS153" s="17"/>
      <c r="AT153" s="17"/>
      <c r="AU153" s="17"/>
      <c r="AV153" s="17"/>
      <c r="AW153" s="17"/>
      <c r="AX153" s="17"/>
      <c r="AY153" s="17"/>
      <c r="AZ153" s="17"/>
      <c r="BA153" s="17"/>
      <c r="BB153" s="17"/>
      <c r="BC153" s="17"/>
      <c r="BD153" s="17"/>
      <c r="BE153" s="17"/>
    </row>
    <row r="154" spans="1:57" ht="15.9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7"/>
      <c r="AF154" s="17"/>
      <c r="AG154" s="17"/>
      <c r="AH154" s="17"/>
      <c r="AI154" s="17"/>
      <c r="AJ154" s="17"/>
      <c r="AK154" s="17"/>
      <c r="AL154" s="17"/>
      <c r="AM154" s="17"/>
      <c r="AN154" s="17"/>
      <c r="AO154" s="17"/>
      <c r="AP154" s="17"/>
      <c r="AQ154" s="17"/>
      <c r="AR154" s="17"/>
      <c r="AS154" s="17"/>
      <c r="AT154" s="17"/>
      <c r="AU154" s="17"/>
      <c r="AV154" s="17"/>
      <c r="AW154" s="17"/>
      <c r="AX154" s="17"/>
      <c r="AY154" s="17"/>
      <c r="AZ154" s="17"/>
      <c r="BA154" s="17"/>
      <c r="BB154" s="17"/>
      <c r="BC154" s="17"/>
      <c r="BD154" s="17"/>
      <c r="BE154" s="17"/>
    </row>
    <row r="155" spans="1:57" ht="15.9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7"/>
      <c r="AF155" s="17"/>
      <c r="AG155" s="17"/>
      <c r="AH155" s="17"/>
      <c r="AI155" s="17"/>
      <c r="AJ155" s="17"/>
      <c r="AK155" s="17"/>
      <c r="AL155" s="17"/>
      <c r="AM155" s="17"/>
      <c r="AN155" s="17"/>
      <c r="AO155" s="17"/>
      <c r="AP155" s="17"/>
      <c r="AQ155" s="17"/>
      <c r="AR155" s="17"/>
      <c r="AS155" s="17"/>
      <c r="AT155" s="17"/>
      <c r="AU155" s="17"/>
      <c r="AV155" s="17"/>
      <c r="AW155" s="17"/>
      <c r="AX155" s="17"/>
      <c r="AY155" s="17"/>
      <c r="AZ155" s="17"/>
      <c r="BA155" s="17"/>
      <c r="BB155" s="17"/>
      <c r="BC155" s="17"/>
      <c r="BD155" s="17"/>
      <c r="BE155" s="17"/>
    </row>
    <row r="156" spans="1:57" ht="15.9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7"/>
      <c r="AF156" s="17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  <c r="AS156" s="17"/>
      <c r="AT156" s="17"/>
      <c r="AU156" s="17"/>
      <c r="AV156" s="17"/>
      <c r="AW156" s="17"/>
      <c r="AX156" s="17"/>
      <c r="AY156" s="17"/>
      <c r="AZ156" s="17"/>
      <c r="BA156" s="17"/>
      <c r="BB156" s="17"/>
      <c r="BC156" s="17"/>
      <c r="BD156" s="17"/>
      <c r="BE156" s="17"/>
    </row>
    <row r="157" spans="1:57" ht="15.9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7"/>
      <c r="AF157" s="17"/>
      <c r="AG157" s="17"/>
      <c r="AH157" s="17"/>
      <c r="AI157" s="17"/>
      <c r="AJ157" s="17"/>
      <c r="AK157" s="17"/>
      <c r="AL157" s="17"/>
      <c r="AM157" s="17"/>
      <c r="AN157" s="17"/>
      <c r="AO157" s="17"/>
      <c r="AP157" s="17"/>
      <c r="AQ157" s="17"/>
      <c r="AR157" s="17"/>
      <c r="AS157" s="17"/>
      <c r="AT157" s="17"/>
      <c r="AU157" s="17"/>
      <c r="AV157" s="17"/>
      <c r="AW157" s="17"/>
      <c r="AX157" s="17"/>
      <c r="AY157" s="17"/>
      <c r="AZ157" s="17"/>
      <c r="BA157" s="17"/>
      <c r="BB157" s="17"/>
      <c r="BC157" s="17"/>
      <c r="BD157" s="17"/>
      <c r="BE157" s="17"/>
    </row>
    <row r="158" spans="1:57" ht="15.9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7"/>
      <c r="AF158" s="17"/>
      <c r="AG158" s="17"/>
      <c r="AH158" s="17"/>
      <c r="AI158" s="17"/>
      <c r="AJ158" s="17"/>
      <c r="AK158" s="17"/>
      <c r="AL158" s="17"/>
      <c r="AM158" s="17"/>
      <c r="AN158" s="17"/>
      <c r="AO158" s="17"/>
      <c r="AP158" s="17"/>
      <c r="AQ158" s="17"/>
      <c r="AR158" s="17"/>
      <c r="AS158" s="17"/>
      <c r="AT158" s="17"/>
      <c r="AU158" s="17"/>
      <c r="AV158" s="17"/>
      <c r="AW158" s="17"/>
      <c r="AX158" s="17"/>
      <c r="AY158" s="17"/>
      <c r="AZ158" s="17"/>
      <c r="BA158" s="17"/>
      <c r="BB158" s="17"/>
      <c r="BC158" s="17"/>
      <c r="BD158" s="17"/>
      <c r="BE158" s="17"/>
    </row>
    <row r="159" spans="1:57" ht="15.9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7"/>
      <c r="AF159" s="17"/>
      <c r="AG159" s="17"/>
      <c r="AH159" s="17"/>
      <c r="AI159" s="17"/>
      <c r="AJ159" s="17"/>
      <c r="AK159" s="17"/>
      <c r="AL159" s="17"/>
      <c r="AM159" s="17"/>
      <c r="AN159" s="17"/>
      <c r="AO159" s="17"/>
      <c r="AP159" s="17"/>
      <c r="AQ159" s="17"/>
      <c r="AR159" s="17"/>
      <c r="AS159" s="17"/>
      <c r="AT159" s="17"/>
      <c r="AU159" s="17"/>
      <c r="AV159" s="17"/>
      <c r="AW159" s="17"/>
      <c r="AX159" s="17"/>
      <c r="AY159" s="17"/>
      <c r="AZ159" s="17"/>
      <c r="BA159" s="17"/>
      <c r="BB159" s="17"/>
      <c r="BC159" s="17"/>
      <c r="BD159" s="17"/>
      <c r="BE159" s="17"/>
    </row>
    <row r="160" spans="1:57" ht="15.9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7"/>
      <c r="AF160" s="17"/>
      <c r="AG160" s="17"/>
      <c r="AH160" s="17"/>
      <c r="AI160" s="17"/>
      <c r="AJ160" s="17"/>
      <c r="AK160" s="17"/>
      <c r="AL160" s="17"/>
      <c r="AM160" s="17"/>
      <c r="AN160" s="17"/>
      <c r="AO160" s="17"/>
      <c r="AP160" s="17"/>
      <c r="AQ160" s="17"/>
      <c r="AR160" s="17"/>
      <c r="AS160" s="17"/>
      <c r="AT160" s="17"/>
      <c r="AU160" s="17"/>
      <c r="AV160" s="17"/>
      <c r="AW160" s="17"/>
      <c r="AX160" s="17"/>
      <c r="AY160" s="17"/>
      <c r="AZ160" s="17"/>
      <c r="BA160" s="17"/>
      <c r="BB160" s="17"/>
      <c r="BC160" s="17"/>
      <c r="BD160" s="17"/>
      <c r="BE160" s="17"/>
    </row>
    <row r="161" spans="1:57" ht="15.9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7"/>
      <c r="AF161" s="17"/>
      <c r="AG161" s="17"/>
      <c r="AH161" s="17"/>
      <c r="AI161" s="17"/>
      <c r="AJ161" s="17"/>
      <c r="AK161" s="17"/>
      <c r="AL161" s="17"/>
      <c r="AM161" s="17"/>
      <c r="AN161" s="17"/>
      <c r="AO161" s="17"/>
      <c r="AP161" s="17"/>
      <c r="AQ161" s="17"/>
      <c r="AR161" s="17"/>
      <c r="AS161" s="17"/>
      <c r="AT161" s="17"/>
      <c r="AU161" s="17"/>
      <c r="AV161" s="17"/>
      <c r="AW161" s="17"/>
      <c r="AX161" s="17"/>
      <c r="AY161" s="17"/>
      <c r="AZ161" s="17"/>
      <c r="BA161" s="17"/>
      <c r="BB161" s="17"/>
      <c r="BC161" s="17"/>
      <c r="BD161" s="17"/>
      <c r="BE161" s="17"/>
    </row>
    <row r="162" spans="1:57" ht="15.9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7"/>
      <c r="AF162" s="17"/>
      <c r="AG162" s="17"/>
      <c r="AH162" s="17"/>
      <c r="AI162" s="17"/>
      <c r="AJ162" s="17"/>
      <c r="AK162" s="17"/>
      <c r="AL162" s="17"/>
      <c r="AM162" s="17"/>
      <c r="AN162" s="17"/>
      <c r="AO162" s="17"/>
      <c r="AP162" s="17"/>
      <c r="AQ162" s="17"/>
      <c r="AR162" s="17"/>
      <c r="AS162" s="17"/>
      <c r="AT162" s="17"/>
      <c r="AU162" s="17"/>
      <c r="AV162" s="17"/>
      <c r="AW162" s="17"/>
      <c r="AX162" s="17"/>
      <c r="AY162" s="17"/>
      <c r="AZ162" s="17"/>
      <c r="BA162" s="17"/>
      <c r="BB162" s="17"/>
      <c r="BC162" s="17"/>
      <c r="BD162" s="17"/>
      <c r="BE162" s="17"/>
    </row>
    <row r="163" spans="1:57" ht="15.9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7"/>
      <c r="AF163" s="17"/>
      <c r="AG163" s="17"/>
      <c r="AH163" s="17"/>
      <c r="AI163" s="17"/>
      <c r="AJ163" s="17"/>
      <c r="AK163" s="17"/>
      <c r="AL163" s="17"/>
      <c r="AM163" s="17"/>
      <c r="AN163" s="17"/>
      <c r="AO163" s="17"/>
      <c r="AP163" s="17"/>
      <c r="AQ163" s="17"/>
      <c r="AR163" s="17"/>
      <c r="AS163" s="17"/>
      <c r="AT163" s="17"/>
      <c r="AU163" s="17"/>
      <c r="AV163" s="17"/>
      <c r="AW163" s="17"/>
      <c r="AX163" s="17"/>
      <c r="AY163" s="17"/>
      <c r="AZ163" s="17"/>
      <c r="BA163" s="17"/>
      <c r="BB163" s="17"/>
      <c r="BC163" s="17"/>
      <c r="BD163" s="17"/>
      <c r="BE163" s="17"/>
    </row>
    <row r="164" spans="1:57" ht="15.9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7"/>
      <c r="AF164" s="17"/>
      <c r="AG164" s="17"/>
      <c r="AH164" s="17"/>
      <c r="AI164" s="17"/>
      <c r="AJ164" s="17"/>
      <c r="AK164" s="17"/>
      <c r="AL164" s="17"/>
      <c r="AM164" s="17"/>
      <c r="AN164" s="17"/>
      <c r="AO164" s="17"/>
      <c r="AP164" s="17"/>
      <c r="AQ164" s="17"/>
      <c r="AR164" s="17"/>
      <c r="AS164" s="17"/>
      <c r="AT164" s="17"/>
      <c r="AU164" s="17"/>
      <c r="AV164" s="17"/>
      <c r="AW164" s="17"/>
      <c r="AX164" s="17"/>
      <c r="AY164" s="17"/>
      <c r="AZ164" s="17"/>
      <c r="BA164" s="17"/>
      <c r="BB164" s="17"/>
      <c r="BC164" s="17"/>
      <c r="BD164" s="17"/>
      <c r="BE164" s="17"/>
    </row>
    <row r="165" spans="1:57" ht="15.9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7"/>
      <c r="AF165" s="17"/>
      <c r="AG165" s="17"/>
      <c r="AH165" s="17"/>
      <c r="AI165" s="17"/>
      <c r="AJ165" s="17"/>
      <c r="AK165" s="17"/>
      <c r="AL165" s="17"/>
      <c r="AM165" s="17"/>
      <c r="AN165" s="17"/>
      <c r="AO165" s="17"/>
      <c r="AP165" s="17"/>
      <c r="AQ165" s="17"/>
      <c r="AR165" s="17"/>
      <c r="AS165" s="17"/>
      <c r="AT165" s="17"/>
      <c r="AU165" s="17"/>
      <c r="AV165" s="17"/>
      <c r="AW165" s="17"/>
      <c r="AX165" s="17"/>
      <c r="AY165" s="17"/>
      <c r="AZ165" s="17"/>
      <c r="BA165" s="17"/>
      <c r="BB165" s="17"/>
      <c r="BC165" s="17"/>
      <c r="BD165" s="17"/>
      <c r="BE165" s="17"/>
    </row>
    <row r="166" spans="1:57" ht="15.9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7"/>
      <c r="AF166" s="17"/>
      <c r="AG166" s="17"/>
      <c r="AH166" s="17"/>
      <c r="AI166" s="17"/>
      <c r="AJ166" s="17"/>
      <c r="AK166" s="17"/>
      <c r="AL166" s="17"/>
      <c r="AM166" s="17"/>
      <c r="AN166" s="17"/>
      <c r="AO166" s="17"/>
      <c r="AP166" s="17"/>
      <c r="AQ166" s="17"/>
      <c r="AR166" s="17"/>
      <c r="AS166" s="17"/>
      <c r="AT166" s="17"/>
      <c r="AU166" s="17"/>
      <c r="AV166" s="17"/>
      <c r="AW166" s="17"/>
      <c r="AX166" s="17"/>
      <c r="AY166" s="17"/>
      <c r="AZ166" s="59" t="s">
        <v>71</v>
      </c>
      <c r="BA166" s="17"/>
      <c r="BB166" s="17"/>
      <c r="BC166" s="17"/>
      <c r="BD166" s="17"/>
      <c r="BE166" s="17"/>
    </row>
    <row r="167" spans="1:57" ht="15.9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7"/>
      <c r="AF167" s="17"/>
      <c r="AG167" s="17"/>
      <c r="AH167" s="17"/>
      <c r="AI167" s="17"/>
      <c r="AJ167" s="17"/>
      <c r="AK167" s="17"/>
      <c r="AL167" s="17"/>
      <c r="AM167" s="17"/>
      <c r="AN167" s="17"/>
      <c r="AO167" s="17"/>
      <c r="AP167" s="17"/>
      <c r="AQ167" s="17"/>
      <c r="AR167" s="17"/>
      <c r="AS167" s="17"/>
      <c r="AT167" s="17"/>
      <c r="AU167" s="17"/>
      <c r="AV167" s="17"/>
      <c r="AW167" s="17"/>
      <c r="AX167" s="17"/>
      <c r="AY167" s="17"/>
      <c r="AZ167" s="17"/>
      <c r="BA167" s="17"/>
      <c r="BB167" s="17"/>
      <c r="BC167" s="17"/>
      <c r="BD167" s="17"/>
      <c r="BE167" s="17"/>
    </row>
    <row r="168" spans="1:57" ht="15.9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7"/>
      <c r="AF168" s="17"/>
      <c r="AG168" s="17"/>
      <c r="AH168" s="17"/>
      <c r="AI168" s="17"/>
      <c r="AJ168" s="17"/>
      <c r="AK168" s="17"/>
      <c r="AL168" s="17"/>
      <c r="AM168" s="17"/>
      <c r="AN168" s="17"/>
      <c r="AO168" s="17"/>
      <c r="AP168" s="17"/>
      <c r="AQ168" s="17"/>
      <c r="AR168" s="17"/>
      <c r="AS168" s="17"/>
      <c r="AT168" s="17"/>
      <c r="AU168" s="17"/>
      <c r="AV168" s="17"/>
      <c r="AW168" s="17"/>
      <c r="AX168" s="17"/>
      <c r="AY168" s="17"/>
      <c r="AZ168" s="17"/>
      <c r="BA168" s="17"/>
      <c r="BB168" s="17"/>
      <c r="BC168" s="17"/>
      <c r="BD168" s="17"/>
      <c r="BE168" s="17"/>
    </row>
    <row r="169" spans="1:57" ht="15.9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7"/>
      <c r="AF169" s="17"/>
      <c r="AG169" s="17"/>
      <c r="AH169" s="17"/>
      <c r="AI169" s="17"/>
      <c r="AJ169" s="17"/>
      <c r="AK169" s="17"/>
      <c r="AL169" s="17"/>
      <c r="AM169" s="17"/>
      <c r="AN169" s="17"/>
      <c r="AO169" s="17"/>
      <c r="AP169" s="17"/>
      <c r="AQ169" s="17"/>
      <c r="AR169" s="17"/>
      <c r="AS169" s="17"/>
      <c r="AT169" s="17"/>
      <c r="AU169" s="17"/>
      <c r="AV169" s="17"/>
      <c r="AW169" s="17"/>
      <c r="AX169" s="17"/>
      <c r="AY169" s="17"/>
      <c r="AZ169" s="17"/>
      <c r="BA169" s="17"/>
      <c r="BB169" s="17"/>
      <c r="BC169" s="17"/>
      <c r="BD169" s="17"/>
      <c r="BE169" s="17"/>
    </row>
    <row r="170" spans="1:57" ht="15.9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7"/>
      <c r="AF170" s="17"/>
      <c r="AG170" s="17"/>
      <c r="AH170" s="17"/>
      <c r="AI170" s="17"/>
      <c r="AJ170" s="17"/>
      <c r="AK170" s="17"/>
      <c r="AL170" s="17"/>
      <c r="AM170" s="17"/>
      <c r="AN170" s="17"/>
      <c r="AO170" s="17"/>
      <c r="AP170" s="17"/>
      <c r="AQ170" s="17"/>
      <c r="AR170" s="17"/>
      <c r="AS170" s="17"/>
      <c r="AT170" s="17"/>
      <c r="AU170" s="17"/>
      <c r="AV170" s="17"/>
      <c r="AW170" s="17"/>
      <c r="AX170" s="17"/>
      <c r="AY170" s="17"/>
      <c r="AZ170" s="17"/>
      <c r="BA170" s="17"/>
      <c r="BB170" s="17"/>
      <c r="BC170" s="17"/>
      <c r="BD170" s="17"/>
      <c r="BE170" s="17"/>
    </row>
    <row r="171" spans="1:57" ht="15.9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7"/>
      <c r="AF171" s="17"/>
      <c r="AG171" s="17"/>
      <c r="AH171" s="17"/>
      <c r="AI171" s="17"/>
      <c r="AJ171" s="17"/>
      <c r="AK171" s="17"/>
      <c r="AL171" s="17"/>
      <c r="AM171" s="17"/>
      <c r="AN171" s="17"/>
      <c r="AO171" s="17"/>
      <c r="AP171" s="17"/>
      <c r="AQ171" s="17"/>
      <c r="AR171" s="17"/>
      <c r="AS171" s="17"/>
      <c r="AT171" s="17"/>
      <c r="AU171" s="17"/>
      <c r="AV171" s="17"/>
      <c r="AW171" s="17"/>
      <c r="AX171" s="17"/>
      <c r="AY171" s="17"/>
      <c r="AZ171" s="17"/>
      <c r="BA171" s="17"/>
      <c r="BB171" s="17"/>
      <c r="BC171" s="17"/>
      <c r="BD171" s="17"/>
      <c r="BE171" s="17"/>
    </row>
    <row r="172" spans="1:57" ht="15.9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7"/>
      <c r="AF172" s="17"/>
      <c r="AG172" s="17"/>
      <c r="AH172" s="17"/>
      <c r="AI172" s="17"/>
      <c r="AJ172" s="17"/>
      <c r="AK172" s="17"/>
      <c r="AL172" s="17"/>
      <c r="AM172" s="17"/>
      <c r="AN172" s="17"/>
      <c r="AO172" s="17"/>
      <c r="AP172" s="17"/>
      <c r="AQ172" s="17"/>
      <c r="AR172" s="17"/>
      <c r="AS172" s="17"/>
      <c r="AT172" s="17"/>
      <c r="AU172" s="17"/>
      <c r="AV172" s="17"/>
      <c r="AW172" s="17"/>
      <c r="AX172" s="17"/>
      <c r="AY172" s="17"/>
      <c r="AZ172" s="17"/>
      <c r="BA172" s="17"/>
      <c r="BB172" s="17"/>
      <c r="BC172" s="17"/>
      <c r="BD172" s="17"/>
      <c r="BE172" s="17"/>
    </row>
    <row r="173" spans="1:57" ht="15.9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7"/>
      <c r="AF173" s="17"/>
      <c r="AG173" s="17"/>
      <c r="AH173" s="17"/>
      <c r="AI173" s="17"/>
      <c r="AJ173" s="17"/>
      <c r="AK173" s="17"/>
      <c r="AL173" s="17"/>
      <c r="AM173" s="17"/>
      <c r="AN173" s="17"/>
      <c r="AO173" s="17"/>
      <c r="AP173" s="17"/>
      <c r="AQ173" s="17"/>
      <c r="AR173" s="17"/>
      <c r="AS173" s="17"/>
      <c r="AT173" s="17"/>
      <c r="AU173" s="17"/>
      <c r="AV173" s="17"/>
      <c r="AW173" s="17"/>
      <c r="AX173" s="17"/>
      <c r="AY173" s="17"/>
      <c r="AZ173" s="17"/>
      <c r="BA173" s="17"/>
      <c r="BB173" s="17"/>
      <c r="BC173" s="17"/>
      <c r="BD173" s="17"/>
      <c r="BE173" s="17"/>
    </row>
    <row r="174" spans="1:57" ht="15.9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7"/>
      <c r="AF174" s="17"/>
      <c r="AG174" s="17"/>
      <c r="AH174" s="17"/>
      <c r="AI174" s="17"/>
      <c r="AJ174" s="17"/>
      <c r="AK174" s="17"/>
      <c r="AL174" s="17"/>
      <c r="AM174" s="17"/>
      <c r="AN174" s="17"/>
      <c r="AO174" s="17"/>
      <c r="AP174" s="17"/>
      <c r="AQ174" s="17"/>
      <c r="AR174" s="17"/>
      <c r="AS174" s="17"/>
      <c r="AT174" s="17"/>
      <c r="AU174" s="17"/>
      <c r="AV174" s="17"/>
      <c r="AW174" s="17"/>
      <c r="AX174" s="17"/>
      <c r="AY174" s="17"/>
      <c r="AZ174" s="17"/>
      <c r="BA174" s="17"/>
      <c r="BB174" s="17"/>
      <c r="BC174" s="17"/>
      <c r="BD174" s="17"/>
      <c r="BE174" s="17"/>
    </row>
    <row r="175" spans="1:57" ht="15.9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7"/>
      <c r="AF175" s="17"/>
      <c r="AG175" s="17"/>
      <c r="AH175" s="17"/>
      <c r="AI175" s="17"/>
      <c r="AJ175" s="17"/>
      <c r="AK175" s="17"/>
      <c r="AL175" s="17"/>
      <c r="AM175" s="17"/>
      <c r="AN175" s="17"/>
      <c r="AO175" s="17"/>
      <c r="AP175" s="17"/>
      <c r="AQ175" s="17"/>
      <c r="AR175" s="17"/>
      <c r="AS175" s="17"/>
      <c r="AT175" s="17"/>
      <c r="AU175" s="17"/>
      <c r="AV175" s="17"/>
      <c r="AW175" s="17"/>
      <c r="AX175" s="17"/>
      <c r="AY175" s="17"/>
      <c r="AZ175" s="17"/>
      <c r="BA175" s="17"/>
      <c r="BB175" s="17"/>
      <c r="BC175" s="17"/>
      <c r="BD175" s="17"/>
      <c r="BE175" s="17"/>
    </row>
    <row r="176" spans="1:57" ht="15.9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7"/>
      <c r="AF176" s="17"/>
      <c r="AG176" s="17"/>
      <c r="AH176" s="17"/>
      <c r="AI176" s="17"/>
      <c r="AJ176" s="17"/>
      <c r="AK176" s="17"/>
      <c r="AL176" s="17"/>
      <c r="AM176" s="17"/>
      <c r="AN176" s="17"/>
      <c r="AO176" s="17"/>
      <c r="AP176" s="17"/>
      <c r="AQ176" s="17"/>
      <c r="AR176" s="17"/>
      <c r="AS176" s="17"/>
      <c r="AT176" s="17"/>
      <c r="AU176" s="17"/>
      <c r="AV176" s="17"/>
      <c r="AW176" s="17"/>
      <c r="AX176" s="17"/>
      <c r="AY176" s="17"/>
      <c r="AZ176" s="17"/>
      <c r="BA176" s="17"/>
      <c r="BB176" s="17"/>
      <c r="BC176" s="17"/>
      <c r="BD176" s="17"/>
      <c r="BE176" s="17"/>
    </row>
    <row r="177" spans="1:57" ht="15.9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7"/>
      <c r="AF177" s="17"/>
      <c r="AG177" s="17"/>
      <c r="AH177" s="17"/>
      <c r="AI177" s="17"/>
      <c r="AJ177" s="17"/>
      <c r="AK177" s="17"/>
      <c r="AL177" s="17"/>
      <c r="AM177" s="17"/>
      <c r="AN177" s="17"/>
      <c r="AO177" s="17"/>
      <c r="AP177" s="17"/>
      <c r="AQ177" s="17"/>
      <c r="AR177" s="17"/>
      <c r="AS177" s="17"/>
      <c r="AT177" s="17"/>
      <c r="AU177" s="17"/>
      <c r="AV177" s="17"/>
      <c r="AW177" s="17"/>
      <c r="AX177" s="17"/>
      <c r="AY177" s="17"/>
      <c r="AZ177" s="17"/>
      <c r="BA177" s="17"/>
      <c r="BB177" s="17"/>
      <c r="BC177" s="17"/>
      <c r="BD177" s="17"/>
      <c r="BE177" s="17"/>
    </row>
    <row r="178" spans="1:57" ht="15.9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7"/>
      <c r="AF178" s="17"/>
      <c r="AG178" s="17"/>
      <c r="AH178" s="17"/>
      <c r="AI178" s="17"/>
      <c r="AJ178" s="17"/>
      <c r="AK178" s="17"/>
      <c r="AL178" s="17"/>
      <c r="AM178" s="17"/>
      <c r="AN178" s="17"/>
      <c r="AO178" s="17"/>
      <c r="AP178" s="17"/>
      <c r="AQ178" s="17"/>
      <c r="AR178" s="17"/>
      <c r="AS178" s="17"/>
      <c r="AT178" s="17"/>
      <c r="AU178" s="17"/>
      <c r="AV178" s="17"/>
      <c r="AW178" s="17"/>
      <c r="AX178" s="17"/>
      <c r="AY178" s="17"/>
      <c r="AZ178" s="17"/>
      <c r="BA178" s="17"/>
      <c r="BB178" s="17"/>
      <c r="BC178" s="17"/>
      <c r="BD178" s="17"/>
      <c r="BE178" s="17"/>
    </row>
    <row r="179" spans="1:57" ht="15.9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7"/>
      <c r="AF179" s="17"/>
      <c r="AG179" s="17"/>
      <c r="AH179" s="17"/>
      <c r="AI179" s="17"/>
      <c r="AJ179" s="17"/>
      <c r="AK179" s="17"/>
      <c r="AL179" s="17"/>
      <c r="AM179" s="17"/>
      <c r="AN179" s="17"/>
      <c r="AO179" s="17"/>
      <c r="AP179" s="17"/>
      <c r="AQ179" s="17"/>
      <c r="AR179" s="17"/>
      <c r="AS179" s="17"/>
      <c r="AT179" s="17"/>
      <c r="AU179" s="17"/>
      <c r="AV179" s="17"/>
      <c r="AW179" s="17"/>
      <c r="AX179" s="17"/>
      <c r="AY179" s="17"/>
      <c r="AZ179" s="17"/>
      <c r="BA179" s="17"/>
      <c r="BB179" s="17"/>
      <c r="BC179" s="17"/>
      <c r="BD179" s="17"/>
      <c r="BE179" s="17"/>
    </row>
    <row r="180" spans="1:57" ht="15.9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7"/>
      <c r="AF180" s="17"/>
      <c r="AG180" s="17"/>
      <c r="AH180" s="17"/>
      <c r="AI180" s="17"/>
      <c r="AJ180" s="17"/>
      <c r="AK180" s="17"/>
      <c r="AL180" s="17"/>
      <c r="AM180" s="17"/>
      <c r="AN180" s="17"/>
      <c r="AO180" s="17"/>
      <c r="AP180" s="17"/>
      <c r="AQ180" s="17"/>
      <c r="AR180" s="17"/>
      <c r="AS180" s="17"/>
      <c r="AT180" s="17"/>
      <c r="AU180" s="17"/>
      <c r="AV180" s="17"/>
      <c r="AW180" s="17"/>
      <c r="AX180" s="17"/>
      <c r="AY180" s="17"/>
      <c r="AZ180" s="17"/>
      <c r="BA180" s="17"/>
      <c r="BB180" s="17"/>
      <c r="BC180" s="17"/>
      <c r="BD180" s="17"/>
      <c r="BE180" s="17"/>
    </row>
    <row r="181" spans="1:57" ht="15.9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7"/>
      <c r="AF181" s="17"/>
      <c r="AG181" s="17"/>
      <c r="AH181" s="17"/>
      <c r="AI181" s="17"/>
      <c r="AJ181" s="17"/>
      <c r="AK181" s="17"/>
      <c r="AL181" s="17"/>
      <c r="AM181" s="17"/>
      <c r="AN181" s="17"/>
      <c r="AO181" s="17"/>
      <c r="AP181" s="17"/>
      <c r="AQ181" s="17"/>
      <c r="AR181" s="17"/>
      <c r="AS181" s="17"/>
      <c r="AT181" s="17"/>
      <c r="AU181" s="17"/>
      <c r="AV181" s="17"/>
      <c r="AW181" s="17"/>
      <c r="AX181" s="17"/>
      <c r="AY181" s="17"/>
      <c r="AZ181" s="17"/>
      <c r="BA181" s="17"/>
      <c r="BB181" s="17"/>
      <c r="BC181" s="17"/>
      <c r="BD181" s="17"/>
      <c r="BE181" s="17"/>
    </row>
    <row r="182" spans="1:57" ht="15.9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7"/>
      <c r="AF182" s="17"/>
      <c r="AG182" s="17"/>
      <c r="AH182" s="17"/>
      <c r="AI182" s="17"/>
      <c r="AJ182" s="17"/>
      <c r="AK182" s="17"/>
      <c r="AL182" s="17"/>
      <c r="AM182" s="17"/>
      <c r="AN182" s="17"/>
      <c r="AO182" s="17"/>
      <c r="AP182" s="17"/>
      <c r="AQ182" s="17"/>
      <c r="AR182" s="17"/>
      <c r="AS182" s="17"/>
      <c r="AT182" s="17"/>
      <c r="AU182" s="17"/>
      <c r="AV182" s="17"/>
      <c r="AW182" s="17"/>
      <c r="AX182" s="17"/>
      <c r="AY182" s="17"/>
      <c r="AZ182" s="17"/>
      <c r="BA182" s="17"/>
      <c r="BB182" s="17"/>
      <c r="BC182" s="17"/>
      <c r="BD182" s="17"/>
      <c r="BE182" s="17"/>
    </row>
    <row r="183" spans="1:57" ht="15.9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7"/>
      <c r="AF183" s="17"/>
      <c r="AG183" s="17"/>
      <c r="AH183" s="17"/>
      <c r="AI183" s="17"/>
      <c r="AJ183" s="17"/>
      <c r="AK183" s="17"/>
      <c r="AL183" s="17"/>
      <c r="AM183" s="17"/>
      <c r="AN183" s="17"/>
      <c r="AO183" s="17"/>
      <c r="AP183" s="17"/>
      <c r="AQ183" s="17"/>
      <c r="AR183" s="17"/>
      <c r="AS183" s="17"/>
      <c r="AT183" s="17"/>
      <c r="AU183" s="17"/>
      <c r="AV183" s="17"/>
      <c r="AW183" s="17"/>
      <c r="AX183" s="17"/>
      <c r="AY183" s="17"/>
      <c r="AZ183" s="17"/>
      <c r="BA183" s="17"/>
      <c r="BB183" s="17"/>
      <c r="BC183" s="17"/>
      <c r="BD183" s="17"/>
      <c r="BE183" s="17"/>
    </row>
    <row r="184" spans="1:57" ht="15.9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7"/>
      <c r="AF184" s="17"/>
      <c r="AG184" s="17"/>
      <c r="AH184" s="17"/>
      <c r="AI184" s="17"/>
      <c r="AJ184" s="17"/>
      <c r="AK184" s="17"/>
      <c r="AL184" s="17"/>
      <c r="AM184" s="17"/>
      <c r="AN184" s="17"/>
      <c r="AO184" s="17"/>
      <c r="AP184" s="17"/>
      <c r="AQ184" s="17"/>
      <c r="AR184" s="17"/>
      <c r="AS184" s="17"/>
      <c r="AT184" s="17"/>
      <c r="AU184" s="17"/>
      <c r="AV184" s="17"/>
      <c r="AW184" s="17"/>
      <c r="AX184" s="17"/>
      <c r="AY184" s="17"/>
      <c r="AZ184" s="17"/>
      <c r="BA184" s="17"/>
      <c r="BB184" s="17"/>
      <c r="BC184" s="17"/>
      <c r="BD184" s="17"/>
      <c r="BE184" s="17"/>
    </row>
    <row r="185" spans="1:57" ht="15.9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7"/>
      <c r="AF185" s="17"/>
      <c r="AG185" s="17"/>
      <c r="AH185" s="17"/>
      <c r="AI185" s="17"/>
      <c r="AJ185" s="17"/>
      <c r="AK185" s="17"/>
      <c r="AL185" s="17"/>
      <c r="AM185" s="17"/>
      <c r="AN185" s="17"/>
      <c r="AO185" s="17"/>
      <c r="AP185" s="17"/>
      <c r="AQ185" s="17"/>
      <c r="AR185" s="17"/>
      <c r="AS185" s="17"/>
      <c r="AT185" s="17"/>
      <c r="AU185" s="17"/>
      <c r="AV185" s="17"/>
      <c r="AW185" s="17"/>
      <c r="AX185" s="17"/>
      <c r="AY185" s="17"/>
      <c r="AZ185" s="17"/>
      <c r="BA185" s="17"/>
      <c r="BB185" s="17"/>
      <c r="BC185" s="17"/>
      <c r="BD185" s="17"/>
      <c r="BE185" s="17"/>
    </row>
    <row r="186" spans="1:57" ht="15.9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7"/>
      <c r="AF186" s="17"/>
      <c r="AG186" s="17"/>
      <c r="AH186" s="17"/>
      <c r="AI186" s="17"/>
      <c r="AJ186" s="17"/>
      <c r="AK186" s="17"/>
      <c r="AL186" s="17"/>
      <c r="AM186" s="17"/>
      <c r="AN186" s="17"/>
      <c r="AO186" s="17"/>
      <c r="AP186" s="17"/>
      <c r="AQ186" s="17"/>
      <c r="AR186" s="17"/>
      <c r="AS186" s="17"/>
      <c r="AT186" s="17"/>
      <c r="AU186" s="17"/>
      <c r="AV186" s="17"/>
      <c r="AW186" s="17"/>
      <c r="AX186" s="17"/>
      <c r="AY186" s="17"/>
      <c r="AZ186" s="17"/>
      <c r="BA186" s="17"/>
      <c r="BB186" s="17"/>
      <c r="BC186" s="17"/>
      <c r="BD186" s="17"/>
      <c r="BE186" s="17"/>
    </row>
    <row r="187" spans="1:57" ht="15.9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7"/>
      <c r="AF187" s="17"/>
      <c r="AG187" s="17"/>
      <c r="AH187" s="17"/>
      <c r="AI187" s="17"/>
      <c r="AJ187" s="17"/>
      <c r="AK187" s="17"/>
      <c r="AL187" s="17"/>
      <c r="AM187" s="17"/>
      <c r="AN187" s="17"/>
      <c r="AO187" s="17"/>
      <c r="AP187" s="17"/>
      <c r="AQ187" s="17"/>
      <c r="AR187" s="17"/>
      <c r="AS187" s="17"/>
      <c r="AT187" s="17"/>
      <c r="AU187" s="17"/>
      <c r="AV187" s="17"/>
      <c r="AW187" s="17"/>
      <c r="AX187" s="17"/>
      <c r="AY187" s="17"/>
      <c r="AZ187" s="17"/>
      <c r="BA187" s="17"/>
      <c r="BB187" s="17"/>
      <c r="BC187" s="17"/>
      <c r="BD187" s="17"/>
      <c r="BE187" s="17"/>
    </row>
    <row r="188" spans="1:57" ht="15.9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7"/>
      <c r="AF188" s="17"/>
      <c r="AG188" s="17"/>
      <c r="AH188" s="17"/>
      <c r="AI188" s="17"/>
      <c r="AJ188" s="17"/>
      <c r="AK188" s="17"/>
      <c r="AL188" s="17"/>
      <c r="AM188" s="17"/>
      <c r="AN188" s="17"/>
      <c r="AO188" s="17"/>
      <c r="AP188" s="17"/>
      <c r="AQ188" s="17"/>
      <c r="AR188" s="17"/>
      <c r="AS188" s="17"/>
      <c r="AT188" s="17"/>
      <c r="AU188" s="17"/>
      <c r="AV188" s="17"/>
      <c r="AW188" s="17"/>
      <c r="AX188" s="17"/>
      <c r="AY188" s="17"/>
      <c r="AZ188" s="17"/>
      <c r="BA188" s="17"/>
      <c r="BB188" s="17"/>
      <c r="BC188" s="17"/>
      <c r="BD188" s="17"/>
      <c r="BE188" s="17"/>
    </row>
    <row r="189" spans="1:57" ht="15.9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7"/>
      <c r="AF189" s="17"/>
      <c r="AG189" s="17"/>
      <c r="AH189" s="17"/>
      <c r="AI189" s="17"/>
      <c r="AJ189" s="17"/>
      <c r="AK189" s="17"/>
      <c r="AL189" s="17"/>
      <c r="AM189" s="17"/>
      <c r="AN189" s="17"/>
      <c r="AO189" s="17"/>
      <c r="AP189" s="17"/>
      <c r="AQ189" s="17"/>
      <c r="AR189" s="17"/>
      <c r="AS189" s="17"/>
      <c r="AT189" s="17"/>
      <c r="AU189" s="17"/>
      <c r="AV189" s="17"/>
      <c r="AW189" s="17"/>
      <c r="AX189" s="17"/>
      <c r="AY189" s="17"/>
      <c r="AZ189" s="17"/>
      <c r="BA189" s="17"/>
      <c r="BB189" s="17"/>
      <c r="BC189" s="17"/>
      <c r="BD189" s="17"/>
      <c r="BE189" s="17"/>
    </row>
    <row r="190" spans="1:57" ht="15.9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7"/>
      <c r="AF190" s="17"/>
      <c r="AG190" s="17"/>
      <c r="AH190" s="17"/>
      <c r="AI190" s="17"/>
      <c r="AJ190" s="17"/>
      <c r="AK190" s="17"/>
      <c r="AL190" s="17"/>
      <c r="AM190" s="17"/>
      <c r="AN190" s="17"/>
      <c r="AO190" s="17"/>
      <c r="AP190" s="17"/>
      <c r="AQ190" s="17"/>
      <c r="AR190" s="17"/>
      <c r="AS190" s="17"/>
      <c r="AT190" s="17"/>
      <c r="AU190" s="17"/>
      <c r="AV190" s="17"/>
      <c r="AW190" s="17"/>
      <c r="AX190" s="17"/>
      <c r="AY190" s="17"/>
      <c r="AZ190" s="17"/>
      <c r="BA190" s="17"/>
      <c r="BB190" s="17"/>
      <c r="BC190" s="17"/>
      <c r="BD190" s="17"/>
      <c r="BE190" s="17"/>
    </row>
    <row r="191" spans="1:57" ht="15.9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7"/>
      <c r="AF191" s="17"/>
      <c r="AG191" s="17"/>
      <c r="AH191" s="17"/>
      <c r="AI191" s="17"/>
      <c r="AJ191" s="17"/>
      <c r="AK191" s="17"/>
      <c r="AL191" s="17"/>
      <c r="AM191" s="17"/>
      <c r="AN191" s="17"/>
      <c r="AO191" s="17"/>
      <c r="AP191" s="17"/>
      <c r="AQ191" s="17"/>
      <c r="AR191" s="17"/>
      <c r="AS191" s="17"/>
      <c r="AT191" s="17"/>
      <c r="AU191" s="17"/>
      <c r="AV191" s="17"/>
      <c r="AW191" s="17"/>
      <c r="AX191" s="17"/>
      <c r="AY191" s="17"/>
      <c r="AZ191" s="17"/>
      <c r="BA191" s="17"/>
      <c r="BB191" s="17"/>
      <c r="BC191" s="17"/>
      <c r="BD191" s="17"/>
      <c r="BE191" s="17"/>
    </row>
    <row r="192" spans="1:57" ht="15.9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7"/>
      <c r="AF192" s="17"/>
      <c r="AG192" s="17"/>
      <c r="AH192" s="17"/>
      <c r="AI192" s="17"/>
      <c r="AJ192" s="17"/>
      <c r="AK192" s="17"/>
      <c r="AL192" s="17"/>
      <c r="AM192" s="17"/>
      <c r="AN192" s="17"/>
      <c r="AO192" s="17"/>
      <c r="AP192" s="17"/>
      <c r="AQ192" s="17"/>
      <c r="AR192" s="17"/>
      <c r="AS192" s="17"/>
      <c r="AT192" s="17"/>
      <c r="AU192" s="17"/>
      <c r="AV192" s="17"/>
      <c r="AW192" s="17"/>
      <c r="AX192" s="17"/>
      <c r="AY192" s="17"/>
      <c r="AZ192" s="17"/>
      <c r="BA192" s="17"/>
      <c r="BB192" s="17"/>
      <c r="BC192" s="17"/>
      <c r="BD192" s="17"/>
      <c r="BE192" s="17"/>
    </row>
    <row r="193" spans="1:57" ht="15.9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7"/>
      <c r="AF193" s="17"/>
      <c r="AG193" s="17"/>
      <c r="AH193" s="17"/>
      <c r="AI193" s="17"/>
      <c r="AJ193" s="17"/>
      <c r="AK193" s="17"/>
      <c r="AL193" s="17"/>
      <c r="AM193" s="17"/>
      <c r="AN193" s="17"/>
      <c r="AO193" s="17"/>
      <c r="AP193" s="17"/>
      <c r="AQ193" s="17"/>
      <c r="AR193" s="17"/>
      <c r="AS193" s="17"/>
      <c r="AT193" s="17"/>
      <c r="AU193" s="17"/>
      <c r="AV193" s="17"/>
      <c r="AW193" s="17"/>
      <c r="AX193" s="17"/>
      <c r="AY193" s="17"/>
      <c r="AZ193" s="17"/>
      <c r="BA193" s="17"/>
      <c r="BB193" s="17"/>
      <c r="BC193" s="17"/>
      <c r="BD193" s="17"/>
      <c r="BE193" s="17"/>
    </row>
    <row r="194" spans="1:57" ht="15.9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7"/>
      <c r="AF194" s="17"/>
      <c r="AG194" s="17"/>
      <c r="AH194" s="17"/>
      <c r="AI194" s="17"/>
      <c r="AJ194" s="17"/>
      <c r="AK194" s="17"/>
      <c r="AL194" s="17"/>
      <c r="AM194" s="17"/>
      <c r="AN194" s="17"/>
      <c r="AO194" s="17"/>
      <c r="AP194" s="17"/>
      <c r="AQ194" s="17"/>
      <c r="AR194" s="17"/>
      <c r="AS194" s="17"/>
      <c r="AT194" s="17"/>
      <c r="AU194" s="17"/>
      <c r="AV194" s="17"/>
      <c r="AW194" s="17"/>
      <c r="AX194" s="17"/>
      <c r="AY194" s="17"/>
      <c r="AZ194" s="17"/>
      <c r="BA194" s="17"/>
      <c r="BB194" s="17"/>
      <c r="BC194" s="17"/>
      <c r="BD194" s="17"/>
      <c r="BE194" s="17"/>
    </row>
    <row r="195" spans="1:57" ht="15.9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7"/>
      <c r="AF195" s="17"/>
      <c r="AG195" s="17"/>
      <c r="AH195" s="17"/>
      <c r="AI195" s="17"/>
      <c r="AJ195" s="17"/>
      <c r="AK195" s="17"/>
      <c r="AL195" s="17"/>
      <c r="AM195" s="17"/>
      <c r="AN195" s="17"/>
      <c r="AO195" s="17"/>
      <c r="AP195" s="17"/>
      <c r="AQ195" s="17"/>
      <c r="AR195" s="17"/>
      <c r="AS195" s="17"/>
      <c r="AT195" s="17"/>
      <c r="AU195" s="17"/>
      <c r="AV195" s="17"/>
      <c r="AW195" s="17"/>
      <c r="AX195" s="17"/>
      <c r="AY195" s="17"/>
      <c r="AZ195" s="17"/>
      <c r="BA195" s="17"/>
      <c r="BB195" s="17"/>
      <c r="BC195" s="17"/>
      <c r="BD195" s="17"/>
      <c r="BE195" s="17"/>
    </row>
    <row r="196" spans="1:57" ht="15.9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7"/>
      <c r="AF196" s="17"/>
      <c r="AG196" s="17"/>
      <c r="AH196" s="17"/>
      <c r="AI196" s="17"/>
      <c r="AJ196" s="17"/>
      <c r="AK196" s="17"/>
      <c r="AL196" s="17"/>
      <c r="AM196" s="17"/>
      <c r="AN196" s="17"/>
      <c r="AO196" s="17"/>
      <c r="AP196" s="17"/>
      <c r="AQ196" s="17"/>
      <c r="AR196" s="17"/>
      <c r="AS196" s="17"/>
      <c r="AT196" s="17"/>
      <c r="AU196" s="17"/>
      <c r="AV196" s="17"/>
      <c r="AW196" s="17"/>
      <c r="AX196" s="17"/>
      <c r="AY196" s="17"/>
      <c r="AZ196" s="17"/>
      <c r="BA196" s="17"/>
      <c r="BB196" s="17"/>
      <c r="BC196" s="17"/>
      <c r="BD196" s="17"/>
      <c r="BE196" s="17"/>
    </row>
    <row r="197" spans="1:57" ht="15.9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7"/>
      <c r="AF197" s="17"/>
      <c r="AG197" s="17"/>
      <c r="AH197" s="17"/>
      <c r="AI197" s="17"/>
      <c r="AJ197" s="17"/>
      <c r="AK197" s="17"/>
      <c r="AL197" s="17"/>
      <c r="AM197" s="17"/>
      <c r="AN197" s="17"/>
      <c r="AO197" s="17"/>
      <c r="AP197" s="17"/>
      <c r="AQ197" s="17"/>
      <c r="AR197" s="17"/>
      <c r="AS197" s="17"/>
      <c r="AT197" s="17"/>
      <c r="AU197" s="17"/>
      <c r="AV197" s="17"/>
      <c r="AW197" s="17"/>
      <c r="AX197" s="17"/>
      <c r="AY197" s="17"/>
      <c r="AZ197" s="17"/>
      <c r="BA197" s="17"/>
      <c r="BB197" s="17"/>
      <c r="BC197" s="17"/>
      <c r="BD197" s="17"/>
      <c r="BE197" s="17"/>
    </row>
    <row r="198" spans="1:57" ht="15.9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7"/>
      <c r="AF198" s="17"/>
      <c r="AG198" s="17"/>
      <c r="AH198" s="17"/>
      <c r="AI198" s="17"/>
      <c r="AJ198" s="17"/>
      <c r="AK198" s="17"/>
      <c r="AL198" s="17"/>
      <c r="AM198" s="17"/>
      <c r="AN198" s="17"/>
      <c r="AO198" s="17"/>
      <c r="AP198" s="17"/>
      <c r="AQ198" s="17"/>
      <c r="AR198" s="17"/>
      <c r="AS198" s="17"/>
      <c r="AT198" s="17"/>
      <c r="AU198" s="17"/>
      <c r="AV198" s="17"/>
      <c r="AW198" s="17"/>
      <c r="AX198" s="17"/>
      <c r="AY198" s="17"/>
      <c r="AZ198" s="17"/>
      <c r="BA198" s="17"/>
      <c r="BB198" s="17"/>
      <c r="BC198" s="17"/>
      <c r="BD198" s="17"/>
      <c r="BE198" s="17"/>
    </row>
    <row r="199" spans="1:57" ht="15.9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7"/>
      <c r="AF199" s="17"/>
      <c r="AG199" s="17"/>
      <c r="AH199" s="17"/>
      <c r="AI199" s="17"/>
      <c r="AJ199" s="17"/>
      <c r="AK199" s="17"/>
      <c r="AL199" s="17"/>
      <c r="AM199" s="17"/>
      <c r="AN199" s="17"/>
      <c r="AO199" s="17"/>
      <c r="AP199" s="17"/>
      <c r="AQ199" s="17"/>
      <c r="AR199" s="17"/>
      <c r="AS199" s="17"/>
      <c r="AT199" s="17"/>
      <c r="AU199" s="17"/>
      <c r="AV199" s="17"/>
      <c r="AW199" s="17"/>
      <c r="AX199" s="17"/>
      <c r="AY199" s="17"/>
      <c r="AZ199" s="17"/>
      <c r="BA199" s="17"/>
      <c r="BB199" s="17"/>
      <c r="BC199" s="17"/>
      <c r="BD199" s="17"/>
      <c r="BE199" s="17"/>
    </row>
    <row r="200" spans="1:57" ht="15.9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7"/>
      <c r="AF200" s="17"/>
      <c r="AG200" s="17"/>
      <c r="AH200" s="17"/>
      <c r="AI200" s="17"/>
      <c r="AJ200" s="17"/>
      <c r="AK200" s="17"/>
      <c r="AL200" s="17"/>
      <c r="AM200" s="17"/>
      <c r="AN200" s="17"/>
      <c r="AO200" s="17"/>
      <c r="AP200" s="17"/>
      <c r="AQ200" s="17"/>
      <c r="AR200" s="17"/>
      <c r="AS200" s="17"/>
      <c r="AT200" s="17"/>
      <c r="AU200" s="17"/>
      <c r="AV200" s="17"/>
      <c r="AW200" s="17"/>
      <c r="AX200" s="17"/>
      <c r="AY200" s="17"/>
      <c r="AZ200" s="17"/>
      <c r="BA200" s="17"/>
      <c r="BB200" s="17"/>
      <c r="BC200" s="17"/>
      <c r="BD200" s="17"/>
      <c r="BE200" s="17"/>
    </row>
    <row r="201" spans="1:57" ht="15.9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7"/>
      <c r="AF201" s="17"/>
      <c r="AG201" s="17"/>
      <c r="AH201" s="17"/>
      <c r="AI201" s="17"/>
      <c r="AJ201" s="17"/>
      <c r="AK201" s="17"/>
      <c r="AL201" s="17"/>
      <c r="AM201" s="17"/>
      <c r="AN201" s="17"/>
      <c r="AO201" s="17"/>
      <c r="AP201" s="17"/>
      <c r="AQ201" s="17"/>
      <c r="AR201" s="17"/>
      <c r="AS201" s="17"/>
      <c r="AT201" s="17"/>
      <c r="AU201" s="17"/>
      <c r="AV201" s="17"/>
      <c r="AW201" s="17"/>
      <c r="AX201" s="17"/>
      <c r="AY201" s="17"/>
      <c r="AZ201" s="17"/>
      <c r="BA201" s="17"/>
      <c r="BB201" s="17"/>
      <c r="BC201" s="17"/>
      <c r="BD201" s="17"/>
      <c r="BE201" s="17"/>
    </row>
    <row r="202" spans="1:57" ht="15.9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7"/>
      <c r="AF202" s="17"/>
      <c r="AG202" s="17"/>
      <c r="AH202" s="17"/>
      <c r="AI202" s="17"/>
      <c r="AJ202" s="17"/>
      <c r="AK202" s="17"/>
      <c r="AL202" s="17"/>
      <c r="AM202" s="17"/>
      <c r="AN202" s="17"/>
      <c r="AO202" s="17"/>
      <c r="AP202" s="17"/>
      <c r="AQ202" s="17"/>
      <c r="AR202" s="17"/>
      <c r="AS202" s="17"/>
      <c r="AT202" s="17"/>
      <c r="AU202" s="17"/>
      <c r="AV202" s="17"/>
      <c r="AW202" s="17"/>
      <c r="AX202" s="17"/>
      <c r="AY202" s="17"/>
      <c r="AZ202" s="17"/>
      <c r="BA202" s="17"/>
      <c r="BB202" s="17"/>
      <c r="BC202" s="17"/>
      <c r="BD202" s="17"/>
      <c r="BE202" s="17"/>
    </row>
    <row r="203" spans="1:57" ht="15.9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7"/>
      <c r="AF203" s="17"/>
      <c r="AG203" s="17"/>
      <c r="AH203" s="17"/>
      <c r="AI203" s="17"/>
      <c r="AJ203" s="17"/>
      <c r="AK203" s="17"/>
      <c r="AL203" s="17"/>
      <c r="AM203" s="17"/>
      <c r="AN203" s="17"/>
      <c r="AO203" s="17"/>
      <c r="AP203" s="17"/>
      <c r="AQ203" s="17"/>
      <c r="AR203" s="17"/>
      <c r="AS203" s="17"/>
      <c r="AT203" s="17"/>
      <c r="AU203" s="17"/>
      <c r="AV203" s="17"/>
      <c r="AW203" s="17"/>
      <c r="AX203" s="17"/>
      <c r="AY203" s="17"/>
      <c r="AZ203" s="17"/>
      <c r="BA203" s="17"/>
      <c r="BB203" s="17"/>
      <c r="BC203" s="17"/>
      <c r="BD203" s="17"/>
      <c r="BE203" s="17"/>
    </row>
    <row r="204" spans="1:57" ht="15.9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7"/>
      <c r="AF204" s="17"/>
      <c r="AG204" s="17"/>
      <c r="AH204" s="17"/>
      <c r="AI204" s="17"/>
      <c r="AJ204" s="17"/>
      <c r="AK204" s="17"/>
      <c r="AL204" s="17"/>
      <c r="AM204" s="17"/>
      <c r="AN204" s="17"/>
      <c r="AO204" s="17"/>
      <c r="AP204" s="17"/>
      <c r="AQ204" s="17"/>
      <c r="AR204" s="17"/>
      <c r="AS204" s="17"/>
      <c r="AT204" s="17"/>
      <c r="AU204" s="17"/>
      <c r="AV204" s="17"/>
      <c r="AW204" s="17"/>
      <c r="AX204" s="17"/>
      <c r="AY204" s="17"/>
      <c r="AZ204" s="17"/>
      <c r="BA204" s="17"/>
      <c r="BB204" s="17"/>
      <c r="BC204" s="17"/>
      <c r="BD204" s="17"/>
      <c r="BE204" s="17"/>
    </row>
    <row r="205" spans="1:57" ht="15.9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7"/>
      <c r="AF205" s="17"/>
      <c r="AG205" s="17"/>
      <c r="AH205" s="17"/>
      <c r="AI205" s="17"/>
      <c r="AJ205" s="17"/>
      <c r="AK205" s="17"/>
      <c r="AL205" s="17"/>
      <c r="AM205" s="17"/>
      <c r="AN205" s="17"/>
      <c r="AO205" s="17"/>
      <c r="AP205" s="17"/>
      <c r="AQ205" s="17"/>
      <c r="AR205" s="17"/>
      <c r="AS205" s="17"/>
      <c r="AT205" s="17"/>
      <c r="AU205" s="17"/>
      <c r="AV205" s="17"/>
      <c r="AW205" s="17"/>
      <c r="AX205" s="17"/>
      <c r="AY205" s="17"/>
      <c r="AZ205" s="17"/>
      <c r="BA205" s="17"/>
      <c r="BB205" s="17"/>
      <c r="BC205" s="17"/>
      <c r="BD205" s="17"/>
      <c r="BE205" s="17"/>
    </row>
    <row r="206" spans="1:57" ht="15.9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7"/>
      <c r="AF206" s="17"/>
      <c r="AG206" s="17"/>
      <c r="AH206" s="17"/>
      <c r="AI206" s="17"/>
      <c r="AJ206" s="17"/>
      <c r="AK206" s="17"/>
      <c r="AL206" s="17"/>
      <c r="AM206" s="17"/>
      <c r="AN206" s="17"/>
      <c r="AO206" s="17"/>
      <c r="AP206" s="17"/>
      <c r="AQ206" s="17"/>
      <c r="AR206" s="17"/>
      <c r="AS206" s="17"/>
      <c r="AT206" s="17"/>
      <c r="AU206" s="17"/>
      <c r="AV206" s="17"/>
      <c r="AW206" s="17"/>
      <c r="AX206" s="17"/>
      <c r="AY206" s="17"/>
      <c r="AZ206" s="17"/>
      <c r="BA206" s="17"/>
      <c r="BB206" s="17"/>
      <c r="BC206" s="17"/>
      <c r="BD206" s="17"/>
      <c r="BE206" s="17"/>
    </row>
    <row r="207" spans="1:57" ht="15.9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7"/>
      <c r="AF207" s="17"/>
      <c r="AG207" s="17"/>
      <c r="AH207" s="17"/>
      <c r="AI207" s="17"/>
      <c r="AJ207" s="17"/>
      <c r="AK207" s="17"/>
      <c r="AL207" s="17"/>
      <c r="AM207" s="17"/>
      <c r="AN207" s="17"/>
      <c r="AO207" s="17"/>
      <c r="AP207" s="17"/>
      <c r="AQ207" s="17"/>
      <c r="AR207" s="17"/>
      <c r="AS207" s="17"/>
      <c r="AT207" s="17"/>
      <c r="AU207" s="17"/>
      <c r="AV207" s="17"/>
      <c r="AW207" s="17"/>
      <c r="AX207" s="17"/>
      <c r="AY207" s="17"/>
      <c r="AZ207" s="17"/>
      <c r="BA207" s="17"/>
      <c r="BB207" s="17"/>
      <c r="BC207" s="17"/>
      <c r="BD207" s="17"/>
      <c r="BE207" s="17"/>
    </row>
    <row r="208" spans="1:57" ht="15.9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7"/>
      <c r="AF208" s="17"/>
      <c r="AG208" s="17"/>
      <c r="AH208" s="17"/>
      <c r="AI208" s="17"/>
      <c r="AJ208" s="17"/>
      <c r="AK208" s="17"/>
      <c r="AL208" s="17"/>
      <c r="AM208" s="17"/>
      <c r="AN208" s="17"/>
      <c r="AO208" s="17"/>
      <c r="AP208" s="17"/>
      <c r="AQ208" s="17"/>
      <c r="AR208" s="17"/>
      <c r="AS208" s="17"/>
      <c r="AT208" s="17"/>
      <c r="AU208" s="17"/>
      <c r="AV208" s="17"/>
      <c r="AW208" s="17"/>
      <c r="AX208" s="17"/>
      <c r="AY208" s="17"/>
      <c r="AZ208" s="17"/>
      <c r="BA208" s="17"/>
      <c r="BB208" s="17"/>
      <c r="BC208" s="17"/>
      <c r="BD208" s="17"/>
      <c r="BE208" s="17"/>
    </row>
    <row r="209" spans="1:57" ht="15.9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7"/>
      <c r="AF209" s="17"/>
      <c r="AG209" s="17"/>
      <c r="AH209" s="17"/>
      <c r="AI209" s="17"/>
      <c r="AJ209" s="17"/>
      <c r="AK209" s="17"/>
      <c r="AL209" s="17"/>
      <c r="AM209" s="17"/>
      <c r="AN209" s="17"/>
      <c r="AO209" s="17"/>
      <c r="AP209" s="17"/>
      <c r="AQ209" s="17"/>
      <c r="AR209" s="17"/>
      <c r="AS209" s="17"/>
      <c r="AT209" s="17"/>
      <c r="AU209" s="17"/>
      <c r="AV209" s="17"/>
      <c r="AW209" s="17"/>
      <c r="AX209" s="17"/>
      <c r="AY209" s="17"/>
      <c r="AZ209" s="17"/>
      <c r="BA209" s="17"/>
      <c r="BB209" s="17"/>
      <c r="BC209" s="17"/>
      <c r="BD209" s="17"/>
      <c r="BE209" s="17"/>
    </row>
    <row r="210" spans="1:57" ht="15.9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7"/>
      <c r="AF210" s="17"/>
      <c r="AG210" s="17"/>
      <c r="AH210" s="17"/>
      <c r="AI210" s="17"/>
      <c r="AJ210" s="17"/>
      <c r="AK210" s="17"/>
      <c r="AL210" s="17"/>
      <c r="AM210" s="17"/>
      <c r="AN210" s="17"/>
      <c r="AO210" s="17"/>
      <c r="AP210" s="17"/>
      <c r="AQ210" s="17"/>
      <c r="AR210" s="17"/>
      <c r="AS210" s="17"/>
      <c r="AT210" s="17"/>
      <c r="AU210" s="17"/>
      <c r="AV210" s="17"/>
      <c r="AW210" s="17"/>
      <c r="AX210" s="17"/>
      <c r="AY210" s="17"/>
      <c r="AZ210" s="17"/>
      <c r="BA210" s="17"/>
      <c r="BB210" s="17"/>
      <c r="BC210" s="17"/>
      <c r="BD210" s="17"/>
      <c r="BE210" s="17"/>
    </row>
    <row r="211" spans="1:57" ht="15.9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7"/>
      <c r="AF211" s="17"/>
      <c r="AG211" s="17"/>
      <c r="AH211" s="17"/>
      <c r="AI211" s="17"/>
      <c r="AJ211" s="17"/>
      <c r="AK211" s="17"/>
      <c r="AL211" s="17"/>
      <c r="AM211" s="17"/>
      <c r="AN211" s="17"/>
      <c r="AO211" s="17"/>
      <c r="AP211" s="17"/>
      <c r="AQ211" s="17"/>
      <c r="AR211" s="17"/>
      <c r="AS211" s="17"/>
      <c r="AT211" s="17"/>
      <c r="AU211" s="17"/>
      <c r="AV211" s="17"/>
      <c r="AW211" s="17"/>
      <c r="AX211" s="17"/>
      <c r="AY211" s="17"/>
      <c r="AZ211" s="17"/>
      <c r="BA211" s="17"/>
      <c r="BB211" s="17"/>
      <c r="BC211" s="17"/>
      <c r="BD211" s="17"/>
      <c r="BE211" s="17"/>
    </row>
    <row r="212" spans="1:57" ht="15.9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7"/>
      <c r="AF212" s="17"/>
      <c r="AG212" s="17"/>
      <c r="AH212" s="17"/>
      <c r="AI212" s="17"/>
      <c r="AJ212" s="17"/>
      <c r="AK212" s="17"/>
      <c r="AL212" s="17"/>
      <c r="AM212" s="17"/>
      <c r="AN212" s="17"/>
      <c r="AO212" s="17"/>
      <c r="AP212" s="17"/>
      <c r="AQ212" s="17"/>
      <c r="AR212" s="17"/>
      <c r="AS212" s="17"/>
      <c r="AT212" s="17"/>
      <c r="AU212" s="17"/>
      <c r="AV212" s="17"/>
      <c r="AW212" s="17"/>
      <c r="AX212" s="17"/>
      <c r="AY212" s="17"/>
      <c r="AZ212" s="17"/>
      <c r="BA212" s="17"/>
      <c r="BB212" s="17"/>
      <c r="BC212" s="17"/>
      <c r="BD212" s="17"/>
      <c r="BE212" s="17"/>
    </row>
    <row r="213" spans="1:57" ht="15.9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7"/>
      <c r="AF213" s="17"/>
      <c r="AG213" s="17"/>
      <c r="AH213" s="17"/>
      <c r="AI213" s="17"/>
      <c r="AJ213" s="17"/>
      <c r="AK213" s="17"/>
      <c r="AL213" s="17"/>
      <c r="AM213" s="17"/>
      <c r="AN213" s="17"/>
      <c r="AO213" s="17"/>
      <c r="AP213" s="17"/>
      <c r="AQ213" s="17"/>
      <c r="AR213" s="17"/>
      <c r="AS213" s="17"/>
      <c r="AT213" s="17"/>
      <c r="AU213" s="17"/>
      <c r="AV213" s="17"/>
      <c r="AW213" s="17"/>
      <c r="AX213" s="17"/>
      <c r="AY213" s="17"/>
      <c r="AZ213" s="17"/>
      <c r="BA213" s="17"/>
      <c r="BB213" s="17"/>
      <c r="BC213" s="17"/>
      <c r="BD213" s="17"/>
      <c r="BE213" s="17"/>
    </row>
    <row r="214" spans="1:57" ht="15.9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7"/>
      <c r="AF214" s="17"/>
      <c r="AG214" s="17"/>
      <c r="AH214" s="17"/>
      <c r="AI214" s="17"/>
      <c r="AJ214" s="17"/>
      <c r="AK214" s="17"/>
      <c r="AL214" s="17"/>
      <c r="AM214" s="17"/>
      <c r="AN214" s="17"/>
      <c r="AO214" s="17"/>
      <c r="AP214" s="17"/>
      <c r="AQ214" s="17"/>
      <c r="AR214" s="17"/>
      <c r="AS214" s="17"/>
      <c r="AT214" s="17"/>
      <c r="AU214" s="17"/>
      <c r="AV214" s="17"/>
      <c r="AW214" s="17"/>
      <c r="AX214" s="17"/>
      <c r="AY214" s="17"/>
      <c r="AZ214" s="17"/>
      <c r="BA214" s="17"/>
      <c r="BB214" s="17"/>
      <c r="BC214" s="17"/>
      <c r="BD214" s="17"/>
      <c r="BE214" s="17"/>
    </row>
    <row r="215" spans="1:57" ht="15.9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7"/>
      <c r="AF215" s="17"/>
      <c r="AG215" s="17"/>
      <c r="AH215" s="17"/>
      <c r="AI215" s="17"/>
      <c r="AJ215" s="17"/>
      <c r="AK215" s="17"/>
      <c r="AL215" s="17"/>
      <c r="AM215" s="17"/>
      <c r="AN215" s="17"/>
      <c r="AO215" s="17"/>
      <c r="AP215" s="17"/>
      <c r="AQ215" s="17"/>
      <c r="AR215" s="17"/>
      <c r="AS215" s="17"/>
      <c r="AT215" s="17"/>
      <c r="AU215" s="17"/>
      <c r="AV215" s="17"/>
      <c r="AW215" s="17"/>
      <c r="AX215" s="17"/>
      <c r="AY215" s="17"/>
      <c r="AZ215" s="17"/>
      <c r="BA215" s="17"/>
      <c r="BB215" s="17"/>
      <c r="BC215" s="17"/>
      <c r="BD215" s="17"/>
      <c r="BE215" s="17"/>
    </row>
    <row r="216" spans="1:57" ht="15.9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7"/>
      <c r="AF216" s="17"/>
      <c r="AG216" s="17"/>
      <c r="AH216" s="17"/>
      <c r="AI216" s="17"/>
      <c r="AJ216" s="17"/>
      <c r="AK216" s="17"/>
      <c r="AL216" s="17"/>
      <c r="AM216" s="17"/>
      <c r="AN216" s="17"/>
      <c r="AO216" s="17"/>
      <c r="AP216" s="17"/>
      <c r="AQ216" s="17"/>
      <c r="AR216" s="17"/>
      <c r="AS216" s="17"/>
      <c r="AT216" s="17"/>
      <c r="AU216" s="17"/>
      <c r="AV216" s="17"/>
      <c r="AW216" s="17"/>
      <c r="AX216" s="17"/>
      <c r="AY216" s="17"/>
      <c r="AZ216" s="17"/>
      <c r="BA216" s="17"/>
      <c r="BB216" s="17"/>
      <c r="BC216" s="17"/>
      <c r="BD216" s="17"/>
      <c r="BE216" s="17"/>
    </row>
    <row r="217" spans="1:57" ht="15.9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7"/>
      <c r="AF217" s="17"/>
      <c r="AG217" s="17"/>
      <c r="AH217" s="17"/>
      <c r="AI217" s="17"/>
      <c r="AJ217" s="17"/>
      <c r="AK217" s="17"/>
      <c r="AL217" s="17"/>
      <c r="AM217" s="17"/>
      <c r="AN217" s="17"/>
      <c r="AO217" s="17"/>
      <c r="AP217" s="17"/>
      <c r="AQ217" s="17"/>
      <c r="AR217" s="17"/>
      <c r="AS217" s="17"/>
      <c r="AT217" s="17"/>
      <c r="AU217" s="17"/>
      <c r="AV217" s="17"/>
      <c r="AW217" s="17"/>
      <c r="AX217" s="17"/>
      <c r="AY217" s="17"/>
      <c r="AZ217" s="17"/>
      <c r="BA217" s="17"/>
      <c r="BB217" s="17"/>
      <c r="BC217" s="17"/>
      <c r="BD217" s="17"/>
      <c r="BE217" s="17"/>
    </row>
    <row r="218" spans="1:57" ht="15.9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7"/>
      <c r="AF218" s="17"/>
      <c r="AG218" s="17"/>
      <c r="AH218" s="17"/>
      <c r="AI218" s="17"/>
      <c r="AJ218" s="17"/>
      <c r="AK218" s="17"/>
      <c r="AL218" s="17"/>
      <c r="AM218" s="17"/>
      <c r="AN218" s="17"/>
      <c r="AO218" s="17"/>
      <c r="AP218" s="17"/>
      <c r="AQ218" s="17"/>
      <c r="AR218" s="17"/>
      <c r="AS218" s="17"/>
      <c r="AT218" s="17"/>
      <c r="AU218" s="17"/>
      <c r="AV218" s="17"/>
      <c r="AW218" s="17"/>
      <c r="AX218" s="17"/>
      <c r="AY218" s="17"/>
      <c r="AZ218" s="17"/>
      <c r="BA218" s="17"/>
      <c r="BB218" s="17"/>
      <c r="BC218" s="17"/>
      <c r="BD218" s="17"/>
      <c r="BE218" s="17"/>
    </row>
    <row r="219" spans="1:57" ht="15.9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7"/>
      <c r="AF219" s="17"/>
      <c r="AG219" s="17"/>
      <c r="AH219" s="17"/>
      <c r="AI219" s="17"/>
      <c r="AJ219" s="17"/>
      <c r="AK219" s="17"/>
      <c r="AL219" s="17"/>
      <c r="AM219" s="17"/>
      <c r="AN219" s="17"/>
      <c r="AO219" s="17"/>
      <c r="AP219" s="17"/>
      <c r="AQ219" s="17"/>
      <c r="AR219" s="17"/>
      <c r="AS219" s="17"/>
      <c r="AT219" s="17"/>
      <c r="AU219" s="17"/>
      <c r="AV219" s="17"/>
      <c r="AW219" s="17"/>
      <c r="AX219" s="17"/>
      <c r="AY219" s="17"/>
      <c r="AZ219" s="17"/>
      <c r="BA219" s="17"/>
      <c r="BB219" s="17"/>
      <c r="BC219" s="17"/>
      <c r="BD219" s="17"/>
      <c r="BE219" s="17"/>
    </row>
    <row r="220" spans="1:57" ht="15.9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7"/>
      <c r="AF220" s="17"/>
      <c r="AG220" s="17"/>
      <c r="AH220" s="17"/>
      <c r="AI220" s="17"/>
      <c r="AJ220" s="17"/>
      <c r="AK220" s="17"/>
      <c r="AL220" s="17"/>
      <c r="AM220" s="17"/>
      <c r="AN220" s="17"/>
      <c r="AO220" s="17"/>
      <c r="AP220" s="17"/>
      <c r="AQ220" s="17"/>
      <c r="AR220" s="17"/>
      <c r="AS220" s="17"/>
      <c r="AT220" s="17"/>
      <c r="AU220" s="17"/>
      <c r="AV220" s="17"/>
      <c r="AW220" s="17"/>
      <c r="AX220" s="17"/>
      <c r="AY220" s="17"/>
      <c r="AZ220" s="17"/>
      <c r="BA220" s="17"/>
      <c r="BB220" s="17"/>
      <c r="BC220" s="17"/>
      <c r="BD220" s="17"/>
      <c r="BE220" s="17"/>
    </row>
    <row r="221" spans="1:57" ht="15.9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7"/>
      <c r="AF221" s="17"/>
      <c r="AG221" s="17"/>
      <c r="AH221" s="17"/>
      <c r="AI221" s="17"/>
      <c r="AJ221" s="17"/>
      <c r="AK221" s="17"/>
      <c r="AL221" s="17"/>
      <c r="AM221" s="17"/>
      <c r="AN221" s="17"/>
      <c r="AO221" s="17"/>
      <c r="AP221" s="17"/>
      <c r="AQ221" s="17"/>
      <c r="AR221" s="17"/>
      <c r="AS221" s="17"/>
      <c r="AT221" s="17"/>
      <c r="AU221" s="17"/>
      <c r="AV221" s="17"/>
      <c r="AW221" s="17"/>
      <c r="AX221" s="17"/>
      <c r="AY221" s="17"/>
      <c r="AZ221" s="17"/>
      <c r="BA221" s="17"/>
      <c r="BB221" s="17"/>
      <c r="BC221" s="17"/>
      <c r="BD221" s="17"/>
      <c r="BE221" s="17"/>
    </row>
    <row r="222" spans="1:57" ht="15.9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7"/>
      <c r="AF222" s="17"/>
      <c r="AG222" s="17"/>
      <c r="AH222" s="17"/>
      <c r="AI222" s="17"/>
      <c r="AJ222" s="17"/>
      <c r="AK222" s="17"/>
      <c r="AL222" s="17"/>
      <c r="AM222" s="17"/>
      <c r="AN222" s="17"/>
      <c r="AO222" s="17"/>
      <c r="AP222" s="17"/>
      <c r="AQ222" s="17"/>
      <c r="AR222" s="17"/>
      <c r="AS222" s="17"/>
      <c r="AT222" s="17"/>
      <c r="AU222" s="17"/>
      <c r="AV222" s="17"/>
      <c r="AW222" s="17"/>
      <c r="AX222" s="17"/>
      <c r="AY222" s="17"/>
      <c r="AZ222" s="17"/>
      <c r="BA222" s="17"/>
      <c r="BB222" s="17"/>
      <c r="BC222" s="17"/>
      <c r="BD222" s="17"/>
      <c r="BE222" s="17"/>
    </row>
    <row r="223" spans="1:57" ht="15.9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7"/>
      <c r="AF223" s="17"/>
      <c r="AG223" s="17"/>
      <c r="AH223" s="17"/>
      <c r="AI223" s="17"/>
      <c r="AJ223" s="17"/>
      <c r="AK223" s="17"/>
      <c r="AL223" s="17"/>
      <c r="AM223" s="17"/>
      <c r="AN223" s="17"/>
      <c r="AO223" s="17"/>
      <c r="AP223" s="17"/>
      <c r="AQ223" s="17"/>
      <c r="AR223" s="17"/>
      <c r="AS223" s="17"/>
      <c r="AT223" s="17"/>
      <c r="AU223" s="17"/>
      <c r="AV223" s="17"/>
      <c r="AW223" s="17"/>
      <c r="AX223" s="17"/>
      <c r="AY223" s="17"/>
      <c r="AZ223" s="17"/>
      <c r="BA223" s="17"/>
      <c r="BB223" s="17"/>
      <c r="BC223" s="17"/>
      <c r="BD223" s="17"/>
      <c r="BE223" s="17"/>
    </row>
    <row r="224" spans="1:57" ht="15.9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7"/>
      <c r="AF224" s="17"/>
      <c r="AG224" s="17"/>
      <c r="AH224" s="17"/>
      <c r="AI224" s="17"/>
      <c r="AJ224" s="17"/>
      <c r="AK224" s="17"/>
      <c r="AL224" s="17"/>
      <c r="AM224" s="17"/>
      <c r="AN224" s="17"/>
      <c r="AO224" s="17"/>
      <c r="AP224" s="17"/>
      <c r="AQ224" s="17"/>
      <c r="AR224" s="17"/>
      <c r="AS224" s="17"/>
      <c r="AT224" s="17"/>
      <c r="AU224" s="17"/>
      <c r="AV224" s="17"/>
      <c r="AW224" s="17"/>
      <c r="AX224" s="17"/>
      <c r="AY224" s="17"/>
      <c r="AZ224" s="17"/>
      <c r="BA224" s="17"/>
      <c r="BB224" s="17"/>
      <c r="BC224" s="17"/>
      <c r="BD224" s="17"/>
      <c r="BE224" s="17"/>
    </row>
    <row r="225" spans="1:57" ht="15.9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7"/>
      <c r="AF225" s="17"/>
      <c r="AG225" s="17"/>
      <c r="AH225" s="17"/>
      <c r="AI225" s="17"/>
      <c r="AJ225" s="17"/>
      <c r="AK225" s="17"/>
      <c r="AL225" s="17"/>
      <c r="AM225" s="17"/>
      <c r="AN225" s="17"/>
      <c r="AO225" s="17"/>
      <c r="AP225" s="17"/>
      <c r="AQ225" s="17"/>
      <c r="AR225" s="17"/>
      <c r="AS225" s="17"/>
      <c r="AT225" s="17"/>
      <c r="AU225" s="17"/>
      <c r="AV225" s="17"/>
      <c r="AW225" s="17"/>
      <c r="AX225" s="17"/>
      <c r="AY225" s="17"/>
      <c r="AZ225" s="17"/>
      <c r="BA225" s="17"/>
      <c r="BB225" s="17"/>
      <c r="BC225" s="17"/>
      <c r="BD225" s="17"/>
      <c r="BE225" s="17"/>
    </row>
    <row r="226" spans="1:57" ht="15.9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7"/>
      <c r="AF226" s="17"/>
      <c r="AG226" s="17"/>
      <c r="AH226" s="17"/>
      <c r="AI226" s="17"/>
      <c r="AJ226" s="17"/>
      <c r="AK226" s="17"/>
      <c r="AL226" s="17"/>
      <c r="AM226" s="17"/>
      <c r="AN226" s="17"/>
      <c r="AO226" s="17"/>
      <c r="AP226" s="17"/>
      <c r="AQ226" s="17"/>
      <c r="AR226" s="17"/>
      <c r="AS226" s="17"/>
      <c r="AT226" s="17"/>
      <c r="AU226" s="17"/>
      <c r="AV226" s="17"/>
      <c r="AW226" s="17"/>
      <c r="AX226" s="17"/>
      <c r="AY226" s="17"/>
      <c r="AZ226" s="17"/>
      <c r="BA226" s="17"/>
      <c r="BB226" s="17"/>
      <c r="BC226" s="17"/>
      <c r="BD226" s="17"/>
      <c r="BE226" s="17"/>
    </row>
    <row r="227" spans="1:57" ht="15.9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7"/>
      <c r="AF227" s="17"/>
      <c r="AG227" s="17"/>
      <c r="AH227" s="17"/>
      <c r="AI227" s="17"/>
      <c r="AJ227" s="17"/>
      <c r="AK227" s="17"/>
      <c r="AL227" s="17"/>
      <c r="AM227" s="17"/>
      <c r="AN227" s="17"/>
      <c r="AO227" s="17"/>
      <c r="AP227" s="17"/>
      <c r="AQ227" s="17"/>
      <c r="AR227" s="17"/>
      <c r="AS227" s="17"/>
      <c r="AT227" s="17"/>
      <c r="AU227" s="17"/>
      <c r="AV227" s="17"/>
      <c r="AW227" s="17"/>
      <c r="AX227" s="17"/>
      <c r="AY227" s="17"/>
      <c r="AZ227" s="17"/>
      <c r="BA227" s="17"/>
      <c r="BB227" s="17"/>
      <c r="BC227" s="17"/>
      <c r="BD227" s="17"/>
      <c r="BE227" s="17"/>
    </row>
    <row r="228" spans="1:57" ht="15.9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7"/>
      <c r="AF228" s="17"/>
      <c r="AG228" s="17"/>
      <c r="AH228" s="17"/>
      <c r="AI228" s="17"/>
      <c r="AJ228" s="17"/>
      <c r="AK228" s="17"/>
      <c r="AL228" s="17"/>
      <c r="AM228" s="17"/>
      <c r="AN228" s="17"/>
      <c r="AO228" s="17"/>
      <c r="AP228" s="17"/>
      <c r="AQ228" s="17"/>
      <c r="AR228" s="17"/>
      <c r="AS228" s="17"/>
      <c r="AT228" s="17"/>
      <c r="AU228" s="17"/>
      <c r="AV228" s="17"/>
      <c r="AW228" s="17"/>
      <c r="AX228" s="17"/>
      <c r="AY228" s="17"/>
      <c r="AZ228" s="17"/>
      <c r="BA228" s="17"/>
      <c r="BB228" s="17"/>
      <c r="BC228" s="17"/>
      <c r="BD228" s="17"/>
      <c r="BE228" s="17"/>
    </row>
    <row r="229" spans="1:57" ht="15.9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7"/>
      <c r="AF229" s="17"/>
      <c r="AG229" s="17"/>
      <c r="AH229" s="17"/>
      <c r="AI229" s="17"/>
      <c r="AJ229" s="17"/>
      <c r="AK229" s="17"/>
      <c r="AL229" s="17"/>
      <c r="AM229" s="17"/>
      <c r="AN229" s="17"/>
      <c r="AO229" s="17"/>
      <c r="AP229" s="17"/>
      <c r="AQ229" s="17"/>
      <c r="AR229" s="17"/>
      <c r="AS229" s="17"/>
      <c r="AT229" s="17"/>
      <c r="AU229" s="17"/>
      <c r="AV229" s="17"/>
      <c r="AW229" s="17"/>
      <c r="AX229" s="17"/>
      <c r="AY229" s="17"/>
      <c r="AZ229" s="17"/>
      <c r="BA229" s="17"/>
      <c r="BB229" s="17"/>
      <c r="BC229" s="17"/>
      <c r="BD229" s="17"/>
      <c r="BE229" s="17"/>
    </row>
    <row r="230" spans="1:57" ht="15.9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7"/>
      <c r="AF230" s="17"/>
      <c r="AG230" s="17"/>
      <c r="AH230" s="17"/>
      <c r="AI230" s="17"/>
      <c r="AJ230" s="17"/>
      <c r="AK230" s="17"/>
      <c r="AL230" s="17"/>
      <c r="AM230" s="17"/>
      <c r="AN230" s="17"/>
      <c r="AO230" s="17"/>
      <c r="AP230" s="17"/>
      <c r="AQ230" s="17"/>
      <c r="AR230" s="17"/>
      <c r="AS230" s="17"/>
      <c r="AT230" s="17"/>
      <c r="AU230" s="17"/>
      <c r="AV230" s="17"/>
      <c r="AW230" s="17"/>
      <c r="AX230" s="17"/>
      <c r="AY230" s="17"/>
      <c r="AZ230" s="17"/>
      <c r="BA230" s="17"/>
      <c r="BB230" s="17"/>
      <c r="BC230" s="17"/>
      <c r="BD230" s="17"/>
      <c r="BE230" s="17"/>
    </row>
    <row r="231" spans="1:57" ht="15.9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7"/>
      <c r="AF231" s="17"/>
      <c r="AG231" s="17"/>
      <c r="AH231" s="17"/>
      <c r="AI231" s="17"/>
      <c r="AJ231" s="17"/>
      <c r="AK231" s="17"/>
      <c r="AL231" s="17"/>
      <c r="AM231" s="17"/>
      <c r="AN231" s="17"/>
      <c r="AO231" s="17"/>
      <c r="AP231" s="17"/>
      <c r="AQ231" s="17"/>
      <c r="AR231" s="17"/>
      <c r="AS231" s="17"/>
      <c r="AT231" s="17"/>
      <c r="AU231" s="17"/>
      <c r="AV231" s="17"/>
      <c r="AW231" s="17"/>
      <c r="AX231" s="17"/>
      <c r="AY231" s="17"/>
      <c r="AZ231" s="17"/>
      <c r="BA231" s="17"/>
      <c r="BB231" s="17"/>
      <c r="BC231" s="17"/>
      <c r="BD231" s="17"/>
      <c r="BE231" s="17"/>
    </row>
    <row r="232" spans="1:57" ht="15.9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7"/>
      <c r="AF232" s="17"/>
      <c r="AG232" s="17"/>
      <c r="AH232" s="17"/>
      <c r="AI232" s="17"/>
      <c r="AJ232" s="17"/>
      <c r="AK232" s="17"/>
      <c r="AL232" s="17"/>
      <c r="AM232" s="17"/>
      <c r="AN232" s="17"/>
      <c r="AO232" s="17"/>
      <c r="AP232" s="17"/>
      <c r="AQ232" s="17"/>
      <c r="AR232" s="17"/>
      <c r="AS232" s="17"/>
      <c r="AT232" s="17"/>
      <c r="AU232" s="17"/>
      <c r="AV232" s="17"/>
      <c r="AW232" s="17"/>
      <c r="AX232" s="17"/>
      <c r="AY232" s="17"/>
      <c r="AZ232" s="17"/>
      <c r="BA232" s="17"/>
      <c r="BB232" s="17"/>
      <c r="BC232" s="17"/>
      <c r="BD232" s="17"/>
      <c r="BE232" s="17"/>
    </row>
    <row r="233" spans="1:57" ht="15.9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7"/>
      <c r="AF233" s="17"/>
      <c r="AG233" s="17"/>
      <c r="AH233" s="17"/>
      <c r="AI233" s="17"/>
      <c r="AJ233" s="17"/>
      <c r="AK233" s="17"/>
      <c r="AL233" s="17"/>
      <c r="AM233" s="17"/>
      <c r="AN233" s="17"/>
      <c r="AO233" s="17"/>
      <c r="AP233" s="17"/>
      <c r="AQ233" s="17"/>
      <c r="AR233" s="17"/>
      <c r="AS233" s="17"/>
      <c r="AT233" s="17"/>
      <c r="AU233" s="17"/>
      <c r="AV233" s="17"/>
      <c r="AW233" s="17"/>
      <c r="AX233" s="17"/>
      <c r="AY233" s="17"/>
      <c r="AZ233" s="17"/>
      <c r="BA233" s="17"/>
      <c r="BB233" s="17"/>
      <c r="BC233" s="17"/>
      <c r="BD233" s="17"/>
      <c r="BE233" s="17"/>
    </row>
    <row r="234" spans="1:57" ht="15.9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7"/>
      <c r="AF234" s="17"/>
      <c r="AG234" s="17"/>
      <c r="AH234" s="17"/>
      <c r="AI234" s="17"/>
      <c r="AJ234" s="17"/>
      <c r="AK234" s="17"/>
      <c r="AL234" s="17"/>
      <c r="AM234" s="17"/>
      <c r="AN234" s="17"/>
      <c r="AO234" s="17"/>
      <c r="AP234" s="17"/>
      <c r="AQ234" s="17"/>
      <c r="AR234" s="17"/>
      <c r="AS234" s="17"/>
      <c r="AT234" s="17"/>
      <c r="AU234" s="17"/>
      <c r="AV234" s="17"/>
      <c r="AW234" s="17"/>
      <c r="AX234" s="17"/>
      <c r="AY234" s="17"/>
      <c r="AZ234" s="17"/>
      <c r="BA234" s="17"/>
      <c r="BB234" s="17"/>
      <c r="BC234" s="17"/>
      <c r="BD234" s="17"/>
      <c r="BE234" s="17"/>
    </row>
    <row r="235" spans="1:57" ht="15.9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7"/>
      <c r="AF235" s="17"/>
      <c r="AG235" s="17"/>
      <c r="AH235" s="17"/>
      <c r="AI235" s="17"/>
      <c r="AJ235" s="17"/>
      <c r="AK235" s="17"/>
      <c r="AL235" s="17"/>
      <c r="AM235" s="17"/>
      <c r="AN235" s="17"/>
      <c r="AO235" s="17"/>
      <c r="AP235" s="17"/>
      <c r="AQ235" s="17"/>
      <c r="AR235" s="17"/>
      <c r="AS235" s="17"/>
      <c r="AT235" s="17"/>
      <c r="AU235" s="17"/>
      <c r="AV235" s="17"/>
      <c r="AW235" s="17"/>
      <c r="AX235" s="17"/>
      <c r="AY235" s="17"/>
      <c r="AZ235" s="17"/>
      <c r="BA235" s="17"/>
      <c r="BB235" s="17"/>
      <c r="BC235" s="17"/>
      <c r="BD235" s="17"/>
      <c r="BE235" s="17"/>
    </row>
    <row r="236" spans="1:57" ht="15.9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7"/>
      <c r="AF236" s="17"/>
      <c r="AG236" s="17"/>
      <c r="AH236" s="17"/>
      <c r="AI236" s="17"/>
      <c r="AJ236" s="17"/>
      <c r="AK236" s="17"/>
      <c r="AL236" s="17"/>
      <c r="AM236" s="17"/>
      <c r="AN236" s="17"/>
      <c r="AO236" s="17"/>
      <c r="AP236" s="17"/>
      <c r="AQ236" s="17"/>
      <c r="AR236" s="17"/>
      <c r="AS236" s="17"/>
      <c r="AT236" s="17"/>
      <c r="AU236" s="17"/>
      <c r="AV236" s="17"/>
      <c r="AW236" s="17"/>
      <c r="AX236" s="17"/>
      <c r="AY236" s="17"/>
      <c r="AZ236" s="17"/>
      <c r="BA236" s="17"/>
      <c r="BB236" s="17"/>
      <c r="BC236" s="17"/>
      <c r="BD236" s="17"/>
      <c r="BE236" s="17"/>
    </row>
    <row r="237" spans="1:57" ht="15.9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7"/>
      <c r="AF237" s="17"/>
      <c r="AG237" s="17"/>
      <c r="AH237" s="17"/>
      <c r="AI237" s="17"/>
      <c r="AJ237" s="17"/>
      <c r="AK237" s="17"/>
      <c r="AL237" s="17"/>
      <c r="AM237" s="17"/>
      <c r="AN237" s="17"/>
      <c r="AO237" s="17"/>
      <c r="AP237" s="17"/>
      <c r="AQ237" s="17"/>
      <c r="AR237" s="17"/>
      <c r="AS237" s="17"/>
      <c r="AT237" s="17"/>
      <c r="AU237" s="17"/>
      <c r="AV237" s="17"/>
      <c r="AW237" s="17"/>
      <c r="AX237" s="17"/>
      <c r="AY237" s="17"/>
      <c r="AZ237" s="17"/>
      <c r="BA237" s="17"/>
      <c r="BB237" s="17"/>
      <c r="BC237" s="17"/>
      <c r="BD237" s="17"/>
      <c r="BE237" s="17"/>
    </row>
    <row r="238" spans="1:57" ht="15.9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7"/>
      <c r="AF238" s="17"/>
      <c r="AG238" s="17"/>
      <c r="AH238" s="17"/>
      <c r="AI238" s="17"/>
      <c r="AJ238" s="17"/>
      <c r="AK238" s="17"/>
      <c r="AL238" s="17"/>
      <c r="AM238" s="17"/>
      <c r="AN238" s="17"/>
      <c r="AO238" s="17"/>
      <c r="AP238" s="17"/>
      <c r="AQ238" s="17"/>
      <c r="AR238" s="17"/>
      <c r="AS238" s="17"/>
      <c r="AT238" s="17"/>
      <c r="AU238" s="17"/>
      <c r="AV238" s="17"/>
      <c r="AW238" s="17"/>
      <c r="AX238" s="17"/>
      <c r="AY238" s="17"/>
      <c r="AZ238" s="17"/>
      <c r="BA238" s="17"/>
      <c r="BB238" s="17"/>
      <c r="BC238" s="17"/>
      <c r="BD238" s="17"/>
      <c r="BE238" s="17"/>
    </row>
    <row r="239" spans="1:57" ht="15.9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7"/>
      <c r="AF239" s="17"/>
      <c r="AG239" s="17"/>
      <c r="AH239" s="17"/>
      <c r="AI239" s="17"/>
      <c r="AJ239" s="17"/>
      <c r="AK239" s="17"/>
      <c r="AL239" s="17"/>
      <c r="AM239" s="17"/>
      <c r="AN239" s="17"/>
      <c r="AO239" s="17"/>
      <c r="AP239" s="17"/>
      <c r="AQ239" s="17"/>
      <c r="AR239" s="17"/>
      <c r="AS239" s="17"/>
      <c r="AT239" s="17"/>
      <c r="AU239" s="17"/>
      <c r="AV239" s="17"/>
      <c r="AW239" s="17"/>
      <c r="AX239" s="17"/>
      <c r="AY239" s="17"/>
      <c r="AZ239" s="17"/>
      <c r="BA239" s="17"/>
      <c r="BB239" s="17"/>
      <c r="BC239" s="17"/>
      <c r="BD239" s="17"/>
      <c r="BE239" s="17"/>
    </row>
    <row r="240" spans="1:57" ht="15.9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7"/>
      <c r="AF240" s="17"/>
      <c r="AG240" s="17"/>
      <c r="AH240" s="17"/>
      <c r="AI240" s="17"/>
      <c r="AJ240" s="17"/>
      <c r="AK240" s="17"/>
      <c r="AL240" s="17"/>
      <c r="AM240" s="17"/>
      <c r="AN240" s="17"/>
      <c r="AO240" s="17"/>
      <c r="AP240" s="17"/>
      <c r="AQ240" s="17"/>
      <c r="AR240" s="17"/>
      <c r="AS240" s="17"/>
      <c r="AT240" s="17"/>
      <c r="AU240" s="17"/>
      <c r="AV240" s="17"/>
      <c r="AW240" s="17"/>
      <c r="AX240" s="17"/>
      <c r="AY240" s="17"/>
      <c r="AZ240" s="17"/>
      <c r="BA240" s="17"/>
      <c r="BB240" s="17"/>
      <c r="BC240" s="17"/>
      <c r="BD240" s="17"/>
      <c r="BE240" s="17"/>
    </row>
    <row r="241" spans="1:75" ht="15.9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7"/>
      <c r="AF241" s="17"/>
      <c r="AG241" s="17"/>
      <c r="AH241" s="17"/>
      <c r="AI241" s="17"/>
      <c r="AJ241" s="17"/>
      <c r="AK241" s="17"/>
      <c r="AL241" s="17"/>
      <c r="AM241" s="17"/>
      <c r="AN241" s="17"/>
      <c r="AO241" s="17"/>
      <c r="AP241" s="17"/>
      <c r="AQ241" s="17"/>
      <c r="AR241" s="17"/>
      <c r="AS241" s="17"/>
      <c r="AT241" s="17"/>
      <c r="AU241" s="17"/>
      <c r="AV241" s="17"/>
      <c r="AW241" s="17"/>
      <c r="AX241" s="17"/>
      <c r="AY241" s="17"/>
      <c r="AZ241" s="17"/>
      <c r="BA241" s="17"/>
      <c r="BB241" s="17"/>
      <c r="BC241" s="17"/>
      <c r="BD241" s="17"/>
      <c r="BE241" s="17"/>
    </row>
    <row r="242" spans="1:75" ht="15.9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7"/>
      <c r="AF242" s="17"/>
      <c r="AG242" s="17"/>
      <c r="AH242" s="17"/>
      <c r="AI242" s="17"/>
      <c r="AJ242" s="17"/>
      <c r="AK242" s="17"/>
      <c r="AL242" s="17"/>
      <c r="AM242" s="17"/>
      <c r="AN242" s="17"/>
      <c r="AO242" s="17"/>
      <c r="AP242" s="17"/>
      <c r="AQ242" s="17"/>
      <c r="AR242" s="17"/>
      <c r="AS242" s="17"/>
      <c r="AT242" s="17"/>
      <c r="AU242" s="17"/>
      <c r="AV242" s="17"/>
      <c r="AW242" s="17"/>
      <c r="AX242" s="17"/>
      <c r="AY242" s="17"/>
      <c r="AZ242" s="17"/>
      <c r="BA242" s="17"/>
      <c r="BB242" s="17"/>
      <c r="BC242" s="17"/>
      <c r="BD242" s="17"/>
      <c r="BE242" s="17"/>
    </row>
    <row r="243" spans="1:75" ht="15.9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7"/>
      <c r="AF243" s="17"/>
      <c r="AG243" s="17"/>
      <c r="AH243" s="17"/>
      <c r="AI243" s="17"/>
      <c r="AJ243" s="17"/>
      <c r="AK243" s="17"/>
      <c r="AL243" s="17"/>
      <c r="AM243" s="17"/>
      <c r="AN243" s="17"/>
      <c r="AO243" s="17"/>
      <c r="AP243" s="17"/>
      <c r="AQ243" s="17"/>
      <c r="AR243" s="17"/>
      <c r="AS243" s="17"/>
      <c r="AT243" s="17"/>
      <c r="AU243" s="17"/>
      <c r="AV243" s="17"/>
      <c r="AW243" s="17"/>
      <c r="AX243" s="17"/>
      <c r="AY243" s="17"/>
      <c r="AZ243" s="17"/>
      <c r="BA243" s="17"/>
      <c r="BB243" s="17"/>
      <c r="BC243" s="17"/>
      <c r="BD243" s="17"/>
      <c r="BE243" s="17"/>
    </row>
    <row r="244" spans="1:75" ht="15.9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7"/>
      <c r="AF244" s="17"/>
      <c r="AG244" s="17"/>
      <c r="AH244" s="17"/>
      <c r="AI244" s="17"/>
      <c r="AJ244" s="17"/>
      <c r="AK244" s="17"/>
      <c r="AL244" s="17"/>
      <c r="AM244" s="17"/>
      <c r="AN244" s="17"/>
      <c r="AO244" s="17"/>
      <c r="AP244" s="17"/>
      <c r="AQ244" s="17"/>
      <c r="AR244" s="17"/>
      <c r="AS244" s="17"/>
      <c r="AT244" s="17"/>
      <c r="AU244" s="17"/>
      <c r="AV244" s="17"/>
      <c r="AW244" s="17"/>
      <c r="AX244" s="17"/>
      <c r="AY244" s="17"/>
      <c r="AZ244" s="17"/>
      <c r="BA244" s="17"/>
      <c r="BB244" s="17"/>
      <c r="BC244" s="17"/>
      <c r="BD244" s="17"/>
      <c r="BE244" s="17"/>
    </row>
    <row r="245" spans="1:75" ht="15.9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7"/>
      <c r="AF245" s="17"/>
      <c r="AG245" s="17"/>
      <c r="AH245" s="17"/>
      <c r="AI245" s="17"/>
      <c r="AJ245" s="17"/>
      <c r="AK245" s="17"/>
      <c r="AL245" s="17"/>
      <c r="AM245" s="17"/>
      <c r="AN245" s="17"/>
      <c r="AO245" s="17"/>
      <c r="AP245" s="17"/>
      <c r="AQ245" s="17"/>
      <c r="AR245" s="17"/>
      <c r="AS245" s="17"/>
      <c r="AT245" s="17"/>
      <c r="AU245" s="17"/>
      <c r="AV245" s="17"/>
      <c r="AW245" s="17"/>
      <c r="AX245" s="17"/>
      <c r="AY245" s="17"/>
      <c r="AZ245" s="17"/>
      <c r="BA245" s="17"/>
      <c r="BB245" s="17"/>
      <c r="BC245" s="17"/>
      <c r="BD245" s="17"/>
      <c r="BE245" s="17"/>
    </row>
    <row r="246" spans="1:75" ht="15.9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7"/>
      <c r="AF246" s="17"/>
      <c r="AG246" s="17"/>
      <c r="AH246" s="17"/>
      <c r="AI246" s="17"/>
      <c r="AJ246" s="17"/>
      <c r="AK246" s="17"/>
      <c r="AL246" s="17"/>
      <c r="AM246" s="17"/>
      <c r="AN246" s="17"/>
      <c r="AO246" s="17"/>
      <c r="AP246" s="17"/>
      <c r="AQ246" s="17"/>
      <c r="AR246" s="17"/>
      <c r="AS246" s="17"/>
      <c r="AT246" s="17"/>
      <c r="AU246" s="17"/>
      <c r="AV246" s="17"/>
      <c r="AW246" s="17"/>
      <c r="AX246" s="17"/>
      <c r="AY246" s="17"/>
      <c r="AZ246" s="17"/>
      <c r="BA246" s="17"/>
      <c r="BB246" s="17"/>
      <c r="BC246" s="17"/>
      <c r="BD246" s="17"/>
      <c r="BE246" s="17"/>
    </row>
    <row r="247" spans="1:75" ht="15.9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7"/>
      <c r="AF247" s="17"/>
      <c r="AG247" s="17"/>
      <c r="AH247" s="17"/>
      <c r="AI247" s="17"/>
      <c r="AJ247" s="17"/>
      <c r="AK247" s="17"/>
      <c r="AL247" s="17"/>
      <c r="AM247" s="17"/>
      <c r="AN247" s="17"/>
      <c r="AO247" s="17"/>
      <c r="AP247" s="17"/>
      <c r="AQ247" s="17"/>
      <c r="AR247" s="17"/>
      <c r="AS247" s="17"/>
      <c r="AT247" s="17"/>
      <c r="AU247" s="17"/>
      <c r="AV247" s="17"/>
      <c r="AW247" s="17"/>
      <c r="AX247" s="17"/>
      <c r="AY247" s="17"/>
      <c r="AZ247" s="17"/>
      <c r="BA247" s="17"/>
      <c r="BB247" s="17"/>
      <c r="BC247" s="17"/>
      <c r="BD247" s="17"/>
      <c r="BE247" s="17"/>
    </row>
    <row r="248" spans="1:75" ht="15.9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  <c r="AZ248" s="1"/>
      <c r="BA248" s="1"/>
      <c r="BB248" s="1"/>
      <c r="BC248" s="1"/>
      <c r="BD248" s="1"/>
      <c r="BE248" s="1"/>
      <c r="BF248" s="1"/>
      <c r="BG248" s="1"/>
      <c r="BH248" s="1"/>
      <c r="BI248" s="1"/>
      <c r="BJ248" s="1"/>
      <c r="BK248" s="1"/>
      <c r="BL248" s="1"/>
      <c r="BM248" s="1"/>
      <c r="BN248" s="1"/>
      <c r="BO248" s="1"/>
      <c r="BP248" s="1"/>
      <c r="BQ248" s="1"/>
      <c r="BR248" s="1"/>
      <c r="BS248" s="1"/>
      <c r="BT248" s="1"/>
      <c r="BU248" s="1"/>
      <c r="BV248" s="1"/>
      <c r="BW248" s="1"/>
    </row>
    <row r="249" spans="1:75" ht="15.9" customHeight="1" x14ac:dyDescent="0.2"/>
    <row r="250" spans="1:75" ht="15.9" customHeight="1" x14ac:dyDescent="0.2"/>
    <row r="251" spans="1:75" ht="15.9" customHeight="1" x14ac:dyDescent="0.2"/>
    <row r="252" spans="1:75" ht="15.9" customHeight="1" x14ac:dyDescent="0.2"/>
    <row r="253" spans="1:75" ht="15.9" customHeight="1" x14ac:dyDescent="0.2"/>
    <row r="254" spans="1:75" ht="15.9" customHeight="1" x14ac:dyDescent="0.2"/>
    <row r="255" spans="1:75" ht="15.9" customHeight="1" x14ac:dyDescent="0.2"/>
    <row r="256" spans="1:75" ht="15.9" customHeight="1" x14ac:dyDescent="0.2"/>
    <row r="257" ht="15.9" customHeight="1" x14ac:dyDescent="0.2"/>
    <row r="258" ht="15.9" customHeight="1" x14ac:dyDescent="0.2"/>
    <row r="259" ht="15.9" customHeight="1" x14ac:dyDescent="0.2"/>
    <row r="260" ht="15.9" customHeight="1" x14ac:dyDescent="0.2"/>
  </sheetData>
  <phoneticPr fontId="2"/>
  <printOptions horizontalCentered="1"/>
  <pageMargins left="0.19685039370078741" right="0.19685039370078741" top="0.78740157480314965" bottom="0.19685039370078741" header="0.51181102362204722" footer="0.27559055118110237"/>
  <pageSetup paperSize="9" scale="54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139"/>
  <sheetViews>
    <sheetView view="pageBreakPreview" topLeftCell="B1" zoomScale="70" zoomScaleNormal="100" zoomScaleSheetLayoutView="70" workbookViewId="0">
      <pane xSplit="1" ySplit="2" topLeftCell="C87" activePane="bottomRight" state="frozen"/>
      <selection activeCell="E19" sqref="E19"/>
      <selection pane="topRight" activeCell="E19" sqref="E19"/>
      <selection pane="bottomLeft" activeCell="E19" sqref="E19"/>
      <selection pane="bottomRight" activeCell="G54" sqref="G54"/>
    </sheetView>
  </sheetViews>
  <sheetFormatPr defaultColWidth="9" defaultRowHeight="13.2" x14ac:dyDescent="0.2"/>
  <cols>
    <col min="2" max="2" width="18.109375" customWidth="1"/>
    <col min="3" max="21" width="11.44140625" customWidth="1"/>
    <col min="22" max="22" width="11.44140625" style="275" customWidth="1"/>
    <col min="23" max="23" width="12.44140625" customWidth="1"/>
    <col min="24" max="24" width="13" customWidth="1"/>
    <col min="25" max="27" width="11.44140625" customWidth="1"/>
  </cols>
  <sheetData>
    <row r="1" spans="1:28" s="13" customFormat="1" ht="21" customHeight="1" thickBot="1" x14ac:dyDescent="0.3">
      <c r="A1" s="60"/>
      <c r="B1" s="60"/>
      <c r="C1" s="61" t="str">
        <f>'１ページ'!AD3</f>
        <v>　　　　　令和８年３月分</v>
      </c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266"/>
      <c r="W1" s="60" t="s">
        <v>72</v>
      </c>
      <c r="X1" s="60"/>
      <c r="Y1" s="60"/>
      <c r="Z1" s="62"/>
      <c r="AA1" s="60" t="s">
        <v>73</v>
      </c>
      <c r="AB1" s="60"/>
    </row>
    <row r="2" spans="1:28" s="13" customFormat="1" ht="21" customHeight="1" thickBot="1" x14ac:dyDescent="0.3">
      <c r="A2" s="60"/>
      <c r="B2" s="63" t="s">
        <v>74</v>
      </c>
      <c r="C2" s="64" t="s">
        <v>75</v>
      </c>
      <c r="D2" s="65"/>
      <c r="E2" s="66" t="s">
        <v>76</v>
      </c>
      <c r="F2" s="65"/>
      <c r="G2" s="66" t="s">
        <v>77</v>
      </c>
      <c r="H2" s="65"/>
      <c r="I2" s="66" t="s">
        <v>78</v>
      </c>
      <c r="J2" s="65"/>
      <c r="K2" s="66" t="s">
        <v>79</v>
      </c>
      <c r="L2" s="65"/>
      <c r="M2" s="66" t="s">
        <v>80</v>
      </c>
      <c r="N2" s="65"/>
      <c r="O2" s="66" t="s">
        <v>81</v>
      </c>
      <c r="P2" s="65"/>
      <c r="Q2" s="66" t="s">
        <v>82</v>
      </c>
      <c r="R2" s="65"/>
      <c r="S2" s="66" t="s">
        <v>83</v>
      </c>
      <c r="T2" s="65"/>
      <c r="U2" s="66" t="s">
        <v>84</v>
      </c>
      <c r="V2" s="267"/>
      <c r="W2" s="66" t="s">
        <v>85</v>
      </c>
      <c r="X2" s="65"/>
      <c r="Y2" s="66" t="s">
        <v>86</v>
      </c>
      <c r="Z2" s="65"/>
      <c r="AA2" s="67" t="s">
        <v>87</v>
      </c>
      <c r="AB2" s="60"/>
    </row>
    <row r="3" spans="1:28" s="13" customFormat="1" ht="21" customHeight="1" x14ac:dyDescent="0.25">
      <c r="A3" s="60"/>
      <c r="B3" s="317"/>
      <c r="C3" s="70">
        <v>74</v>
      </c>
      <c r="D3" s="69">
        <v>74</v>
      </c>
      <c r="E3" s="70">
        <v>89</v>
      </c>
      <c r="F3" s="69">
        <v>163</v>
      </c>
      <c r="G3" s="70">
        <v>197</v>
      </c>
      <c r="H3" s="69">
        <v>360</v>
      </c>
      <c r="I3" s="70">
        <v>70</v>
      </c>
      <c r="J3" s="69">
        <v>430</v>
      </c>
      <c r="K3" s="70">
        <v>63</v>
      </c>
      <c r="L3" s="69">
        <v>493</v>
      </c>
      <c r="M3" s="70">
        <v>100</v>
      </c>
      <c r="N3" s="69">
        <v>593</v>
      </c>
      <c r="O3" s="70">
        <v>111</v>
      </c>
      <c r="P3" s="69">
        <v>704</v>
      </c>
      <c r="Q3" s="70">
        <v>133</v>
      </c>
      <c r="R3" s="69">
        <v>837</v>
      </c>
      <c r="S3" s="70">
        <v>112</v>
      </c>
      <c r="T3" s="69">
        <v>949</v>
      </c>
      <c r="U3" s="70">
        <v>143</v>
      </c>
      <c r="V3" s="69">
        <v>1092</v>
      </c>
      <c r="W3" s="70">
        <v>147</v>
      </c>
      <c r="X3" s="69">
        <v>1239</v>
      </c>
      <c r="Y3" s="70">
        <v>90</v>
      </c>
      <c r="Z3" s="69">
        <v>1329</v>
      </c>
      <c r="AA3" s="71">
        <v>1329</v>
      </c>
      <c r="AB3" s="60"/>
    </row>
    <row r="4" spans="1:28" s="13" customFormat="1" ht="21" customHeight="1" x14ac:dyDescent="0.25">
      <c r="A4" s="60"/>
      <c r="B4" s="296" t="s">
        <v>310</v>
      </c>
      <c r="C4" s="75">
        <v>96</v>
      </c>
      <c r="D4" s="74">
        <f>C4</f>
        <v>96</v>
      </c>
      <c r="E4" s="75">
        <v>97</v>
      </c>
      <c r="F4" s="74">
        <f>IF(E4="","",E4+D4)</f>
        <v>193</v>
      </c>
      <c r="G4" s="75">
        <v>77</v>
      </c>
      <c r="H4" s="74">
        <f>IF(G4="","",G4+F4)</f>
        <v>270</v>
      </c>
      <c r="I4" s="75"/>
      <c r="J4" s="74" t="str">
        <f>IF(I4="","",I4+H4)</f>
        <v/>
      </c>
      <c r="K4" s="75"/>
      <c r="L4" s="74" t="str">
        <f>IF(K4="","",K4+J4)</f>
        <v/>
      </c>
      <c r="M4" s="75"/>
      <c r="N4" s="74" t="str">
        <f>IF(M4="","",M4+L4)</f>
        <v/>
      </c>
      <c r="O4" s="75"/>
      <c r="P4" s="74" t="str">
        <f>IF(O4="","",O4+N4)</f>
        <v/>
      </c>
      <c r="Q4" s="75"/>
      <c r="R4" s="74" t="str">
        <f>IF(Q4="","",Q4+P4)</f>
        <v/>
      </c>
      <c r="S4" s="75"/>
      <c r="T4" s="74" t="str">
        <f>IF(S4="","",S4+R4)</f>
        <v/>
      </c>
      <c r="U4" s="75"/>
      <c r="V4" s="268" t="str">
        <f>IF(U4="","",U4+T4)</f>
        <v/>
      </c>
      <c r="W4" s="75"/>
      <c r="X4" s="74" t="str">
        <f>IF(W4="","",W4+V4)</f>
        <v/>
      </c>
      <c r="Y4" s="75"/>
      <c r="Z4" s="74" t="str">
        <f>IF(Y4="","",Y4+X4)</f>
        <v/>
      </c>
      <c r="AA4" s="76">
        <f>MAX(D4,F4,H4,J4,L4,N4,P4,R4,T4,V4,X4,Z4)</f>
        <v>270</v>
      </c>
      <c r="AB4" s="60"/>
    </row>
    <row r="5" spans="1:28" s="13" customFormat="1" ht="21" customHeight="1" thickBot="1" x14ac:dyDescent="0.3">
      <c r="A5" s="60"/>
      <c r="B5" s="77"/>
      <c r="C5" s="80">
        <f>D4-D3</f>
        <v>22</v>
      </c>
      <c r="D5" s="79">
        <f>D4/D3</f>
        <v>1.2972972972972974</v>
      </c>
      <c r="E5" s="80">
        <f>IF(E4="","",F4-F3)</f>
        <v>30</v>
      </c>
      <c r="F5" s="79">
        <f>IF(E4="","",F4/F3)</f>
        <v>1.1840490797546013</v>
      </c>
      <c r="G5" s="80">
        <f>IF(G4="","",H4-H3)</f>
        <v>-90</v>
      </c>
      <c r="H5" s="79">
        <f>IF(G4="","",H4/H3)</f>
        <v>0.75</v>
      </c>
      <c r="I5" s="80" t="str">
        <f>IF(I4="","",J4-J3)</f>
        <v/>
      </c>
      <c r="J5" s="79" t="str">
        <f>IF(I4="","",J4/J3)</f>
        <v/>
      </c>
      <c r="K5" s="80" t="str">
        <f>IF(K4="","",L4-L3)</f>
        <v/>
      </c>
      <c r="L5" s="79" t="str">
        <f>IF(K4="","",L4/L3)</f>
        <v/>
      </c>
      <c r="M5" s="80" t="str">
        <f>IF(M4="","",N4-N3)</f>
        <v/>
      </c>
      <c r="N5" s="79" t="str">
        <f>IF(M4="","",N4/N3)</f>
        <v/>
      </c>
      <c r="O5" s="80" t="str">
        <f>IF(O4="","",P4-P3)</f>
        <v/>
      </c>
      <c r="P5" s="79" t="str">
        <f>IF(O4="","",P4/P3)</f>
        <v/>
      </c>
      <c r="Q5" s="80" t="str">
        <f>IF(Q4="","",R4-R3)</f>
        <v/>
      </c>
      <c r="R5" s="79" t="str">
        <f>IF(Q4="","",R4/R3)</f>
        <v/>
      </c>
      <c r="S5" s="80" t="str">
        <f>IF(S4="","",T4-T3)</f>
        <v/>
      </c>
      <c r="T5" s="79" t="str">
        <f>IF(S4="","",T4/T3)</f>
        <v/>
      </c>
      <c r="U5" s="80" t="str">
        <f>IF(U4="","",V4-V3)</f>
        <v/>
      </c>
      <c r="V5" s="269" t="str">
        <f>IF(U4="","",V4/V3)</f>
        <v/>
      </c>
      <c r="W5" s="80" t="str">
        <f>IF(W4="","",X4-X3)</f>
        <v/>
      </c>
      <c r="X5" s="79" t="str">
        <f>IF(W4="","",X4/X3)</f>
        <v/>
      </c>
      <c r="Y5" s="80" t="str">
        <f>IF(Y4="","",Z4-Z3)</f>
        <v/>
      </c>
      <c r="Z5" s="79" t="str">
        <f>IF(Y4="","",Z4/Z3)</f>
        <v/>
      </c>
      <c r="AA5" s="81">
        <f>AA4/AA3</f>
        <v>0.20316027088036118</v>
      </c>
      <c r="AB5" s="60"/>
    </row>
    <row r="6" spans="1:28" s="13" customFormat="1" ht="21" customHeight="1" x14ac:dyDescent="0.25">
      <c r="A6" s="60"/>
      <c r="B6" s="68"/>
      <c r="C6" s="82">
        <v>5</v>
      </c>
      <c r="D6" s="83">
        <v>5</v>
      </c>
      <c r="E6" s="84">
        <v>22</v>
      </c>
      <c r="F6" s="83">
        <v>27</v>
      </c>
      <c r="G6" s="84">
        <v>43</v>
      </c>
      <c r="H6" s="83">
        <v>70</v>
      </c>
      <c r="I6" s="84">
        <v>20</v>
      </c>
      <c r="J6" s="83">
        <v>90</v>
      </c>
      <c r="K6" s="84">
        <v>10</v>
      </c>
      <c r="L6" s="83">
        <v>100</v>
      </c>
      <c r="M6" s="84">
        <v>44</v>
      </c>
      <c r="N6" s="83">
        <v>144</v>
      </c>
      <c r="O6" s="84">
        <v>26</v>
      </c>
      <c r="P6" s="83">
        <v>170</v>
      </c>
      <c r="Q6" s="84">
        <v>27</v>
      </c>
      <c r="R6" s="83">
        <v>197</v>
      </c>
      <c r="S6" s="84">
        <v>34</v>
      </c>
      <c r="T6" s="83">
        <v>231</v>
      </c>
      <c r="U6" s="84">
        <v>55</v>
      </c>
      <c r="V6" s="69">
        <v>286</v>
      </c>
      <c r="W6" s="84">
        <v>13</v>
      </c>
      <c r="X6" s="83">
        <v>299</v>
      </c>
      <c r="Y6" s="84">
        <v>15</v>
      </c>
      <c r="Z6" s="83">
        <v>314</v>
      </c>
      <c r="AA6" s="71">
        <f>MAX(D6,F6,H6,J6,L6,N6,P6,R6,T6,V6,X6,Z6)</f>
        <v>314</v>
      </c>
      <c r="AB6" s="60"/>
    </row>
    <row r="7" spans="1:28" s="13" customFormat="1" ht="21" customHeight="1" x14ac:dyDescent="0.25">
      <c r="A7" s="60"/>
      <c r="B7" s="296" t="s">
        <v>311</v>
      </c>
      <c r="C7" s="75">
        <v>36</v>
      </c>
      <c r="D7" s="74">
        <f>C7</f>
        <v>36</v>
      </c>
      <c r="E7" s="75">
        <v>22</v>
      </c>
      <c r="F7" s="74">
        <f>IF(E7="","",E7+D7)</f>
        <v>58</v>
      </c>
      <c r="G7" s="75">
        <v>20</v>
      </c>
      <c r="H7" s="74">
        <f>IF(G7="","",G7+F7)</f>
        <v>78</v>
      </c>
      <c r="I7" s="75"/>
      <c r="J7" s="74" t="str">
        <f>IF(I7="","",I7+H7)</f>
        <v/>
      </c>
      <c r="K7" s="75"/>
      <c r="L7" s="74" t="str">
        <f>IF(K7="","",K7+J7)</f>
        <v/>
      </c>
      <c r="M7" s="75"/>
      <c r="N7" s="74" t="str">
        <f>IF(M7="","",M7+L7)</f>
        <v/>
      </c>
      <c r="O7" s="75"/>
      <c r="P7" s="74" t="str">
        <f>IF(O7="","",O7+N7)</f>
        <v/>
      </c>
      <c r="Q7" s="75"/>
      <c r="R7" s="74" t="str">
        <f>IF(Q7="","",Q7+P7)</f>
        <v/>
      </c>
      <c r="S7" s="75"/>
      <c r="T7" s="74" t="str">
        <f>IF(S7="","",S7+R7)</f>
        <v/>
      </c>
      <c r="U7" s="75"/>
      <c r="V7" s="268" t="str">
        <f>IF(U7="","",U7+T7)</f>
        <v/>
      </c>
      <c r="W7" s="75"/>
      <c r="X7" s="74" t="str">
        <f>IF(W7="","",W7+V7)</f>
        <v/>
      </c>
      <c r="Y7" s="75"/>
      <c r="Z7" s="74" t="str">
        <f>IF(Y7="","",Y7+X7)</f>
        <v/>
      </c>
      <c r="AA7" s="76">
        <f>MAX(D7,F7,H7,J7,L7,N7,P7,R7,T7,V7,X7,Z7)</f>
        <v>78</v>
      </c>
      <c r="AB7" s="60"/>
    </row>
    <row r="8" spans="1:28" s="13" customFormat="1" ht="21" customHeight="1" thickBot="1" x14ac:dyDescent="0.3">
      <c r="A8" s="60"/>
      <c r="B8" s="77"/>
      <c r="C8" s="78">
        <f>D7-D6</f>
        <v>31</v>
      </c>
      <c r="D8" s="79">
        <f>D7/D6</f>
        <v>7.2</v>
      </c>
      <c r="E8" s="80">
        <f>IF(E7="","",F7-F6)</f>
        <v>31</v>
      </c>
      <c r="F8" s="79">
        <f>IF(E7="","",F7/F6)</f>
        <v>2.1481481481481484</v>
      </c>
      <c r="G8" s="80">
        <f>IF(G7="","",H7-H6)</f>
        <v>8</v>
      </c>
      <c r="H8" s="79">
        <f>IF(G7="","",H7/H6)</f>
        <v>1.1142857142857143</v>
      </c>
      <c r="I8" s="80" t="str">
        <f>IF(I7="","",J7-J6)</f>
        <v/>
      </c>
      <c r="J8" s="79" t="str">
        <f>IF(I7="","",J7/J6)</f>
        <v/>
      </c>
      <c r="K8" s="80" t="str">
        <f>IF(K7="","",L7-L6)</f>
        <v/>
      </c>
      <c r="L8" s="79" t="str">
        <f>IF(K7="","",L7/L6)</f>
        <v/>
      </c>
      <c r="M8" s="80" t="str">
        <f>IF(M7="","",N7-N6)</f>
        <v/>
      </c>
      <c r="N8" s="79" t="str">
        <f>IF(M7="","",N7/N6)</f>
        <v/>
      </c>
      <c r="O8" s="80" t="str">
        <f>IF(O7="","",P7-P6)</f>
        <v/>
      </c>
      <c r="P8" s="79" t="str">
        <f>IF(O7="","",P7/P6)</f>
        <v/>
      </c>
      <c r="Q8" s="80" t="str">
        <f>IF(Q7="","",R7-R6)</f>
        <v/>
      </c>
      <c r="R8" s="79" t="str">
        <f>IF(Q7="","",R7/R6)</f>
        <v/>
      </c>
      <c r="S8" s="80" t="str">
        <f>IF(S7="","",T7-T6)</f>
        <v/>
      </c>
      <c r="T8" s="79" t="str">
        <f>IF(S7="","",T7/T6)</f>
        <v/>
      </c>
      <c r="U8" s="80" t="str">
        <f>IF(U7="","",V7-V6)</f>
        <v/>
      </c>
      <c r="V8" s="269" t="str">
        <f>IF(U7="","",V7/V6)</f>
        <v/>
      </c>
      <c r="W8" s="80" t="str">
        <f>IF(W7="","",X7-X6)</f>
        <v/>
      </c>
      <c r="X8" s="79" t="str">
        <f>IF(W7="","",X7/X6)</f>
        <v/>
      </c>
      <c r="Y8" s="80" t="str">
        <f>IF(Y7="","",Z7-Z6)</f>
        <v/>
      </c>
      <c r="Z8" s="79" t="str">
        <f>IF(Y7="","",Z7/Z6)</f>
        <v/>
      </c>
      <c r="AA8" s="81">
        <f>AA7/AA6</f>
        <v>0.24840764331210191</v>
      </c>
      <c r="AB8" s="60"/>
    </row>
    <row r="9" spans="1:28" s="13" customFormat="1" ht="21" customHeight="1" x14ac:dyDescent="0.25">
      <c r="A9" s="60"/>
      <c r="B9" s="68"/>
      <c r="C9" s="290">
        <v>121</v>
      </c>
      <c r="D9" s="85">
        <v>121</v>
      </c>
      <c r="E9" s="86">
        <v>60</v>
      </c>
      <c r="F9" s="85">
        <v>181</v>
      </c>
      <c r="G9" s="86">
        <v>125</v>
      </c>
      <c r="H9" s="85">
        <v>306</v>
      </c>
      <c r="I9" s="86">
        <v>105</v>
      </c>
      <c r="J9" s="85">
        <v>411</v>
      </c>
      <c r="K9" s="86">
        <v>151</v>
      </c>
      <c r="L9" s="85">
        <v>562</v>
      </c>
      <c r="M9" s="86">
        <v>137</v>
      </c>
      <c r="N9" s="85">
        <v>699</v>
      </c>
      <c r="O9" s="86">
        <v>108</v>
      </c>
      <c r="P9" s="85">
        <v>807</v>
      </c>
      <c r="Q9" s="86">
        <v>111</v>
      </c>
      <c r="R9" s="85">
        <v>918</v>
      </c>
      <c r="S9" s="86">
        <v>162</v>
      </c>
      <c r="T9" s="85">
        <v>1080</v>
      </c>
      <c r="U9" s="86">
        <v>139</v>
      </c>
      <c r="V9" s="85">
        <v>1219</v>
      </c>
      <c r="W9" s="86">
        <v>112</v>
      </c>
      <c r="X9" s="85">
        <v>1331</v>
      </c>
      <c r="Y9" s="86">
        <v>173</v>
      </c>
      <c r="Z9" s="87">
        <v>1504</v>
      </c>
      <c r="AA9" s="71">
        <f>MAX(D9,F9,H9,J9,L9,N9,P9,R9,T9,V9,X9,Z9)</f>
        <v>1504</v>
      </c>
      <c r="AB9" s="60"/>
    </row>
    <row r="10" spans="1:28" s="13" customFormat="1" ht="21" customHeight="1" x14ac:dyDescent="0.25">
      <c r="A10" s="60"/>
      <c r="B10" s="296" t="s">
        <v>312</v>
      </c>
      <c r="C10" s="75">
        <v>137</v>
      </c>
      <c r="D10" s="74">
        <f>C10</f>
        <v>137</v>
      </c>
      <c r="E10" s="75">
        <v>121</v>
      </c>
      <c r="F10" s="74">
        <f>IF(E10="","",E10+D10)</f>
        <v>258</v>
      </c>
      <c r="G10" s="75">
        <v>103</v>
      </c>
      <c r="H10" s="74">
        <f>IF(G10="","",G10+F10)</f>
        <v>361</v>
      </c>
      <c r="I10" s="75"/>
      <c r="J10" s="74" t="str">
        <f>IF(I10="","",I10+H10)</f>
        <v/>
      </c>
      <c r="K10" s="75"/>
      <c r="L10" s="74" t="str">
        <f>IF(K10="","",K10+J10)</f>
        <v/>
      </c>
      <c r="M10" s="75"/>
      <c r="N10" s="74" t="str">
        <f>IF(M10="","",M10+L10)</f>
        <v/>
      </c>
      <c r="O10" s="75"/>
      <c r="P10" s="74" t="str">
        <f>IF(O10="","",O10+N10)</f>
        <v/>
      </c>
      <c r="Q10" s="75"/>
      <c r="R10" s="74" t="str">
        <f>IF(Q10="","",Q10+P10)</f>
        <v/>
      </c>
      <c r="S10" s="75"/>
      <c r="T10" s="74" t="str">
        <f>IF(S10="","",S10+R10)</f>
        <v/>
      </c>
      <c r="U10" s="75"/>
      <c r="V10" s="268" t="str">
        <f>IF(U10="","",U10+T10)</f>
        <v/>
      </c>
      <c r="W10" s="75"/>
      <c r="X10" s="74" t="str">
        <f>IF(W10="","",W10+V10)</f>
        <v/>
      </c>
      <c r="Y10" s="75"/>
      <c r="Z10" s="74" t="str">
        <f>IF(Y10="","",Y10+X10)</f>
        <v/>
      </c>
      <c r="AA10" s="76">
        <f>MAX(D10,F10,H10,J10,L10,N10,P10,R10,T10,V10,X10,Z10)</f>
        <v>361</v>
      </c>
      <c r="AB10" s="60"/>
    </row>
    <row r="11" spans="1:28" s="13" customFormat="1" ht="21" customHeight="1" thickBot="1" x14ac:dyDescent="0.3">
      <c r="A11" s="60"/>
      <c r="B11" s="77"/>
      <c r="C11" s="78">
        <f>D10-D9</f>
        <v>16</v>
      </c>
      <c r="D11" s="79">
        <f>D10/D9</f>
        <v>1.1322314049586777</v>
      </c>
      <c r="E11" s="80">
        <f>IF(E10="","",F10-F9)</f>
        <v>77</v>
      </c>
      <c r="F11" s="79">
        <f>IF(E10="","",F10/F9)</f>
        <v>1.4254143646408839</v>
      </c>
      <c r="G11" s="80">
        <f>IF(G10="","",H10-H9)</f>
        <v>55</v>
      </c>
      <c r="H11" s="79">
        <f>IF(G10="","",H10/H9)</f>
        <v>1.1797385620915033</v>
      </c>
      <c r="I11" s="80" t="str">
        <f>IF(I10="","",J10-J9)</f>
        <v/>
      </c>
      <c r="J11" s="79" t="str">
        <f>IF(I10="","",J10/J9)</f>
        <v/>
      </c>
      <c r="K11" s="80" t="str">
        <f>IF(K10="","",L10-L9)</f>
        <v/>
      </c>
      <c r="L11" s="79" t="str">
        <f>IF(K10="","",L10/L9)</f>
        <v/>
      </c>
      <c r="M11" s="80" t="str">
        <f>IF(M10="","",N10-N9)</f>
        <v/>
      </c>
      <c r="N11" s="79" t="str">
        <f>IF(M10="","",N10/N9)</f>
        <v/>
      </c>
      <c r="O11" s="80" t="str">
        <f>IF(O10="","",P10-P9)</f>
        <v/>
      </c>
      <c r="P11" s="79" t="str">
        <f>IF(O10="","",P10/P9)</f>
        <v/>
      </c>
      <c r="Q11" s="80" t="str">
        <f>IF(Q10="","",R10-R9)</f>
        <v/>
      </c>
      <c r="R11" s="79" t="str">
        <f>IF(Q10="","",R10/R9)</f>
        <v/>
      </c>
      <c r="S11" s="80" t="str">
        <f>IF(S10="","",T10-T9)</f>
        <v/>
      </c>
      <c r="T11" s="79" t="str">
        <f>IF(S10="","",T10/T9)</f>
        <v/>
      </c>
      <c r="U11" s="80" t="str">
        <f>IF(U10="","",V10-V9)</f>
        <v/>
      </c>
      <c r="V11" s="269" t="str">
        <f>IF(U10="","",V10/V9)</f>
        <v/>
      </c>
      <c r="W11" s="80" t="str">
        <f>IF(W10="","",X10-X9)</f>
        <v/>
      </c>
      <c r="X11" s="79" t="str">
        <f>IF(W10="","",X10/X9)</f>
        <v/>
      </c>
      <c r="Y11" s="80" t="str">
        <f>IF(Y10="","",Z10-Z9)</f>
        <v/>
      </c>
      <c r="Z11" s="79" t="str">
        <f>IF(Y10="","",Z10/Z9)</f>
        <v/>
      </c>
      <c r="AA11" s="81">
        <f>AA10/AA9</f>
        <v>0.24002659574468085</v>
      </c>
      <c r="AB11" s="60"/>
    </row>
    <row r="12" spans="1:28" s="13" customFormat="1" ht="21" customHeight="1" x14ac:dyDescent="0.25">
      <c r="A12" s="60"/>
      <c r="B12" s="68"/>
      <c r="C12" s="290">
        <v>76</v>
      </c>
      <c r="D12" s="85">
        <v>76</v>
      </c>
      <c r="E12" s="86">
        <v>110</v>
      </c>
      <c r="F12" s="85">
        <v>186</v>
      </c>
      <c r="G12" s="86">
        <v>160</v>
      </c>
      <c r="H12" s="85">
        <v>346</v>
      </c>
      <c r="I12" s="86">
        <v>84</v>
      </c>
      <c r="J12" s="85">
        <v>430</v>
      </c>
      <c r="K12" s="86">
        <v>40</v>
      </c>
      <c r="L12" s="85">
        <v>470</v>
      </c>
      <c r="M12" s="86">
        <v>87</v>
      </c>
      <c r="N12" s="85">
        <v>557</v>
      </c>
      <c r="O12" s="86">
        <v>37</v>
      </c>
      <c r="P12" s="85">
        <v>594</v>
      </c>
      <c r="Q12" s="86">
        <v>48</v>
      </c>
      <c r="R12" s="85">
        <v>642</v>
      </c>
      <c r="S12" s="86">
        <v>80</v>
      </c>
      <c r="T12" s="85">
        <v>722</v>
      </c>
      <c r="U12" s="86">
        <v>151</v>
      </c>
      <c r="V12" s="85">
        <v>873</v>
      </c>
      <c r="W12" s="86">
        <v>136</v>
      </c>
      <c r="X12" s="85">
        <v>1009</v>
      </c>
      <c r="Y12" s="86">
        <v>56</v>
      </c>
      <c r="Z12" s="87">
        <v>1065</v>
      </c>
      <c r="AA12" s="71">
        <f>MAX(D12,F12,H12,J12,L12,N12,P12,R12,T12,V12,X12,Z12)</f>
        <v>1065</v>
      </c>
      <c r="AB12" s="60"/>
    </row>
    <row r="13" spans="1:28" s="13" customFormat="1" ht="21" customHeight="1" x14ac:dyDescent="0.25">
      <c r="A13" s="60"/>
      <c r="B13" s="296" t="s">
        <v>313</v>
      </c>
      <c r="C13" s="75">
        <v>40</v>
      </c>
      <c r="D13" s="74">
        <f>C13</f>
        <v>40</v>
      </c>
      <c r="E13" s="75">
        <v>74</v>
      </c>
      <c r="F13" s="74">
        <f>IF(E13="","",E13+D13)</f>
        <v>114</v>
      </c>
      <c r="G13" s="75">
        <v>108</v>
      </c>
      <c r="H13" s="74">
        <f>IF(G13="","",G13+F13)</f>
        <v>222</v>
      </c>
      <c r="I13" s="75"/>
      <c r="J13" s="74" t="str">
        <f>IF(I13="","",I13+H13)</f>
        <v/>
      </c>
      <c r="K13" s="75"/>
      <c r="L13" s="74" t="str">
        <f>IF(K13="","",K13+J13)</f>
        <v/>
      </c>
      <c r="M13" s="75"/>
      <c r="N13" s="74" t="str">
        <f>IF(M13="","",M13+L13)</f>
        <v/>
      </c>
      <c r="O13" s="75"/>
      <c r="P13" s="74" t="str">
        <f>IF(O13="","",O13+N13)</f>
        <v/>
      </c>
      <c r="Q13" s="75"/>
      <c r="R13" s="74" t="str">
        <f>IF(Q13="","",Q13+P13)</f>
        <v/>
      </c>
      <c r="S13" s="75"/>
      <c r="T13" s="74" t="str">
        <f>IF(S13="","",S13+R13)</f>
        <v/>
      </c>
      <c r="U13" s="75"/>
      <c r="V13" s="268" t="str">
        <f>IF(U13="","",U13+T13)</f>
        <v/>
      </c>
      <c r="W13" s="75"/>
      <c r="X13" s="74" t="str">
        <f>IF(W13="","",W13+V13)</f>
        <v/>
      </c>
      <c r="Y13" s="75"/>
      <c r="Z13" s="74" t="str">
        <f>IF(Y13="","",Y13+X13)</f>
        <v/>
      </c>
      <c r="AA13" s="76">
        <f>MAX(D13,F13,H13,J13,L13,N13,P13,R13,T13,V13,X13,Z13)</f>
        <v>222</v>
      </c>
      <c r="AB13" s="60"/>
    </row>
    <row r="14" spans="1:28" s="13" customFormat="1" ht="21" customHeight="1" thickBot="1" x14ac:dyDescent="0.3">
      <c r="A14" s="60"/>
      <c r="B14" s="77"/>
      <c r="C14" s="78">
        <f>D13-D12</f>
        <v>-36</v>
      </c>
      <c r="D14" s="79">
        <f>D13/D12</f>
        <v>0.52631578947368418</v>
      </c>
      <c r="E14" s="80">
        <f>IF(E13="","",F13-F12)</f>
        <v>-72</v>
      </c>
      <c r="F14" s="79">
        <f>IF(E13="","",F13/F12)</f>
        <v>0.61290322580645162</v>
      </c>
      <c r="G14" s="80">
        <f>IF(G13="","",H13-H12)</f>
        <v>-124</v>
      </c>
      <c r="H14" s="79">
        <f>IF(G13="","",H13/H12)</f>
        <v>0.64161849710982655</v>
      </c>
      <c r="I14" s="80" t="str">
        <f>IF(I13="","",J13-J12)</f>
        <v/>
      </c>
      <c r="J14" s="79" t="str">
        <f>IF(I13="","",J13/J12)</f>
        <v/>
      </c>
      <c r="K14" s="80" t="str">
        <f>IF(K13="","",L13-L12)</f>
        <v/>
      </c>
      <c r="L14" s="79" t="str">
        <f>IF(K13="","",L13/L12)</f>
        <v/>
      </c>
      <c r="M14" s="80" t="str">
        <f>IF(M13="","",N13-N12)</f>
        <v/>
      </c>
      <c r="N14" s="79" t="str">
        <f>IF(M13="","",N13/N12)</f>
        <v/>
      </c>
      <c r="O14" s="80" t="str">
        <f>IF(O13="","",P13-P12)</f>
        <v/>
      </c>
      <c r="P14" s="79" t="str">
        <f>IF(O13="","",P13/P12)</f>
        <v/>
      </c>
      <c r="Q14" s="80" t="str">
        <f>IF(Q13="","",R13-R12)</f>
        <v/>
      </c>
      <c r="R14" s="79" t="str">
        <f>IF(Q13="","",R13/R12)</f>
        <v/>
      </c>
      <c r="S14" s="80" t="str">
        <f>IF(S13="","",T13-T12)</f>
        <v/>
      </c>
      <c r="T14" s="79" t="str">
        <f>IF(S13="","",T13/T12)</f>
        <v/>
      </c>
      <c r="U14" s="80" t="str">
        <f>IF(U13="","",V13-V12)</f>
        <v/>
      </c>
      <c r="V14" s="269" t="str">
        <f>IF(U13="","",V13/V12)</f>
        <v/>
      </c>
      <c r="W14" s="80" t="str">
        <f>IF(W13="","",X13-X12)</f>
        <v/>
      </c>
      <c r="X14" s="79" t="str">
        <f>IF(W13="","",X13/X12)</f>
        <v/>
      </c>
      <c r="Y14" s="80" t="str">
        <f>IF(Y13="","",Z13-Z12)</f>
        <v/>
      </c>
      <c r="Z14" s="79" t="str">
        <f>IF(Y13="","",Z13/Z12)</f>
        <v/>
      </c>
      <c r="AA14" s="81">
        <f>AA13/AA12</f>
        <v>0.20845070422535211</v>
      </c>
      <c r="AB14" s="60"/>
    </row>
    <row r="15" spans="1:28" s="13" customFormat="1" ht="21" customHeight="1" x14ac:dyDescent="0.25">
      <c r="A15" s="60"/>
      <c r="B15" s="68"/>
      <c r="C15" s="290">
        <v>2</v>
      </c>
      <c r="D15" s="85">
        <v>2</v>
      </c>
      <c r="E15" s="86">
        <v>19</v>
      </c>
      <c r="F15" s="85">
        <v>21</v>
      </c>
      <c r="G15" s="86">
        <v>13</v>
      </c>
      <c r="H15" s="85">
        <v>34</v>
      </c>
      <c r="I15" s="86">
        <v>32</v>
      </c>
      <c r="J15" s="85">
        <v>66</v>
      </c>
      <c r="K15" s="86">
        <v>13</v>
      </c>
      <c r="L15" s="85">
        <v>79</v>
      </c>
      <c r="M15" s="86">
        <v>9</v>
      </c>
      <c r="N15" s="85">
        <v>88</v>
      </c>
      <c r="O15" s="86">
        <v>21</v>
      </c>
      <c r="P15" s="85">
        <v>109</v>
      </c>
      <c r="Q15" s="86">
        <v>20</v>
      </c>
      <c r="R15" s="85">
        <v>129</v>
      </c>
      <c r="S15" s="86">
        <v>14</v>
      </c>
      <c r="T15" s="85">
        <v>143</v>
      </c>
      <c r="U15" s="86">
        <v>36</v>
      </c>
      <c r="V15" s="85">
        <v>179</v>
      </c>
      <c r="W15" s="86">
        <v>27</v>
      </c>
      <c r="X15" s="85">
        <v>206</v>
      </c>
      <c r="Y15" s="86">
        <v>10</v>
      </c>
      <c r="Z15" s="87">
        <v>216</v>
      </c>
      <c r="AA15" s="71">
        <f>MAX(D15,F15,H15,J15,L15,N15,P15,R15,T15,V15,X15,Z15)</f>
        <v>216</v>
      </c>
      <c r="AB15" s="60"/>
    </row>
    <row r="16" spans="1:28" s="13" customFormat="1" ht="21" customHeight="1" x14ac:dyDescent="0.25">
      <c r="A16" s="60"/>
      <c r="B16" s="296" t="s">
        <v>314</v>
      </c>
      <c r="C16" s="75">
        <v>25</v>
      </c>
      <c r="D16" s="74">
        <f>C16</f>
        <v>25</v>
      </c>
      <c r="E16" s="75">
        <v>23</v>
      </c>
      <c r="F16" s="74">
        <f>IF(E16="","",E16+D16)</f>
        <v>48</v>
      </c>
      <c r="G16" s="75">
        <v>8</v>
      </c>
      <c r="H16" s="74">
        <f>IF(G16="","",G16+F16)</f>
        <v>56</v>
      </c>
      <c r="I16" s="75"/>
      <c r="J16" s="74" t="str">
        <f>IF(I16="","",I16+H16)</f>
        <v/>
      </c>
      <c r="K16" s="75"/>
      <c r="L16" s="74" t="str">
        <f>IF(K16="","",K16+J16)</f>
        <v/>
      </c>
      <c r="M16" s="75"/>
      <c r="N16" s="74" t="str">
        <f>IF(M16="","",M16+L16)</f>
        <v/>
      </c>
      <c r="O16" s="75"/>
      <c r="P16" s="74" t="str">
        <f>IF(O16="","",O16+N16)</f>
        <v/>
      </c>
      <c r="Q16" s="75"/>
      <c r="R16" s="74" t="str">
        <f>IF(Q16="","",Q16+P16)</f>
        <v/>
      </c>
      <c r="S16" s="75"/>
      <c r="T16" s="74" t="str">
        <f>IF(S16="","",S16+R16)</f>
        <v/>
      </c>
      <c r="U16" s="75"/>
      <c r="V16" s="268" t="str">
        <f>IF(U16="","",U16+T16)</f>
        <v/>
      </c>
      <c r="W16" s="75"/>
      <c r="X16" s="74" t="str">
        <f>IF(W16="","",W16+V16)</f>
        <v/>
      </c>
      <c r="Y16" s="75"/>
      <c r="Z16" s="74" t="str">
        <f>IF(Y16="","",Y16+X16)</f>
        <v/>
      </c>
      <c r="AA16" s="76">
        <f>MAX(D16,F16,H16,J16,L16,N16,P16,R16,T16,V16,X16,Z16)</f>
        <v>56</v>
      </c>
      <c r="AB16" s="60"/>
    </row>
    <row r="17" spans="1:28" s="13" customFormat="1" ht="21" customHeight="1" thickBot="1" x14ac:dyDescent="0.3">
      <c r="A17" s="60"/>
      <c r="B17" s="77"/>
      <c r="C17" s="78">
        <f>D16-D15</f>
        <v>23</v>
      </c>
      <c r="D17" s="79">
        <f>D16/D15</f>
        <v>12.5</v>
      </c>
      <c r="E17" s="80">
        <f>IF(E16="","",F16-F15)</f>
        <v>27</v>
      </c>
      <c r="F17" s="79">
        <f>IF(E16="","",F16/F15)</f>
        <v>2.2857142857142856</v>
      </c>
      <c r="G17" s="80">
        <f>IF(G16="","",H16-H15)</f>
        <v>22</v>
      </c>
      <c r="H17" s="79">
        <f>IF(G16="","",H16/H15)</f>
        <v>1.6470588235294117</v>
      </c>
      <c r="I17" s="80" t="str">
        <f>IF(I16="","",J16-J15)</f>
        <v/>
      </c>
      <c r="J17" s="79" t="str">
        <f>IF(I16="","",J16/J15)</f>
        <v/>
      </c>
      <c r="K17" s="80" t="str">
        <f>IF(K16="","",L16-L15)</f>
        <v/>
      </c>
      <c r="L17" s="79" t="str">
        <f>IF(K16="","",L16/L15)</f>
        <v/>
      </c>
      <c r="M17" s="80" t="str">
        <f>IF(M16="","",N16-N15)</f>
        <v/>
      </c>
      <c r="N17" s="79" t="str">
        <f>IF(M16="","",N16/N15)</f>
        <v/>
      </c>
      <c r="O17" s="80" t="str">
        <f>IF(O16="","",P16-P15)</f>
        <v/>
      </c>
      <c r="P17" s="79" t="str">
        <f>IF(O16="","",P16/P15)</f>
        <v/>
      </c>
      <c r="Q17" s="80" t="str">
        <f>IF(Q16="","",R16-R15)</f>
        <v/>
      </c>
      <c r="R17" s="79" t="str">
        <f>IF(Q16="","",R16/R15)</f>
        <v/>
      </c>
      <c r="S17" s="80" t="str">
        <f>IF(S16="","",T16-T15)</f>
        <v/>
      </c>
      <c r="T17" s="79" t="str">
        <f>IF(S16="","",T16/T15)</f>
        <v/>
      </c>
      <c r="U17" s="80" t="str">
        <f>IF(U16="","",V16-V15)</f>
        <v/>
      </c>
      <c r="V17" s="269" t="str">
        <f>IF(U16="","",V16/V15)</f>
        <v/>
      </c>
      <c r="W17" s="80" t="str">
        <f>IF(W16="","",X16-X15)</f>
        <v/>
      </c>
      <c r="X17" s="79" t="str">
        <f>IF(W16="","",X16/X15)</f>
        <v/>
      </c>
      <c r="Y17" s="80" t="str">
        <f>IF(Y16="","",Z16-Z15)</f>
        <v/>
      </c>
      <c r="Z17" s="79" t="str">
        <f>IF(Y16="","",Z16/Z15)</f>
        <v/>
      </c>
      <c r="AA17" s="81">
        <f>AA16/AA15</f>
        <v>0.25925925925925924</v>
      </c>
      <c r="AB17" s="60"/>
    </row>
    <row r="18" spans="1:28" s="13" customFormat="1" ht="21" customHeight="1" x14ac:dyDescent="0.25">
      <c r="A18" s="60"/>
      <c r="B18" s="68"/>
      <c r="C18" s="291">
        <v>9</v>
      </c>
      <c r="D18" s="85">
        <v>9</v>
      </c>
      <c r="E18" s="86">
        <v>14</v>
      </c>
      <c r="F18" s="85">
        <v>23</v>
      </c>
      <c r="G18" s="86">
        <v>31</v>
      </c>
      <c r="H18" s="85">
        <v>54</v>
      </c>
      <c r="I18" s="86">
        <v>15</v>
      </c>
      <c r="J18" s="85">
        <v>69</v>
      </c>
      <c r="K18" s="86">
        <v>9</v>
      </c>
      <c r="L18" s="85">
        <v>78</v>
      </c>
      <c r="M18" s="86">
        <v>9</v>
      </c>
      <c r="N18" s="85">
        <v>87</v>
      </c>
      <c r="O18" s="86">
        <v>11</v>
      </c>
      <c r="P18" s="85">
        <v>98</v>
      </c>
      <c r="Q18" s="86">
        <v>25</v>
      </c>
      <c r="R18" s="85">
        <v>123</v>
      </c>
      <c r="S18" s="86">
        <v>23</v>
      </c>
      <c r="T18" s="85">
        <v>146</v>
      </c>
      <c r="U18" s="86">
        <v>15</v>
      </c>
      <c r="V18" s="85">
        <v>161</v>
      </c>
      <c r="W18" s="86">
        <v>29</v>
      </c>
      <c r="X18" s="85">
        <v>190</v>
      </c>
      <c r="Y18" s="86">
        <v>17</v>
      </c>
      <c r="Z18" s="87">
        <v>207</v>
      </c>
      <c r="AA18" s="71">
        <f>MAX(D18,F18,H18,J18,L18,N18,P18,R18,T18,V18,X18,Z18)</f>
        <v>207</v>
      </c>
      <c r="AB18" s="60"/>
    </row>
    <row r="19" spans="1:28" s="13" customFormat="1" ht="21" customHeight="1" x14ac:dyDescent="0.25">
      <c r="A19" s="60"/>
      <c r="B19" s="296" t="s">
        <v>315</v>
      </c>
      <c r="C19" s="75">
        <v>13</v>
      </c>
      <c r="D19" s="88">
        <f>C19</f>
        <v>13</v>
      </c>
      <c r="E19" s="75">
        <v>28</v>
      </c>
      <c r="F19" s="74">
        <f>IF(E19="","",E19+D19)</f>
        <v>41</v>
      </c>
      <c r="G19" s="75">
        <v>21</v>
      </c>
      <c r="H19" s="74">
        <f>IF(G19="","",G19+F19)</f>
        <v>62</v>
      </c>
      <c r="I19" s="75"/>
      <c r="J19" s="74" t="str">
        <f>IF(I19="","",I19+H19)</f>
        <v/>
      </c>
      <c r="K19" s="75"/>
      <c r="L19" s="74" t="str">
        <f>IF(K19="","",K19+J19)</f>
        <v/>
      </c>
      <c r="M19" s="75"/>
      <c r="N19" s="74" t="str">
        <f>IF(M19="","",M19+L19)</f>
        <v/>
      </c>
      <c r="O19" s="75"/>
      <c r="P19" s="74" t="str">
        <f>IF(O19="","",O19+N19)</f>
        <v/>
      </c>
      <c r="Q19" s="75"/>
      <c r="R19" s="74" t="str">
        <f>IF(Q19="","",Q19+P19)</f>
        <v/>
      </c>
      <c r="S19" s="75"/>
      <c r="T19" s="74" t="str">
        <f>IF(S19="","",S19+R19)</f>
        <v/>
      </c>
      <c r="U19" s="75"/>
      <c r="V19" s="268" t="str">
        <f>IF(U19="","",U19+T19)</f>
        <v/>
      </c>
      <c r="W19" s="75"/>
      <c r="X19" s="74" t="str">
        <f>IF(W19="","",W19+V19)</f>
        <v/>
      </c>
      <c r="Y19" s="75"/>
      <c r="Z19" s="74" t="str">
        <f>IF(Y19="","",Y19+X19)</f>
        <v/>
      </c>
      <c r="AA19" s="76">
        <f>MAX(D19,F19,H19,J19,L19,N19,P19,R19,T19,V19,X19,Z19)</f>
        <v>62</v>
      </c>
      <c r="AB19" s="60"/>
    </row>
    <row r="20" spans="1:28" s="13" customFormat="1" ht="21" customHeight="1" thickBot="1" x14ac:dyDescent="0.3">
      <c r="A20" s="60"/>
      <c r="B20" s="77"/>
      <c r="C20" s="292">
        <f>D19-D18</f>
        <v>4</v>
      </c>
      <c r="D20" s="89">
        <f>D19/D18</f>
        <v>1.4444444444444444</v>
      </c>
      <c r="E20" s="90">
        <f>IF(E19="","",F19-F18)</f>
        <v>18</v>
      </c>
      <c r="F20" s="89">
        <f>IF(E19="","",F19/F18)</f>
        <v>1.7826086956521738</v>
      </c>
      <c r="G20" s="90">
        <f>IF(G19="","",H19-H18)</f>
        <v>8</v>
      </c>
      <c r="H20" s="89">
        <f>IF(G19="","",H19/H18)</f>
        <v>1.1481481481481481</v>
      </c>
      <c r="I20" s="90" t="str">
        <f>IF(I19="","",J19-J18)</f>
        <v/>
      </c>
      <c r="J20" s="89" t="str">
        <f>IF(I19="","",J19/J18)</f>
        <v/>
      </c>
      <c r="K20" s="90" t="str">
        <f>IF(K19="","",L19-L18)</f>
        <v/>
      </c>
      <c r="L20" s="89" t="str">
        <f>IF(K19="","",L19/L18)</f>
        <v/>
      </c>
      <c r="M20" s="90" t="str">
        <f>IF(M19="","",N19-N18)</f>
        <v/>
      </c>
      <c r="N20" s="89" t="str">
        <f>IF(M19="","",N19/N18)</f>
        <v/>
      </c>
      <c r="O20" s="90" t="str">
        <f>IF(O19="","",P19-P18)</f>
        <v/>
      </c>
      <c r="P20" s="89" t="str">
        <f>IF(O19="","",P19/P18)</f>
        <v/>
      </c>
      <c r="Q20" s="90" t="str">
        <f>IF(Q19="","",R19-R18)</f>
        <v/>
      </c>
      <c r="R20" s="89" t="str">
        <f>IF(Q19="","",R19/R18)</f>
        <v/>
      </c>
      <c r="S20" s="90" t="str">
        <f>IF(S19="","",T19-T18)</f>
        <v/>
      </c>
      <c r="T20" s="89" t="str">
        <f>IF(S19="","",T19/T18)</f>
        <v/>
      </c>
      <c r="U20" s="90" t="str">
        <f>IF(U19="","",V19-V18)</f>
        <v/>
      </c>
      <c r="V20" s="270" t="str">
        <f>IF(U19="","",V19/V18)</f>
        <v/>
      </c>
      <c r="W20" s="90" t="str">
        <f>IF(W19="","",X19-X18)</f>
        <v/>
      </c>
      <c r="X20" s="89" t="str">
        <f>IF(W19="","",X19/X18)</f>
        <v/>
      </c>
      <c r="Y20" s="90" t="str">
        <f>IF(Y19="","",Z19-Z18)</f>
        <v/>
      </c>
      <c r="Z20" s="89" t="str">
        <f>IF(Y19="","",Z19/Z18)</f>
        <v/>
      </c>
      <c r="AA20" s="91">
        <f>AA19/AA18</f>
        <v>0.29951690821256038</v>
      </c>
      <c r="AB20" s="60"/>
    </row>
    <row r="21" spans="1:28" s="13" customFormat="1" ht="21" customHeight="1" x14ac:dyDescent="0.25">
      <c r="A21" s="60"/>
      <c r="B21" s="68"/>
      <c r="C21" s="290">
        <v>5</v>
      </c>
      <c r="D21" s="85">
        <v>5</v>
      </c>
      <c r="E21" s="86">
        <v>7</v>
      </c>
      <c r="F21" s="85">
        <v>12</v>
      </c>
      <c r="G21" s="86">
        <v>16</v>
      </c>
      <c r="H21" s="85">
        <v>28</v>
      </c>
      <c r="I21" s="86">
        <v>5</v>
      </c>
      <c r="J21" s="85">
        <v>33</v>
      </c>
      <c r="K21" s="86">
        <v>4</v>
      </c>
      <c r="L21" s="85">
        <v>37</v>
      </c>
      <c r="M21" s="86">
        <v>3</v>
      </c>
      <c r="N21" s="85">
        <v>40</v>
      </c>
      <c r="O21" s="86">
        <v>9</v>
      </c>
      <c r="P21" s="85">
        <v>49</v>
      </c>
      <c r="Q21" s="86">
        <v>5</v>
      </c>
      <c r="R21" s="85">
        <v>54</v>
      </c>
      <c r="S21" s="86">
        <v>5</v>
      </c>
      <c r="T21" s="85">
        <v>59</v>
      </c>
      <c r="U21" s="86">
        <v>10</v>
      </c>
      <c r="V21" s="85">
        <v>69</v>
      </c>
      <c r="W21" s="86">
        <v>8</v>
      </c>
      <c r="X21" s="85">
        <v>77</v>
      </c>
      <c r="Y21" s="86">
        <v>4</v>
      </c>
      <c r="Z21" s="87">
        <v>81</v>
      </c>
      <c r="AA21" s="71">
        <f>MAX(D21,F21,H21,J21,L21,N21,P21,R21,T21,V21,X21,Z21)</f>
        <v>81</v>
      </c>
      <c r="AB21" s="60"/>
    </row>
    <row r="22" spans="1:28" s="13" customFormat="1" ht="21" customHeight="1" x14ac:dyDescent="0.25">
      <c r="A22" s="60"/>
      <c r="B22" s="296" t="s">
        <v>316</v>
      </c>
      <c r="C22" s="75">
        <v>13</v>
      </c>
      <c r="D22" s="74">
        <f>C22</f>
        <v>13</v>
      </c>
      <c r="E22" s="75">
        <v>5</v>
      </c>
      <c r="F22" s="74">
        <f>IF(E22="","",E22+D22)</f>
        <v>18</v>
      </c>
      <c r="G22" s="75">
        <v>3</v>
      </c>
      <c r="H22" s="74">
        <f>IF(G22="","",G22+F22)</f>
        <v>21</v>
      </c>
      <c r="I22" s="75"/>
      <c r="J22" s="74" t="str">
        <f>IF(I22="","",I22+H22)</f>
        <v/>
      </c>
      <c r="K22" s="75"/>
      <c r="L22" s="74" t="str">
        <f>IF(K22="","",K22+J22)</f>
        <v/>
      </c>
      <c r="M22" s="75"/>
      <c r="N22" s="74" t="str">
        <f>IF(M22="","",M22+L22)</f>
        <v/>
      </c>
      <c r="O22" s="75"/>
      <c r="P22" s="74" t="str">
        <f>IF(O22="","",O22+N22)</f>
        <v/>
      </c>
      <c r="Q22" s="75"/>
      <c r="R22" s="74" t="str">
        <f>IF(Q22="","",Q22+P22)</f>
        <v/>
      </c>
      <c r="S22" s="75"/>
      <c r="T22" s="74" t="str">
        <f>IF(S22="","",S22+R22)</f>
        <v/>
      </c>
      <c r="U22" s="75"/>
      <c r="V22" s="268" t="str">
        <f>IF(U22="","",U22+T22)</f>
        <v/>
      </c>
      <c r="W22" s="75"/>
      <c r="X22" s="74" t="str">
        <f>IF(W22="","",W22+V22)</f>
        <v/>
      </c>
      <c r="Y22" s="75"/>
      <c r="Z22" s="74" t="str">
        <f>IF(Y22="","",Y22+X22)</f>
        <v/>
      </c>
      <c r="AA22" s="76">
        <f>MAX(D22,F22,H22,J22,L22,N22,P22,R22,T22,V22,X22,Z22)</f>
        <v>21</v>
      </c>
      <c r="AB22" s="60"/>
    </row>
    <row r="23" spans="1:28" s="13" customFormat="1" ht="21" customHeight="1" thickBot="1" x14ac:dyDescent="0.3">
      <c r="A23" s="60"/>
      <c r="B23" s="77"/>
      <c r="C23" s="78">
        <f>D22-D21</f>
        <v>8</v>
      </c>
      <c r="D23" s="79">
        <f>D22/D21</f>
        <v>2.6</v>
      </c>
      <c r="E23" s="80">
        <f>IF(E22="","",F22-F21)</f>
        <v>6</v>
      </c>
      <c r="F23" s="79">
        <f>IF(E22="","",F22/F21)</f>
        <v>1.5</v>
      </c>
      <c r="G23" s="80">
        <f>IF(G22="","",H22-H21)</f>
        <v>-7</v>
      </c>
      <c r="H23" s="79">
        <f>IF(G22="","",H22/H21)</f>
        <v>0.75</v>
      </c>
      <c r="I23" s="80" t="str">
        <f>IF(I22="","",J22-J21)</f>
        <v/>
      </c>
      <c r="J23" s="79" t="str">
        <f>IF(I22="","",J22/J21)</f>
        <v/>
      </c>
      <c r="K23" s="80" t="str">
        <f>IF(K22="","",L22-L21)</f>
        <v/>
      </c>
      <c r="L23" s="79" t="str">
        <f>IF(K22="","",L22/L21)</f>
        <v/>
      </c>
      <c r="M23" s="80" t="str">
        <f>IF(M22="","",N22-N21)</f>
        <v/>
      </c>
      <c r="N23" s="79" t="str">
        <f>IF(M22="","",N22/N21)</f>
        <v/>
      </c>
      <c r="O23" s="80" t="str">
        <f>IF(O22="","",P22-P21)</f>
        <v/>
      </c>
      <c r="P23" s="79" t="str">
        <f>IF(O22="","",P22/P21)</f>
        <v/>
      </c>
      <c r="Q23" s="80" t="str">
        <f>IF(Q22="","",R22-R21)</f>
        <v/>
      </c>
      <c r="R23" s="79" t="str">
        <f>IF(Q22="","",R22/R21)</f>
        <v/>
      </c>
      <c r="S23" s="80" t="str">
        <f>IF(S22="","",T22-T21)</f>
        <v/>
      </c>
      <c r="T23" s="79" t="str">
        <f>IF(S22="","",T22/T21)</f>
        <v/>
      </c>
      <c r="U23" s="80" t="str">
        <f>IF(U22="","",V22-V21)</f>
        <v/>
      </c>
      <c r="V23" s="269" t="str">
        <f>IF(U22="","",V22/V21)</f>
        <v/>
      </c>
      <c r="W23" s="80" t="str">
        <f>IF(W22="","",X22-X21)</f>
        <v/>
      </c>
      <c r="X23" s="79" t="str">
        <f>IF(W22="","",X22/X21)</f>
        <v/>
      </c>
      <c r="Y23" s="80" t="str">
        <f>IF(Y22="","",Z22-Z21)</f>
        <v/>
      </c>
      <c r="Z23" s="79" t="str">
        <f>IF(Y22="","",Z22/Z21)</f>
        <v/>
      </c>
      <c r="AA23" s="81">
        <f>AA22/AA21</f>
        <v>0.25925925925925924</v>
      </c>
      <c r="AB23" s="60"/>
    </row>
    <row r="24" spans="1:28" s="13" customFormat="1" ht="21" customHeight="1" x14ac:dyDescent="0.25">
      <c r="A24" s="60"/>
      <c r="B24" s="68"/>
      <c r="C24" s="290">
        <v>4</v>
      </c>
      <c r="D24" s="85">
        <v>4</v>
      </c>
      <c r="E24" s="86">
        <v>5</v>
      </c>
      <c r="F24" s="85">
        <v>9</v>
      </c>
      <c r="G24" s="86">
        <v>28</v>
      </c>
      <c r="H24" s="85">
        <v>37</v>
      </c>
      <c r="I24" s="86">
        <v>12</v>
      </c>
      <c r="J24" s="85">
        <v>49</v>
      </c>
      <c r="K24" s="86">
        <v>3</v>
      </c>
      <c r="L24" s="85">
        <v>52</v>
      </c>
      <c r="M24" s="86">
        <v>5</v>
      </c>
      <c r="N24" s="85">
        <v>57</v>
      </c>
      <c r="O24" s="86">
        <v>3</v>
      </c>
      <c r="P24" s="85">
        <v>60</v>
      </c>
      <c r="Q24" s="86">
        <v>6</v>
      </c>
      <c r="R24" s="85">
        <v>66</v>
      </c>
      <c r="S24" s="86">
        <v>8</v>
      </c>
      <c r="T24" s="85">
        <v>74</v>
      </c>
      <c r="U24" s="86">
        <v>2</v>
      </c>
      <c r="V24" s="85">
        <v>76</v>
      </c>
      <c r="W24" s="86">
        <v>11</v>
      </c>
      <c r="X24" s="85">
        <v>87</v>
      </c>
      <c r="Y24" s="86">
        <v>5</v>
      </c>
      <c r="Z24" s="87">
        <v>92</v>
      </c>
      <c r="AA24" s="71">
        <f>MAX(D24,F24,H24,J24,L24,N24,P24,R24,T24,V24,X24,Z24)</f>
        <v>92</v>
      </c>
      <c r="AB24" s="60"/>
    </row>
    <row r="25" spans="1:28" s="13" customFormat="1" ht="21" customHeight="1" x14ac:dyDescent="0.25">
      <c r="A25" s="60"/>
      <c r="B25" s="296" t="s">
        <v>317</v>
      </c>
      <c r="C25" s="75">
        <v>3</v>
      </c>
      <c r="D25" s="74">
        <f>C25</f>
        <v>3</v>
      </c>
      <c r="E25" s="75">
        <v>5</v>
      </c>
      <c r="F25" s="74">
        <f>IF(E25="","",E25+D25)</f>
        <v>8</v>
      </c>
      <c r="G25" s="75">
        <v>4</v>
      </c>
      <c r="H25" s="74">
        <f>IF(G25="","",G25+F25)</f>
        <v>12</v>
      </c>
      <c r="I25" s="75"/>
      <c r="J25" s="74" t="str">
        <f>IF(I25="","",I25+H25)</f>
        <v/>
      </c>
      <c r="K25" s="75"/>
      <c r="L25" s="74" t="str">
        <f>IF(K25="","",K25+J25)</f>
        <v/>
      </c>
      <c r="M25" s="75"/>
      <c r="N25" s="74" t="str">
        <f>IF(M25="","",M25+L25)</f>
        <v/>
      </c>
      <c r="O25" s="75"/>
      <c r="P25" s="74" t="str">
        <f>IF(O25="","",O25+N25)</f>
        <v/>
      </c>
      <c r="Q25" s="75"/>
      <c r="R25" s="74" t="str">
        <f>IF(Q25="","",Q25+P25)</f>
        <v/>
      </c>
      <c r="S25" s="75"/>
      <c r="T25" s="74" t="str">
        <f>IF(S25="","",S25+R25)</f>
        <v/>
      </c>
      <c r="U25" s="75"/>
      <c r="V25" s="268" t="str">
        <f>IF(U25="","",U25+T25)</f>
        <v/>
      </c>
      <c r="W25" s="75"/>
      <c r="X25" s="74" t="str">
        <f>IF(W25="","",W25+V25)</f>
        <v/>
      </c>
      <c r="Y25" s="75"/>
      <c r="Z25" s="74" t="str">
        <f>IF(Y25="","",Y25+X25)</f>
        <v/>
      </c>
      <c r="AA25" s="76">
        <f>MAX(D25,F25,H25,J25,L25,N25,P25,R25,T25,V25,X25,Z25)</f>
        <v>12</v>
      </c>
      <c r="AB25" s="60"/>
    </row>
    <row r="26" spans="1:28" s="13" customFormat="1" ht="21" customHeight="1" thickBot="1" x14ac:dyDescent="0.3">
      <c r="A26" s="60"/>
      <c r="B26" s="77"/>
      <c r="C26" s="78">
        <f>D25-D24</f>
        <v>-1</v>
      </c>
      <c r="D26" s="79">
        <f>D25/D24</f>
        <v>0.75</v>
      </c>
      <c r="E26" s="80">
        <f>IF(E25="","",F25-F24)</f>
        <v>-1</v>
      </c>
      <c r="F26" s="79">
        <f>IF(E25="","",F25/F24)</f>
        <v>0.88888888888888884</v>
      </c>
      <c r="G26" s="80">
        <f>IF(G25="","",H25-H24)</f>
        <v>-25</v>
      </c>
      <c r="H26" s="79">
        <f>IF(G25="","",H25/H24)</f>
        <v>0.32432432432432434</v>
      </c>
      <c r="I26" s="80" t="str">
        <f>IF(I25="","",J25-J24)</f>
        <v/>
      </c>
      <c r="J26" s="79" t="str">
        <f>IF(I25="","",J25/J24)</f>
        <v/>
      </c>
      <c r="K26" s="80" t="str">
        <f>IF(K25="","",L25-L24)</f>
        <v/>
      </c>
      <c r="L26" s="79" t="str">
        <f>IF(K25="","",L25/L24)</f>
        <v/>
      </c>
      <c r="M26" s="80" t="str">
        <f>IF(M25="","",N25-N24)</f>
        <v/>
      </c>
      <c r="N26" s="79" t="str">
        <f>IF(M25="","",N25/N24)</f>
        <v/>
      </c>
      <c r="O26" s="80" t="str">
        <f>IF(O25="","",P25-P24)</f>
        <v/>
      </c>
      <c r="P26" s="79" t="str">
        <f>IF(O25="","",P25/P24)</f>
        <v/>
      </c>
      <c r="Q26" s="80" t="str">
        <f>IF(Q25="","",R25-R24)</f>
        <v/>
      </c>
      <c r="R26" s="79" t="str">
        <f>IF(Q25="","",R25/R24)</f>
        <v/>
      </c>
      <c r="S26" s="80" t="str">
        <f>IF(S25="","",T25-T24)</f>
        <v/>
      </c>
      <c r="T26" s="79" t="str">
        <f>IF(S25="","",T25/T24)</f>
        <v/>
      </c>
      <c r="U26" s="80" t="str">
        <f>IF(U25="","",V25-V24)</f>
        <v/>
      </c>
      <c r="V26" s="269" t="str">
        <f>IF(U25="","",V25/V24)</f>
        <v/>
      </c>
      <c r="W26" s="80" t="str">
        <f>IF(W25="","",X25-X24)</f>
        <v/>
      </c>
      <c r="X26" s="79" t="str">
        <f>IF(W25="","",X25/X24)</f>
        <v/>
      </c>
      <c r="Y26" s="80" t="str">
        <f>IF(Y25="","",Z25-Z24)</f>
        <v/>
      </c>
      <c r="Z26" s="79" t="str">
        <f>IF(Y25="","",Z25/Z24)</f>
        <v/>
      </c>
      <c r="AA26" s="81">
        <f>AA25/AA24</f>
        <v>0.13043478260869565</v>
      </c>
      <c r="AB26" s="60"/>
    </row>
    <row r="27" spans="1:28" s="13" customFormat="1" ht="21" customHeight="1" x14ac:dyDescent="0.25">
      <c r="A27" s="60"/>
      <c r="B27" s="68"/>
      <c r="C27" s="290">
        <v>5</v>
      </c>
      <c r="D27" s="85">
        <v>5</v>
      </c>
      <c r="E27" s="86">
        <v>16</v>
      </c>
      <c r="F27" s="85">
        <v>21</v>
      </c>
      <c r="G27" s="86">
        <v>22</v>
      </c>
      <c r="H27" s="85">
        <v>43</v>
      </c>
      <c r="I27" s="86">
        <v>3</v>
      </c>
      <c r="J27" s="85">
        <v>46</v>
      </c>
      <c r="K27" s="86">
        <v>2</v>
      </c>
      <c r="L27" s="85">
        <v>48</v>
      </c>
      <c r="M27" s="86">
        <v>21</v>
      </c>
      <c r="N27" s="85">
        <v>69</v>
      </c>
      <c r="O27" s="86">
        <v>8</v>
      </c>
      <c r="P27" s="85">
        <v>77</v>
      </c>
      <c r="Q27" s="86">
        <v>10</v>
      </c>
      <c r="R27" s="85">
        <v>87</v>
      </c>
      <c r="S27" s="86">
        <v>7</v>
      </c>
      <c r="T27" s="85">
        <v>94</v>
      </c>
      <c r="U27" s="86">
        <v>18</v>
      </c>
      <c r="V27" s="85">
        <v>112</v>
      </c>
      <c r="W27" s="86">
        <v>28</v>
      </c>
      <c r="X27" s="85">
        <v>140</v>
      </c>
      <c r="Y27" s="86">
        <v>12</v>
      </c>
      <c r="Z27" s="87">
        <v>152</v>
      </c>
      <c r="AA27" s="71">
        <f>MAX(D27,F27,H27,J27,L27,N27,P27,R27,T27,V27,X27,Z27)</f>
        <v>152</v>
      </c>
      <c r="AB27" s="60"/>
    </row>
    <row r="28" spans="1:28" s="13" customFormat="1" ht="21" customHeight="1" x14ac:dyDescent="0.25">
      <c r="A28" s="60"/>
      <c r="B28" s="296" t="s">
        <v>318</v>
      </c>
      <c r="C28" s="75">
        <v>9</v>
      </c>
      <c r="D28" s="74">
        <f>C28</f>
        <v>9</v>
      </c>
      <c r="E28" s="75">
        <v>6</v>
      </c>
      <c r="F28" s="74">
        <f>IF(E28="","",E28+D28)</f>
        <v>15</v>
      </c>
      <c r="G28" s="75">
        <v>13</v>
      </c>
      <c r="H28" s="74">
        <f>IF(G28="","",G28+F28)</f>
        <v>28</v>
      </c>
      <c r="I28" s="75"/>
      <c r="J28" s="74" t="str">
        <f>IF(I28="","",I28+H28)</f>
        <v/>
      </c>
      <c r="K28" s="75"/>
      <c r="L28" s="74" t="str">
        <f>IF(K28="","",K28+J28)</f>
        <v/>
      </c>
      <c r="M28" s="75"/>
      <c r="N28" s="74" t="str">
        <f>IF(M28="","",M28+L28)</f>
        <v/>
      </c>
      <c r="O28" s="75"/>
      <c r="P28" s="74" t="str">
        <f>IF(O28="","",O28+N28)</f>
        <v/>
      </c>
      <c r="Q28" s="75"/>
      <c r="R28" s="74" t="str">
        <f>IF(Q28="","",Q28+P28)</f>
        <v/>
      </c>
      <c r="S28" s="75"/>
      <c r="T28" s="74" t="str">
        <f>IF(S28="","",S28+R28)</f>
        <v/>
      </c>
      <c r="U28" s="75"/>
      <c r="V28" s="268" t="str">
        <f>IF(U28="","",U28+T28)</f>
        <v/>
      </c>
      <c r="W28" s="75"/>
      <c r="X28" s="74" t="str">
        <f>IF(W28="","",W28+V28)</f>
        <v/>
      </c>
      <c r="Y28" s="75"/>
      <c r="Z28" s="74" t="str">
        <f>IF(Y28="","",Y28+X28)</f>
        <v/>
      </c>
      <c r="AA28" s="76">
        <f>MAX(D28,F28,H28,J28,L28,N28,P28,R28,T28,V28,X28,Z28)</f>
        <v>28</v>
      </c>
      <c r="AB28" s="60"/>
    </row>
    <row r="29" spans="1:28" s="13" customFormat="1" ht="21" customHeight="1" thickBot="1" x14ac:dyDescent="0.3">
      <c r="A29" s="60"/>
      <c r="B29" s="77"/>
      <c r="C29" s="78">
        <f>D28-D27</f>
        <v>4</v>
      </c>
      <c r="D29" s="79">
        <f>D28/D27</f>
        <v>1.8</v>
      </c>
      <c r="E29" s="80">
        <f>IF(E28="","",F28-F27)</f>
        <v>-6</v>
      </c>
      <c r="F29" s="79">
        <f>IF(E28="","",F28/F27)</f>
        <v>0.7142857142857143</v>
      </c>
      <c r="G29" s="80">
        <f>IF(G28="","",H28-H27)</f>
        <v>-15</v>
      </c>
      <c r="H29" s="79">
        <f>IF(G28="","",H28/H27)</f>
        <v>0.65116279069767447</v>
      </c>
      <c r="I29" s="80" t="str">
        <f>IF(I28="","",J28-J27)</f>
        <v/>
      </c>
      <c r="J29" s="79" t="str">
        <f>IF(I28="","",J28/J27)</f>
        <v/>
      </c>
      <c r="K29" s="80" t="str">
        <f>IF(K28="","",L28-L27)</f>
        <v/>
      </c>
      <c r="L29" s="79" t="str">
        <f>IF(K28="","",L28/L27)</f>
        <v/>
      </c>
      <c r="M29" s="80" t="str">
        <f>IF(M28="","",N28-N27)</f>
        <v/>
      </c>
      <c r="N29" s="79" t="str">
        <f>IF(M28="","",N28/N27)</f>
        <v/>
      </c>
      <c r="O29" s="80" t="str">
        <f>IF(O28="","",P28-P27)</f>
        <v/>
      </c>
      <c r="P29" s="79" t="str">
        <f>IF(O28="","",P28/P27)</f>
        <v/>
      </c>
      <c r="Q29" s="80" t="str">
        <f>IF(Q28="","",R28-R27)</f>
        <v/>
      </c>
      <c r="R29" s="79" t="str">
        <f>IF(Q28="","",R28/R27)</f>
        <v/>
      </c>
      <c r="S29" s="80" t="str">
        <f>IF(S28="","",T28-T27)</f>
        <v/>
      </c>
      <c r="T29" s="79" t="str">
        <f>IF(S28="","",T28/T27)</f>
        <v/>
      </c>
      <c r="U29" s="80" t="str">
        <f>IF(U28="","",V28-V27)</f>
        <v/>
      </c>
      <c r="V29" s="269" t="str">
        <f>IF(U28="","",V28/V27)</f>
        <v/>
      </c>
      <c r="W29" s="80" t="str">
        <f>IF(W28="","",X28-X27)</f>
        <v/>
      </c>
      <c r="X29" s="79" t="str">
        <f>IF(W28="","",X28/X27)</f>
        <v/>
      </c>
      <c r="Y29" s="80" t="str">
        <f>IF(Y28="","",Z28-Z27)</f>
        <v/>
      </c>
      <c r="Z29" s="79" t="str">
        <f>IF(Y28="","",Z28/Z27)</f>
        <v/>
      </c>
      <c r="AA29" s="81">
        <f>AA28/AA27</f>
        <v>0.18421052631578946</v>
      </c>
      <c r="AB29" s="60"/>
    </row>
    <row r="30" spans="1:28" s="13" customFormat="1" ht="21" customHeight="1" x14ac:dyDescent="0.25">
      <c r="A30" s="60"/>
      <c r="B30" s="68"/>
      <c r="C30" s="290">
        <v>4</v>
      </c>
      <c r="D30" s="85">
        <v>4</v>
      </c>
      <c r="E30" s="86">
        <v>12</v>
      </c>
      <c r="F30" s="85">
        <v>16</v>
      </c>
      <c r="G30" s="86">
        <v>18</v>
      </c>
      <c r="H30" s="85">
        <v>34</v>
      </c>
      <c r="I30" s="86">
        <v>5</v>
      </c>
      <c r="J30" s="85">
        <v>39</v>
      </c>
      <c r="K30" s="86">
        <v>11</v>
      </c>
      <c r="L30" s="85">
        <v>50</v>
      </c>
      <c r="M30" s="86">
        <v>3</v>
      </c>
      <c r="N30" s="85">
        <v>53</v>
      </c>
      <c r="O30" s="86">
        <v>3</v>
      </c>
      <c r="P30" s="85">
        <v>56</v>
      </c>
      <c r="Q30" s="86">
        <v>9</v>
      </c>
      <c r="R30" s="85">
        <v>65</v>
      </c>
      <c r="S30" s="86">
        <v>11</v>
      </c>
      <c r="T30" s="85">
        <v>76</v>
      </c>
      <c r="U30" s="86">
        <v>3</v>
      </c>
      <c r="V30" s="85">
        <v>79</v>
      </c>
      <c r="W30" s="86">
        <v>7</v>
      </c>
      <c r="X30" s="85">
        <v>86</v>
      </c>
      <c r="Y30" s="86">
        <v>5</v>
      </c>
      <c r="Z30" s="87">
        <v>91</v>
      </c>
      <c r="AA30" s="71">
        <f>MAX(D30,F30,H30,J30,L30,N30,P30,R30,T30,V30,X30,Z30)</f>
        <v>91</v>
      </c>
      <c r="AB30" s="60"/>
    </row>
    <row r="31" spans="1:28" s="13" customFormat="1" ht="21" customHeight="1" x14ac:dyDescent="0.25">
      <c r="A31" s="60"/>
      <c r="B31" s="296" t="s">
        <v>319</v>
      </c>
      <c r="C31" s="75">
        <v>3</v>
      </c>
      <c r="D31" s="74">
        <f>C31</f>
        <v>3</v>
      </c>
      <c r="E31" s="75">
        <v>2</v>
      </c>
      <c r="F31" s="74">
        <f>IF(E31="","",E31+D31)</f>
        <v>5</v>
      </c>
      <c r="G31" s="75">
        <v>3</v>
      </c>
      <c r="H31" s="74">
        <f>IF(G31="","",G31+F31)</f>
        <v>8</v>
      </c>
      <c r="I31" s="75"/>
      <c r="J31" s="74" t="str">
        <f>IF(I31="","",I31+H31)</f>
        <v/>
      </c>
      <c r="K31" s="75"/>
      <c r="L31" s="74" t="str">
        <f>IF(K31="","",K31+J31)</f>
        <v/>
      </c>
      <c r="M31" s="75"/>
      <c r="N31" s="74" t="str">
        <f>IF(M31="","",M31+L31)</f>
        <v/>
      </c>
      <c r="O31" s="75"/>
      <c r="P31" s="74" t="str">
        <f>IF(O31="","",O31+N31)</f>
        <v/>
      </c>
      <c r="Q31" s="75"/>
      <c r="R31" s="74" t="str">
        <f>IF(Q31="","",Q31+P31)</f>
        <v/>
      </c>
      <c r="S31" s="75"/>
      <c r="T31" s="74" t="str">
        <f>IF(S31="","",S31+R31)</f>
        <v/>
      </c>
      <c r="U31" s="75"/>
      <c r="V31" s="268" t="str">
        <f>IF(U31="","",U31+T31)</f>
        <v/>
      </c>
      <c r="W31" s="75"/>
      <c r="X31" s="74" t="str">
        <f>IF(W31="","",W31+V31)</f>
        <v/>
      </c>
      <c r="Y31" s="75"/>
      <c r="Z31" s="74" t="str">
        <f>IF(Y31="","",Y31+X31)</f>
        <v/>
      </c>
      <c r="AA31" s="76">
        <f>MAX(D31,F31,H31,J31,L31,N31,P31,R31,T31,V31,X31,Z31)</f>
        <v>8</v>
      </c>
      <c r="AB31" s="60"/>
    </row>
    <row r="32" spans="1:28" s="13" customFormat="1" ht="21" customHeight="1" thickBot="1" x14ac:dyDescent="0.3">
      <c r="A32" s="60"/>
      <c r="B32" s="77"/>
      <c r="C32" s="293">
        <f>D31-D30</f>
        <v>-1</v>
      </c>
      <c r="D32" s="92">
        <f>D31/D30</f>
        <v>0.75</v>
      </c>
      <c r="E32" s="93">
        <f>IF(E31="","",F31-F30)</f>
        <v>-11</v>
      </c>
      <c r="F32" s="94">
        <f>IF(E31="","",F31/F30)</f>
        <v>0.3125</v>
      </c>
      <c r="G32" s="80">
        <f>IF(G31="","",H31-H30)</f>
        <v>-26</v>
      </c>
      <c r="H32" s="79">
        <f>IF(G31="","",H31/H30)</f>
        <v>0.23529411764705882</v>
      </c>
      <c r="I32" s="80" t="str">
        <f>IF(I31="","",J31-J30)</f>
        <v/>
      </c>
      <c r="J32" s="79" t="str">
        <f>IF(I31="","",J31/J30)</f>
        <v/>
      </c>
      <c r="K32" s="80" t="str">
        <f>IF(K31="","",L31-L30)</f>
        <v/>
      </c>
      <c r="L32" s="79" t="str">
        <f>IF(K31="","",L31/L30)</f>
        <v/>
      </c>
      <c r="M32" s="80" t="str">
        <f>IF(M31="","",N31-N30)</f>
        <v/>
      </c>
      <c r="N32" s="79" t="str">
        <f>IF(M31="","",N31/N30)</f>
        <v/>
      </c>
      <c r="O32" s="80" t="str">
        <f>IF(O31="","",P31-P30)</f>
        <v/>
      </c>
      <c r="P32" s="79" t="str">
        <f>IF(O31="","",P31/P30)</f>
        <v/>
      </c>
      <c r="Q32" s="80" t="str">
        <f>IF(Q31="","",R31-R30)</f>
        <v/>
      </c>
      <c r="R32" s="79" t="str">
        <f>IF(Q31="","",R31/R30)</f>
        <v/>
      </c>
      <c r="S32" s="80" t="str">
        <f>IF(S31="","",T31-T30)</f>
        <v/>
      </c>
      <c r="T32" s="79" t="str">
        <f>IF(S31="","",T31/T30)</f>
        <v/>
      </c>
      <c r="U32" s="80" t="str">
        <f>IF(U31="","",V31-V30)</f>
        <v/>
      </c>
      <c r="V32" s="269" t="str">
        <f>IF(U31="","",V31/V30)</f>
        <v/>
      </c>
      <c r="W32" s="80" t="str">
        <f>IF(W31="","",X31-X30)</f>
        <v/>
      </c>
      <c r="X32" s="79" t="str">
        <f>IF(W31="","",X31/X30)</f>
        <v/>
      </c>
      <c r="Y32" s="80" t="str">
        <f>IF(Y31="","",Z31-Z30)</f>
        <v/>
      </c>
      <c r="Z32" s="79" t="str">
        <f>IF(Y31="","",Z31/Z30)</f>
        <v/>
      </c>
      <c r="AA32" s="81">
        <f>AA31/AA30</f>
        <v>8.7912087912087919E-2</v>
      </c>
      <c r="AB32" s="60"/>
    </row>
    <row r="33" spans="1:28" s="13" customFormat="1" ht="21" customHeight="1" x14ac:dyDescent="0.25">
      <c r="A33" s="60"/>
      <c r="B33" s="317"/>
      <c r="C33" s="294">
        <v>14</v>
      </c>
      <c r="D33" s="95">
        <v>14</v>
      </c>
      <c r="E33" s="96">
        <v>31</v>
      </c>
      <c r="F33" s="97">
        <v>45</v>
      </c>
      <c r="G33" s="96">
        <v>50</v>
      </c>
      <c r="H33" s="95">
        <v>95</v>
      </c>
      <c r="I33" s="96">
        <v>6</v>
      </c>
      <c r="J33" s="95">
        <v>101</v>
      </c>
      <c r="K33" s="96">
        <v>17</v>
      </c>
      <c r="L33" s="95">
        <v>118</v>
      </c>
      <c r="M33" s="96">
        <v>50</v>
      </c>
      <c r="N33" s="95">
        <v>168</v>
      </c>
      <c r="O33" s="96">
        <v>17</v>
      </c>
      <c r="P33" s="95">
        <v>185</v>
      </c>
      <c r="Q33" s="96">
        <v>16</v>
      </c>
      <c r="R33" s="95">
        <v>201</v>
      </c>
      <c r="S33" s="96">
        <v>6</v>
      </c>
      <c r="T33" s="95">
        <v>207</v>
      </c>
      <c r="U33" s="96">
        <v>53</v>
      </c>
      <c r="V33" s="95">
        <v>260</v>
      </c>
      <c r="W33" s="96">
        <v>11</v>
      </c>
      <c r="X33" s="95">
        <v>271</v>
      </c>
      <c r="Y33" s="96">
        <v>23</v>
      </c>
      <c r="Z33" s="97">
        <v>294</v>
      </c>
      <c r="AA33" s="71">
        <f>MAX(D33,F33,H33,J33,L33,N33,P33,R33,T33,V33,X33,Z33)</f>
        <v>294</v>
      </c>
      <c r="AB33" s="60"/>
    </row>
    <row r="34" spans="1:28" s="13" customFormat="1" ht="21" customHeight="1" x14ac:dyDescent="0.25">
      <c r="A34" s="60"/>
      <c r="B34" s="296" t="s">
        <v>320</v>
      </c>
      <c r="C34" s="75">
        <v>34</v>
      </c>
      <c r="D34" s="74">
        <f>C34</f>
        <v>34</v>
      </c>
      <c r="E34" s="75">
        <v>9</v>
      </c>
      <c r="F34" s="74">
        <f>IF(E34="","",E34+D34)</f>
        <v>43</v>
      </c>
      <c r="G34" s="75">
        <v>21</v>
      </c>
      <c r="H34" s="74">
        <f>IF(G34="","",G34+F34)</f>
        <v>64</v>
      </c>
      <c r="I34" s="75"/>
      <c r="J34" s="74" t="str">
        <f>IF(I34="","",I34+H34)</f>
        <v/>
      </c>
      <c r="K34" s="75"/>
      <c r="L34" s="74" t="str">
        <f>IF(K34="","",K34+J34)</f>
        <v/>
      </c>
      <c r="M34" s="75"/>
      <c r="N34" s="74" t="str">
        <f>IF(M34="","",M34+L34)</f>
        <v/>
      </c>
      <c r="O34" s="75"/>
      <c r="P34" s="74" t="str">
        <f>IF(O34="","",O34+N34)</f>
        <v/>
      </c>
      <c r="Q34" s="75"/>
      <c r="R34" s="74" t="str">
        <f>IF(Q34="","",Q34+P34)</f>
        <v/>
      </c>
      <c r="S34" s="75"/>
      <c r="T34" s="74" t="str">
        <f>IF(S34="","",S34+R34)</f>
        <v/>
      </c>
      <c r="U34" s="75"/>
      <c r="V34" s="268" t="str">
        <f>IF(U34="","",U34+T34)</f>
        <v/>
      </c>
      <c r="W34" s="75"/>
      <c r="X34" s="74" t="str">
        <f>IF(W34="","",W34+V34)</f>
        <v/>
      </c>
      <c r="Y34" s="75"/>
      <c r="Z34" s="74" t="str">
        <f>IF(Y34="","",Y34+X34)</f>
        <v/>
      </c>
      <c r="AA34" s="76">
        <f>MAX(D34,F34,H34,J34,L34,N34,P34,R34,T34,V34,X34,Z34)</f>
        <v>64</v>
      </c>
      <c r="AB34" s="60"/>
    </row>
    <row r="35" spans="1:28" s="13" customFormat="1" ht="21" customHeight="1" thickBot="1" x14ac:dyDescent="0.3">
      <c r="A35" s="60"/>
      <c r="B35" s="77"/>
      <c r="C35" s="78">
        <f>D34-D33</f>
        <v>20</v>
      </c>
      <c r="D35" s="79">
        <f>D34/D33</f>
        <v>2.4285714285714284</v>
      </c>
      <c r="E35" s="80">
        <f>IF(E34="","",F34-F33)</f>
        <v>-2</v>
      </c>
      <c r="F35" s="98">
        <f>IF(E34="","",F34/F33)</f>
        <v>0.9555555555555556</v>
      </c>
      <c r="G35" s="80">
        <f>IF(G34="","",H34-H33)</f>
        <v>-31</v>
      </c>
      <c r="H35" s="79">
        <f>IF(G34="","",H34/H33)</f>
        <v>0.67368421052631577</v>
      </c>
      <c r="I35" s="80" t="str">
        <f>IF(I34="","",J34-J33)</f>
        <v/>
      </c>
      <c r="J35" s="79" t="str">
        <f>IF(I34="","",J34/J33)</f>
        <v/>
      </c>
      <c r="K35" s="80" t="str">
        <f>IF(K34="","",L34-L33)</f>
        <v/>
      </c>
      <c r="L35" s="79" t="str">
        <f>IF(K34="","",L34/L33)</f>
        <v/>
      </c>
      <c r="M35" s="80" t="str">
        <f>IF(M34="","",N34-N33)</f>
        <v/>
      </c>
      <c r="N35" s="79" t="str">
        <f>IF(M34="","",N34/N33)</f>
        <v/>
      </c>
      <c r="O35" s="80" t="str">
        <f>IF(O34="","",P34-P33)</f>
        <v/>
      </c>
      <c r="P35" s="79" t="str">
        <f>IF(O34="","",P34/P33)</f>
        <v/>
      </c>
      <c r="Q35" s="80" t="str">
        <f>IF(Q34="","",R34-R33)</f>
        <v/>
      </c>
      <c r="R35" s="79" t="str">
        <f>IF(Q34="","",R34/R33)</f>
        <v/>
      </c>
      <c r="S35" s="80" t="str">
        <f>IF(S34="","",T34-T33)</f>
        <v/>
      </c>
      <c r="T35" s="79" t="str">
        <f>IF(S34="","",T34/T33)</f>
        <v/>
      </c>
      <c r="U35" s="80" t="str">
        <f>IF(U34="","",V34-V33)</f>
        <v/>
      </c>
      <c r="V35" s="269" t="str">
        <f>IF(U34="","",V34/V33)</f>
        <v/>
      </c>
      <c r="W35" s="80" t="str">
        <f>IF(W34="","",X34-X33)</f>
        <v/>
      </c>
      <c r="X35" s="79" t="str">
        <f>IF(W34="","",X34/X33)</f>
        <v/>
      </c>
      <c r="Y35" s="80" t="str">
        <f>IF(Y34="","",Z34-Z33)</f>
        <v/>
      </c>
      <c r="Z35" s="79" t="str">
        <f>IF(Y34="","",Z34/Z33)</f>
        <v/>
      </c>
      <c r="AA35" s="81">
        <f>AA34/AA33</f>
        <v>0.21768707482993196</v>
      </c>
      <c r="AB35" s="60"/>
    </row>
    <row r="36" spans="1:28" s="13" customFormat="1" ht="21" customHeight="1" x14ac:dyDescent="0.25">
      <c r="A36" s="60"/>
      <c r="B36" s="68"/>
      <c r="C36" s="291">
        <v>7</v>
      </c>
      <c r="D36" s="85">
        <v>7</v>
      </c>
      <c r="E36" s="86">
        <v>11</v>
      </c>
      <c r="F36" s="85">
        <v>18</v>
      </c>
      <c r="G36" s="86">
        <v>28</v>
      </c>
      <c r="H36" s="85">
        <v>46</v>
      </c>
      <c r="I36" s="86">
        <v>9</v>
      </c>
      <c r="J36" s="85">
        <v>55</v>
      </c>
      <c r="K36" s="86">
        <v>4</v>
      </c>
      <c r="L36" s="85">
        <v>59</v>
      </c>
      <c r="M36" s="86">
        <v>13</v>
      </c>
      <c r="N36" s="85">
        <v>72</v>
      </c>
      <c r="O36" s="86">
        <v>29</v>
      </c>
      <c r="P36" s="85">
        <v>101</v>
      </c>
      <c r="Q36" s="86">
        <v>12</v>
      </c>
      <c r="R36" s="85">
        <v>113</v>
      </c>
      <c r="S36" s="86">
        <v>7</v>
      </c>
      <c r="T36" s="85">
        <v>120</v>
      </c>
      <c r="U36" s="86">
        <v>12</v>
      </c>
      <c r="V36" s="85">
        <v>132</v>
      </c>
      <c r="W36" s="86">
        <v>22</v>
      </c>
      <c r="X36" s="85">
        <v>154</v>
      </c>
      <c r="Y36" s="86">
        <v>16</v>
      </c>
      <c r="Z36" s="87">
        <v>170</v>
      </c>
      <c r="AA36" s="71">
        <f>MAX(D36,F36,H36,J36,L36,N36,P36,R36,T36,V36,X36,Z36)</f>
        <v>170</v>
      </c>
      <c r="AB36" s="60"/>
    </row>
    <row r="37" spans="1:28" s="13" customFormat="1" ht="21" customHeight="1" x14ac:dyDescent="0.25">
      <c r="A37" s="60"/>
      <c r="B37" s="296" t="s">
        <v>321</v>
      </c>
      <c r="C37" s="75">
        <v>7</v>
      </c>
      <c r="D37" s="74">
        <f>C37</f>
        <v>7</v>
      </c>
      <c r="E37" s="75">
        <v>8</v>
      </c>
      <c r="F37" s="74">
        <f>IF(E37="","",E37+D37)</f>
        <v>15</v>
      </c>
      <c r="G37" s="75">
        <v>24</v>
      </c>
      <c r="H37" s="74">
        <f>IF(G37="","",G37+F37)</f>
        <v>39</v>
      </c>
      <c r="I37" s="75"/>
      <c r="J37" s="74" t="str">
        <f>IF(I37="","",I37+H37)</f>
        <v/>
      </c>
      <c r="K37" s="75"/>
      <c r="L37" s="74" t="str">
        <f>IF(K37="","",K37+J37)</f>
        <v/>
      </c>
      <c r="M37" s="75"/>
      <c r="N37" s="74" t="str">
        <f>IF(M37="","",M37+L37)</f>
        <v/>
      </c>
      <c r="O37" s="75"/>
      <c r="P37" s="74" t="str">
        <f>IF(O37="","",O37+N37)</f>
        <v/>
      </c>
      <c r="Q37" s="75"/>
      <c r="R37" s="74" t="str">
        <f>IF(Q37="","",Q37+P37)</f>
        <v/>
      </c>
      <c r="S37" s="75"/>
      <c r="T37" s="74" t="str">
        <f>IF(S37="","",S37+R37)</f>
        <v/>
      </c>
      <c r="U37" s="75"/>
      <c r="V37" s="268" t="str">
        <f>IF(U37="","",U37+T37)</f>
        <v/>
      </c>
      <c r="W37" s="75"/>
      <c r="X37" s="74" t="str">
        <f>IF(W37="","",W37+V37)</f>
        <v/>
      </c>
      <c r="Y37" s="75"/>
      <c r="Z37" s="74" t="str">
        <f>IF(Y37="","",Y37+X37)</f>
        <v/>
      </c>
      <c r="AA37" s="76">
        <f>MAX(D37,F37,H37,J37,L37,N37,P37,R37,T37,V37,X37,Z37)</f>
        <v>39</v>
      </c>
      <c r="AB37" s="60"/>
    </row>
    <row r="38" spans="1:28" s="13" customFormat="1" ht="21" customHeight="1" thickBot="1" x14ac:dyDescent="0.3">
      <c r="A38" s="60"/>
      <c r="B38" s="77"/>
      <c r="C38" s="78">
        <f>D37-D36</f>
        <v>0</v>
      </c>
      <c r="D38" s="79">
        <f>D37/D36</f>
        <v>1</v>
      </c>
      <c r="E38" s="80">
        <f>IF(E37="","",F37-F36)</f>
        <v>-3</v>
      </c>
      <c r="F38" s="98">
        <f>IF(E37="","",F37/F36)</f>
        <v>0.83333333333333337</v>
      </c>
      <c r="G38" s="80">
        <f>IF(G37="","",H37-H36)</f>
        <v>-7</v>
      </c>
      <c r="H38" s="79">
        <f>IF(G37="","",H37/H36)</f>
        <v>0.84782608695652173</v>
      </c>
      <c r="I38" s="80" t="str">
        <f>IF(I37="","",J37-J36)</f>
        <v/>
      </c>
      <c r="J38" s="79" t="str">
        <f>IF(I37="","",J37/J36)</f>
        <v/>
      </c>
      <c r="K38" s="80" t="str">
        <f>IF(K37="","",L37-L36)</f>
        <v/>
      </c>
      <c r="L38" s="79" t="str">
        <f>IF(K37="","",L37/L36)</f>
        <v/>
      </c>
      <c r="M38" s="80" t="str">
        <f>IF(M37="","",N37-N36)</f>
        <v/>
      </c>
      <c r="N38" s="79" t="str">
        <f>IF(M37="","",N37/N36)</f>
        <v/>
      </c>
      <c r="O38" s="80" t="str">
        <f>IF(O37="","",P37-P36)</f>
        <v/>
      </c>
      <c r="P38" s="79" t="str">
        <f>IF(O37="","",P37/P36)</f>
        <v/>
      </c>
      <c r="Q38" s="80" t="str">
        <f>IF(Q37="","",R37-R36)</f>
        <v/>
      </c>
      <c r="R38" s="79" t="str">
        <f>IF(Q37="","",R37/R36)</f>
        <v/>
      </c>
      <c r="S38" s="80" t="str">
        <f>IF(S37="","",T37-T36)</f>
        <v/>
      </c>
      <c r="T38" s="79" t="str">
        <f>IF(S37="","",T37/T36)</f>
        <v/>
      </c>
      <c r="U38" s="80" t="str">
        <f>IF(U37="","",V37-V36)</f>
        <v/>
      </c>
      <c r="V38" s="269" t="str">
        <f>IF(U37="","",V37/V36)</f>
        <v/>
      </c>
      <c r="W38" s="80" t="str">
        <f>IF(W37="","",X37-X36)</f>
        <v/>
      </c>
      <c r="X38" s="79" t="str">
        <f>IF(W37="","",X37/X36)</f>
        <v/>
      </c>
      <c r="Y38" s="80" t="str">
        <f>IF(Y37="","",Z37-Z36)</f>
        <v/>
      </c>
      <c r="Z38" s="79" t="str">
        <f>IF(Y37="","",Z37/Z36)</f>
        <v/>
      </c>
      <c r="AA38" s="81">
        <f>AA37/AA36</f>
        <v>0.22941176470588234</v>
      </c>
      <c r="AB38" s="60"/>
    </row>
    <row r="39" spans="1:28" s="13" customFormat="1" ht="21" customHeight="1" x14ac:dyDescent="0.25">
      <c r="A39" s="60"/>
      <c r="B39" s="68"/>
      <c r="C39" s="291">
        <v>13</v>
      </c>
      <c r="D39" s="85">
        <v>13</v>
      </c>
      <c r="E39" s="86">
        <v>22</v>
      </c>
      <c r="F39" s="87">
        <v>35</v>
      </c>
      <c r="G39" s="86">
        <v>11</v>
      </c>
      <c r="H39" s="85">
        <v>46</v>
      </c>
      <c r="I39" s="86">
        <v>10</v>
      </c>
      <c r="J39" s="85">
        <v>56</v>
      </c>
      <c r="K39" s="86">
        <v>3</v>
      </c>
      <c r="L39" s="85">
        <v>59</v>
      </c>
      <c r="M39" s="86">
        <v>7</v>
      </c>
      <c r="N39" s="85">
        <v>66</v>
      </c>
      <c r="O39" s="86">
        <v>15</v>
      </c>
      <c r="P39" s="85">
        <v>81</v>
      </c>
      <c r="Q39" s="86">
        <v>12</v>
      </c>
      <c r="R39" s="85">
        <v>93</v>
      </c>
      <c r="S39" s="86">
        <v>14</v>
      </c>
      <c r="T39" s="85">
        <v>107</v>
      </c>
      <c r="U39" s="86">
        <v>16</v>
      </c>
      <c r="V39" s="85">
        <v>123</v>
      </c>
      <c r="W39" s="86">
        <v>9</v>
      </c>
      <c r="X39" s="85">
        <v>132</v>
      </c>
      <c r="Y39" s="86">
        <v>19</v>
      </c>
      <c r="Z39" s="87">
        <v>151</v>
      </c>
      <c r="AA39" s="71">
        <f>MAX(D39,F39,H39,J39,L39,N39,P39,R39,T39,V39,X39,Z39)</f>
        <v>151</v>
      </c>
      <c r="AB39" s="60"/>
    </row>
    <row r="40" spans="1:28" s="13" customFormat="1" ht="21" customHeight="1" x14ac:dyDescent="0.25">
      <c r="A40" s="60"/>
      <c r="B40" s="296" t="s">
        <v>322</v>
      </c>
      <c r="C40" s="75">
        <v>3</v>
      </c>
      <c r="D40" s="74">
        <f>C40</f>
        <v>3</v>
      </c>
      <c r="E40" s="75">
        <v>3</v>
      </c>
      <c r="F40" s="74">
        <f>IF(E40="","",E40+D40)</f>
        <v>6</v>
      </c>
      <c r="G40" s="75">
        <v>9</v>
      </c>
      <c r="H40" s="74">
        <f>IF(G40="","",G40+F40)</f>
        <v>15</v>
      </c>
      <c r="I40" s="75"/>
      <c r="J40" s="74" t="str">
        <f>IF(I40="","",I40+H40)</f>
        <v/>
      </c>
      <c r="K40" s="75"/>
      <c r="L40" s="74" t="str">
        <f>IF(K40="","",K40+J40)</f>
        <v/>
      </c>
      <c r="M40" s="75"/>
      <c r="N40" s="74" t="str">
        <f>IF(M40="","",M40+L40)</f>
        <v/>
      </c>
      <c r="O40" s="75"/>
      <c r="P40" s="74" t="str">
        <f>IF(O40="","",O40+N40)</f>
        <v/>
      </c>
      <c r="Q40" s="75"/>
      <c r="R40" s="74" t="str">
        <f>IF(Q40="","",Q40+P40)</f>
        <v/>
      </c>
      <c r="S40" s="75"/>
      <c r="T40" s="74" t="str">
        <f>IF(S40="","",S40+R40)</f>
        <v/>
      </c>
      <c r="U40" s="75"/>
      <c r="V40" s="268" t="str">
        <f>IF(U40="","",U40+T40)</f>
        <v/>
      </c>
      <c r="W40" s="75"/>
      <c r="X40" s="74" t="str">
        <f>IF(W40="","",W40+V40)</f>
        <v/>
      </c>
      <c r="Y40" s="75"/>
      <c r="Z40" s="74" t="str">
        <f>IF(Y40="","",Y40+X40)</f>
        <v/>
      </c>
      <c r="AA40" s="76">
        <f>MAX(D40,F40,H40,J40,L40,N40,P40,R40,T40,V40,X40,Z40)</f>
        <v>15</v>
      </c>
      <c r="AB40" s="60"/>
    </row>
    <row r="41" spans="1:28" s="13" customFormat="1" ht="21" customHeight="1" thickBot="1" x14ac:dyDescent="0.3">
      <c r="A41" s="60"/>
      <c r="B41" s="77"/>
      <c r="C41" s="78">
        <f>D40-D39</f>
        <v>-10</v>
      </c>
      <c r="D41" s="79">
        <f>D40/D39</f>
        <v>0.23076923076923078</v>
      </c>
      <c r="E41" s="197">
        <f>IF(E40="","",F40-F39)</f>
        <v>-29</v>
      </c>
      <c r="F41" s="98">
        <f>IF(E40="","",F40/F39)</f>
        <v>0.17142857142857143</v>
      </c>
      <c r="G41" s="80">
        <f>IF(G40="","",H40-H39)</f>
        <v>-31</v>
      </c>
      <c r="H41" s="79">
        <f>IF(G40="","",H40/H39)</f>
        <v>0.32608695652173914</v>
      </c>
      <c r="I41" s="80" t="str">
        <f>IF(I40="","",J40-J39)</f>
        <v/>
      </c>
      <c r="J41" s="79" t="str">
        <f>IF(I40="","",J40/J39)</f>
        <v/>
      </c>
      <c r="K41" s="80" t="str">
        <f>IF(K40="","",L40-L39)</f>
        <v/>
      </c>
      <c r="L41" s="79" t="str">
        <f>IF(K40="","",L40/L39)</f>
        <v/>
      </c>
      <c r="M41" s="80" t="str">
        <f>IF(M40="","",N40-N39)</f>
        <v/>
      </c>
      <c r="N41" s="79" t="str">
        <f>IF(M40="","",N40/N39)</f>
        <v/>
      </c>
      <c r="O41" s="80" t="str">
        <f>IF(O40="","",P40-P39)</f>
        <v/>
      </c>
      <c r="P41" s="79" t="str">
        <f>IF(O40="","",P40/P39)</f>
        <v/>
      </c>
      <c r="Q41" s="80" t="str">
        <f>IF(Q40="","",R40-R39)</f>
        <v/>
      </c>
      <c r="R41" s="79" t="str">
        <f>IF(Q40="","",R40/R39)</f>
        <v/>
      </c>
      <c r="S41" s="80" t="str">
        <f>IF(S40="","",T40-T39)</f>
        <v/>
      </c>
      <c r="T41" s="79" t="str">
        <f>IF(S40="","",T40/T39)</f>
        <v/>
      </c>
      <c r="U41" s="80" t="str">
        <f>IF(U40="","",V40-V39)</f>
        <v/>
      </c>
      <c r="V41" s="269" t="str">
        <f>IF(U40="","",V40/V39)</f>
        <v/>
      </c>
      <c r="W41" s="80" t="str">
        <f>IF(W40="","",X40-X39)</f>
        <v/>
      </c>
      <c r="X41" s="79" t="str">
        <f>IF(W40="","",X40/X39)</f>
        <v/>
      </c>
      <c r="Y41" s="80" t="str">
        <f>IF(Y40="","",Z40-Z39)</f>
        <v/>
      </c>
      <c r="Z41" s="79" t="str">
        <f>IF(Y40="","",Z40/Z39)</f>
        <v/>
      </c>
      <c r="AA41" s="81">
        <f>AA40/AA39</f>
        <v>9.9337748344370855E-2</v>
      </c>
      <c r="AB41" s="60"/>
    </row>
    <row r="42" spans="1:28" s="13" customFormat="1" ht="21" customHeight="1" x14ac:dyDescent="0.25">
      <c r="A42" s="60"/>
      <c r="B42" s="68"/>
      <c r="C42" s="82">
        <f>C3+C6+C9+C12+C15+C18+C21+C24+C27+C30+C33+C36+C39</f>
        <v>339</v>
      </c>
      <c r="D42" s="83">
        <f>C42</f>
        <v>339</v>
      </c>
      <c r="E42" s="198">
        <f>E3+E6+E9+E12+E15+E18+E21+E24+E27+E30+E33+E36+E39</f>
        <v>418</v>
      </c>
      <c r="F42" s="83">
        <f>E42+D42</f>
        <v>757</v>
      </c>
      <c r="G42" s="99">
        <f>G3+G6+G9+G12+G15+G18+G21+G24+G27+G30+G33+G36+G39</f>
        <v>742</v>
      </c>
      <c r="H42" s="83">
        <f>G42+F42</f>
        <v>1499</v>
      </c>
      <c r="I42" s="99">
        <f>I3+I6+I9+I12+I15+I18+I21+I24+I27+I30+I33+I36+I39</f>
        <v>376</v>
      </c>
      <c r="J42" s="83">
        <f>I42+H42</f>
        <v>1875</v>
      </c>
      <c r="K42" s="99">
        <f>K3+K6+K9+K12+K15+K18+K21+K24+K27+K30+K33+K36+K39</f>
        <v>330</v>
      </c>
      <c r="L42" s="83">
        <f>K42+J42</f>
        <v>2205</v>
      </c>
      <c r="M42" s="99">
        <f>M3+M6+M9+M12+M15+M18+M21+M24+M27+M30+M33+M36+M39</f>
        <v>488</v>
      </c>
      <c r="N42" s="83">
        <f>M42+L42</f>
        <v>2693</v>
      </c>
      <c r="O42" s="99">
        <f>O3+O6+O9+O12+O15+O18+O21+O24+O27+O30+O33+O36+O39</f>
        <v>398</v>
      </c>
      <c r="P42" s="83">
        <f>O42+N42</f>
        <v>3091</v>
      </c>
      <c r="Q42" s="99">
        <f>Q3+Q6+Q9+Q12+Q15+Q18+Q21+Q24+Q27+Q30+Q33+Q36+Q39</f>
        <v>434</v>
      </c>
      <c r="R42" s="83">
        <f>Q42+P42</f>
        <v>3525</v>
      </c>
      <c r="S42" s="99">
        <f>S3+S6+S9+S12+S15+S18+S21+S24+S27+S30+S33+S36+S39</f>
        <v>483</v>
      </c>
      <c r="T42" s="83">
        <f>S42+R42</f>
        <v>4008</v>
      </c>
      <c r="U42" s="99">
        <f>U3+U6+U9+U12+U15+U18+U21+U24+U27+U30+U33+U36+U39</f>
        <v>653</v>
      </c>
      <c r="V42" s="69">
        <f>U42+T42</f>
        <v>4661</v>
      </c>
      <c r="W42" s="99">
        <f>W3+W6+W9+W12+W15+W18+W21+W24+W27+W30+W33+W36+W39</f>
        <v>560</v>
      </c>
      <c r="X42" s="69">
        <f>W42+V42</f>
        <v>5221</v>
      </c>
      <c r="Y42" s="99">
        <f>Y3+Y6+Y9+Y12+Y15+Y18+Y21+Y24+Y27+Y30+Y33+Y36+Y39</f>
        <v>445</v>
      </c>
      <c r="Z42" s="83">
        <f>Y42+X42</f>
        <v>5666</v>
      </c>
      <c r="AA42" s="71">
        <f>Z42</f>
        <v>5666</v>
      </c>
      <c r="AB42" s="60"/>
    </row>
    <row r="43" spans="1:28" s="13" customFormat="1" ht="21" customHeight="1" x14ac:dyDescent="0.25">
      <c r="A43" s="60"/>
      <c r="B43" s="72" t="s">
        <v>88</v>
      </c>
      <c r="C43" s="241">
        <f>C40+C37+C34+C31+C28+C25+C22+C19+C16+C13+C10+C7+C4</f>
        <v>419</v>
      </c>
      <c r="D43" s="74">
        <f>C43</f>
        <v>419</v>
      </c>
      <c r="E43" s="242">
        <f>IF(E4="","",E40+E37+E34+E31+E28+E25+E22+E19+E16+E13+E10+E7+E4)</f>
        <v>403</v>
      </c>
      <c r="F43" s="74">
        <f>IF(E43="","",E43+D43)</f>
        <v>822</v>
      </c>
      <c r="G43" s="259">
        <f>IF(G4="","",G40+G37+G34+G31+G28+G25+G22+G19+G16+G13+G10+G7+G4)</f>
        <v>414</v>
      </c>
      <c r="H43" s="74">
        <f>IF(G43="","",G43+F43)</f>
        <v>1236</v>
      </c>
      <c r="I43" s="242" t="str">
        <f>IF(I4="","",I40+I37+I34+I31+I28+I25+I22+I19+I16+I13+I10+I7+I4)</f>
        <v/>
      </c>
      <c r="J43" s="74" t="str">
        <f>IF(I43="","",I43+H43)</f>
        <v/>
      </c>
      <c r="K43" s="259" t="str">
        <f>IF(K4="","",K40+K37+K34+K31+K28+K25+K22+K19+K16+K13+K10+K7+K4)</f>
        <v/>
      </c>
      <c r="L43" s="74" t="str">
        <f>IF(K43="","",K43+J43)</f>
        <v/>
      </c>
      <c r="M43" s="259" t="str">
        <f>IF(M4="","",M40+M37+M34+M31+M28+M25+M22+M19+M16+M13+M10+M7+M4)</f>
        <v/>
      </c>
      <c r="N43" s="74" t="str">
        <f>IF(M43="","",M43+L43)</f>
        <v/>
      </c>
      <c r="O43" s="259" t="str">
        <f>IF(O4="","",O40+O37+O34+O31+O28+O25+O22+O19+O16+O13+O10+O7+O4)</f>
        <v/>
      </c>
      <c r="P43" s="74" t="str">
        <f>IF(O43="","",O43+N43)</f>
        <v/>
      </c>
      <c r="Q43" s="259" t="str">
        <f>IF(Q4="","",Q40+Q37+Q34+Q31+Q28+Q25+Q22+Q19+Q16+Q13+Q10+Q7+Q4)</f>
        <v/>
      </c>
      <c r="R43" s="74" t="str">
        <f>IF(Q43="","",Q43+P43)</f>
        <v/>
      </c>
      <c r="S43" s="259" t="str">
        <f>IF(S4="","",S40+S37+S34+S31+S28+S25+S22+S19+S16+S13+S10+S7+S4)</f>
        <v/>
      </c>
      <c r="T43" s="74" t="str">
        <f>IF(S43="","",S43+R43)</f>
        <v/>
      </c>
      <c r="U43" s="259" t="str">
        <f>IF(U4="","",U40+U37+U34+U31+U28+U25+U22+U19+U16+U13+U10+U7+U4)</f>
        <v/>
      </c>
      <c r="V43" s="268" t="str">
        <f>IF(U43="","",U43+T43)</f>
        <v/>
      </c>
      <c r="W43" s="259" t="str">
        <f>IF(W4="","",W40+W37+W34+W31+W28+W25+W22+W19+W16+W13+W10+W7+W4)</f>
        <v/>
      </c>
      <c r="X43" s="268" t="str">
        <f>IF(W43="","",W43+V43)</f>
        <v/>
      </c>
      <c r="Y43" s="259" t="str">
        <f>IF(Y4="","",Y40+Y37+Y34+Y31+Y28+Y25+Y22+Y19+Y16+Y13+Y10+Y7+Y4)</f>
        <v/>
      </c>
      <c r="Z43" s="268" t="str">
        <f>IF(Y43="","",Y43+X43)</f>
        <v/>
      </c>
      <c r="AA43" s="76">
        <f>AA40+AA37+AA34+AA31+AA28+AA25+AA22+AA19+AA16+AA13+AA10+AA7+AA4</f>
        <v>1236</v>
      </c>
      <c r="AB43" s="60"/>
    </row>
    <row r="44" spans="1:28" s="13" customFormat="1" ht="21" customHeight="1" thickBot="1" x14ac:dyDescent="0.3">
      <c r="A44" s="60"/>
      <c r="B44" s="77"/>
      <c r="C44" s="78">
        <f>D43-D42</f>
        <v>80</v>
      </c>
      <c r="D44" s="79">
        <f>D43/D42</f>
        <v>1.2359882005899705</v>
      </c>
      <c r="E44" s="199">
        <f>IF(E4="","",F43-F42)</f>
        <v>65</v>
      </c>
      <c r="F44" s="79">
        <f>IF(E43="","",F43/F42)</f>
        <v>1.0858652575957728</v>
      </c>
      <c r="G44" s="199">
        <f>IF(G4="","",H43-H42)</f>
        <v>-263</v>
      </c>
      <c r="H44" s="79">
        <f>IF(G43="","",H43/H42)</f>
        <v>0.82454969979986659</v>
      </c>
      <c r="I44" s="199" t="str">
        <f>IF(I4="","",J43-J42)</f>
        <v/>
      </c>
      <c r="J44" s="79" t="str">
        <f>IF(I43="","",J43/J42)</f>
        <v/>
      </c>
      <c r="K44" s="199" t="str">
        <f>IF(K4="","",L43-L42)</f>
        <v/>
      </c>
      <c r="L44" s="79" t="str">
        <f>IF(K43="","",L43/L42)</f>
        <v/>
      </c>
      <c r="M44" s="199" t="str">
        <f>IF(M4="","",N43-N42)</f>
        <v/>
      </c>
      <c r="N44" s="79" t="str">
        <f>IF(M43="","",N43/N42)</f>
        <v/>
      </c>
      <c r="O44" s="199" t="str">
        <f>IF(O4="","",P43-P42)</f>
        <v/>
      </c>
      <c r="P44" s="79" t="str">
        <f>IF(O43="","",P43/P42)</f>
        <v/>
      </c>
      <c r="Q44" s="199" t="str">
        <f>IF(Q4="","",R43-R42)</f>
        <v/>
      </c>
      <c r="R44" s="79" t="str">
        <f>IF(Q43="","",R43/R42)</f>
        <v/>
      </c>
      <c r="S44" s="199" t="str">
        <f>IF(S4="","",T43-T42)</f>
        <v/>
      </c>
      <c r="T44" s="79" t="str">
        <f>IF(S43="","",T43/T42)</f>
        <v/>
      </c>
      <c r="U44" s="199" t="str">
        <f>IF(U4="","",V43-V42)</f>
        <v/>
      </c>
      <c r="V44" s="269" t="str">
        <f>IF(U43="","",V43/V42)</f>
        <v/>
      </c>
      <c r="W44" s="199" t="str">
        <f>IF(W4="","",X43-X42)</f>
        <v/>
      </c>
      <c r="X44" s="269" t="str">
        <f>IF(W43="","",X43/X42)</f>
        <v/>
      </c>
      <c r="Y44" s="199" t="str">
        <f>IF(Y4="","",Z43-Z42)</f>
        <v/>
      </c>
      <c r="Z44" s="269" t="str">
        <f>IF(Y43="","",Z43/Z42)</f>
        <v/>
      </c>
      <c r="AA44" s="81">
        <f>AA43/AA42</f>
        <v>0.2181433109777621</v>
      </c>
      <c r="AB44" s="60"/>
    </row>
    <row r="45" spans="1:28" s="13" customFormat="1" ht="21" customHeight="1" x14ac:dyDescent="0.25">
      <c r="A45" s="60"/>
      <c r="B45" s="68"/>
      <c r="C45" s="217">
        <f>C99</f>
        <v>61</v>
      </c>
      <c r="D45" s="218">
        <f>C45</f>
        <v>61</v>
      </c>
      <c r="E45" s="219">
        <f>E99</f>
        <v>83</v>
      </c>
      <c r="F45" s="218">
        <f>E45+D45</f>
        <v>144</v>
      </c>
      <c r="G45" s="220">
        <f>G99</f>
        <v>203</v>
      </c>
      <c r="H45" s="218">
        <f>G45+F45</f>
        <v>347</v>
      </c>
      <c r="I45" s="220">
        <f>I99</f>
        <v>83</v>
      </c>
      <c r="J45" s="218">
        <f>I45+H45</f>
        <v>430</v>
      </c>
      <c r="K45" s="220">
        <f>K99</f>
        <v>95</v>
      </c>
      <c r="L45" s="218">
        <f>K45+J45</f>
        <v>525</v>
      </c>
      <c r="M45" s="220">
        <f>M99</f>
        <v>79</v>
      </c>
      <c r="N45" s="218">
        <f>M45+L45</f>
        <v>604</v>
      </c>
      <c r="O45" s="220">
        <f>O99</f>
        <v>130</v>
      </c>
      <c r="P45" s="218">
        <f>O45+N45</f>
        <v>734</v>
      </c>
      <c r="Q45" s="220">
        <f>Q99</f>
        <v>133</v>
      </c>
      <c r="R45" s="218">
        <f>Q45+P45</f>
        <v>867</v>
      </c>
      <c r="S45" s="220">
        <f>S99</f>
        <v>87</v>
      </c>
      <c r="T45" s="218">
        <f>S45+R45</f>
        <v>954</v>
      </c>
      <c r="U45" s="220">
        <f>U99</f>
        <v>87</v>
      </c>
      <c r="V45" s="271">
        <f>U45+T45</f>
        <v>1041</v>
      </c>
      <c r="W45" s="220">
        <f>W99</f>
        <v>97</v>
      </c>
      <c r="X45" s="271">
        <f>W45+V45</f>
        <v>1138</v>
      </c>
      <c r="Y45" s="220">
        <f>Y99</f>
        <v>76</v>
      </c>
      <c r="Z45" s="271">
        <f>Y45+X45</f>
        <v>1214</v>
      </c>
      <c r="AA45" s="221">
        <f>Z45</f>
        <v>1214</v>
      </c>
      <c r="AB45" s="60"/>
    </row>
    <row r="46" spans="1:28" s="13" customFormat="1" ht="21" customHeight="1" x14ac:dyDescent="0.25">
      <c r="A46" s="60"/>
      <c r="B46" s="72" t="s">
        <v>89</v>
      </c>
      <c r="C46" s="243">
        <f>C100</f>
        <v>62</v>
      </c>
      <c r="D46" s="222">
        <f>C46</f>
        <v>62</v>
      </c>
      <c r="E46" s="227">
        <f>E100</f>
        <v>71</v>
      </c>
      <c r="F46" s="74">
        <f>IF(E46="","",E46+D46)</f>
        <v>133</v>
      </c>
      <c r="G46" s="228">
        <f>G100</f>
        <v>93</v>
      </c>
      <c r="H46" s="257">
        <f>IF(G46="","",G46+F46)</f>
        <v>226</v>
      </c>
      <c r="I46" s="228" t="str">
        <f>I100</f>
        <v/>
      </c>
      <c r="J46" s="257" t="str">
        <f>IF(I46="","",I46+H46)</f>
        <v/>
      </c>
      <c r="K46" s="228" t="str">
        <f>K100</f>
        <v/>
      </c>
      <c r="L46" s="257" t="str">
        <f>IF(K46="","",K46+J46)</f>
        <v/>
      </c>
      <c r="M46" s="228" t="str">
        <f>M100</f>
        <v/>
      </c>
      <c r="N46" s="257" t="str">
        <f>IF(M46="","",M46+L46)</f>
        <v/>
      </c>
      <c r="O46" s="228"/>
      <c r="P46" s="257" t="str">
        <f>IF(O46="","",O46+N46)</f>
        <v/>
      </c>
      <c r="Q46" s="228" t="str">
        <f>Q100</f>
        <v/>
      </c>
      <c r="R46" s="257" t="str">
        <f>IF(Q46="","",Q46+P46)</f>
        <v/>
      </c>
      <c r="S46" s="228" t="str">
        <f>S100</f>
        <v/>
      </c>
      <c r="T46" s="257" t="str">
        <f>IF(S46="","",S46+R46)</f>
        <v/>
      </c>
      <c r="U46" s="228" t="str">
        <f>U100</f>
        <v/>
      </c>
      <c r="V46" s="257" t="str">
        <f>IF(U46="","",U46+T46)</f>
        <v/>
      </c>
      <c r="W46" s="228" t="str">
        <f>W100</f>
        <v/>
      </c>
      <c r="X46" s="257" t="str">
        <f>IF(W46="","",W46+V46)</f>
        <v/>
      </c>
      <c r="Y46" s="228" t="str">
        <f>Y100</f>
        <v/>
      </c>
      <c r="Z46" s="257" t="str">
        <f>IF(Y46="","",Y46+X46)</f>
        <v/>
      </c>
      <c r="AA46" s="253">
        <f>MAX(D46,F46,H46,J46,L46,N46,P46,R46,T46,V46,X46,Z46)</f>
        <v>226</v>
      </c>
      <c r="AB46" s="60"/>
    </row>
    <row r="47" spans="1:28" s="13" customFormat="1" ht="21" customHeight="1" thickBot="1" x14ac:dyDescent="0.3">
      <c r="A47" s="60"/>
      <c r="B47" s="77"/>
      <c r="C47" s="224">
        <f>D46-D45</f>
        <v>1</v>
      </c>
      <c r="D47" s="186">
        <f>D46/D45</f>
        <v>1.0163934426229508</v>
      </c>
      <c r="E47" s="245">
        <f>IF(E46="","",F46-F45)</f>
        <v>-11</v>
      </c>
      <c r="F47" s="246">
        <f>IF(E46="","",F46/F45)</f>
        <v>0.92361111111111116</v>
      </c>
      <c r="G47" s="247">
        <f>IF(G46="","",H46-H45)</f>
        <v>-121</v>
      </c>
      <c r="H47" s="246">
        <f>IF(G46="","",H46/H45)</f>
        <v>0.65129682997118155</v>
      </c>
      <c r="I47" s="247" t="str">
        <f>IF(I46="","",J46-J45)</f>
        <v/>
      </c>
      <c r="J47" s="246" t="str">
        <f>IF(I46="","",J46/J45)</f>
        <v/>
      </c>
      <c r="K47" s="247" t="str">
        <f>IF(K46="","",L46-L45)</f>
        <v/>
      </c>
      <c r="L47" s="264" t="str">
        <f>IF(K46="","",L46/L45)</f>
        <v/>
      </c>
      <c r="M47" s="247" t="str">
        <f>IF(M46="","",N46-N45)</f>
        <v/>
      </c>
      <c r="N47" s="246" t="str">
        <f>IF(M46="","",N46/N45)</f>
        <v/>
      </c>
      <c r="O47" s="247" t="str">
        <f>IF(O46="","",P46-P45)</f>
        <v/>
      </c>
      <c r="P47" s="246" t="str">
        <f>IF(O46="","",P46/P45)</f>
        <v/>
      </c>
      <c r="Q47" s="247" t="str">
        <f>IF(Q46="","",R46-R45)</f>
        <v/>
      </c>
      <c r="R47" s="246" t="str">
        <f>IF(Q46="","",R46/R45)</f>
        <v/>
      </c>
      <c r="S47" s="247" t="str">
        <f>IF(S46="","",T46-T45)</f>
        <v/>
      </c>
      <c r="T47" s="246" t="str">
        <f>IF(S46="","",T46/T45)</f>
        <v/>
      </c>
      <c r="U47" s="247" t="str">
        <f>IF(U46="","",V46-V45)</f>
        <v/>
      </c>
      <c r="V47" s="246" t="str">
        <f>IF(U46="","",V46/V45)</f>
        <v/>
      </c>
      <c r="W47" s="247" t="str">
        <f>IF(W46="","",X46-X45)</f>
        <v/>
      </c>
      <c r="X47" s="246" t="str">
        <f>IF(W46="","",X46/X45)</f>
        <v/>
      </c>
      <c r="Y47" s="247" t="str">
        <f>IF(Y46="","",Z46-Z45)</f>
        <v/>
      </c>
      <c r="Z47" s="246" t="str">
        <f>IF(Y46="","",Z46/Z45)</f>
        <v/>
      </c>
      <c r="AA47" s="254">
        <f>AA46/AA45</f>
        <v>0.18616144975288304</v>
      </c>
      <c r="AB47" s="60"/>
    </row>
    <row r="48" spans="1:28" s="13" customFormat="1" ht="21" customHeight="1" x14ac:dyDescent="0.25">
      <c r="A48" s="60"/>
      <c r="B48" s="68"/>
      <c r="C48" s="217">
        <f>C42+C45</f>
        <v>400</v>
      </c>
      <c r="D48" s="218">
        <f>C48</f>
        <v>400</v>
      </c>
      <c r="E48" s="220">
        <f>E42+E45</f>
        <v>501</v>
      </c>
      <c r="F48" s="218">
        <f>E48+D48</f>
        <v>901</v>
      </c>
      <c r="G48" s="220">
        <f>G42+G45</f>
        <v>945</v>
      </c>
      <c r="H48" s="218">
        <f>G48+F48</f>
        <v>1846</v>
      </c>
      <c r="I48" s="220">
        <f>I42+I45</f>
        <v>459</v>
      </c>
      <c r="J48" s="218">
        <f>I48+H48</f>
        <v>2305</v>
      </c>
      <c r="K48" s="220">
        <f>K42+K45</f>
        <v>425</v>
      </c>
      <c r="L48" s="226">
        <f t="shared" ref="L48" si="0">K48+J48</f>
        <v>2730</v>
      </c>
      <c r="M48" s="220">
        <f>M42+M45</f>
        <v>567</v>
      </c>
      <c r="N48" s="218">
        <f>M48+L48</f>
        <v>3297</v>
      </c>
      <c r="O48" s="220">
        <f>O42+O45</f>
        <v>528</v>
      </c>
      <c r="P48" s="218">
        <f>O48+N48</f>
        <v>3825</v>
      </c>
      <c r="Q48" s="220">
        <f>Q42+Q45</f>
        <v>567</v>
      </c>
      <c r="R48" s="218">
        <f>Q48+P48</f>
        <v>4392</v>
      </c>
      <c r="S48" s="220">
        <f>S42+S45</f>
        <v>570</v>
      </c>
      <c r="T48" s="218">
        <f>S48+R48</f>
        <v>4962</v>
      </c>
      <c r="U48" s="220">
        <f>U42+U45</f>
        <v>740</v>
      </c>
      <c r="V48" s="271">
        <f>U48+T48</f>
        <v>5702</v>
      </c>
      <c r="W48" s="220">
        <f>W42+W45</f>
        <v>657</v>
      </c>
      <c r="X48" s="218">
        <f>W48+V48</f>
        <v>6359</v>
      </c>
      <c r="Y48" s="220">
        <f>Y42+Y45</f>
        <v>521</v>
      </c>
      <c r="Z48" s="218">
        <f>Y48+X48</f>
        <v>6880</v>
      </c>
      <c r="AA48" s="255">
        <f>Z48</f>
        <v>6880</v>
      </c>
      <c r="AB48" s="60"/>
    </row>
    <row r="49" spans="1:28" s="13" customFormat="1" ht="21" customHeight="1" x14ac:dyDescent="0.25">
      <c r="A49" s="60"/>
      <c r="B49" s="72" t="s">
        <v>90</v>
      </c>
      <c r="C49" s="243">
        <f>C46+C43</f>
        <v>481</v>
      </c>
      <c r="D49" s="223">
        <f>C49</f>
        <v>481</v>
      </c>
      <c r="E49" s="228">
        <f>IF(E43="","",E46+E43)</f>
        <v>474</v>
      </c>
      <c r="F49" s="74">
        <f>IF(E49="","",E49+D49)</f>
        <v>955</v>
      </c>
      <c r="G49" s="228">
        <f>IF(G43="","",G46+G43)</f>
        <v>507</v>
      </c>
      <c r="H49" s="74">
        <f>IF(G49="","",G49+F49)</f>
        <v>1462</v>
      </c>
      <c r="I49" s="228" t="str">
        <f>IF(I43="","",I46+I43)</f>
        <v/>
      </c>
      <c r="J49" s="74" t="str">
        <f>IF(I49="","",I49+H49)</f>
        <v/>
      </c>
      <c r="K49" s="228" t="str">
        <f>IF(K43="","",K46+K43)</f>
        <v/>
      </c>
      <c r="L49" s="74" t="str">
        <f>IF(K49="","",K49+J49)</f>
        <v/>
      </c>
      <c r="M49" s="228" t="str">
        <f>IF(M43="","",M46+M43)</f>
        <v/>
      </c>
      <c r="N49" s="74" t="str">
        <f>IF(M49="","",M49+L49)</f>
        <v/>
      </c>
      <c r="O49" s="228" t="str">
        <f>IF(O43="","",O46+O43)</f>
        <v/>
      </c>
      <c r="P49" s="74" t="str">
        <f>IF(O49="","",O49+N49)</f>
        <v/>
      </c>
      <c r="Q49" s="228" t="str">
        <f>IF(Q43="","",Q46+Q43)</f>
        <v/>
      </c>
      <c r="R49" s="74" t="str">
        <f>IF(Q49="","",Q49+P49)</f>
        <v/>
      </c>
      <c r="S49" s="228" t="str">
        <f>IF(S43="","",S46+S43)</f>
        <v/>
      </c>
      <c r="T49" s="74" t="str">
        <f>IF(S49="","",S49+R49)</f>
        <v/>
      </c>
      <c r="U49" s="228" t="str">
        <f>IF(U43="","",U46+U43)</f>
        <v/>
      </c>
      <c r="V49" s="268" t="str">
        <f>IF(U49="","",U49+T49)</f>
        <v/>
      </c>
      <c r="W49" s="228" t="str">
        <f>IF(W43="","",W46+W43)</f>
        <v/>
      </c>
      <c r="X49" s="74" t="str">
        <f>IF(W49="","",W49+V49)</f>
        <v/>
      </c>
      <c r="Y49" s="228" t="str">
        <f>IF(Y43="","",Y46+Y43)</f>
        <v/>
      </c>
      <c r="Z49" s="74" t="str">
        <f>IF(Y49="","",Y49+X49)</f>
        <v/>
      </c>
      <c r="AA49" s="253">
        <f>MAX(D49,F49,H49,J49,L49,N49,P49,R49,T49,V49,X49,Z49)</f>
        <v>1462</v>
      </c>
      <c r="AB49" s="60"/>
    </row>
    <row r="50" spans="1:28" s="13" customFormat="1" ht="21" customHeight="1" thickBot="1" x14ac:dyDescent="0.3">
      <c r="A50" s="60"/>
      <c r="B50" s="77"/>
      <c r="C50" s="224">
        <f>D49-D48</f>
        <v>81</v>
      </c>
      <c r="D50" s="186">
        <f>D49/D48</f>
        <v>1.2024999999999999</v>
      </c>
      <c r="E50" s="247">
        <f>IF(E49="","",F49-F48)</f>
        <v>54</v>
      </c>
      <c r="F50" s="246">
        <f>IF(E49="","",F49/F48)</f>
        <v>1.0599334073251943</v>
      </c>
      <c r="G50" s="247">
        <f>IF(G49="","",H49-H48)</f>
        <v>-384</v>
      </c>
      <c r="H50" s="246">
        <f>IF(G49="","",H49/H48)</f>
        <v>0.79198266522210181</v>
      </c>
      <c r="I50" s="247" t="str">
        <f>IF(I49="","",J49-J48)</f>
        <v/>
      </c>
      <c r="J50" s="246" t="str">
        <f>IF(I49="","",J49/J48)</f>
        <v/>
      </c>
      <c r="K50" s="247" t="str">
        <f>IF(K49="","",L49-L48)</f>
        <v/>
      </c>
      <c r="L50" s="246" t="str">
        <f>IF(K49="","",L49/L48)</f>
        <v/>
      </c>
      <c r="M50" s="247" t="str">
        <f>IF(M49="","",N49-N48)</f>
        <v/>
      </c>
      <c r="N50" s="246" t="str">
        <f>IF(M49="","",N49/N48)</f>
        <v/>
      </c>
      <c r="O50" s="247" t="str">
        <f>IF(O49="","",P49-P48)</f>
        <v/>
      </c>
      <c r="P50" s="246" t="str">
        <f>IF(O49="","",P49/P48)</f>
        <v/>
      </c>
      <c r="Q50" s="247" t="str">
        <f>IF(Q49="","",R49-R48)</f>
        <v/>
      </c>
      <c r="R50" s="246" t="str">
        <f>IF(Q49="","",R49/R48)</f>
        <v/>
      </c>
      <c r="S50" s="247" t="str">
        <f>IF(S49="","",T49-T48)</f>
        <v/>
      </c>
      <c r="T50" s="246" t="str">
        <f>IF(S49="","",T49/T48)</f>
        <v/>
      </c>
      <c r="U50" s="247" t="str">
        <f>IF(U49="","",V49-V48)</f>
        <v/>
      </c>
      <c r="V50" s="246" t="str">
        <f>IF(U49="","",V49/V48)</f>
        <v/>
      </c>
      <c r="W50" s="247" t="str">
        <f>IF(W49="","",X49-X48)</f>
        <v/>
      </c>
      <c r="X50" s="246" t="str">
        <f>IF(W49="","",X49/X48)</f>
        <v/>
      </c>
      <c r="Y50" s="247" t="str">
        <f>IF(Y49="","",Z49-Z48)</f>
        <v/>
      </c>
      <c r="Z50" s="246" t="str">
        <f>IF(Y49="","",Z49/Z48)</f>
        <v/>
      </c>
      <c r="AA50" s="254">
        <f>AA49/AA48</f>
        <v>0.21249999999999999</v>
      </c>
      <c r="AB50" s="60"/>
    </row>
    <row r="51" spans="1:28" s="13" customFormat="1" ht="21" customHeight="1" x14ac:dyDescent="0.25">
      <c r="A51" s="60"/>
      <c r="B51" s="72" t="s">
        <v>91</v>
      </c>
      <c r="C51" s="295">
        <v>15</v>
      </c>
      <c r="D51" s="206">
        <v>15</v>
      </c>
      <c r="E51" s="207">
        <v>6</v>
      </c>
      <c r="F51" s="208">
        <v>21</v>
      </c>
      <c r="G51" s="207">
        <v>22</v>
      </c>
      <c r="H51" s="208">
        <v>43</v>
      </c>
      <c r="I51" s="207">
        <v>14</v>
      </c>
      <c r="J51" s="208">
        <v>57</v>
      </c>
      <c r="K51" s="207">
        <v>4</v>
      </c>
      <c r="L51" s="226">
        <v>61</v>
      </c>
      <c r="M51" s="207">
        <v>9</v>
      </c>
      <c r="N51" s="208">
        <v>70</v>
      </c>
      <c r="O51" s="207">
        <v>13</v>
      </c>
      <c r="P51" s="208">
        <v>83</v>
      </c>
      <c r="Q51" s="207">
        <v>8</v>
      </c>
      <c r="R51" s="208">
        <v>91</v>
      </c>
      <c r="S51" s="207">
        <v>9</v>
      </c>
      <c r="T51" s="208">
        <v>100</v>
      </c>
      <c r="U51" s="207">
        <v>17</v>
      </c>
      <c r="V51" s="87">
        <v>117</v>
      </c>
      <c r="W51" s="207">
        <v>15</v>
      </c>
      <c r="X51" s="208">
        <v>132</v>
      </c>
      <c r="Y51" s="207">
        <v>22</v>
      </c>
      <c r="Z51" s="208">
        <v>154</v>
      </c>
      <c r="AA51" s="256">
        <f>MAX(D51,F51,H51,J51,L51,N51,P51,R51,T51,V51,X51,Z51)</f>
        <v>154</v>
      </c>
      <c r="AB51" s="60"/>
    </row>
    <row r="52" spans="1:28" s="13" customFormat="1" ht="19.2" x14ac:dyDescent="0.25">
      <c r="A52" s="60"/>
      <c r="B52" s="367" t="s">
        <v>92</v>
      </c>
      <c r="C52" s="241">
        <v>7</v>
      </c>
      <c r="D52" s="74">
        <f>C52</f>
        <v>7</v>
      </c>
      <c r="E52" s="244">
        <v>10</v>
      </c>
      <c r="F52" s="74">
        <f>IF(E52="","",E52+D52)</f>
        <v>17</v>
      </c>
      <c r="G52" s="248">
        <v>8</v>
      </c>
      <c r="H52" s="74">
        <f>IF(G52="","",G52+F52)</f>
        <v>25</v>
      </c>
      <c r="I52" s="263"/>
      <c r="J52" s="74" t="str">
        <f>IF(I52="","",I52+H52)</f>
        <v/>
      </c>
      <c r="K52" s="248"/>
      <c r="L52" s="74" t="str">
        <f>IF(K52="","",K52+J52)</f>
        <v/>
      </c>
      <c r="M52" s="248"/>
      <c r="N52" s="74" t="str">
        <f>IF(M52="","",M52+L52)</f>
        <v/>
      </c>
      <c r="O52" s="248"/>
      <c r="P52" s="74" t="str">
        <f>IF(O52="","",O52+N52)</f>
        <v/>
      </c>
      <c r="Q52" s="248"/>
      <c r="R52" s="74" t="str">
        <f>IF(Q52="","",Q52+P52)</f>
        <v/>
      </c>
      <c r="S52" s="248"/>
      <c r="T52" s="74" t="str">
        <f>IF(S52="","",S52+R52)</f>
        <v/>
      </c>
      <c r="U52" s="248"/>
      <c r="V52" s="268" t="str">
        <f>IF(U52="","",U52+T52)</f>
        <v/>
      </c>
      <c r="W52" s="248"/>
      <c r="X52" s="74" t="str">
        <f>IF(W52="","",W52+V52)</f>
        <v/>
      </c>
      <c r="Y52" s="248"/>
      <c r="Z52" s="74" t="str">
        <f>IF(Y52="","",Y52+X52)</f>
        <v/>
      </c>
      <c r="AA52" s="76">
        <f>MAX(D52,F52,H52,J52,L52,N52,P52,R52,T52,V52,X52,Z52)</f>
        <v>25</v>
      </c>
      <c r="AB52" s="60"/>
    </row>
    <row r="53" spans="1:28" s="13" customFormat="1" ht="21" customHeight="1" thickBot="1" x14ac:dyDescent="0.3">
      <c r="A53" s="60"/>
      <c r="B53" s="368"/>
      <c r="C53" s="101">
        <f>IF(C52=0,"",D52-D51)</f>
        <v>-8</v>
      </c>
      <c r="D53" s="102">
        <f>IF(C52=0,"",D52/D51)</f>
        <v>0.46666666666666667</v>
      </c>
      <c r="E53" s="103">
        <f>IF(E52=0,"",F52-F51)</f>
        <v>-4</v>
      </c>
      <c r="F53" s="102">
        <f>IF(E52=0,"",F52/F51)</f>
        <v>0.80952380952380953</v>
      </c>
      <c r="G53" s="103">
        <f>IF(G52=0,"",H52-H51)</f>
        <v>-18</v>
      </c>
      <c r="H53" s="102">
        <f>IF(G52=0,"",H52/H51)</f>
        <v>0.58139534883720934</v>
      </c>
      <c r="I53" s="103" t="str">
        <f>IF(I52=0,"",J52-J51)</f>
        <v/>
      </c>
      <c r="J53" s="102" t="str">
        <f>IF(I52=0,"",J52/J51)</f>
        <v/>
      </c>
      <c r="K53" s="103" t="str">
        <f>IF(K52=0,"",L52-L51)</f>
        <v/>
      </c>
      <c r="L53" s="102" t="str">
        <f>IF(K52=0,"",L52/L51)</f>
        <v/>
      </c>
      <c r="M53" s="103" t="str">
        <f>IF(M52=0,"",N52-N51)</f>
        <v/>
      </c>
      <c r="N53" s="102" t="str">
        <f>IF(M52=0,"",N52/N51)</f>
        <v/>
      </c>
      <c r="O53" s="232" t="str">
        <f>IF(O52=0,"",P52-P51)</f>
        <v/>
      </c>
      <c r="P53" s="102" t="str">
        <f>IF(O52=0,"",P52/P51)</f>
        <v/>
      </c>
      <c r="Q53" s="103" t="str">
        <f>IF(Q52=0,"",R52-R51)</f>
        <v/>
      </c>
      <c r="R53" s="102" t="str">
        <f>IF(Q52=0,"",R52/R51)</f>
        <v/>
      </c>
      <c r="S53" s="103" t="str">
        <f>IF(S52=0,"",T52-T51)</f>
        <v/>
      </c>
      <c r="T53" s="102" t="str">
        <f>IF(S52=0,"",T52/T51)</f>
        <v/>
      </c>
      <c r="U53" s="103" t="str">
        <f>IF(U52=0,"",V52-V51)</f>
        <v/>
      </c>
      <c r="V53" s="272" t="str">
        <f>IF(U52=0,"",V52/V51)</f>
        <v/>
      </c>
      <c r="W53" s="103" t="str">
        <f>IF(W52=0,"",X52-X51)</f>
        <v/>
      </c>
      <c r="X53" s="102" t="str">
        <f>IF(W52=0,"",X52/X51)</f>
        <v/>
      </c>
      <c r="Y53" s="103" t="str">
        <f>IF(Y52=0,"",Z52-Z51)</f>
        <v/>
      </c>
      <c r="Z53" s="102" t="str">
        <f>IF(Y52=0,"",Z52/Z51)</f>
        <v/>
      </c>
      <c r="AA53" s="104">
        <f>AA52/AA51</f>
        <v>0.16233766233766234</v>
      </c>
      <c r="AB53" s="60"/>
    </row>
    <row r="54" spans="1:28" s="13" customFormat="1" ht="21" customHeight="1" thickBot="1" x14ac:dyDescent="0.3">
      <c r="A54" s="60"/>
      <c r="B54" s="60"/>
      <c r="C54" s="105"/>
      <c r="D54" s="105"/>
      <c r="E54" s="105"/>
      <c r="F54" s="105"/>
      <c r="G54" s="60"/>
      <c r="H54" s="60"/>
      <c r="I54" s="60"/>
      <c r="J54" s="60"/>
      <c r="K54" s="60"/>
      <c r="L54" s="60"/>
      <c r="M54" s="60"/>
      <c r="N54" s="60"/>
      <c r="O54" s="60"/>
      <c r="P54" s="60"/>
      <c r="Q54" s="60"/>
      <c r="R54" s="60"/>
      <c r="S54" s="60"/>
      <c r="T54" s="60"/>
      <c r="U54" s="60"/>
      <c r="V54" s="273"/>
      <c r="W54" s="60"/>
      <c r="X54" s="60"/>
      <c r="Y54" s="60"/>
      <c r="Z54" s="60"/>
      <c r="AA54" s="60"/>
      <c r="AB54" s="60"/>
    </row>
    <row r="55" spans="1:28" s="13" customFormat="1" ht="21" customHeight="1" x14ac:dyDescent="0.25">
      <c r="A55" s="60"/>
      <c r="B55" s="60"/>
      <c r="C55" s="106" t="s">
        <v>448</v>
      </c>
      <c r="D55" s="107"/>
      <c r="E55" s="83" t="s">
        <v>497</v>
      </c>
      <c r="F55" s="107"/>
      <c r="G55" s="108"/>
      <c r="H55" s="60"/>
      <c r="I55" s="62"/>
      <c r="J55" s="60"/>
      <c r="K55" s="62"/>
      <c r="L55" s="60"/>
      <c r="M55" s="62"/>
      <c r="N55" s="60"/>
      <c r="O55" s="62"/>
      <c r="P55" s="60"/>
      <c r="Q55" s="62"/>
      <c r="R55" s="60"/>
      <c r="S55" s="62"/>
      <c r="T55" s="60"/>
      <c r="U55" s="60"/>
      <c r="V55" s="273"/>
      <c r="W55" s="60"/>
      <c r="X55" s="60"/>
      <c r="Y55" s="60"/>
      <c r="Z55" s="60"/>
      <c r="AA55" s="60"/>
      <c r="AB55" s="60"/>
    </row>
    <row r="56" spans="1:28" s="13" customFormat="1" ht="21" customHeight="1" x14ac:dyDescent="0.25">
      <c r="A56" s="60"/>
      <c r="B56" s="60"/>
      <c r="C56" s="258" t="s">
        <v>496</v>
      </c>
      <c r="D56" s="73"/>
      <c r="E56" s="74" t="s">
        <v>498</v>
      </c>
      <c r="F56" s="73"/>
      <c r="G56" s="108"/>
      <c r="H56" s="60"/>
      <c r="I56" s="60"/>
      <c r="J56" s="60"/>
      <c r="K56" s="60"/>
      <c r="L56" s="60"/>
      <c r="M56" s="60"/>
      <c r="N56" s="60"/>
      <c r="O56" s="60"/>
      <c r="P56" s="60"/>
      <c r="Q56" s="60"/>
      <c r="R56" s="60"/>
      <c r="S56" s="60"/>
      <c r="T56" s="60"/>
      <c r="U56" s="60"/>
      <c r="V56" s="273"/>
      <c r="W56" s="60"/>
      <c r="X56" s="60"/>
      <c r="Y56" s="60"/>
      <c r="Z56" s="60"/>
      <c r="AA56" s="60"/>
      <c r="AB56" s="60"/>
    </row>
    <row r="57" spans="1:28" s="13" customFormat="1" ht="21" customHeight="1" thickBot="1" x14ac:dyDescent="0.3">
      <c r="A57" s="60"/>
      <c r="B57" s="60"/>
      <c r="C57" s="110" t="s">
        <v>93</v>
      </c>
      <c r="D57" s="105"/>
      <c r="E57" s="111" t="s">
        <v>94</v>
      </c>
      <c r="F57" s="105"/>
      <c r="G57" s="108"/>
      <c r="H57" s="60"/>
      <c r="I57" s="60"/>
      <c r="J57" s="60"/>
      <c r="K57" s="60"/>
      <c r="L57" s="60"/>
      <c r="M57" s="60"/>
      <c r="N57" s="60"/>
      <c r="O57" s="60"/>
      <c r="P57" s="60"/>
      <c r="Q57" s="60"/>
      <c r="R57" s="60"/>
      <c r="S57" s="60"/>
      <c r="T57" s="60"/>
      <c r="U57" s="60"/>
      <c r="V57" s="273"/>
      <c r="W57" s="60"/>
      <c r="X57" s="60"/>
      <c r="Y57" s="60"/>
      <c r="Z57" s="60"/>
      <c r="AA57" s="62" t="s">
        <v>95</v>
      </c>
      <c r="AB57" s="60"/>
    </row>
    <row r="58" spans="1:28" s="13" customFormat="1" ht="24" customHeight="1" thickBot="1" x14ac:dyDescent="0.3">
      <c r="A58" s="60"/>
      <c r="B58" s="60"/>
      <c r="C58" s="61" t="str">
        <f>C1</f>
        <v>　　　　　令和８年３月分</v>
      </c>
      <c r="D58" s="60"/>
      <c r="E58" s="60"/>
      <c r="F58" s="60"/>
      <c r="G58" s="60"/>
      <c r="H58" s="60"/>
      <c r="I58" s="60"/>
      <c r="J58" s="60"/>
      <c r="K58" s="60"/>
      <c r="L58" s="60"/>
      <c r="M58" s="60"/>
      <c r="N58" s="60"/>
      <c r="O58" s="60"/>
      <c r="P58" s="60"/>
      <c r="Q58" s="60"/>
      <c r="R58" s="60"/>
      <c r="S58" s="60"/>
      <c r="T58" s="60"/>
      <c r="U58" s="60"/>
      <c r="V58" s="266"/>
      <c r="W58" s="60" t="s">
        <v>72</v>
      </c>
      <c r="X58" s="60"/>
      <c r="Y58" s="60"/>
      <c r="Z58" s="62"/>
      <c r="AA58" s="60" t="s">
        <v>73</v>
      </c>
      <c r="AB58" s="60"/>
    </row>
    <row r="59" spans="1:28" s="13" customFormat="1" ht="24" customHeight="1" thickBot="1" x14ac:dyDescent="0.3">
      <c r="A59" s="60"/>
      <c r="B59" s="112" t="s">
        <v>96</v>
      </c>
      <c r="C59" s="113" t="s">
        <v>75</v>
      </c>
      <c r="D59" s="65"/>
      <c r="E59" s="66" t="s">
        <v>76</v>
      </c>
      <c r="F59" s="65"/>
      <c r="G59" s="66" t="s">
        <v>77</v>
      </c>
      <c r="H59" s="65"/>
      <c r="I59" s="66" t="s">
        <v>78</v>
      </c>
      <c r="J59" s="65"/>
      <c r="K59" s="66" t="s">
        <v>79</v>
      </c>
      <c r="L59" s="65"/>
      <c r="M59" s="66" t="s">
        <v>80</v>
      </c>
      <c r="N59" s="65"/>
      <c r="O59" s="66" t="s">
        <v>81</v>
      </c>
      <c r="P59" s="65"/>
      <c r="Q59" s="66" t="s">
        <v>82</v>
      </c>
      <c r="R59" s="65"/>
      <c r="S59" s="66" t="s">
        <v>83</v>
      </c>
      <c r="T59" s="65"/>
      <c r="U59" s="66" t="s">
        <v>84</v>
      </c>
      <c r="V59" s="267"/>
      <c r="W59" s="66" t="s">
        <v>85</v>
      </c>
      <c r="X59" s="65"/>
      <c r="Y59" s="66" t="s">
        <v>86</v>
      </c>
      <c r="Z59" s="65"/>
      <c r="AA59" s="67" t="s">
        <v>87</v>
      </c>
      <c r="AB59" s="60"/>
    </row>
    <row r="60" spans="1:28" s="13" customFormat="1" ht="24" customHeight="1" x14ac:dyDescent="0.25">
      <c r="A60" s="60"/>
      <c r="B60" s="114"/>
      <c r="C60" s="115">
        <v>0</v>
      </c>
      <c r="D60" s="116">
        <v>0</v>
      </c>
      <c r="E60" s="117">
        <v>3</v>
      </c>
      <c r="F60" s="116">
        <v>3</v>
      </c>
      <c r="G60" s="117">
        <v>21</v>
      </c>
      <c r="H60" s="116">
        <v>24</v>
      </c>
      <c r="I60" s="117">
        <v>7</v>
      </c>
      <c r="J60" s="116">
        <v>31</v>
      </c>
      <c r="K60" s="117">
        <v>2</v>
      </c>
      <c r="L60" s="116">
        <v>33</v>
      </c>
      <c r="M60" s="117">
        <v>6</v>
      </c>
      <c r="N60" s="116">
        <v>39</v>
      </c>
      <c r="O60" s="117">
        <v>18</v>
      </c>
      <c r="P60" s="116">
        <v>57</v>
      </c>
      <c r="Q60" s="117">
        <v>2</v>
      </c>
      <c r="R60" s="116">
        <v>59</v>
      </c>
      <c r="S60" s="117">
        <v>4</v>
      </c>
      <c r="T60" s="116">
        <v>63</v>
      </c>
      <c r="U60" s="117">
        <v>6</v>
      </c>
      <c r="V60" s="116">
        <v>69</v>
      </c>
      <c r="W60" s="117">
        <v>8</v>
      </c>
      <c r="X60" s="116">
        <v>77</v>
      </c>
      <c r="Y60" s="117">
        <v>5</v>
      </c>
      <c r="Z60" s="118">
        <v>82</v>
      </c>
      <c r="AA60" s="71">
        <f>MAX(D60,F60,H60,J60,L60,N60,P60,R60,T60,V60,X60,Z60)</f>
        <v>82</v>
      </c>
      <c r="AB60" s="60"/>
    </row>
    <row r="61" spans="1:28" s="13" customFormat="1" ht="24" customHeight="1" x14ac:dyDescent="0.25">
      <c r="A61" s="60"/>
      <c r="B61" s="296" t="s">
        <v>323</v>
      </c>
      <c r="C61" s="75">
        <v>3</v>
      </c>
      <c r="D61" s="74">
        <f>C61</f>
        <v>3</v>
      </c>
      <c r="E61" s="75">
        <v>6</v>
      </c>
      <c r="F61" s="74">
        <f>IF(E61="","",E61+D61)</f>
        <v>9</v>
      </c>
      <c r="G61" s="75">
        <v>6</v>
      </c>
      <c r="H61" s="74">
        <f>IF(G61="","",G61+F61)</f>
        <v>15</v>
      </c>
      <c r="I61" s="75"/>
      <c r="J61" s="74" t="str">
        <f>IF(I61="","",I61+H61)</f>
        <v/>
      </c>
      <c r="K61" s="75"/>
      <c r="L61" s="74" t="str">
        <f>IF(K61="","",K61+J61)</f>
        <v/>
      </c>
      <c r="M61" s="75"/>
      <c r="N61" s="74" t="str">
        <f>IF(M61="","",M61+L61)</f>
        <v/>
      </c>
      <c r="O61" s="75"/>
      <c r="P61" s="74" t="str">
        <f>IF(O61="","",O61+N61)</f>
        <v/>
      </c>
      <c r="Q61" s="75"/>
      <c r="R61" s="74" t="str">
        <f>IF(Q61="","",Q61+P61)</f>
        <v/>
      </c>
      <c r="S61" s="75"/>
      <c r="T61" s="74" t="str">
        <f>IF(S61="","",S61+R61)</f>
        <v/>
      </c>
      <c r="U61" s="75"/>
      <c r="V61" s="268" t="str">
        <f>IF(U61="","",U61+T61)</f>
        <v/>
      </c>
      <c r="W61" s="75"/>
      <c r="X61" s="74" t="str">
        <f>IF(W61="","",W61+V61)</f>
        <v/>
      </c>
      <c r="Y61" s="75"/>
      <c r="Z61" s="74" t="str">
        <f>IF(Y61="","",Y61+X61)</f>
        <v/>
      </c>
      <c r="AA61" s="76">
        <f>MAX(D61,F61,H61,J61,L61,N61,P61,R61,T61,V61,X61,Z61)</f>
        <v>15</v>
      </c>
      <c r="AB61" s="60"/>
    </row>
    <row r="62" spans="1:28" s="13" customFormat="1" ht="24" customHeight="1" thickBot="1" x14ac:dyDescent="0.3">
      <c r="A62" s="60"/>
      <c r="B62" s="77"/>
      <c r="C62" s="78">
        <f>D61-D60</f>
        <v>3</v>
      </c>
      <c r="D62" s="79" t="e">
        <f>D61/D60</f>
        <v>#DIV/0!</v>
      </c>
      <c r="E62" s="80">
        <f>IF(E61="","",F61-F60)</f>
        <v>6</v>
      </c>
      <c r="F62" s="79">
        <f>IF(E61="","",F61/F60)</f>
        <v>3</v>
      </c>
      <c r="G62" s="80">
        <f>IF(G61="","",H61-H60)</f>
        <v>-9</v>
      </c>
      <c r="H62" s="79">
        <f>IF(G61="","",H61/H60)</f>
        <v>0.625</v>
      </c>
      <c r="I62" s="80" t="str">
        <f>IF(I61="","",J61-J60)</f>
        <v/>
      </c>
      <c r="J62" s="79" t="str">
        <f>IF(I61="","",J61/J60)</f>
        <v/>
      </c>
      <c r="K62" s="80" t="str">
        <f>IF(K61="","",L61-L60)</f>
        <v/>
      </c>
      <c r="L62" s="79" t="str">
        <f>IF(K61="","",L61/L60)</f>
        <v/>
      </c>
      <c r="M62" s="80" t="str">
        <f>IF(M61="","",N61-N60)</f>
        <v/>
      </c>
      <c r="N62" s="79" t="str">
        <f>IF(M61="","",N61/N60)</f>
        <v/>
      </c>
      <c r="O62" s="80" t="str">
        <f>IF(O61="","",P61-P60)</f>
        <v/>
      </c>
      <c r="P62" s="79" t="str">
        <f>IF(O61="","",P61/P60)</f>
        <v/>
      </c>
      <c r="Q62" s="80" t="str">
        <f>IF(Q61="","",R61-R60)</f>
        <v/>
      </c>
      <c r="R62" s="79" t="str">
        <f>IF(Q61="","",R61/R60)</f>
        <v/>
      </c>
      <c r="S62" s="80" t="str">
        <f>IF(S61="","",T61-T60)</f>
        <v/>
      </c>
      <c r="T62" s="79" t="str">
        <f>IF(S61="","",T61/T60)</f>
        <v/>
      </c>
      <c r="U62" s="80" t="str">
        <f>IF(U61="","",V61-V60)</f>
        <v/>
      </c>
      <c r="V62" s="269" t="str">
        <f>IF(U61="","",V61/V60)</f>
        <v/>
      </c>
      <c r="W62" s="80" t="str">
        <f>IF(W61="","",X61-X60)</f>
        <v/>
      </c>
      <c r="X62" s="79" t="str">
        <f>IF(W61="","",X61/X60)</f>
        <v/>
      </c>
      <c r="Y62" s="80" t="str">
        <f>IF(Y61="","",Z61-Z60)</f>
        <v/>
      </c>
      <c r="Z62" s="79" t="str">
        <f>IF(Y61="","",Z61/Z60)</f>
        <v/>
      </c>
      <c r="AA62" s="81">
        <f>AA61/AA60</f>
        <v>0.18292682926829268</v>
      </c>
      <c r="AB62" s="60"/>
    </row>
    <row r="63" spans="1:28" s="13" customFormat="1" ht="24" customHeight="1" x14ac:dyDescent="0.25">
      <c r="A63" s="60"/>
      <c r="B63" s="68"/>
      <c r="C63" s="115">
        <v>2</v>
      </c>
      <c r="D63" s="116">
        <v>2</v>
      </c>
      <c r="E63" s="117">
        <v>5</v>
      </c>
      <c r="F63" s="116">
        <v>7</v>
      </c>
      <c r="G63" s="117">
        <v>4</v>
      </c>
      <c r="H63" s="116">
        <v>11</v>
      </c>
      <c r="I63" s="117">
        <v>1</v>
      </c>
      <c r="J63" s="116">
        <v>12</v>
      </c>
      <c r="K63" s="117">
        <v>5</v>
      </c>
      <c r="L63" s="116">
        <v>17</v>
      </c>
      <c r="M63" s="117">
        <v>2</v>
      </c>
      <c r="N63" s="116">
        <v>19</v>
      </c>
      <c r="O63" s="117">
        <v>2</v>
      </c>
      <c r="P63" s="116">
        <v>21</v>
      </c>
      <c r="Q63" s="117">
        <v>2</v>
      </c>
      <c r="R63" s="116">
        <v>23</v>
      </c>
      <c r="S63" s="117">
        <v>3</v>
      </c>
      <c r="T63" s="116">
        <v>26</v>
      </c>
      <c r="U63" s="117">
        <v>3</v>
      </c>
      <c r="V63" s="116">
        <v>29</v>
      </c>
      <c r="W63" s="117">
        <v>8</v>
      </c>
      <c r="X63" s="116">
        <v>37</v>
      </c>
      <c r="Y63" s="117">
        <v>1</v>
      </c>
      <c r="Z63" s="118">
        <v>38</v>
      </c>
      <c r="AA63" s="71">
        <f>MAX(D63,F63,H63,J63,L63,N63,P63,R63,T63,V63,X63,Z63)</f>
        <v>38</v>
      </c>
      <c r="AB63" s="60"/>
    </row>
    <row r="64" spans="1:28" s="13" customFormat="1" ht="24" customHeight="1" x14ac:dyDescent="0.25">
      <c r="A64" s="60"/>
      <c r="B64" s="296" t="s">
        <v>324</v>
      </c>
      <c r="C64" s="75">
        <v>1</v>
      </c>
      <c r="D64" s="74">
        <f>C64</f>
        <v>1</v>
      </c>
      <c r="E64" s="75">
        <v>7</v>
      </c>
      <c r="F64" s="74">
        <f>IF(E64="","",E64+D64)</f>
        <v>8</v>
      </c>
      <c r="G64" s="75">
        <v>2</v>
      </c>
      <c r="H64" s="74">
        <f>IF(G64="","",G64+F64)</f>
        <v>10</v>
      </c>
      <c r="I64" s="75"/>
      <c r="J64" s="74" t="str">
        <f>IF(I64="","",I64+H64)</f>
        <v/>
      </c>
      <c r="K64" s="75"/>
      <c r="L64" s="74" t="str">
        <f>IF(K64="","",K64+J64)</f>
        <v/>
      </c>
      <c r="M64" s="75"/>
      <c r="N64" s="74" t="str">
        <f>IF(M64="","",M64+L64)</f>
        <v/>
      </c>
      <c r="O64" s="75"/>
      <c r="P64" s="74" t="str">
        <f>IF(O64="","",O64+N64)</f>
        <v/>
      </c>
      <c r="Q64" s="75"/>
      <c r="R64" s="74" t="str">
        <f>IF(Q64="","",Q64+P64)</f>
        <v/>
      </c>
      <c r="S64" s="75"/>
      <c r="T64" s="74" t="str">
        <f>IF(S64="","",S64+R64)</f>
        <v/>
      </c>
      <c r="U64" s="75"/>
      <c r="V64" s="268" t="str">
        <f>IF(U64="","",U64+T64)</f>
        <v/>
      </c>
      <c r="W64" s="75"/>
      <c r="X64" s="74" t="str">
        <f>IF(W64="","",W64+V64)</f>
        <v/>
      </c>
      <c r="Y64" s="75"/>
      <c r="Z64" s="74" t="str">
        <f>IF(Y64="","",Y64+X64)</f>
        <v/>
      </c>
      <c r="AA64" s="76">
        <f>MAX(D64,F64,H64,J64,L64,N64,P64,R64,T64,V64,X64,Z64)</f>
        <v>10</v>
      </c>
      <c r="AB64" s="60"/>
    </row>
    <row r="65" spans="1:28" s="13" customFormat="1" ht="24" customHeight="1" thickBot="1" x14ac:dyDescent="0.3">
      <c r="A65" s="60"/>
      <c r="B65" s="77"/>
      <c r="C65" s="78">
        <f>D64-D63</f>
        <v>-1</v>
      </c>
      <c r="D65" s="79">
        <f>D64/D63</f>
        <v>0.5</v>
      </c>
      <c r="E65" s="80">
        <f>IF(E64="","",F64-F63)</f>
        <v>1</v>
      </c>
      <c r="F65" s="79">
        <f>IF(E64="","",F64/F63)</f>
        <v>1.1428571428571428</v>
      </c>
      <c r="G65" s="80">
        <f>IF(G64="","",H64-H63)</f>
        <v>-1</v>
      </c>
      <c r="H65" s="79">
        <f>IF(G64="","",H64/H63)</f>
        <v>0.90909090909090906</v>
      </c>
      <c r="I65" s="80" t="str">
        <f>IF(I64="","",J64-J63)</f>
        <v/>
      </c>
      <c r="J65" s="79" t="str">
        <f>IF(I64="","",J64/J63)</f>
        <v/>
      </c>
      <c r="K65" s="80" t="str">
        <f>IF(K64="","",L64-L63)</f>
        <v/>
      </c>
      <c r="L65" s="79" t="str">
        <f>IF(K64="","",L64/L63)</f>
        <v/>
      </c>
      <c r="M65" s="80" t="str">
        <f>IF(M64="","",N64-N63)</f>
        <v/>
      </c>
      <c r="N65" s="79" t="str">
        <f>IF(M64="","",N64/N63)</f>
        <v/>
      </c>
      <c r="O65" s="80" t="str">
        <f>IF(O64="","",P64-P63)</f>
        <v/>
      </c>
      <c r="P65" s="79" t="str">
        <f>IF(O64="","",P64/P63)</f>
        <v/>
      </c>
      <c r="Q65" s="80" t="str">
        <f>IF(Q64="","",R64-R63)</f>
        <v/>
      </c>
      <c r="R65" s="79" t="str">
        <f>IF(Q64="","",R64/R63)</f>
        <v/>
      </c>
      <c r="S65" s="80" t="str">
        <f>IF(S64="","",T64-T63)</f>
        <v/>
      </c>
      <c r="T65" s="79" t="str">
        <f>IF(S64="","",T64/T63)</f>
        <v/>
      </c>
      <c r="U65" s="80" t="str">
        <f>IF(U64="","",V64-V63)</f>
        <v/>
      </c>
      <c r="V65" s="269" t="str">
        <f>IF(U64="","",V64/V63)</f>
        <v/>
      </c>
      <c r="W65" s="80" t="str">
        <f>IF(W64="","",X64-X63)</f>
        <v/>
      </c>
      <c r="X65" s="79" t="str">
        <f>IF(W64="","",X64/X63)</f>
        <v/>
      </c>
      <c r="Y65" s="80" t="str">
        <f>IF(Y64="","",Z64-Z63)</f>
        <v/>
      </c>
      <c r="Z65" s="79" t="str">
        <f>IF(Y64="","",Z64/Z63)</f>
        <v/>
      </c>
      <c r="AA65" s="81">
        <f>AA64/AA63</f>
        <v>0.26315789473684209</v>
      </c>
      <c r="AB65" s="60"/>
    </row>
    <row r="66" spans="1:28" s="13" customFormat="1" ht="24" customHeight="1" x14ac:dyDescent="0.25">
      <c r="A66" s="60"/>
      <c r="B66" s="68"/>
      <c r="C66" s="115">
        <v>8</v>
      </c>
      <c r="D66" s="116">
        <v>8</v>
      </c>
      <c r="E66" s="117">
        <v>2</v>
      </c>
      <c r="F66" s="116">
        <v>10</v>
      </c>
      <c r="G66" s="117">
        <v>7</v>
      </c>
      <c r="H66" s="116">
        <v>17</v>
      </c>
      <c r="I66" s="117">
        <v>3</v>
      </c>
      <c r="J66" s="116">
        <v>20</v>
      </c>
      <c r="K66" s="117">
        <v>2</v>
      </c>
      <c r="L66" s="116">
        <v>22</v>
      </c>
      <c r="M66" s="117">
        <v>6</v>
      </c>
      <c r="N66" s="116">
        <v>28</v>
      </c>
      <c r="O66" s="117">
        <v>5</v>
      </c>
      <c r="P66" s="116">
        <v>33</v>
      </c>
      <c r="Q66" s="117">
        <v>7</v>
      </c>
      <c r="R66" s="116">
        <v>40</v>
      </c>
      <c r="S66" s="117">
        <v>5</v>
      </c>
      <c r="T66" s="116">
        <v>45</v>
      </c>
      <c r="U66" s="117">
        <v>2</v>
      </c>
      <c r="V66" s="116">
        <v>47</v>
      </c>
      <c r="W66" s="117">
        <v>11</v>
      </c>
      <c r="X66" s="116">
        <v>58</v>
      </c>
      <c r="Y66" s="117">
        <v>6</v>
      </c>
      <c r="Z66" s="118">
        <v>64</v>
      </c>
      <c r="AA66" s="71">
        <f>MAX(D66,F66,H66,J66,L66,N66,P66,R66,T66,V66,X66,Z66)</f>
        <v>64</v>
      </c>
      <c r="AB66" s="60"/>
    </row>
    <row r="67" spans="1:28" s="13" customFormat="1" ht="24" customHeight="1" x14ac:dyDescent="0.25">
      <c r="A67" s="60"/>
      <c r="B67" s="296" t="s">
        <v>325</v>
      </c>
      <c r="C67" s="75">
        <v>4</v>
      </c>
      <c r="D67" s="74">
        <f>C67</f>
        <v>4</v>
      </c>
      <c r="E67" s="75">
        <v>4</v>
      </c>
      <c r="F67" s="74">
        <f>IF(E67="","",E67+D67)</f>
        <v>8</v>
      </c>
      <c r="G67" s="75">
        <v>3</v>
      </c>
      <c r="H67" s="74">
        <f>IF(G67="","",G67+F67)</f>
        <v>11</v>
      </c>
      <c r="I67" s="75"/>
      <c r="J67" s="74" t="str">
        <f>IF(I67="","",I67+H67)</f>
        <v/>
      </c>
      <c r="K67" s="75"/>
      <c r="L67" s="74" t="str">
        <f>IF(K67="","",K67+J67)</f>
        <v/>
      </c>
      <c r="M67" s="75"/>
      <c r="N67" s="74" t="str">
        <f>IF(M67="","",M67+L67)</f>
        <v/>
      </c>
      <c r="O67" s="75"/>
      <c r="P67" s="74" t="str">
        <f>IF(O67="","",O67+N67)</f>
        <v/>
      </c>
      <c r="Q67" s="75"/>
      <c r="R67" s="74" t="str">
        <f>IF(Q67="","",Q67+P67)</f>
        <v/>
      </c>
      <c r="S67" s="75"/>
      <c r="T67" s="74" t="str">
        <f>IF(S67="","",S67+R67)</f>
        <v/>
      </c>
      <c r="U67" s="75"/>
      <c r="V67" s="268" t="str">
        <f>IF(U67="","",U67+T67)</f>
        <v/>
      </c>
      <c r="W67" s="75"/>
      <c r="X67" s="74" t="str">
        <f>IF(W67="","",W67+V67)</f>
        <v/>
      </c>
      <c r="Y67" s="75"/>
      <c r="Z67" s="74" t="str">
        <f>IF(Y67="","",Y67+X67)</f>
        <v/>
      </c>
      <c r="AA67" s="76">
        <f>MAX(D67,F67,H67,J67,L67,N67,P67,R67,T67,V67,X67,Z67)</f>
        <v>11</v>
      </c>
      <c r="AB67" s="60"/>
    </row>
    <row r="68" spans="1:28" s="13" customFormat="1" ht="24" customHeight="1" thickBot="1" x14ac:dyDescent="0.3">
      <c r="A68" s="60"/>
      <c r="B68" s="77"/>
      <c r="C68" s="78">
        <f>D67-D66</f>
        <v>-4</v>
      </c>
      <c r="D68" s="79">
        <f>D67/D66</f>
        <v>0.5</v>
      </c>
      <c r="E68" s="80">
        <f>IF(E67="","",F67-F66)</f>
        <v>-2</v>
      </c>
      <c r="F68" s="79">
        <f>IF(E67="","",F67/F66)</f>
        <v>0.8</v>
      </c>
      <c r="G68" s="80">
        <f>IF(G67="","",H67-H66)</f>
        <v>-6</v>
      </c>
      <c r="H68" s="79">
        <f>IF(G67="","",H67/H66)</f>
        <v>0.6470588235294118</v>
      </c>
      <c r="I68" s="80" t="str">
        <f>IF(I67="","",J67-J66)</f>
        <v/>
      </c>
      <c r="J68" s="79" t="str">
        <f>IF(I67="","",J67/J66)</f>
        <v/>
      </c>
      <c r="K68" s="80" t="str">
        <f>IF(K67="","",L67-L66)</f>
        <v/>
      </c>
      <c r="L68" s="79" t="str">
        <f>IF(K67="","",L67/L66)</f>
        <v/>
      </c>
      <c r="M68" s="80" t="str">
        <f>IF(M67="","",N67-N66)</f>
        <v/>
      </c>
      <c r="N68" s="79" t="str">
        <f>IF(M67="","",N67/N66)</f>
        <v/>
      </c>
      <c r="O68" s="80" t="str">
        <f>IF(O67="","",P67-P66)</f>
        <v/>
      </c>
      <c r="P68" s="79" t="str">
        <f>IF(O67="","",P67/P66)</f>
        <v/>
      </c>
      <c r="Q68" s="80" t="str">
        <f>IF(Q67="","",R67-R66)</f>
        <v/>
      </c>
      <c r="R68" s="79" t="str">
        <f>IF(Q67="","",R67/R66)</f>
        <v/>
      </c>
      <c r="S68" s="80" t="str">
        <f>IF(S67="","",T67-T66)</f>
        <v/>
      </c>
      <c r="T68" s="79" t="str">
        <f>IF(S67="","",T67/T66)</f>
        <v/>
      </c>
      <c r="U68" s="80" t="str">
        <f>IF(U67="","",V67-V66)</f>
        <v/>
      </c>
      <c r="V68" s="269" t="str">
        <f>IF(U67="","",V67/V66)</f>
        <v/>
      </c>
      <c r="W68" s="80" t="str">
        <f>IF(W67="","",X67-X66)</f>
        <v/>
      </c>
      <c r="X68" s="79" t="str">
        <f>IF(W67="","",X67/X66)</f>
        <v/>
      </c>
      <c r="Y68" s="80" t="str">
        <f>IF(Y67="","",Z67-Z66)</f>
        <v/>
      </c>
      <c r="Z68" s="79" t="str">
        <f>IF(Y67="","",Z67/Z66)</f>
        <v/>
      </c>
      <c r="AA68" s="81">
        <f>AA67/AA66</f>
        <v>0.171875</v>
      </c>
      <c r="AB68" s="60"/>
    </row>
    <row r="69" spans="1:28" s="13" customFormat="1" ht="24" customHeight="1" x14ac:dyDescent="0.25">
      <c r="A69" s="60"/>
      <c r="B69" s="68"/>
      <c r="C69" s="115">
        <v>0</v>
      </c>
      <c r="D69" s="116">
        <v>0</v>
      </c>
      <c r="E69" s="117">
        <v>2</v>
      </c>
      <c r="F69" s="116">
        <v>2</v>
      </c>
      <c r="G69" s="117">
        <v>2</v>
      </c>
      <c r="H69" s="116">
        <v>4</v>
      </c>
      <c r="I69" s="117">
        <v>4</v>
      </c>
      <c r="J69" s="116">
        <v>8</v>
      </c>
      <c r="K69" s="117">
        <v>4</v>
      </c>
      <c r="L69" s="116">
        <v>12</v>
      </c>
      <c r="M69" s="117">
        <v>8</v>
      </c>
      <c r="N69" s="116">
        <v>20</v>
      </c>
      <c r="O69" s="117">
        <v>1</v>
      </c>
      <c r="P69" s="116">
        <v>21</v>
      </c>
      <c r="Q69" s="117">
        <v>34</v>
      </c>
      <c r="R69" s="116">
        <v>55</v>
      </c>
      <c r="S69" s="117">
        <v>1</v>
      </c>
      <c r="T69" s="116">
        <v>56</v>
      </c>
      <c r="U69" s="117">
        <v>0</v>
      </c>
      <c r="V69" s="116">
        <v>56</v>
      </c>
      <c r="W69" s="117">
        <v>1</v>
      </c>
      <c r="X69" s="116">
        <v>57</v>
      </c>
      <c r="Y69" s="117">
        <v>9</v>
      </c>
      <c r="Z69" s="118">
        <v>66</v>
      </c>
      <c r="AA69" s="71">
        <f>MAX(D69,F69,H69,J69,L69,N69,P69,R69,T69,V69,X69,Z69)</f>
        <v>66</v>
      </c>
      <c r="AB69" s="60"/>
    </row>
    <row r="70" spans="1:28" s="13" customFormat="1" ht="24" customHeight="1" x14ac:dyDescent="0.25">
      <c r="A70" s="60"/>
      <c r="B70" s="296" t="s">
        <v>326</v>
      </c>
      <c r="C70" s="75">
        <v>0</v>
      </c>
      <c r="D70" s="74">
        <f>C70</f>
        <v>0</v>
      </c>
      <c r="E70" s="75">
        <v>1</v>
      </c>
      <c r="F70" s="74">
        <f>IF(E70="","",E70+D70)</f>
        <v>1</v>
      </c>
      <c r="G70" s="75">
        <v>1</v>
      </c>
      <c r="H70" s="74">
        <f>IF(G70="","",G70+F70)</f>
        <v>2</v>
      </c>
      <c r="I70" s="75"/>
      <c r="J70" s="74" t="str">
        <f>IF(I70="","",I70+H70)</f>
        <v/>
      </c>
      <c r="K70" s="75"/>
      <c r="L70" s="74" t="str">
        <f>IF(K70="","",K70+J70)</f>
        <v/>
      </c>
      <c r="M70" s="75"/>
      <c r="N70" s="74" t="str">
        <f>IF(M70="","",M70+L70)</f>
        <v/>
      </c>
      <c r="O70" s="75"/>
      <c r="P70" s="74" t="str">
        <f>IF(O70="","",O70+N70)</f>
        <v/>
      </c>
      <c r="Q70" s="75"/>
      <c r="R70" s="74" t="str">
        <f>IF(Q70="","",Q70+P70)</f>
        <v/>
      </c>
      <c r="S70" s="75"/>
      <c r="T70" s="74" t="str">
        <f>IF(S70="","",S70+R70)</f>
        <v/>
      </c>
      <c r="U70" s="75"/>
      <c r="V70" s="268" t="str">
        <f>IF(U70="","",U70+T70)</f>
        <v/>
      </c>
      <c r="W70" s="75"/>
      <c r="X70" s="74" t="str">
        <f>IF(W70="","",W70+V70)</f>
        <v/>
      </c>
      <c r="Y70" s="75"/>
      <c r="Z70" s="74" t="str">
        <f>IF(Y70="","",Y70+X70)</f>
        <v/>
      </c>
      <c r="AA70" s="76">
        <f>MAX(D70,F70,H70,J70,L70,N70,P70,R70,T70,V70,X70,Z70)</f>
        <v>2</v>
      </c>
      <c r="AB70" s="60"/>
    </row>
    <row r="71" spans="1:28" s="13" customFormat="1" ht="24" customHeight="1" thickBot="1" x14ac:dyDescent="0.3">
      <c r="A71" s="60"/>
      <c r="B71" s="77"/>
      <c r="C71" s="78">
        <f>D70-D69</f>
        <v>0</v>
      </c>
      <c r="D71" s="79" t="e">
        <f>IF(C70="","",D70/D69)</f>
        <v>#DIV/0!</v>
      </c>
      <c r="E71" s="80">
        <f>IF(E70="","",F70-F69)</f>
        <v>-1</v>
      </c>
      <c r="F71" s="79">
        <f>IF(E70="","",F70/F69)</f>
        <v>0.5</v>
      </c>
      <c r="G71" s="80">
        <f>IF(G70="","",H70-H69)</f>
        <v>-2</v>
      </c>
      <c r="H71" s="79">
        <f>IF(G70="","",H70/H69)</f>
        <v>0.5</v>
      </c>
      <c r="I71" s="80" t="str">
        <f>IF(I70="","",J70-J69)</f>
        <v/>
      </c>
      <c r="J71" s="79" t="str">
        <f>IF(I70="","",J70/J69)</f>
        <v/>
      </c>
      <c r="K71" s="80" t="str">
        <f>IF(K70="","",L70-L69)</f>
        <v/>
      </c>
      <c r="L71" s="79" t="str">
        <f>IF(K70="","",L70/L69)</f>
        <v/>
      </c>
      <c r="M71" s="80" t="str">
        <f>IF(M70="","",N70-N69)</f>
        <v/>
      </c>
      <c r="N71" s="79" t="str">
        <f>IF(M70="","",N70/N69)</f>
        <v/>
      </c>
      <c r="O71" s="80" t="str">
        <f>IF(O70="","",P70-P69)</f>
        <v/>
      </c>
      <c r="P71" s="79" t="str">
        <f>IF(O70="","",P70/P69)</f>
        <v/>
      </c>
      <c r="Q71" s="80" t="str">
        <f>IF(Q70="","",R70-R69)</f>
        <v/>
      </c>
      <c r="R71" s="79" t="str">
        <f>IF(Q70="","",R70/R69)</f>
        <v/>
      </c>
      <c r="S71" s="80" t="str">
        <f>IF(S70="","",T70-T69)</f>
        <v/>
      </c>
      <c r="T71" s="79" t="str">
        <f>IF(S70="","",T70/T69)</f>
        <v/>
      </c>
      <c r="U71" s="80" t="str">
        <f>IF(U70="","",V70-V69)</f>
        <v/>
      </c>
      <c r="V71" s="269" t="str">
        <f>IF(U70="","",V70/V69)</f>
        <v/>
      </c>
      <c r="W71" s="80" t="str">
        <f>IF(W70="","",X70-X69)</f>
        <v/>
      </c>
      <c r="X71" s="79" t="str">
        <f>IF(W70="","",X70/X69)</f>
        <v/>
      </c>
      <c r="Y71" s="80" t="str">
        <f>IF(Y70="","",Z70-Z69)</f>
        <v/>
      </c>
      <c r="Z71" s="79" t="str">
        <f>IF(Y70="","",Z70/Z69)</f>
        <v/>
      </c>
      <c r="AA71" s="81">
        <f>AA70/AA69</f>
        <v>3.0303030303030304E-2</v>
      </c>
      <c r="AB71" s="60"/>
    </row>
    <row r="72" spans="1:28" s="13" customFormat="1" ht="24" customHeight="1" x14ac:dyDescent="0.25">
      <c r="A72" s="60"/>
      <c r="B72" s="68"/>
      <c r="C72" s="115">
        <v>0</v>
      </c>
      <c r="D72" s="116">
        <v>0</v>
      </c>
      <c r="E72" s="117">
        <v>2</v>
      </c>
      <c r="F72" s="116">
        <v>2</v>
      </c>
      <c r="G72" s="117">
        <v>3</v>
      </c>
      <c r="H72" s="116">
        <v>5</v>
      </c>
      <c r="I72" s="117">
        <v>2</v>
      </c>
      <c r="J72" s="116">
        <v>7</v>
      </c>
      <c r="K72" s="117">
        <v>55</v>
      </c>
      <c r="L72" s="116">
        <v>62</v>
      </c>
      <c r="M72" s="117">
        <v>2</v>
      </c>
      <c r="N72" s="116">
        <v>64</v>
      </c>
      <c r="O72" s="117">
        <v>2</v>
      </c>
      <c r="P72" s="116">
        <v>66</v>
      </c>
      <c r="Q72" s="117">
        <v>1</v>
      </c>
      <c r="R72" s="116">
        <v>67</v>
      </c>
      <c r="S72" s="117">
        <v>1</v>
      </c>
      <c r="T72" s="116">
        <v>68</v>
      </c>
      <c r="U72" s="117">
        <v>2</v>
      </c>
      <c r="V72" s="116">
        <v>70</v>
      </c>
      <c r="W72" s="117">
        <v>3</v>
      </c>
      <c r="X72" s="116">
        <v>73</v>
      </c>
      <c r="Y72" s="117">
        <v>2</v>
      </c>
      <c r="Z72" s="118">
        <v>75</v>
      </c>
      <c r="AA72" s="71">
        <f>MAX(D72,F72,H72,J72,L72,N72,P72,R72,T72,V72,X72,Z72)</f>
        <v>75</v>
      </c>
      <c r="AB72" s="60"/>
    </row>
    <row r="73" spans="1:28" s="13" customFormat="1" ht="24" customHeight="1" x14ac:dyDescent="0.25">
      <c r="A73" s="60"/>
      <c r="B73" s="296" t="s">
        <v>327</v>
      </c>
      <c r="C73" s="75">
        <v>0</v>
      </c>
      <c r="D73" s="74">
        <f>C73</f>
        <v>0</v>
      </c>
      <c r="E73" s="75">
        <v>0</v>
      </c>
      <c r="F73" s="74">
        <f>IF(E73="","",E73+D73)</f>
        <v>0</v>
      </c>
      <c r="G73" s="75">
        <v>3</v>
      </c>
      <c r="H73" s="74">
        <f>IF(G73="","",G73+F73)</f>
        <v>3</v>
      </c>
      <c r="I73" s="75"/>
      <c r="J73" s="74" t="str">
        <f>IF(I73="","",I73+H73)</f>
        <v/>
      </c>
      <c r="K73" s="75"/>
      <c r="L73" s="74" t="str">
        <f>IF(K73="","",K73+J73)</f>
        <v/>
      </c>
      <c r="M73" s="75"/>
      <c r="N73" s="74" t="str">
        <f>IF(M73="","",M73+L73)</f>
        <v/>
      </c>
      <c r="O73" s="75"/>
      <c r="P73" s="74" t="str">
        <f>IF(O73="","",O73+N73)</f>
        <v/>
      </c>
      <c r="Q73" s="75"/>
      <c r="R73" s="74" t="str">
        <f>IF(Q73="","",Q73+P73)</f>
        <v/>
      </c>
      <c r="S73" s="75"/>
      <c r="T73" s="74" t="str">
        <f>IF(S73="","",S73+R73)</f>
        <v/>
      </c>
      <c r="U73" s="75"/>
      <c r="V73" s="268" t="str">
        <f>IF(U73="","",U73+T73)</f>
        <v/>
      </c>
      <c r="W73" s="75"/>
      <c r="X73" s="74" t="str">
        <f>IF(W73="","",W73+V73)</f>
        <v/>
      </c>
      <c r="Y73" s="75"/>
      <c r="Z73" s="74" t="str">
        <f>IF(Y73="","",Y73+X73)</f>
        <v/>
      </c>
      <c r="AA73" s="76">
        <f>MAX(D73,F73,H73,J73,L73,N73,P73,R73,T73,V73,X73,Z73)</f>
        <v>3</v>
      </c>
      <c r="AB73" s="60"/>
    </row>
    <row r="74" spans="1:28" s="13" customFormat="1" ht="24" customHeight="1" thickBot="1" x14ac:dyDescent="0.3">
      <c r="A74" s="60"/>
      <c r="B74" s="77"/>
      <c r="C74" s="78">
        <f>D73-D72</f>
        <v>0</v>
      </c>
      <c r="D74" s="186" t="e">
        <f>IF(C73="","",D73/D72)</f>
        <v>#DIV/0!</v>
      </c>
      <c r="E74" s="80">
        <f>IF(E73="","",F73-F72)</f>
        <v>-2</v>
      </c>
      <c r="F74" s="79">
        <f>IF(E73="","",F73/F72)</f>
        <v>0</v>
      </c>
      <c r="G74" s="80">
        <f>IF(G73="","",H73-H72)</f>
        <v>-2</v>
      </c>
      <c r="H74" s="79">
        <f>IF(G73="","",H73/H72)</f>
        <v>0.6</v>
      </c>
      <c r="I74" s="80" t="str">
        <f>IF(I73="","",J73-J72)</f>
        <v/>
      </c>
      <c r="J74" s="79" t="str">
        <f>IF(I73="","",J73/J72)</f>
        <v/>
      </c>
      <c r="K74" s="80" t="str">
        <f>IF(K73="","",L73-L72)</f>
        <v/>
      </c>
      <c r="L74" s="79" t="str">
        <f>IF(K73="","",L73/L72)</f>
        <v/>
      </c>
      <c r="M74" s="80" t="str">
        <f>IF(M73="","",N73-N72)</f>
        <v/>
      </c>
      <c r="N74" s="79" t="str">
        <f>IF(M73="","",N73/N72)</f>
        <v/>
      </c>
      <c r="O74" s="80" t="str">
        <f>IF(O73="","",P73-P72)</f>
        <v/>
      </c>
      <c r="P74" s="79" t="str">
        <f>IF(O73="","",P73/P72)</f>
        <v/>
      </c>
      <c r="Q74" s="80" t="str">
        <f>IF(Q73="","",R73-R72)</f>
        <v/>
      </c>
      <c r="R74" s="79" t="str">
        <f>IF(Q73="","",R73/R72)</f>
        <v/>
      </c>
      <c r="S74" s="80" t="str">
        <f>IF(S73="","",T73-T72)</f>
        <v/>
      </c>
      <c r="T74" s="79" t="str">
        <f>IF(S73="","",T73/T72)</f>
        <v/>
      </c>
      <c r="U74" s="80" t="str">
        <f>IF(U73="","",V73-V72)</f>
        <v/>
      </c>
      <c r="V74" s="269" t="str">
        <f>IF(U73="","",V73/V72)</f>
        <v/>
      </c>
      <c r="W74" s="80" t="str">
        <f>IF(W73="","",X73-X72)</f>
        <v/>
      </c>
      <c r="X74" s="79" t="str">
        <f>IF(W73="","",X73/X72)</f>
        <v/>
      </c>
      <c r="Y74" s="80" t="str">
        <f>IF(Y73="","",Z73-Z72)</f>
        <v/>
      </c>
      <c r="Z74" s="79" t="str">
        <f>IF(Y73="","",Z73/Z72)</f>
        <v/>
      </c>
      <c r="AA74" s="81">
        <f>AA73/AA72</f>
        <v>0.04</v>
      </c>
      <c r="AB74" s="60"/>
    </row>
    <row r="75" spans="1:28" s="13" customFormat="1" ht="24" customHeight="1" x14ac:dyDescent="0.25">
      <c r="A75" s="60"/>
      <c r="B75" s="68"/>
      <c r="C75" s="291">
        <v>2</v>
      </c>
      <c r="D75" s="116">
        <v>2</v>
      </c>
      <c r="E75" s="117">
        <v>3</v>
      </c>
      <c r="F75" s="116">
        <v>5</v>
      </c>
      <c r="G75" s="117">
        <v>4</v>
      </c>
      <c r="H75" s="116">
        <v>9</v>
      </c>
      <c r="I75" s="117">
        <v>6</v>
      </c>
      <c r="J75" s="116">
        <v>15</v>
      </c>
      <c r="K75" s="117">
        <v>3</v>
      </c>
      <c r="L75" s="116">
        <v>18</v>
      </c>
      <c r="M75" s="117">
        <v>5</v>
      </c>
      <c r="N75" s="116">
        <v>23</v>
      </c>
      <c r="O75" s="117">
        <v>1</v>
      </c>
      <c r="P75" s="116">
        <v>24</v>
      </c>
      <c r="Q75" s="117">
        <v>1</v>
      </c>
      <c r="R75" s="116">
        <v>25</v>
      </c>
      <c r="S75" s="117">
        <v>5</v>
      </c>
      <c r="T75" s="116">
        <v>30</v>
      </c>
      <c r="U75" s="117">
        <v>2</v>
      </c>
      <c r="V75" s="116">
        <v>32</v>
      </c>
      <c r="W75" s="117">
        <v>4</v>
      </c>
      <c r="X75" s="116">
        <v>36</v>
      </c>
      <c r="Y75" s="117">
        <v>5</v>
      </c>
      <c r="Z75" s="118">
        <v>41</v>
      </c>
      <c r="AA75" s="71">
        <f>MAX(D75,F75,H75,J75,L75,N75,P75,R75,T75,V75,X75,Z75)</f>
        <v>41</v>
      </c>
      <c r="AB75" s="60"/>
    </row>
    <row r="76" spans="1:28" s="13" customFormat="1" ht="24" customHeight="1" x14ac:dyDescent="0.25">
      <c r="A76" s="60"/>
      <c r="B76" s="296" t="s">
        <v>328</v>
      </c>
      <c r="C76" s="75">
        <v>1</v>
      </c>
      <c r="D76" s="74">
        <f>C76</f>
        <v>1</v>
      </c>
      <c r="E76" s="75">
        <v>0</v>
      </c>
      <c r="F76" s="74">
        <f>IF(E76="","",E76+D76)</f>
        <v>1</v>
      </c>
      <c r="G76" s="75">
        <v>3</v>
      </c>
      <c r="H76" s="74">
        <f>IF(G76="","",G76+F76)</f>
        <v>4</v>
      </c>
      <c r="I76" s="75"/>
      <c r="J76" s="74" t="str">
        <f>IF(I76="","",I76+H76)</f>
        <v/>
      </c>
      <c r="K76" s="75"/>
      <c r="L76" s="74" t="str">
        <f>IF(K76="","",K76+J76)</f>
        <v/>
      </c>
      <c r="M76" s="75"/>
      <c r="N76" s="74" t="str">
        <f>IF(M76="","",M76+L76)</f>
        <v/>
      </c>
      <c r="O76" s="75"/>
      <c r="P76" s="74" t="str">
        <f>IF(O76="","",O76+N76)</f>
        <v/>
      </c>
      <c r="Q76" s="75"/>
      <c r="R76" s="74" t="str">
        <f>IF(Q76="","",Q76+P76)</f>
        <v/>
      </c>
      <c r="S76" s="75"/>
      <c r="T76" s="74" t="str">
        <f>IF(S76="","",S76+R76)</f>
        <v/>
      </c>
      <c r="U76" s="75"/>
      <c r="V76" s="268" t="str">
        <f>IF(U76="","",U76+T76)</f>
        <v/>
      </c>
      <c r="W76" s="75"/>
      <c r="X76" s="74" t="str">
        <f>IF(W76="","",W76+V76)</f>
        <v/>
      </c>
      <c r="Y76" s="75"/>
      <c r="Z76" s="74" t="str">
        <f>IF(Y76="","",Y76+X76)</f>
        <v/>
      </c>
      <c r="AA76" s="76">
        <f>MAX(D76,F76,H76,J76,L76,N76,P76,R76,T76,V76,X76,Z76)</f>
        <v>4</v>
      </c>
      <c r="AB76" s="60"/>
    </row>
    <row r="77" spans="1:28" s="13" customFormat="1" ht="24" customHeight="1" thickBot="1" x14ac:dyDescent="0.3">
      <c r="A77" s="60"/>
      <c r="B77" s="77"/>
      <c r="C77" s="78">
        <f>D76-D75</f>
        <v>-1</v>
      </c>
      <c r="D77" s="79">
        <f>D76/D75</f>
        <v>0.5</v>
      </c>
      <c r="E77" s="80">
        <f>IF(E76="","",F76-F75)</f>
        <v>-4</v>
      </c>
      <c r="F77" s="79">
        <f>IF(E76="","",F76/F75)</f>
        <v>0.2</v>
      </c>
      <c r="G77" s="80">
        <f>IF(G76="","",H76-H75)</f>
        <v>-5</v>
      </c>
      <c r="H77" s="79">
        <f>IF(G76="","",H76/H75)</f>
        <v>0.44444444444444442</v>
      </c>
      <c r="I77" s="80" t="str">
        <f>IF(I76="","",J76-J75)</f>
        <v/>
      </c>
      <c r="J77" s="79" t="str">
        <f>IF(I76="","",J76/J75)</f>
        <v/>
      </c>
      <c r="K77" s="80" t="str">
        <f>IF(K76="","",L76-L75)</f>
        <v/>
      </c>
      <c r="L77" s="79" t="str">
        <f>IF(K76="","",L76/L75)</f>
        <v/>
      </c>
      <c r="M77" s="80" t="str">
        <f>IF(M76="","",N76-N75)</f>
        <v/>
      </c>
      <c r="N77" s="79" t="str">
        <f>IF(M76="","",N76/N75)</f>
        <v/>
      </c>
      <c r="O77" s="80" t="str">
        <f>IF(O76="","",P76-P75)</f>
        <v/>
      </c>
      <c r="P77" s="79" t="str">
        <f>IF(O76="","",P76/P75)</f>
        <v/>
      </c>
      <c r="Q77" s="80" t="str">
        <f>IF(Q76="","",R76-R75)</f>
        <v/>
      </c>
      <c r="R77" s="79" t="str">
        <f>IF(Q76="","",R76/R75)</f>
        <v/>
      </c>
      <c r="S77" s="80" t="str">
        <f>IF(S76="","",T76-T75)</f>
        <v/>
      </c>
      <c r="T77" s="79" t="str">
        <f>IF(S76="","",T76/T75)</f>
        <v/>
      </c>
      <c r="U77" s="80" t="str">
        <f>IF(U76="","",V76-V75)</f>
        <v/>
      </c>
      <c r="V77" s="269" t="str">
        <f>IF(U76="","",V76/V75)</f>
        <v/>
      </c>
      <c r="W77" s="80" t="str">
        <f>IF(W76="","",X76-X75)</f>
        <v/>
      </c>
      <c r="X77" s="79" t="str">
        <f>IF(W76="","",X76/X75)</f>
        <v/>
      </c>
      <c r="Y77" s="80" t="str">
        <f>IF(Y76="","",Z76-Z75)</f>
        <v/>
      </c>
      <c r="Z77" s="79" t="str">
        <f>IF(Y76="","",Z76/Z75)</f>
        <v/>
      </c>
      <c r="AA77" s="81">
        <f>AA76/AA75</f>
        <v>9.7560975609756101E-2</v>
      </c>
      <c r="AB77" s="60"/>
    </row>
    <row r="78" spans="1:28" s="13" customFormat="1" ht="24" customHeight="1" x14ac:dyDescent="0.25">
      <c r="A78" s="60"/>
      <c r="B78" s="68"/>
      <c r="C78" s="115">
        <v>2</v>
      </c>
      <c r="D78" s="116">
        <v>2</v>
      </c>
      <c r="E78" s="117">
        <v>2</v>
      </c>
      <c r="F78" s="116">
        <v>4</v>
      </c>
      <c r="G78" s="117">
        <v>9</v>
      </c>
      <c r="H78" s="116">
        <v>13</v>
      </c>
      <c r="I78" s="117">
        <v>2</v>
      </c>
      <c r="J78" s="116">
        <v>15</v>
      </c>
      <c r="K78" s="117">
        <v>2</v>
      </c>
      <c r="L78" s="116">
        <v>17</v>
      </c>
      <c r="M78" s="117">
        <v>2</v>
      </c>
      <c r="N78" s="116">
        <v>19</v>
      </c>
      <c r="O78" s="117">
        <v>2</v>
      </c>
      <c r="P78" s="116">
        <v>21</v>
      </c>
      <c r="Q78" s="117">
        <v>3</v>
      </c>
      <c r="R78" s="116">
        <v>24</v>
      </c>
      <c r="S78" s="117">
        <v>2</v>
      </c>
      <c r="T78" s="116">
        <v>26</v>
      </c>
      <c r="U78" s="117">
        <v>3</v>
      </c>
      <c r="V78" s="116">
        <v>29</v>
      </c>
      <c r="W78" s="117">
        <v>2</v>
      </c>
      <c r="X78" s="116">
        <v>31</v>
      </c>
      <c r="Y78" s="117">
        <v>3</v>
      </c>
      <c r="Z78" s="118">
        <v>34</v>
      </c>
      <c r="AA78" s="71">
        <f>MAX(D78,F78,H78,J78,L78,N78,P78,R78,T78,V78,X78,Z78)</f>
        <v>34</v>
      </c>
      <c r="AB78" s="60"/>
    </row>
    <row r="79" spans="1:28" s="13" customFormat="1" ht="24" customHeight="1" x14ac:dyDescent="0.25">
      <c r="A79" s="60"/>
      <c r="B79" s="296" t="s">
        <v>329</v>
      </c>
      <c r="C79" s="75">
        <v>0</v>
      </c>
      <c r="D79" s="74">
        <f>C79</f>
        <v>0</v>
      </c>
      <c r="E79" s="75">
        <v>0</v>
      </c>
      <c r="F79" s="74">
        <f>IF(E79="","",E79+D79)</f>
        <v>0</v>
      </c>
      <c r="G79" s="75">
        <v>1</v>
      </c>
      <c r="H79" s="74">
        <f>IF(G79="","",G79+F79)</f>
        <v>1</v>
      </c>
      <c r="I79" s="75"/>
      <c r="J79" s="74" t="str">
        <f>IF(I79="","",I79+H79)</f>
        <v/>
      </c>
      <c r="K79" s="75"/>
      <c r="L79" s="74" t="str">
        <f>IF(K79="","",K79+J79)</f>
        <v/>
      </c>
      <c r="M79" s="75"/>
      <c r="N79" s="74" t="str">
        <f>IF(M79="","",M79+L79)</f>
        <v/>
      </c>
      <c r="O79" s="75"/>
      <c r="P79" s="74" t="str">
        <f>IF(O79="","",O79+N79)</f>
        <v/>
      </c>
      <c r="Q79" s="75"/>
      <c r="R79" s="74" t="str">
        <f>IF(Q79="","",Q79+P79)</f>
        <v/>
      </c>
      <c r="S79" s="75"/>
      <c r="T79" s="74" t="str">
        <f>IF(S79="","",S79+R79)</f>
        <v/>
      </c>
      <c r="U79" s="75"/>
      <c r="V79" s="268" t="str">
        <f>IF(U79="","",U79+T79)</f>
        <v/>
      </c>
      <c r="W79" s="75"/>
      <c r="X79" s="74" t="str">
        <f>IF(W79="","",W79+V79)</f>
        <v/>
      </c>
      <c r="Y79" s="75"/>
      <c r="Z79" s="74" t="str">
        <f>IF(Y79="","",Y79+X79)</f>
        <v/>
      </c>
      <c r="AA79" s="76">
        <f>MAX(D79,F79,H79,J79,L79,N79,P79,R79,T79,V79,X79,Z79)</f>
        <v>1</v>
      </c>
      <c r="AB79" s="60"/>
    </row>
    <row r="80" spans="1:28" s="13" customFormat="1" ht="24" customHeight="1" thickBot="1" x14ac:dyDescent="0.3">
      <c r="A80" s="60"/>
      <c r="B80" s="77"/>
      <c r="C80" s="78">
        <f>D79-D78</f>
        <v>-2</v>
      </c>
      <c r="D80" s="79">
        <f>IF(C79="","",D79/D78)</f>
        <v>0</v>
      </c>
      <c r="E80" s="80">
        <f>IF(E79="","",F79-F78)</f>
        <v>-4</v>
      </c>
      <c r="F80" s="79">
        <f>IF(E79="","",F79/F78)</f>
        <v>0</v>
      </c>
      <c r="G80" s="80">
        <f>IF(G79="","",H79-H78)</f>
        <v>-12</v>
      </c>
      <c r="H80" s="79">
        <f>IF(G79="","",H79/H78)</f>
        <v>7.6923076923076927E-2</v>
      </c>
      <c r="I80" s="80" t="str">
        <f>IF(I79="","",J79-J78)</f>
        <v/>
      </c>
      <c r="J80" s="79" t="str">
        <f>IF(I79="","",J79/J78)</f>
        <v/>
      </c>
      <c r="K80" s="80" t="str">
        <f>IF(K79="","",L79-L78)</f>
        <v/>
      </c>
      <c r="L80" s="79" t="str">
        <f>IF(K79="","",L79/L78)</f>
        <v/>
      </c>
      <c r="M80" s="80" t="str">
        <f>IF(M79="","",N79-N78)</f>
        <v/>
      </c>
      <c r="N80" s="79" t="str">
        <f>IF(M79="","",N79/N78)</f>
        <v/>
      </c>
      <c r="O80" s="80" t="str">
        <f>IF(O79="","",P79-P78)</f>
        <v/>
      </c>
      <c r="P80" s="79" t="str">
        <f>IF(O79="","",P79/P78)</f>
        <v/>
      </c>
      <c r="Q80" s="80" t="str">
        <f>IF(Q79="","",R79-R78)</f>
        <v/>
      </c>
      <c r="R80" s="79" t="str">
        <f>IF(Q79="","",R79/R78)</f>
        <v/>
      </c>
      <c r="S80" s="80" t="str">
        <f>IF(S79="","",T79-T78)</f>
        <v/>
      </c>
      <c r="T80" s="79" t="str">
        <f>IF(S79="","",T79/T78)</f>
        <v/>
      </c>
      <c r="U80" s="80" t="str">
        <f>IF(U79="","",V79-V78)</f>
        <v/>
      </c>
      <c r="V80" s="269" t="str">
        <f>IF(U79="","",V79/V78)</f>
        <v/>
      </c>
      <c r="W80" s="80" t="str">
        <f>IF(W79="","",X79-X78)</f>
        <v/>
      </c>
      <c r="X80" s="79" t="str">
        <f>IF(W79="","",X79/X78)</f>
        <v/>
      </c>
      <c r="Y80" s="80" t="str">
        <f>IF(Y79="","",Z79-Z78)</f>
        <v/>
      </c>
      <c r="Z80" s="79" t="str">
        <f>IF(Y79="","",Z79/Z78)</f>
        <v/>
      </c>
      <c r="AA80" s="81">
        <f>AA79/AA78</f>
        <v>2.9411764705882353E-2</v>
      </c>
      <c r="AB80" s="60"/>
    </row>
    <row r="81" spans="1:28" s="13" customFormat="1" ht="24" customHeight="1" x14ac:dyDescent="0.25">
      <c r="A81" s="60"/>
      <c r="B81" s="68"/>
      <c r="C81" s="115">
        <v>13</v>
      </c>
      <c r="D81" s="116">
        <v>13</v>
      </c>
      <c r="E81" s="117">
        <v>30</v>
      </c>
      <c r="F81" s="116">
        <v>43</v>
      </c>
      <c r="G81" s="117">
        <v>63</v>
      </c>
      <c r="H81" s="116">
        <v>106</v>
      </c>
      <c r="I81" s="117">
        <v>18</v>
      </c>
      <c r="J81" s="116">
        <v>124</v>
      </c>
      <c r="K81" s="117">
        <v>9</v>
      </c>
      <c r="L81" s="116">
        <v>133</v>
      </c>
      <c r="M81" s="117">
        <v>19</v>
      </c>
      <c r="N81" s="116">
        <v>152</v>
      </c>
      <c r="O81" s="117">
        <v>12</v>
      </c>
      <c r="P81" s="116">
        <v>164</v>
      </c>
      <c r="Q81" s="117">
        <v>13</v>
      </c>
      <c r="R81" s="116">
        <v>177</v>
      </c>
      <c r="S81" s="117">
        <v>19</v>
      </c>
      <c r="T81" s="116">
        <v>196</v>
      </c>
      <c r="U81" s="117">
        <v>17</v>
      </c>
      <c r="V81" s="116">
        <v>213</v>
      </c>
      <c r="W81" s="117">
        <v>33</v>
      </c>
      <c r="X81" s="116">
        <v>246</v>
      </c>
      <c r="Y81" s="117">
        <v>19</v>
      </c>
      <c r="Z81" s="118">
        <v>265</v>
      </c>
      <c r="AA81" s="71">
        <f>MAX(D81,F81,H81,J81,L81,N81,P81,R81,T81,V81,X81,Z81)</f>
        <v>265</v>
      </c>
      <c r="AB81" s="60"/>
    </row>
    <row r="82" spans="1:28" s="13" customFormat="1" ht="24" customHeight="1" x14ac:dyDescent="0.25">
      <c r="A82" s="60"/>
      <c r="B82" s="296" t="s">
        <v>330</v>
      </c>
      <c r="C82" s="75">
        <v>20</v>
      </c>
      <c r="D82" s="74">
        <f>C82</f>
        <v>20</v>
      </c>
      <c r="E82" s="75">
        <v>15</v>
      </c>
      <c r="F82" s="74">
        <f>IF(E82="","",E82+D82)</f>
        <v>35</v>
      </c>
      <c r="G82" s="75">
        <v>32</v>
      </c>
      <c r="H82" s="74">
        <f>IF(G82="","",G82+F82)</f>
        <v>67</v>
      </c>
      <c r="I82" s="75"/>
      <c r="J82" s="74" t="str">
        <f>IF(I82="","",I82+H82)</f>
        <v/>
      </c>
      <c r="K82" s="75"/>
      <c r="L82" s="74" t="str">
        <f>IF(K82="","",K82+J82)</f>
        <v/>
      </c>
      <c r="M82" s="75"/>
      <c r="N82" s="74" t="str">
        <f>IF(M82="","",M82+L82)</f>
        <v/>
      </c>
      <c r="O82" s="75"/>
      <c r="P82" s="74" t="str">
        <f>IF(O82="","",O82+N82)</f>
        <v/>
      </c>
      <c r="Q82" s="75"/>
      <c r="R82" s="74" t="str">
        <f>IF(Q82="","",Q82+P82)</f>
        <v/>
      </c>
      <c r="S82" s="75"/>
      <c r="T82" s="74" t="str">
        <f>IF(S82="","",S82+R82)</f>
        <v/>
      </c>
      <c r="U82" s="75"/>
      <c r="V82" s="268" t="str">
        <f>IF(U82="","",U82+T82)</f>
        <v/>
      </c>
      <c r="W82" s="75"/>
      <c r="X82" s="74" t="str">
        <f>IF(W82="","",W82+V82)</f>
        <v/>
      </c>
      <c r="Y82" s="75"/>
      <c r="Z82" s="74" t="str">
        <f>IF(Y82="","",Y82+X82)</f>
        <v/>
      </c>
      <c r="AA82" s="76">
        <f>MAX(D82,F82,H82,J82,L82,N82,P82,R82,T82,V82,X82,Z82)</f>
        <v>67</v>
      </c>
      <c r="AB82" s="60"/>
    </row>
    <row r="83" spans="1:28" s="13" customFormat="1" ht="24" customHeight="1" thickBot="1" x14ac:dyDescent="0.3">
      <c r="A83" s="60"/>
      <c r="B83" s="77"/>
      <c r="C83" s="78">
        <f>D82-D81</f>
        <v>7</v>
      </c>
      <c r="D83" s="79">
        <f>D82/D81</f>
        <v>1.5384615384615385</v>
      </c>
      <c r="E83" s="80">
        <f>IF(E82="","",F82-F81)</f>
        <v>-8</v>
      </c>
      <c r="F83" s="79">
        <f>IF(E82="","",F82/F81)</f>
        <v>0.81395348837209303</v>
      </c>
      <c r="G83" s="80">
        <f>IF(G82="","",H82-H81)</f>
        <v>-39</v>
      </c>
      <c r="H83" s="79">
        <f>IF(G82="","",H82/H81)</f>
        <v>0.63207547169811318</v>
      </c>
      <c r="I83" s="80" t="str">
        <f>IF(I82="","",J82-J81)</f>
        <v/>
      </c>
      <c r="J83" s="79" t="str">
        <f>IF(I82="","",J82/J81)</f>
        <v/>
      </c>
      <c r="K83" s="80" t="str">
        <f>IF(K82="","",L82-L81)</f>
        <v/>
      </c>
      <c r="L83" s="79" t="str">
        <f>IF(K82="","",L82/L81)</f>
        <v/>
      </c>
      <c r="M83" s="80" t="str">
        <f>IF(M82="","",N82-N81)</f>
        <v/>
      </c>
      <c r="N83" s="79" t="str">
        <f>IF(M82="","",N82/N81)</f>
        <v/>
      </c>
      <c r="O83" s="80" t="str">
        <f>IF(O82="","",P82-P81)</f>
        <v/>
      </c>
      <c r="P83" s="79" t="str">
        <f>IF(O82="","",P82/P81)</f>
        <v/>
      </c>
      <c r="Q83" s="80" t="str">
        <f>IF(Q82="","",R82-R81)</f>
        <v/>
      </c>
      <c r="R83" s="79" t="str">
        <f>IF(Q82="","",R82/R81)</f>
        <v/>
      </c>
      <c r="S83" s="80" t="str">
        <f>IF(S82="","",T82-T81)</f>
        <v/>
      </c>
      <c r="T83" s="79" t="str">
        <f>IF(S82="","",T82/T81)</f>
        <v/>
      </c>
      <c r="U83" s="80" t="str">
        <f>IF(U82="","",V82-V81)</f>
        <v/>
      </c>
      <c r="V83" s="269" t="str">
        <f>IF(U82="","",V82/V81)</f>
        <v/>
      </c>
      <c r="W83" s="80" t="str">
        <f>IF(W82="","",X82-X81)</f>
        <v/>
      </c>
      <c r="X83" s="79" t="str">
        <f>IF(W82="","",X82/X81)</f>
        <v/>
      </c>
      <c r="Y83" s="80" t="str">
        <f>IF(Y82="","",Z82-Z81)</f>
        <v/>
      </c>
      <c r="Z83" s="79" t="str">
        <f>IF(Y82="","",Z82/Z81)</f>
        <v/>
      </c>
      <c r="AA83" s="81">
        <f>AA82/AA81</f>
        <v>0.25283018867924528</v>
      </c>
      <c r="AB83" s="60"/>
    </row>
    <row r="84" spans="1:28" s="13" customFormat="1" ht="24" customHeight="1" x14ac:dyDescent="0.25">
      <c r="A84" s="60"/>
      <c r="B84" s="68"/>
      <c r="C84" s="115">
        <v>4</v>
      </c>
      <c r="D84" s="116">
        <v>4</v>
      </c>
      <c r="E84" s="117">
        <v>7</v>
      </c>
      <c r="F84" s="116">
        <v>11</v>
      </c>
      <c r="G84" s="117">
        <v>6</v>
      </c>
      <c r="H84" s="116">
        <v>17</v>
      </c>
      <c r="I84" s="117">
        <v>6</v>
      </c>
      <c r="J84" s="116">
        <v>23</v>
      </c>
      <c r="K84" s="117">
        <v>3</v>
      </c>
      <c r="L84" s="116">
        <v>26</v>
      </c>
      <c r="M84" s="117">
        <v>3</v>
      </c>
      <c r="N84" s="116">
        <v>29</v>
      </c>
      <c r="O84" s="117">
        <v>7</v>
      </c>
      <c r="P84" s="116">
        <v>36</v>
      </c>
      <c r="Q84" s="117">
        <v>5</v>
      </c>
      <c r="R84" s="116">
        <v>41</v>
      </c>
      <c r="S84" s="117">
        <v>5</v>
      </c>
      <c r="T84" s="116">
        <v>46</v>
      </c>
      <c r="U84" s="117">
        <v>6</v>
      </c>
      <c r="V84" s="116">
        <v>52</v>
      </c>
      <c r="W84" s="117">
        <v>1</v>
      </c>
      <c r="X84" s="116">
        <v>53</v>
      </c>
      <c r="Y84" s="117">
        <v>3</v>
      </c>
      <c r="Z84" s="118">
        <v>56</v>
      </c>
      <c r="AA84" s="76">
        <f>MAX(D84,F84,H84,J84,L84,N84,P84,R84,T84,V84,X84,Z84)</f>
        <v>56</v>
      </c>
      <c r="AB84" s="60"/>
    </row>
    <row r="85" spans="1:28" s="13" customFormat="1" ht="24" customHeight="1" x14ac:dyDescent="0.25">
      <c r="A85" s="60"/>
      <c r="B85" s="296" t="s">
        <v>331</v>
      </c>
      <c r="C85" s="75">
        <v>5</v>
      </c>
      <c r="D85" s="74">
        <f>C85</f>
        <v>5</v>
      </c>
      <c r="E85" s="75">
        <v>17</v>
      </c>
      <c r="F85" s="74">
        <f>IF(E85="","",E85+D85)</f>
        <v>22</v>
      </c>
      <c r="G85" s="75">
        <v>3</v>
      </c>
      <c r="H85" s="74">
        <f>IF(G85="","",G85+F85)</f>
        <v>25</v>
      </c>
      <c r="I85" s="75"/>
      <c r="J85" s="74" t="str">
        <f>IF(I85="","",I85+H85)</f>
        <v/>
      </c>
      <c r="K85" s="75"/>
      <c r="L85" s="74" t="str">
        <f>IF(K85="","",K85+J85)</f>
        <v/>
      </c>
      <c r="M85" s="75"/>
      <c r="N85" s="74" t="str">
        <f>IF(M85="","",M85+L85)</f>
        <v/>
      </c>
      <c r="O85" s="75"/>
      <c r="P85" s="74" t="str">
        <f>IF(O85="","",O85+N85)</f>
        <v/>
      </c>
      <c r="Q85" s="75"/>
      <c r="R85" s="74" t="str">
        <f>IF(Q85="","",Q85+P85)</f>
        <v/>
      </c>
      <c r="S85" s="75"/>
      <c r="T85" s="74" t="str">
        <f>IF(S85="","",S85+R85)</f>
        <v/>
      </c>
      <c r="U85" s="75"/>
      <c r="V85" s="268" t="str">
        <f>IF(U85="","",U85+T85)</f>
        <v/>
      </c>
      <c r="W85" s="75"/>
      <c r="X85" s="74" t="str">
        <f>IF(W85="","",W85+V85)</f>
        <v/>
      </c>
      <c r="Y85" s="75"/>
      <c r="Z85" s="74" t="str">
        <f>IF(Y85="","",Y85+X85)</f>
        <v/>
      </c>
      <c r="AA85" s="76">
        <f>MAX(D85,F85,H85,J85,L85,N85,P85,R85,T85,V85,X85,Z85)</f>
        <v>25</v>
      </c>
      <c r="AB85" s="60"/>
    </row>
    <row r="86" spans="1:28" s="13" customFormat="1" ht="24" customHeight="1" thickBot="1" x14ac:dyDescent="0.3">
      <c r="A86" s="60"/>
      <c r="B86" s="77"/>
      <c r="C86" s="78">
        <f>D85-D84</f>
        <v>1</v>
      </c>
      <c r="D86" s="79">
        <f>D85/D84</f>
        <v>1.25</v>
      </c>
      <c r="E86" s="80">
        <f>IF(E85="","",F85-F84)</f>
        <v>11</v>
      </c>
      <c r="F86" s="79">
        <f>IF(E85="","",F85/F84)</f>
        <v>2</v>
      </c>
      <c r="G86" s="80">
        <f>IF(G85="","",H85-H84)</f>
        <v>8</v>
      </c>
      <c r="H86" s="79">
        <f>IF(G85="","",H85/H84)</f>
        <v>1.4705882352941178</v>
      </c>
      <c r="I86" s="80" t="str">
        <f>IF(I85="","",J85-J84)</f>
        <v/>
      </c>
      <c r="J86" s="79" t="str">
        <f>IF(I85="","",J85/J84)</f>
        <v/>
      </c>
      <c r="K86" s="80" t="str">
        <f>IF(K85="","",L85-L84)</f>
        <v/>
      </c>
      <c r="L86" s="79" t="str">
        <f>IF(K85="","",L85/L84)</f>
        <v/>
      </c>
      <c r="M86" s="80" t="str">
        <f>IF(M85="","",N85-N84)</f>
        <v/>
      </c>
      <c r="N86" s="79" t="str">
        <f>IF(M85="","",N85/N84)</f>
        <v/>
      </c>
      <c r="O86" s="80" t="str">
        <f>IF(O85="","",P85-P84)</f>
        <v/>
      </c>
      <c r="P86" s="79" t="str">
        <f>IF(O85="","",P85/P84)</f>
        <v/>
      </c>
      <c r="Q86" s="80" t="str">
        <f>IF(Q85="","",R85-R84)</f>
        <v/>
      </c>
      <c r="R86" s="79" t="str">
        <f>IF(Q85="","",R85/R84)</f>
        <v/>
      </c>
      <c r="S86" s="80" t="str">
        <f>IF(S85="","",T85-T84)</f>
        <v/>
      </c>
      <c r="T86" s="79" t="str">
        <f>IF(S85="","",T85/T84)</f>
        <v/>
      </c>
      <c r="U86" s="80" t="str">
        <f>IF(U85="","",V85-V84)</f>
        <v/>
      </c>
      <c r="V86" s="269" t="str">
        <f>IF(U85="","",V85/V84)</f>
        <v/>
      </c>
      <c r="W86" s="80" t="str">
        <f>IF(W85="","",X85-X84)</f>
        <v/>
      </c>
      <c r="X86" s="79" t="str">
        <f>IF(W85="","",X85/X84)</f>
        <v/>
      </c>
      <c r="Y86" s="80" t="str">
        <f>IF(Y85="","",Z85-Z84)</f>
        <v/>
      </c>
      <c r="Z86" s="79" t="str">
        <f>IF(Y85="","",Z85/Z84)</f>
        <v/>
      </c>
      <c r="AA86" s="81">
        <f>AA85/AA84</f>
        <v>0.44642857142857145</v>
      </c>
      <c r="AB86" s="60"/>
    </row>
    <row r="87" spans="1:28" s="13" customFormat="1" ht="24" customHeight="1" x14ac:dyDescent="0.25">
      <c r="A87" s="60"/>
      <c r="B87" s="68"/>
      <c r="C87" s="115">
        <v>2</v>
      </c>
      <c r="D87" s="116">
        <v>2</v>
      </c>
      <c r="E87" s="117">
        <v>6</v>
      </c>
      <c r="F87" s="116">
        <v>8</v>
      </c>
      <c r="G87" s="117">
        <v>9</v>
      </c>
      <c r="H87" s="116">
        <v>17</v>
      </c>
      <c r="I87" s="117">
        <v>6</v>
      </c>
      <c r="J87" s="116">
        <v>23</v>
      </c>
      <c r="K87" s="117">
        <v>2</v>
      </c>
      <c r="L87" s="116">
        <v>25</v>
      </c>
      <c r="M87" s="117">
        <v>1</v>
      </c>
      <c r="N87" s="116">
        <v>26</v>
      </c>
      <c r="O87" s="117">
        <v>15</v>
      </c>
      <c r="P87" s="116">
        <v>41</v>
      </c>
      <c r="Q87" s="117">
        <v>2</v>
      </c>
      <c r="R87" s="116">
        <v>43</v>
      </c>
      <c r="S87" s="117">
        <v>0</v>
      </c>
      <c r="T87" s="116">
        <v>43</v>
      </c>
      <c r="U87" s="117">
        <v>13</v>
      </c>
      <c r="V87" s="116">
        <v>56</v>
      </c>
      <c r="W87" s="117">
        <v>2</v>
      </c>
      <c r="X87" s="116">
        <v>58</v>
      </c>
      <c r="Y87" s="117">
        <v>7</v>
      </c>
      <c r="Z87" s="118">
        <v>65</v>
      </c>
      <c r="AA87" s="71">
        <f>MAX(D87,F87,H87,J87,L87,N87,P87,R87,T87,V87,X87,Z87)</f>
        <v>65</v>
      </c>
      <c r="AB87" s="60"/>
    </row>
    <row r="88" spans="1:28" s="13" customFormat="1" ht="24" customHeight="1" x14ac:dyDescent="0.25">
      <c r="A88" s="60"/>
      <c r="B88" s="296" t="s">
        <v>332</v>
      </c>
      <c r="C88" s="75">
        <v>7</v>
      </c>
      <c r="D88" s="74">
        <f>C88</f>
        <v>7</v>
      </c>
      <c r="E88" s="75">
        <v>5</v>
      </c>
      <c r="F88" s="74">
        <f>IF(E88="","",E88+D88)</f>
        <v>12</v>
      </c>
      <c r="G88" s="75">
        <v>6</v>
      </c>
      <c r="H88" s="74">
        <f>IF(G88="","",G88+F88)</f>
        <v>18</v>
      </c>
      <c r="I88" s="75"/>
      <c r="J88" s="74" t="str">
        <f>IF(I88="","",I88+H88)</f>
        <v/>
      </c>
      <c r="K88" s="75"/>
      <c r="L88" s="74" t="str">
        <f>IF(K88="","",K88+J88)</f>
        <v/>
      </c>
      <c r="M88" s="75"/>
      <c r="N88" s="74" t="str">
        <f>IF(M88="","",M88+L88)</f>
        <v/>
      </c>
      <c r="O88" s="75"/>
      <c r="P88" s="74" t="str">
        <f>IF(O88="","",O88+N88)</f>
        <v/>
      </c>
      <c r="Q88" s="75"/>
      <c r="R88" s="74" t="str">
        <f>IF(Q88="","",Q88+P88)</f>
        <v/>
      </c>
      <c r="S88" s="75"/>
      <c r="T88" s="74" t="str">
        <f>IF(S88="","",S88+R88)</f>
        <v/>
      </c>
      <c r="U88" s="75"/>
      <c r="V88" s="268" t="str">
        <f>IF(U88="","",U88+T88)</f>
        <v/>
      </c>
      <c r="W88" s="75"/>
      <c r="X88" s="74" t="str">
        <f>IF(W88="","",W88+V88)</f>
        <v/>
      </c>
      <c r="Y88" s="75"/>
      <c r="Z88" s="74" t="str">
        <f>IF(Y88="","",Y88+X88)</f>
        <v/>
      </c>
      <c r="AA88" s="76">
        <f>MAX(D88,F88,H88,J88,L88,N88,P88,R88,T88,V88,X88,Z88)</f>
        <v>18</v>
      </c>
      <c r="AB88" s="60"/>
    </row>
    <row r="89" spans="1:28" s="13" customFormat="1" ht="24" customHeight="1" thickBot="1" x14ac:dyDescent="0.3">
      <c r="A89" s="60"/>
      <c r="B89" s="77"/>
      <c r="C89" s="78">
        <f>D88-D87</f>
        <v>5</v>
      </c>
      <c r="D89" s="79">
        <f>D88/D87</f>
        <v>3.5</v>
      </c>
      <c r="E89" s="80">
        <f>IF(E88="","",F88-F87)</f>
        <v>4</v>
      </c>
      <c r="F89" s="79">
        <f>IF(E88="","",F88/F87)</f>
        <v>1.5</v>
      </c>
      <c r="G89" s="80">
        <f>IF(G88="","",H88-H87)</f>
        <v>1</v>
      </c>
      <c r="H89" s="79">
        <f>IF(G88="","",H88/H87)</f>
        <v>1.0588235294117647</v>
      </c>
      <c r="I89" s="80" t="str">
        <f>IF(I88="","",J88-J87)</f>
        <v/>
      </c>
      <c r="J89" s="79" t="str">
        <f>IF(I88="","",J88/J87)</f>
        <v/>
      </c>
      <c r="K89" s="80" t="str">
        <f>IF(K88="","",L88-L87)</f>
        <v/>
      </c>
      <c r="L89" s="79" t="str">
        <f>IF(K88="","",L88/L87)</f>
        <v/>
      </c>
      <c r="M89" s="80" t="str">
        <f>IF(M88="","",N88-N87)</f>
        <v/>
      </c>
      <c r="N89" s="79" t="str">
        <f>IF(M88="","",N88/N87)</f>
        <v/>
      </c>
      <c r="O89" s="80" t="str">
        <f>IF(O88="","",P88-P87)</f>
        <v/>
      </c>
      <c r="P89" s="79" t="str">
        <f>IF(O88="","",P88/P87)</f>
        <v/>
      </c>
      <c r="Q89" s="80" t="str">
        <f>IF(Q88="","",R88-R87)</f>
        <v/>
      </c>
      <c r="R89" s="79" t="str">
        <f>IF(Q88="","",R88/R87)</f>
        <v/>
      </c>
      <c r="S89" s="80" t="str">
        <f>IF(S88="","",T88-T87)</f>
        <v/>
      </c>
      <c r="T89" s="79" t="str">
        <f>IF(S88="","",T88/T87)</f>
        <v/>
      </c>
      <c r="U89" s="80" t="str">
        <f>IF(U88="","",V88-V87)</f>
        <v/>
      </c>
      <c r="V89" s="269" t="str">
        <f>IF(U88="","",V88/V87)</f>
        <v/>
      </c>
      <c r="W89" s="80" t="str">
        <f>IF(W88="","",X88-X87)</f>
        <v/>
      </c>
      <c r="X89" s="79" t="str">
        <f>IF(W88="","",X88/X87)</f>
        <v/>
      </c>
      <c r="Y89" s="80" t="str">
        <f>IF(Y88="","",Z88-Z87)</f>
        <v/>
      </c>
      <c r="Z89" s="79" t="str">
        <f>IF(Y88="","",Z88/Z87)</f>
        <v/>
      </c>
      <c r="AA89" s="81">
        <f>AA88/AA87</f>
        <v>0.27692307692307694</v>
      </c>
      <c r="AB89" s="60"/>
    </row>
    <row r="90" spans="1:28" s="13" customFormat="1" ht="24" customHeight="1" x14ac:dyDescent="0.25">
      <c r="A90" s="60"/>
      <c r="B90" s="68"/>
      <c r="C90" s="119">
        <v>3</v>
      </c>
      <c r="D90" s="116">
        <v>3</v>
      </c>
      <c r="E90" s="120">
        <v>6</v>
      </c>
      <c r="F90" s="116">
        <v>9</v>
      </c>
      <c r="G90" s="120">
        <v>6</v>
      </c>
      <c r="H90" s="116">
        <v>15</v>
      </c>
      <c r="I90" s="120">
        <v>6</v>
      </c>
      <c r="J90" s="116">
        <v>21</v>
      </c>
      <c r="K90" s="120">
        <v>2</v>
      </c>
      <c r="L90" s="116">
        <v>23</v>
      </c>
      <c r="M90" s="120">
        <v>4</v>
      </c>
      <c r="N90" s="116">
        <v>27</v>
      </c>
      <c r="O90" s="120">
        <v>3</v>
      </c>
      <c r="P90" s="116">
        <v>30</v>
      </c>
      <c r="Q90" s="120">
        <v>7</v>
      </c>
      <c r="R90" s="116">
        <v>37</v>
      </c>
      <c r="S90" s="120">
        <v>2</v>
      </c>
      <c r="T90" s="116">
        <v>39</v>
      </c>
      <c r="U90" s="120">
        <v>2</v>
      </c>
      <c r="V90" s="116">
        <v>41</v>
      </c>
      <c r="W90" s="120">
        <v>5</v>
      </c>
      <c r="X90" s="116">
        <v>46</v>
      </c>
      <c r="Y90" s="120">
        <v>4</v>
      </c>
      <c r="Z90" s="118">
        <v>50</v>
      </c>
      <c r="AA90" s="71">
        <f>MAX(D90,F90,H90,J90,L90,N90,P90,R90,T90,V90,X90,Z90)</f>
        <v>50</v>
      </c>
      <c r="AB90" s="60"/>
    </row>
    <row r="91" spans="1:28" s="13" customFormat="1" ht="24" customHeight="1" x14ac:dyDescent="0.25">
      <c r="A91" s="60"/>
      <c r="B91" s="296" t="s">
        <v>333</v>
      </c>
      <c r="C91" s="75">
        <v>1</v>
      </c>
      <c r="D91" s="74">
        <f>C91</f>
        <v>1</v>
      </c>
      <c r="E91" s="75">
        <v>4</v>
      </c>
      <c r="F91" s="74">
        <f>IF(E91="","",E91+D91)</f>
        <v>5</v>
      </c>
      <c r="G91" s="75">
        <v>2</v>
      </c>
      <c r="H91" s="74">
        <f>IF(G91="","",G91+F91)</f>
        <v>7</v>
      </c>
      <c r="I91" s="75"/>
      <c r="J91" s="74" t="str">
        <f>IF(I91="","",I91+H91)</f>
        <v/>
      </c>
      <c r="K91" s="75"/>
      <c r="L91" s="74" t="str">
        <f>IF(K91="","",K91+J91)</f>
        <v/>
      </c>
      <c r="M91" s="75"/>
      <c r="N91" s="74" t="str">
        <f>IF(M91="","",M91+L91)</f>
        <v/>
      </c>
      <c r="O91" s="75"/>
      <c r="P91" s="74" t="str">
        <f>IF(O91="","",O91+N91)</f>
        <v/>
      </c>
      <c r="Q91" s="75"/>
      <c r="R91" s="74" t="str">
        <f>IF(Q91="","",Q91+P91)</f>
        <v/>
      </c>
      <c r="S91" s="75"/>
      <c r="T91" s="74" t="str">
        <f>IF(S91="","",S91+R91)</f>
        <v/>
      </c>
      <c r="U91" s="75"/>
      <c r="V91" s="268" t="str">
        <f>IF(U91="","",U91+T91)</f>
        <v/>
      </c>
      <c r="W91" s="75"/>
      <c r="X91" s="74" t="str">
        <f>IF(W91="","",W91+V91)</f>
        <v/>
      </c>
      <c r="Y91" s="75"/>
      <c r="Z91" s="74" t="str">
        <f>IF(Y91="","",Y91+X91)</f>
        <v/>
      </c>
      <c r="AA91" s="76">
        <f>MAX(D91,F91,H91,J91,L91,N91,P91,R91,T91,V91,X91,Z91)</f>
        <v>7</v>
      </c>
      <c r="AB91" s="60"/>
    </row>
    <row r="92" spans="1:28" s="13" customFormat="1" ht="24" customHeight="1" thickBot="1" x14ac:dyDescent="0.3">
      <c r="A92" s="60"/>
      <c r="B92" s="77"/>
      <c r="C92" s="78">
        <f>D91-D90</f>
        <v>-2</v>
      </c>
      <c r="D92" s="79">
        <f>D91/D90</f>
        <v>0.33333333333333331</v>
      </c>
      <c r="E92" s="80">
        <f>IF(E91="","",F91-F90)</f>
        <v>-4</v>
      </c>
      <c r="F92" s="79">
        <f>IF(E91="","",F91/F90)</f>
        <v>0.55555555555555558</v>
      </c>
      <c r="G92" s="80">
        <f>IF(G91="","",H91-H90)</f>
        <v>-8</v>
      </c>
      <c r="H92" s="79">
        <f>IF(G91="","",H91/H90)</f>
        <v>0.46666666666666667</v>
      </c>
      <c r="I92" s="80" t="str">
        <f>IF(I91="","",J91-J90)</f>
        <v/>
      </c>
      <c r="J92" s="79" t="str">
        <f>IF(I91="","",J91/J90)</f>
        <v/>
      </c>
      <c r="K92" s="80" t="str">
        <f>IF(K91="","",L91-L90)</f>
        <v/>
      </c>
      <c r="L92" s="79" t="str">
        <f>IF(K91="","",L91/L90)</f>
        <v/>
      </c>
      <c r="M92" s="80" t="str">
        <f>IF(M91="","",N91-N90)</f>
        <v/>
      </c>
      <c r="N92" s="79" t="str">
        <f>IF(M91="","",N91/N90)</f>
        <v/>
      </c>
      <c r="O92" s="80" t="str">
        <f>IF(O91="","",P91-P90)</f>
        <v/>
      </c>
      <c r="P92" s="79" t="str">
        <f>IF(O91="","",P91/P90)</f>
        <v/>
      </c>
      <c r="Q92" s="80" t="str">
        <f>IF(Q91="","",R91-R90)</f>
        <v/>
      </c>
      <c r="R92" s="79" t="str">
        <f>IF(Q91="","",R91/R90)</f>
        <v/>
      </c>
      <c r="S92" s="80" t="str">
        <f>IF(S91="","",T91-T90)</f>
        <v/>
      </c>
      <c r="T92" s="79" t="str">
        <f>IF(S91="","",T91/T90)</f>
        <v/>
      </c>
      <c r="U92" s="80" t="str">
        <f>IF(U91="","",V91-V90)</f>
        <v/>
      </c>
      <c r="V92" s="269" t="str">
        <f>IF(U91="","",V91/V90)</f>
        <v/>
      </c>
      <c r="W92" s="80" t="str">
        <f>IF(W91="","",X91-X90)</f>
        <v/>
      </c>
      <c r="X92" s="79" t="str">
        <f>IF(W91="","",X91/X90)</f>
        <v/>
      </c>
      <c r="Y92" s="80" t="str">
        <f>IF(Y91="","",Z91-Z90)</f>
        <v/>
      </c>
      <c r="Z92" s="79" t="str">
        <f>IF(Y91="","",Z91/Z90)</f>
        <v/>
      </c>
      <c r="AA92" s="81">
        <f>AA91/AA90</f>
        <v>0.14000000000000001</v>
      </c>
      <c r="AB92" s="60"/>
    </row>
    <row r="93" spans="1:28" s="13" customFormat="1" ht="24" customHeight="1" x14ac:dyDescent="0.25">
      <c r="A93" s="60"/>
      <c r="B93" s="68"/>
      <c r="C93" s="121">
        <v>25</v>
      </c>
      <c r="D93" s="122">
        <v>25</v>
      </c>
      <c r="E93" s="123">
        <v>15</v>
      </c>
      <c r="F93" s="122">
        <v>40</v>
      </c>
      <c r="G93" s="123">
        <v>67</v>
      </c>
      <c r="H93" s="122">
        <v>107</v>
      </c>
      <c r="I93" s="123">
        <v>21</v>
      </c>
      <c r="J93" s="122">
        <v>128</v>
      </c>
      <c r="K93" s="123">
        <v>4</v>
      </c>
      <c r="L93" s="122">
        <v>132</v>
      </c>
      <c r="M93" s="123">
        <v>8</v>
      </c>
      <c r="N93" s="122">
        <v>140</v>
      </c>
      <c r="O93" s="123">
        <v>60</v>
      </c>
      <c r="P93" s="122">
        <v>200</v>
      </c>
      <c r="Q93" s="123">
        <v>55</v>
      </c>
      <c r="R93" s="122">
        <v>255</v>
      </c>
      <c r="S93" s="123">
        <v>38</v>
      </c>
      <c r="T93" s="122">
        <v>293</v>
      </c>
      <c r="U93" s="123">
        <v>31</v>
      </c>
      <c r="V93" s="116">
        <v>324</v>
      </c>
      <c r="W93" s="123">
        <v>19</v>
      </c>
      <c r="X93" s="122">
        <v>343</v>
      </c>
      <c r="Y93" s="123">
        <v>11</v>
      </c>
      <c r="Z93" s="124">
        <v>354</v>
      </c>
      <c r="AA93" s="71">
        <f>MAX(D93,F93,H93,J93,L93,N93,P93,R93,T93,V93,X93,Z93)</f>
        <v>354</v>
      </c>
      <c r="AB93" s="60"/>
    </row>
    <row r="94" spans="1:28" s="13" customFormat="1" ht="24" customHeight="1" x14ac:dyDescent="0.25">
      <c r="A94" s="60"/>
      <c r="B94" s="296" t="s">
        <v>334</v>
      </c>
      <c r="C94" s="75">
        <v>20</v>
      </c>
      <c r="D94" s="74">
        <f>C94</f>
        <v>20</v>
      </c>
      <c r="E94" s="75">
        <v>12</v>
      </c>
      <c r="F94" s="74">
        <f>IF(E94="","",E94+D94)</f>
        <v>32</v>
      </c>
      <c r="G94" s="75">
        <v>21</v>
      </c>
      <c r="H94" s="74">
        <f>IF(G94="","",G94+F94)</f>
        <v>53</v>
      </c>
      <c r="I94" s="75"/>
      <c r="J94" s="74" t="str">
        <f>IF(I94="","",I94+H94)</f>
        <v/>
      </c>
      <c r="K94" s="75"/>
      <c r="L94" s="74" t="str">
        <f>IF(K94="","",K94+J94)</f>
        <v/>
      </c>
      <c r="M94" s="75"/>
      <c r="N94" s="74" t="str">
        <f>IF(M94="","",M94+L94)</f>
        <v/>
      </c>
      <c r="O94" s="75"/>
      <c r="P94" s="74" t="str">
        <f>IF(O94="","",O94+N94)</f>
        <v/>
      </c>
      <c r="Q94" s="75"/>
      <c r="R94" s="74" t="str">
        <f>IF(Q94="","",Q94+P94)</f>
        <v/>
      </c>
      <c r="S94" s="75"/>
      <c r="T94" s="74" t="str">
        <f>IF(S94="","",S94+R94)</f>
        <v/>
      </c>
      <c r="U94" s="75"/>
      <c r="V94" s="268" t="str">
        <f>IF(U94="","",U94+T94)</f>
        <v/>
      </c>
      <c r="W94" s="75"/>
      <c r="X94" s="74" t="str">
        <f>IF(W94="","",W94+V94)</f>
        <v/>
      </c>
      <c r="Y94" s="75"/>
      <c r="Z94" s="74" t="str">
        <f>IF(Y94="","",Y94+X94)</f>
        <v/>
      </c>
      <c r="AA94" s="76">
        <f>MAX(D94,F94,H94,J94,L94,N94,P94,R94,T94,V94,X94,Z94)</f>
        <v>53</v>
      </c>
      <c r="AB94" s="60"/>
    </row>
    <row r="95" spans="1:28" s="13" customFormat="1" ht="24" customHeight="1" thickBot="1" x14ac:dyDescent="0.3">
      <c r="A95" s="60"/>
      <c r="B95" s="77"/>
      <c r="C95" s="78">
        <f>D94-D93</f>
        <v>-5</v>
      </c>
      <c r="D95" s="79">
        <f>D94/D93</f>
        <v>0.8</v>
      </c>
      <c r="E95" s="80">
        <f>IF(E94="","",F94-F93)</f>
        <v>-8</v>
      </c>
      <c r="F95" s="79">
        <f>IF(E94="","",F94/F93)</f>
        <v>0.8</v>
      </c>
      <c r="G95" s="80">
        <f>IF(G94="","",H94-H93)</f>
        <v>-54</v>
      </c>
      <c r="H95" s="79">
        <f>IF(G94="","",H94/H93)</f>
        <v>0.49532710280373832</v>
      </c>
      <c r="I95" s="80" t="str">
        <f>IF(I94="","",J94-J93)</f>
        <v/>
      </c>
      <c r="J95" s="79" t="str">
        <f>IF(I94="","",J94/J93)</f>
        <v/>
      </c>
      <c r="K95" s="80" t="str">
        <f>IF(K94="","",L94-L93)</f>
        <v/>
      </c>
      <c r="L95" s="79" t="str">
        <f>IF(K94="","",L94/L93)</f>
        <v/>
      </c>
      <c r="M95" s="80" t="str">
        <f>IF(M94="","",N94-N93)</f>
        <v/>
      </c>
      <c r="N95" s="79" t="str">
        <f>IF(M94="","",N94/N93)</f>
        <v/>
      </c>
      <c r="O95" s="80" t="str">
        <f>IF(O94="","",P94-P93)</f>
        <v/>
      </c>
      <c r="P95" s="79" t="str">
        <f>IF(O94="","",P94/P93)</f>
        <v/>
      </c>
      <c r="Q95" s="80" t="str">
        <f>IF(Q94="","",R94-R93)</f>
        <v/>
      </c>
      <c r="R95" s="79" t="str">
        <f>IF(Q94="","",R94/R93)</f>
        <v/>
      </c>
      <c r="S95" s="80" t="str">
        <f>IF(S94="","",T94-T93)</f>
        <v/>
      </c>
      <c r="T95" s="79" t="str">
        <f>IF(S94="","",T94/T93)</f>
        <v/>
      </c>
      <c r="U95" s="80" t="str">
        <f>IF(U94="","",V94-V93)</f>
        <v/>
      </c>
      <c r="V95" s="269" t="str">
        <f>IF(U94="","",V94/V93)</f>
        <v/>
      </c>
      <c r="W95" s="80" t="str">
        <f>IF(W94="","",X94-X93)</f>
        <v/>
      </c>
      <c r="X95" s="79" t="str">
        <f>IF(W94="","",X94/X93)</f>
        <v/>
      </c>
      <c r="Y95" s="80" t="str">
        <f>IF(Y94="","",Z94-Z93)</f>
        <v/>
      </c>
      <c r="Z95" s="79" t="str">
        <f>IF(Y94="","",Z94/Z93)</f>
        <v/>
      </c>
      <c r="AA95" s="81">
        <f>AA94/AA93</f>
        <v>0.14971751412429379</v>
      </c>
      <c r="AB95" s="60"/>
    </row>
    <row r="96" spans="1:28" s="13" customFormat="1" ht="24" customHeight="1" x14ac:dyDescent="0.25">
      <c r="A96" s="60"/>
      <c r="B96" s="68"/>
      <c r="C96" s="295">
        <v>0</v>
      </c>
      <c r="D96" s="206">
        <v>0</v>
      </c>
      <c r="E96" s="207">
        <v>0</v>
      </c>
      <c r="F96" s="206">
        <v>0</v>
      </c>
      <c r="G96" s="207">
        <v>2</v>
      </c>
      <c r="H96" s="206">
        <v>2</v>
      </c>
      <c r="I96" s="207">
        <v>1</v>
      </c>
      <c r="J96" s="206">
        <v>3</v>
      </c>
      <c r="K96" s="207">
        <v>2</v>
      </c>
      <c r="L96" s="206">
        <v>5</v>
      </c>
      <c r="M96" s="207">
        <v>13</v>
      </c>
      <c r="N96" s="206">
        <v>18</v>
      </c>
      <c r="O96" s="207">
        <v>2</v>
      </c>
      <c r="P96" s="206">
        <v>20</v>
      </c>
      <c r="Q96" s="207">
        <v>1</v>
      </c>
      <c r="R96" s="206">
        <v>21</v>
      </c>
      <c r="S96" s="207">
        <v>2</v>
      </c>
      <c r="T96" s="206">
        <v>23</v>
      </c>
      <c r="U96" s="207">
        <v>0</v>
      </c>
      <c r="V96" s="85">
        <v>23</v>
      </c>
      <c r="W96" s="207">
        <v>0</v>
      </c>
      <c r="X96" s="206">
        <v>23</v>
      </c>
      <c r="Y96" s="207">
        <v>1</v>
      </c>
      <c r="Z96" s="208">
        <v>24</v>
      </c>
      <c r="AA96" s="71">
        <f>MAX(D96,F96,H96,J96,L96,N96,P96,R96,T96,V96,X96,Z96)</f>
        <v>24</v>
      </c>
      <c r="AB96" s="60"/>
    </row>
    <row r="97" spans="1:28" s="13" customFormat="1" ht="24" customHeight="1" x14ac:dyDescent="0.25">
      <c r="A97" s="60"/>
      <c r="B97" s="296" t="s">
        <v>335</v>
      </c>
      <c r="C97" s="75">
        <v>0</v>
      </c>
      <c r="D97" s="74">
        <f>C97</f>
        <v>0</v>
      </c>
      <c r="E97" s="75">
        <v>0</v>
      </c>
      <c r="F97" s="74">
        <f>IF(E97="","",E97+D97)</f>
        <v>0</v>
      </c>
      <c r="G97" s="75">
        <v>10</v>
      </c>
      <c r="H97" s="74">
        <f>IF(G97="","",G97+F97)</f>
        <v>10</v>
      </c>
      <c r="I97" s="75"/>
      <c r="J97" s="74" t="str">
        <f>IF(I97="","",I97+H97)</f>
        <v/>
      </c>
      <c r="K97" s="75"/>
      <c r="L97" s="74" t="str">
        <f>IF(K97="","",K97+J97)</f>
        <v/>
      </c>
      <c r="M97" s="75"/>
      <c r="N97" s="74" t="str">
        <f>IF(M97="","",M97+L97)</f>
        <v/>
      </c>
      <c r="O97" s="75"/>
      <c r="P97" s="74" t="str">
        <f>IF(O97="","",O97+N97)</f>
        <v/>
      </c>
      <c r="Q97" s="75"/>
      <c r="R97" s="74" t="str">
        <f>IF(Q97="","",Q97+P97)</f>
        <v/>
      </c>
      <c r="S97" s="75"/>
      <c r="T97" s="74" t="str">
        <f>IF(S97="","",S97+R97)</f>
        <v/>
      </c>
      <c r="U97" s="75"/>
      <c r="V97" s="268" t="str">
        <f>IF(U97="","",U97+T97)</f>
        <v/>
      </c>
      <c r="W97" s="75"/>
      <c r="X97" s="74" t="str">
        <f>IF(W97="","",W97+V97)</f>
        <v/>
      </c>
      <c r="Y97" s="75"/>
      <c r="Z97" s="74" t="str">
        <f>IF(Y97="","",Y97+X97)</f>
        <v/>
      </c>
      <c r="AA97" s="76">
        <f>MAX(D97,F97,H97,J97,L97,N97,P97,R97,T97,V97,X97,Z97)</f>
        <v>10</v>
      </c>
      <c r="AB97" s="60"/>
    </row>
    <row r="98" spans="1:28" s="13" customFormat="1" ht="24" customHeight="1" thickBot="1" x14ac:dyDescent="0.3">
      <c r="A98" s="60"/>
      <c r="B98" s="77"/>
      <c r="C98" s="78">
        <f>D97-D96</f>
        <v>0</v>
      </c>
      <c r="D98" s="79" t="e">
        <f>D97/D96</f>
        <v>#DIV/0!</v>
      </c>
      <c r="E98" s="80">
        <f>IF(E97="","",F97-F96)</f>
        <v>0</v>
      </c>
      <c r="F98" s="79" t="e">
        <f>IF(E97="","",F97/F96)</f>
        <v>#DIV/0!</v>
      </c>
      <c r="G98" s="80">
        <f>IF(G97="","",H97-H96)</f>
        <v>8</v>
      </c>
      <c r="H98" s="79">
        <f>IF(G97="","",H97/H96)</f>
        <v>5</v>
      </c>
      <c r="I98" s="80" t="str">
        <f>IF(I97="","",J97-J96)</f>
        <v/>
      </c>
      <c r="J98" s="79" t="str">
        <f>IF(I97="","",J97/J96)</f>
        <v/>
      </c>
      <c r="K98" s="80" t="str">
        <f>IF(K97="","",L97-L96)</f>
        <v/>
      </c>
      <c r="L98" s="79" t="str">
        <f>IF(K97="","",L97/L96)</f>
        <v/>
      </c>
      <c r="M98" s="80" t="str">
        <f>IF(M97="","",N97-N96)</f>
        <v/>
      </c>
      <c r="N98" s="79" t="str">
        <f>IF(M97="","",N97/N96)</f>
        <v/>
      </c>
      <c r="O98" s="80" t="str">
        <f>IF(O97="","",P97-P96)</f>
        <v/>
      </c>
      <c r="P98" s="79" t="str">
        <f>IF(O97="","",P97/P96)</f>
        <v/>
      </c>
      <c r="Q98" s="80" t="str">
        <f>IF(Q97="","",R97-R96)</f>
        <v/>
      </c>
      <c r="R98" s="79" t="str">
        <f>IF(Q97="","",R97/R96)</f>
        <v/>
      </c>
      <c r="S98" s="80" t="str">
        <f>IF(S97="","",T97-T96)</f>
        <v/>
      </c>
      <c r="T98" s="79" t="str">
        <f>IF(S97="","",T97/T96)</f>
        <v/>
      </c>
      <c r="U98" s="80" t="str">
        <f>IF(U97="","",V97-V96)</f>
        <v/>
      </c>
      <c r="V98" s="269" t="str">
        <f>IF(U97="","",V97/V96)</f>
        <v/>
      </c>
      <c r="W98" s="80" t="str">
        <f>IF(W97="","",X97-X96)</f>
        <v/>
      </c>
      <c r="X98" s="79" t="str">
        <f>IF(W97="","",X97/X96)</f>
        <v/>
      </c>
      <c r="Y98" s="80" t="str">
        <f>IF(Y97="","",Z97-Z96)</f>
        <v/>
      </c>
      <c r="Z98" s="79" t="str">
        <f>IF(Y97="","",Z97/Z96)</f>
        <v/>
      </c>
      <c r="AA98" s="81">
        <f>AA97/AA96</f>
        <v>0.41666666666666669</v>
      </c>
      <c r="AB98" s="60"/>
    </row>
    <row r="99" spans="1:28" s="13" customFormat="1" ht="24" customHeight="1" x14ac:dyDescent="0.25">
      <c r="A99" s="60"/>
      <c r="B99" s="68"/>
      <c r="C99" s="348">
        <f>C60+C63+C66+C69+C72+C75+C78+C81+C84+C87+C90+C93+C96</f>
        <v>61</v>
      </c>
      <c r="D99" s="268">
        <f>C99</f>
        <v>61</v>
      </c>
      <c r="E99" s="349">
        <f>IF(E60="","",(E60+E63+E66+E69+E72+E75+E78+E81+E84+E87+E90+E93+E96))</f>
        <v>83</v>
      </c>
      <c r="F99" s="268">
        <f>IF(E99="","",E99+D99)</f>
        <v>144</v>
      </c>
      <c r="G99" s="349">
        <f>IF(G60="","",(G60+G63+G66+G69+G72+G75+G78+G81+G84+G87+G90+G93+G96))</f>
        <v>203</v>
      </c>
      <c r="H99" s="268">
        <f>IF(G99="","",G99+F99)</f>
        <v>347</v>
      </c>
      <c r="I99" s="349">
        <f>IF(I60="","",(I60+I63+I66+I69+I72+I75+I78+I81+I84+I87+I90+I93+I96))</f>
        <v>83</v>
      </c>
      <c r="J99" s="268">
        <f>IF(I99="","",I99+H99)</f>
        <v>430</v>
      </c>
      <c r="K99" s="349">
        <f>IF(K60="","",(K60+K63+K66+K69+K72+K75+K78+K81+K84+K87+K90+K93+K96))</f>
        <v>95</v>
      </c>
      <c r="L99" s="268">
        <f>IF(K99="","",K99+J99)</f>
        <v>525</v>
      </c>
      <c r="M99" s="349">
        <f>IF(M60="","",(M60+M63+M66+M69+M72+M75+M78+M81+M84+M87+M90+M93+M96))</f>
        <v>79</v>
      </c>
      <c r="N99" s="268">
        <f>IF(M99="","",M99+L99)</f>
        <v>604</v>
      </c>
      <c r="O99" s="349">
        <f>IF(O60="","",(O60+O63+O66+O69+O72+O75+O78+O81+O84+O87+O90+O93+O96))</f>
        <v>130</v>
      </c>
      <c r="P99" s="268">
        <f>IF(O99="","",O99+N99)</f>
        <v>734</v>
      </c>
      <c r="Q99" s="349">
        <f>IF(Q60="","",(Q60+Q63+Q66+Q69+Q72+Q75+Q78+Q81+Q84+Q87+Q90+Q93+Q96))</f>
        <v>133</v>
      </c>
      <c r="R99" s="268">
        <f>IF(Q99="","",Q99+P99)</f>
        <v>867</v>
      </c>
      <c r="S99" s="349">
        <f>IF(S60="","",(S60+S63+S66+S69+S72+S75+S78+S81+S84+S87+S90+S93+S96))</f>
        <v>87</v>
      </c>
      <c r="T99" s="268">
        <f>IF(S99="","",S99+R99)</f>
        <v>954</v>
      </c>
      <c r="U99" s="349">
        <f>IF(U60="","",(U60+U63+U66+U69+U72+U75+U78+U81+U84+U87+U90+U93+U96))</f>
        <v>87</v>
      </c>
      <c r="V99" s="268">
        <f>IF(U99="","",U99+T99)</f>
        <v>1041</v>
      </c>
      <c r="W99" s="349">
        <f>IF(W60="","",(W60+W63+W66+W69+W72+W75+W78+W81+W84+W87+W90+W93+W96))</f>
        <v>97</v>
      </c>
      <c r="X99" s="268">
        <f>IF(W99="","",W99+V99)</f>
        <v>1138</v>
      </c>
      <c r="Y99" s="349">
        <f>IF(Y60="","",(Y60+Y63+Y66+Y69+Y72+Y75+Y78+Y81+Y84+Y87+Y90+Y93+Y96))</f>
        <v>76</v>
      </c>
      <c r="Z99" s="268">
        <f>IF(Y99="","",Y99+X99)</f>
        <v>1214</v>
      </c>
      <c r="AA99" s="76">
        <f>MAX(D99,F99,H99,J99,L99,N99,P99,R99,T99,V99,X99,Z99)</f>
        <v>1214</v>
      </c>
      <c r="AB99" s="60"/>
    </row>
    <row r="100" spans="1:28" s="13" customFormat="1" ht="24" customHeight="1" x14ac:dyDescent="0.25">
      <c r="A100" s="60"/>
      <c r="B100" s="72" t="s">
        <v>89</v>
      </c>
      <c r="C100" s="240">
        <f>C61+C64+C67+C70+C73+C76+C79+C82+C85+C88+C91+C94+C97</f>
        <v>62</v>
      </c>
      <c r="D100" s="74">
        <f>C100</f>
        <v>62</v>
      </c>
      <c r="E100" s="248">
        <f>IF(E61="","",(E61+E64+E67+E70+E73+E76+E79+E82+E85+E88+E91+E94+E97))</f>
        <v>71</v>
      </c>
      <c r="F100" s="74">
        <f>IF(E100="","",E100+D100)</f>
        <v>133</v>
      </c>
      <c r="G100" s="248">
        <f>IF(G61="","",(G61+G64+G67+G70+G73+G76+G79+G82+G85+G88+G91+G94+G97))</f>
        <v>93</v>
      </c>
      <c r="H100" s="74">
        <f>IF(G100="","",G100+F100)</f>
        <v>226</v>
      </c>
      <c r="I100" s="263" t="str">
        <f>IF(I61="","",(I61+I64+I67+I70+I73+I76+I79+I82+I85+I88+I91+I94+I97))</f>
        <v/>
      </c>
      <c r="J100" s="74" t="str">
        <f>IF(I100="","",I100+H100)</f>
        <v/>
      </c>
      <c r="K100" s="248" t="str">
        <f>IF(K61="","",(K61+K64+K67+K70+K73+K76+K79+K82+K85+K88+K91+K94+K97))</f>
        <v/>
      </c>
      <c r="L100" s="74" t="str">
        <f>IF(K100="","",K100+J100)</f>
        <v/>
      </c>
      <c r="M100" s="248" t="str">
        <f>IF(M61="","",(M61+M64+M67+M70+M73+M76+M79+M82+M85+M88+M91+M94+M97))</f>
        <v/>
      </c>
      <c r="N100" s="74" t="str">
        <f>IF(M100="","",M100+L100)</f>
        <v/>
      </c>
      <c r="O100" s="248" t="str">
        <f>IF(O61="","",(O61+O64+O67+O70+O73+O76+O79+O82+O85+O88+O91+O94+O97))</f>
        <v/>
      </c>
      <c r="P100" s="74" t="str">
        <f>IF(O100="","",O100+N100)</f>
        <v/>
      </c>
      <c r="Q100" s="248" t="str">
        <f>IF(Q61="","",(Q61+Q64+Q67+Q70+Q73+Q76+Q79+Q82+Q85+Q88+Q91+Q94+Q97))</f>
        <v/>
      </c>
      <c r="R100" s="74" t="str">
        <f>IF(Q100="","",Q100+P100)</f>
        <v/>
      </c>
      <c r="S100" s="248" t="str">
        <f>IF(S61="","",(S61+S64+S67+S70+S73+S76+S79+S82+S85+S88+S91+S94+S97))</f>
        <v/>
      </c>
      <c r="T100" s="74" t="str">
        <f>IF(S100="","",S100+R100)</f>
        <v/>
      </c>
      <c r="U100" s="248" t="str">
        <f>IF(U61="","",(U61+U64+U67+U70+U73+U76+U79+U82+U85+U88+U91+U94+U97))</f>
        <v/>
      </c>
      <c r="V100" s="268" t="str">
        <f>IF(U100="","",U100+T100)</f>
        <v/>
      </c>
      <c r="W100" s="248" t="str">
        <f>IF(W61="","",(W61+W64+W67+W70+W73+W76+W79+W82+W85+W88+W91+W94+W97))</f>
        <v/>
      </c>
      <c r="X100" s="74" t="str">
        <f>IF(W100="","",W100+V100)</f>
        <v/>
      </c>
      <c r="Y100" s="248" t="str">
        <f>IF(Y61="","",(Y61+Y64+Y67+Y70+Y73+Y76+Y79+Y82+Y85+Y88+Y91+Y94+Y97))</f>
        <v/>
      </c>
      <c r="Z100" s="74" t="str">
        <f>IF(Y100="","",Y100+X100)</f>
        <v/>
      </c>
      <c r="AA100" s="76">
        <f>MAX(D100,F100,H100,J100,L100,N100,P100,R100,T100,V100,X100,Z100)</f>
        <v>226</v>
      </c>
      <c r="AB100" s="60"/>
    </row>
    <row r="101" spans="1:28" s="13" customFormat="1" ht="24" customHeight="1" thickBot="1" x14ac:dyDescent="0.3">
      <c r="A101" s="60"/>
      <c r="B101" s="125"/>
      <c r="C101" s="101">
        <f>D100-D99</f>
        <v>1</v>
      </c>
      <c r="D101" s="102">
        <f>D100/D99</f>
        <v>1.0163934426229508</v>
      </c>
      <c r="E101" s="103">
        <f>IF(E100="","",F100-F99)</f>
        <v>-11</v>
      </c>
      <c r="F101" s="102">
        <f>IF(E100="","",F100/F99)</f>
        <v>0.92361111111111116</v>
      </c>
      <c r="G101" s="103">
        <f>IF(G100="","",H100-H99)</f>
        <v>-121</v>
      </c>
      <c r="H101" s="102">
        <f>IF(G100="","",H100/H99)</f>
        <v>0.65129682997118155</v>
      </c>
      <c r="I101" s="103" t="str">
        <f>IF(I100="","",J100-J99)</f>
        <v/>
      </c>
      <c r="J101" s="102" t="str">
        <f>IF(I100="","",J100/J99)</f>
        <v/>
      </c>
      <c r="K101" s="103" t="str">
        <f>IF(K100="","",L100-L99)</f>
        <v/>
      </c>
      <c r="L101" s="102" t="str">
        <f>IF(K100="","",L100/L99)</f>
        <v/>
      </c>
      <c r="M101" s="103" t="str">
        <f>IF(M100="","",N100-N99)</f>
        <v/>
      </c>
      <c r="N101" s="102" t="str">
        <f>IF(M100="","",N100/N99)</f>
        <v/>
      </c>
      <c r="O101" s="103" t="str">
        <f>IF(O100="","",P100-P99)</f>
        <v/>
      </c>
      <c r="P101" s="102" t="str">
        <f>IF(O100="","",P100/P99)</f>
        <v/>
      </c>
      <c r="Q101" s="103" t="str">
        <f>IF(Q100="","",R100-R99)</f>
        <v/>
      </c>
      <c r="R101" s="102" t="str">
        <f>IF(Q100="","",R100/R99)</f>
        <v/>
      </c>
      <c r="S101" s="103" t="str">
        <f>IF(S100="","",T100-T99)</f>
        <v/>
      </c>
      <c r="T101" s="102" t="str">
        <f>IF(S100="","",T100/T99)</f>
        <v/>
      </c>
      <c r="U101" s="103" t="str">
        <f>IF(U100="","",V100-V99)</f>
        <v/>
      </c>
      <c r="V101" s="272" t="str">
        <f>IF(U100="","",V100/V99)</f>
        <v/>
      </c>
      <c r="W101" s="103" t="str">
        <f>IF(W100="","",X100-X99)</f>
        <v/>
      </c>
      <c r="X101" s="102" t="str">
        <f>IF(W100="","",X100/X99)</f>
        <v/>
      </c>
      <c r="Y101" s="103" t="str">
        <f>IF(Y100="","",Z100-Z99)</f>
        <v/>
      </c>
      <c r="Z101" s="102" t="str">
        <f>IF(Y100="","",Z100/Z99)</f>
        <v/>
      </c>
      <c r="AA101" s="104">
        <f>AA100/AA99</f>
        <v>0.18616144975288304</v>
      </c>
      <c r="AB101" s="60"/>
    </row>
    <row r="102" spans="1:28" s="13" customFormat="1" ht="24" customHeight="1" thickBot="1" x14ac:dyDescent="0.3">
      <c r="A102" s="60"/>
      <c r="B102" s="60"/>
      <c r="C102" s="105"/>
      <c r="D102" s="105"/>
      <c r="E102" s="105"/>
      <c r="F102" s="105"/>
      <c r="G102" s="60"/>
      <c r="H102" s="60"/>
      <c r="I102" s="60"/>
      <c r="J102" s="60"/>
      <c r="K102" s="60"/>
      <c r="L102" s="60"/>
      <c r="M102" s="60"/>
      <c r="N102" s="60"/>
      <c r="O102" s="60"/>
      <c r="P102" s="60"/>
      <c r="Q102" s="60"/>
      <c r="R102" s="60"/>
      <c r="S102" s="60"/>
      <c r="T102" s="60"/>
      <c r="U102" s="60"/>
      <c r="V102" s="273"/>
      <c r="W102" s="60"/>
      <c r="X102" s="60"/>
      <c r="Y102" s="60"/>
      <c r="Z102" s="60"/>
      <c r="AA102" s="60"/>
      <c r="AB102" s="60"/>
    </row>
    <row r="103" spans="1:28" s="13" customFormat="1" ht="21.75" customHeight="1" x14ac:dyDescent="0.25">
      <c r="A103" s="60"/>
      <c r="B103" s="60"/>
      <c r="C103" s="106" t="s">
        <v>448</v>
      </c>
      <c r="D103" s="107"/>
      <c r="E103" s="83" t="s">
        <v>497</v>
      </c>
      <c r="F103" s="107"/>
      <c r="G103" s="108"/>
      <c r="H103" s="60"/>
      <c r="I103" s="62"/>
      <c r="J103" s="60"/>
      <c r="K103" s="60"/>
      <c r="L103" s="60"/>
      <c r="M103" s="60"/>
      <c r="N103" s="60"/>
      <c r="O103" s="60"/>
      <c r="P103" s="60"/>
      <c r="Q103" s="60"/>
      <c r="R103" s="60"/>
      <c r="S103" s="60"/>
      <c r="T103" s="60"/>
      <c r="U103" s="60"/>
      <c r="V103" s="273"/>
      <c r="W103" s="60"/>
      <c r="X103" s="60"/>
      <c r="Y103" s="60"/>
      <c r="Z103" s="60"/>
      <c r="AA103" s="60"/>
      <c r="AB103" s="60"/>
    </row>
    <row r="104" spans="1:28" s="13" customFormat="1" ht="21.75" customHeight="1" x14ac:dyDescent="0.25">
      <c r="A104" s="60"/>
      <c r="B104" s="60"/>
      <c r="C104" s="258" t="s">
        <v>496</v>
      </c>
      <c r="D104" s="73"/>
      <c r="E104" s="74" t="s">
        <v>498</v>
      </c>
      <c r="F104" s="73"/>
      <c r="G104" s="108"/>
      <c r="H104" s="60"/>
      <c r="I104" s="60"/>
      <c r="J104" s="60"/>
      <c r="K104" s="60"/>
      <c r="L104" s="60"/>
      <c r="M104" s="60"/>
      <c r="N104" s="60"/>
      <c r="O104" s="60"/>
      <c r="P104" s="60"/>
      <c r="Q104" s="60"/>
      <c r="R104" s="60"/>
      <c r="S104" s="60"/>
      <c r="T104" s="60"/>
      <c r="U104" s="60"/>
      <c r="V104" s="273"/>
      <c r="W104" s="60"/>
      <c r="X104" s="60"/>
      <c r="Y104" s="60"/>
      <c r="Z104" s="60"/>
      <c r="AA104" s="60"/>
      <c r="AB104" s="60"/>
    </row>
    <row r="105" spans="1:28" s="13" customFormat="1" ht="21.75" customHeight="1" thickBot="1" x14ac:dyDescent="0.3">
      <c r="A105" s="60"/>
      <c r="B105" s="60"/>
      <c r="C105" s="110" t="s">
        <v>93</v>
      </c>
      <c r="D105" s="105"/>
      <c r="E105" s="111" t="s">
        <v>94</v>
      </c>
      <c r="F105" s="105"/>
      <c r="G105" s="108"/>
      <c r="H105" s="60"/>
      <c r="I105" s="60"/>
      <c r="J105" s="60"/>
      <c r="K105" s="60"/>
      <c r="L105" s="60"/>
      <c r="M105" s="60"/>
      <c r="N105" s="60"/>
      <c r="O105" s="60"/>
      <c r="P105" s="60"/>
      <c r="Q105" s="60"/>
      <c r="R105" s="60"/>
      <c r="S105" s="60"/>
      <c r="T105" s="60"/>
      <c r="U105" s="60"/>
      <c r="V105" s="273"/>
      <c r="W105" s="60"/>
      <c r="X105" s="60"/>
      <c r="Y105" s="60"/>
      <c r="Z105" s="60"/>
      <c r="AA105" s="62" t="s">
        <v>97</v>
      </c>
      <c r="AB105" s="60"/>
    </row>
    <row r="106" spans="1:28" s="126" customFormat="1" ht="18.899999999999999" customHeight="1" x14ac:dyDescent="0.2">
      <c r="V106" s="274"/>
    </row>
    <row r="135" spans="11:15" x14ac:dyDescent="0.2">
      <c r="K135" t="s">
        <v>225</v>
      </c>
      <c r="L135" t="s">
        <v>226</v>
      </c>
      <c r="M135">
        <v>1710</v>
      </c>
      <c r="N135">
        <v>58</v>
      </c>
      <c r="O135">
        <v>6610</v>
      </c>
    </row>
    <row r="136" spans="11:15" x14ac:dyDescent="0.2">
      <c r="L136" t="s">
        <v>227</v>
      </c>
      <c r="M136">
        <v>655</v>
      </c>
      <c r="N136">
        <v>22</v>
      </c>
      <c r="O136">
        <v>2816</v>
      </c>
    </row>
    <row r="137" spans="11:15" x14ac:dyDescent="0.2">
      <c r="L137" t="s">
        <v>228</v>
      </c>
      <c r="M137">
        <v>826</v>
      </c>
      <c r="N137">
        <v>0</v>
      </c>
      <c r="O137">
        <v>0</v>
      </c>
    </row>
    <row r="138" spans="11:15" x14ac:dyDescent="0.2">
      <c r="L138" t="s">
        <v>229</v>
      </c>
      <c r="M138">
        <v>21</v>
      </c>
      <c r="N138">
        <v>0</v>
      </c>
      <c r="O138">
        <v>0</v>
      </c>
    </row>
    <row r="139" spans="11:15" x14ac:dyDescent="0.2">
      <c r="L139" t="s">
        <v>230</v>
      </c>
      <c r="M139">
        <v>208</v>
      </c>
      <c r="N139">
        <v>36</v>
      </c>
      <c r="O139">
        <v>3794</v>
      </c>
    </row>
  </sheetData>
  <mergeCells count="1">
    <mergeCell ref="B52:B53"/>
  </mergeCells>
  <phoneticPr fontId="2"/>
  <printOptions horizontalCentered="1"/>
  <pageMargins left="0.19685039370078741" right="0.19685039370078741" top="0.59055118110236227" bottom="0.27559055118110237" header="0.35433070866141736" footer="0.19685039370078741"/>
  <pageSetup paperSize="9" scale="46" fitToHeight="0" orientation="landscape" r:id="rId1"/>
  <headerFooter alignWithMargins="0"/>
  <rowBreaks count="1" manualBreakCount="1">
    <brk id="57" max="26" man="1"/>
  </rowBreaks>
  <ignoredErrors>
    <ignoredError sqref="R4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72"/>
  <sheetViews>
    <sheetView view="pageBreakPreview" topLeftCell="B1" zoomScale="70" zoomScaleNormal="100" zoomScaleSheetLayoutView="70" workbookViewId="0">
      <pane xSplit="2" ySplit="2" topLeftCell="D9" activePane="bottomRight" state="frozenSplit"/>
      <selection activeCell="E19" sqref="E19"/>
      <selection pane="topRight" activeCell="E19" sqref="E19"/>
      <selection pane="bottomLeft" activeCell="E19" sqref="E19"/>
      <selection pane="bottomRight" activeCell="I18" sqref="I18"/>
    </sheetView>
  </sheetViews>
  <sheetFormatPr defaultRowHeight="13.2" x14ac:dyDescent="0.2"/>
  <cols>
    <col min="1" max="1" width="5.6640625" customWidth="1"/>
    <col min="2" max="2" width="12.109375" customWidth="1"/>
    <col min="3" max="3" width="20.109375" customWidth="1"/>
    <col min="4" max="4" width="10.6640625" customWidth="1"/>
    <col min="5" max="29" width="9.6640625" customWidth="1"/>
    <col min="30" max="30" width="5.33203125" customWidth="1"/>
  </cols>
  <sheetData>
    <row r="1" spans="1:30" s="13" customFormat="1" ht="21.9" customHeight="1" thickBot="1" x14ac:dyDescent="0.3">
      <c r="A1" s="60"/>
      <c r="B1" s="61" t="str">
        <f>'２・３ページ'!C1</f>
        <v>　　　　　令和８年３月分</v>
      </c>
      <c r="C1" s="60"/>
      <c r="D1" s="60" t="s">
        <v>98</v>
      </c>
      <c r="E1" s="60" t="s">
        <v>99</v>
      </c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 t="s">
        <v>72</v>
      </c>
      <c r="X1" s="60"/>
      <c r="Y1" s="60"/>
      <c r="Z1" s="60"/>
      <c r="AA1" s="62"/>
      <c r="AB1" s="60" t="s">
        <v>100</v>
      </c>
      <c r="AC1" s="60"/>
      <c r="AD1" s="60"/>
    </row>
    <row r="2" spans="1:30" s="13" customFormat="1" ht="21.9" customHeight="1" thickBot="1" x14ac:dyDescent="0.3">
      <c r="A2" s="60"/>
      <c r="B2" s="127"/>
      <c r="C2" s="128" t="s">
        <v>101</v>
      </c>
      <c r="D2" s="113" t="s">
        <v>102</v>
      </c>
      <c r="E2" s="65"/>
      <c r="F2" s="193" t="s">
        <v>103</v>
      </c>
      <c r="G2" s="194"/>
      <c r="H2" s="64" t="s">
        <v>104</v>
      </c>
      <c r="I2" s="65"/>
      <c r="J2" s="193" t="s">
        <v>105</v>
      </c>
      <c r="K2" s="194"/>
      <c r="L2" s="64" t="s">
        <v>106</v>
      </c>
      <c r="M2" s="65"/>
      <c r="N2" s="193" t="s">
        <v>107</v>
      </c>
      <c r="O2" s="194"/>
      <c r="P2" s="64" t="s">
        <v>108</v>
      </c>
      <c r="Q2" s="65"/>
      <c r="R2" s="193" t="s">
        <v>109</v>
      </c>
      <c r="S2" s="194"/>
      <c r="T2" s="64" t="s">
        <v>110</v>
      </c>
      <c r="U2" s="65"/>
      <c r="V2" s="193" t="s">
        <v>111</v>
      </c>
      <c r="W2" s="194"/>
      <c r="X2" s="64" t="s">
        <v>112</v>
      </c>
      <c r="Y2" s="65"/>
      <c r="Z2" s="193" t="s">
        <v>113</v>
      </c>
      <c r="AA2" s="194"/>
      <c r="AB2" s="64" t="s">
        <v>114</v>
      </c>
      <c r="AC2" s="129"/>
      <c r="AD2" s="60"/>
    </row>
    <row r="3" spans="1:30" s="13" customFormat="1" ht="21.9" customHeight="1" x14ac:dyDescent="0.25">
      <c r="A3" s="60"/>
      <c r="B3" s="130"/>
      <c r="C3" s="297" t="s">
        <v>336</v>
      </c>
      <c r="D3" s="132">
        <v>89</v>
      </c>
      <c r="E3" s="133">
        <v>96</v>
      </c>
      <c r="F3" s="132">
        <v>94</v>
      </c>
      <c r="G3" s="133">
        <v>97</v>
      </c>
      <c r="H3" s="132">
        <v>73</v>
      </c>
      <c r="I3" s="133">
        <v>77</v>
      </c>
      <c r="J3" s="132"/>
      <c r="K3" s="133"/>
      <c r="L3" s="132"/>
      <c r="M3" s="133"/>
      <c r="N3" s="132"/>
      <c r="O3" s="133"/>
      <c r="P3" s="132"/>
      <c r="Q3" s="133"/>
      <c r="R3" s="132"/>
      <c r="S3" s="133"/>
      <c r="T3" s="132"/>
      <c r="U3" s="133"/>
      <c r="V3" s="132"/>
      <c r="W3" s="133"/>
      <c r="X3" s="132"/>
      <c r="Y3" s="133"/>
      <c r="Z3" s="132"/>
      <c r="AA3" s="133"/>
      <c r="AB3" s="340">
        <f>SUM(D3,F3,H3,J3,L3,N3,P3,R3,T3,V3,X3,Z3)</f>
        <v>256</v>
      </c>
      <c r="AC3" s="134">
        <f>SUM(E3,G3,I3,K3,M3,O3,Q3,S3,U3,W3,Y3,AA3)</f>
        <v>270</v>
      </c>
      <c r="AD3" s="60"/>
    </row>
    <row r="4" spans="1:30" s="13" customFormat="1" ht="21.9" customHeight="1" x14ac:dyDescent="0.25">
      <c r="A4" s="60"/>
      <c r="B4" s="130"/>
      <c r="C4" s="297" t="s">
        <v>337</v>
      </c>
      <c r="D4" s="132">
        <v>32</v>
      </c>
      <c r="E4" s="133">
        <v>36</v>
      </c>
      <c r="F4" s="132">
        <v>16</v>
      </c>
      <c r="G4" s="133">
        <v>22</v>
      </c>
      <c r="H4" s="132">
        <v>19</v>
      </c>
      <c r="I4" s="133">
        <v>20</v>
      </c>
      <c r="J4" s="132"/>
      <c r="K4" s="133"/>
      <c r="L4" s="132"/>
      <c r="M4" s="133"/>
      <c r="N4" s="132"/>
      <c r="O4" s="133"/>
      <c r="P4" s="132"/>
      <c r="Q4" s="133"/>
      <c r="R4" s="132"/>
      <c r="S4" s="133"/>
      <c r="T4" s="132"/>
      <c r="U4" s="133"/>
      <c r="V4" s="132"/>
      <c r="W4" s="133"/>
      <c r="X4" s="132"/>
      <c r="Y4" s="133"/>
      <c r="Z4" s="132"/>
      <c r="AA4" s="133"/>
      <c r="AB4" s="341">
        <f t="shared" ref="AB4:AC32" si="0">SUM(D4,F4,H4,J4,L4,N4,P4,R4,T4,V4,X4,Z4)</f>
        <v>67</v>
      </c>
      <c r="AC4" s="135">
        <f>SUM(E4,G4,I4,K4,M4,O4,Q4,S4,U4,W4,Y4,AA4)</f>
        <v>78</v>
      </c>
      <c r="AD4" s="60"/>
    </row>
    <row r="5" spans="1:30" s="13" customFormat="1" ht="21.9" customHeight="1" x14ac:dyDescent="0.25">
      <c r="A5" s="60"/>
      <c r="B5" s="130"/>
      <c r="C5" s="297" t="s">
        <v>338</v>
      </c>
      <c r="D5" s="132">
        <v>83</v>
      </c>
      <c r="E5" s="133">
        <v>137</v>
      </c>
      <c r="F5" s="132">
        <v>93</v>
      </c>
      <c r="G5" s="133">
        <v>121</v>
      </c>
      <c r="H5" s="132">
        <v>101</v>
      </c>
      <c r="I5" s="133">
        <v>103</v>
      </c>
      <c r="J5" s="132"/>
      <c r="K5" s="133"/>
      <c r="L5" s="132"/>
      <c r="M5" s="133"/>
      <c r="N5" s="132"/>
      <c r="O5" s="133"/>
      <c r="P5" s="132"/>
      <c r="Q5" s="133"/>
      <c r="R5" s="132"/>
      <c r="S5" s="133"/>
      <c r="T5" s="132"/>
      <c r="U5" s="133"/>
      <c r="V5" s="132"/>
      <c r="W5" s="133"/>
      <c r="X5" s="132"/>
      <c r="Y5" s="133"/>
      <c r="Z5" s="132"/>
      <c r="AA5" s="133"/>
      <c r="AB5" s="341">
        <f t="shared" si="0"/>
        <v>277</v>
      </c>
      <c r="AC5" s="135">
        <f t="shared" si="0"/>
        <v>361</v>
      </c>
      <c r="AD5" s="60"/>
    </row>
    <row r="6" spans="1:30" s="13" customFormat="1" ht="21.9" customHeight="1" x14ac:dyDescent="0.25">
      <c r="A6" s="60"/>
      <c r="B6" s="130"/>
      <c r="C6" s="297" t="s">
        <v>339</v>
      </c>
      <c r="D6" s="132">
        <v>40</v>
      </c>
      <c r="E6" s="133">
        <v>40</v>
      </c>
      <c r="F6" s="132">
        <v>73</v>
      </c>
      <c r="G6" s="133">
        <v>74</v>
      </c>
      <c r="H6" s="132">
        <v>100</v>
      </c>
      <c r="I6" s="133">
        <v>108</v>
      </c>
      <c r="J6" s="132"/>
      <c r="K6" s="133"/>
      <c r="L6" s="132"/>
      <c r="M6" s="133"/>
      <c r="N6" s="132"/>
      <c r="O6" s="133"/>
      <c r="P6" s="132"/>
      <c r="Q6" s="133"/>
      <c r="R6" s="132"/>
      <c r="S6" s="133"/>
      <c r="T6" s="132"/>
      <c r="U6" s="133"/>
      <c r="V6" s="132"/>
      <c r="W6" s="133"/>
      <c r="X6" s="132"/>
      <c r="Y6" s="133"/>
      <c r="Z6" s="132"/>
      <c r="AA6" s="133"/>
      <c r="AB6" s="341">
        <f t="shared" si="0"/>
        <v>213</v>
      </c>
      <c r="AC6" s="135">
        <f t="shared" si="0"/>
        <v>222</v>
      </c>
      <c r="AD6" s="60"/>
    </row>
    <row r="7" spans="1:30" s="13" customFormat="1" ht="21.9" customHeight="1" x14ac:dyDescent="0.25">
      <c r="A7" s="60"/>
      <c r="B7" s="136" t="s">
        <v>115</v>
      </c>
      <c r="C7" s="297" t="s">
        <v>340</v>
      </c>
      <c r="D7" s="132">
        <v>25</v>
      </c>
      <c r="E7" s="133">
        <v>25</v>
      </c>
      <c r="F7" s="132">
        <v>21</v>
      </c>
      <c r="G7" s="133">
        <v>23</v>
      </c>
      <c r="H7" s="132">
        <v>7</v>
      </c>
      <c r="I7" s="133">
        <v>8</v>
      </c>
      <c r="J7" s="132"/>
      <c r="K7" s="133"/>
      <c r="L7" s="132"/>
      <c r="M7" s="133"/>
      <c r="N7" s="132"/>
      <c r="O7" s="133"/>
      <c r="P7" s="132"/>
      <c r="Q7" s="133"/>
      <c r="R7" s="132"/>
      <c r="S7" s="133"/>
      <c r="T7" s="132"/>
      <c r="U7" s="133"/>
      <c r="V7" s="132"/>
      <c r="W7" s="133"/>
      <c r="X7" s="132"/>
      <c r="Y7" s="133"/>
      <c r="Z7" s="132"/>
      <c r="AA7" s="133"/>
      <c r="AB7" s="341">
        <f t="shared" si="0"/>
        <v>53</v>
      </c>
      <c r="AC7" s="135">
        <f t="shared" si="0"/>
        <v>56</v>
      </c>
      <c r="AD7" s="60"/>
    </row>
    <row r="8" spans="1:30" s="13" customFormat="1" ht="21.9" customHeight="1" x14ac:dyDescent="0.25">
      <c r="A8" s="60"/>
      <c r="B8" s="130"/>
      <c r="C8" s="297" t="s">
        <v>341</v>
      </c>
      <c r="D8" s="132">
        <v>13</v>
      </c>
      <c r="E8" s="133">
        <v>13</v>
      </c>
      <c r="F8" s="132">
        <v>18</v>
      </c>
      <c r="G8" s="133">
        <v>28</v>
      </c>
      <c r="H8" s="132">
        <v>20</v>
      </c>
      <c r="I8" s="133">
        <v>21</v>
      </c>
      <c r="J8" s="132"/>
      <c r="K8" s="133"/>
      <c r="L8" s="132"/>
      <c r="M8" s="133"/>
      <c r="N8" s="132"/>
      <c r="O8" s="133"/>
      <c r="P8" s="132"/>
      <c r="Q8" s="133"/>
      <c r="R8" s="132"/>
      <c r="S8" s="133"/>
      <c r="T8" s="132"/>
      <c r="U8" s="133"/>
      <c r="V8" s="132"/>
      <c r="W8" s="133"/>
      <c r="X8" s="132"/>
      <c r="Y8" s="133"/>
      <c r="Z8" s="132"/>
      <c r="AA8" s="133"/>
      <c r="AB8" s="341">
        <f t="shared" si="0"/>
        <v>51</v>
      </c>
      <c r="AC8" s="135">
        <f t="shared" si="0"/>
        <v>62</v>
      </c>
      <c r="AD8" s="60"/>
    </row>
    <row r="9" spans="1:30" s="13" customFormat="1" ht="21.9" customHeight="1" x14ac:dyDescent="0.25">
      <c r="A9" s="60"/>
      <c r="B9" s="130"/>
      <c r="C9" s="297" t="s">
        <v>342</v>
      </c>
      <c r="D9" s="132">
        <v>13</v>
      </c>
      <c r="E9" s="133">
        <v>13</v>
      </c>
      <c r="F9" s="132">
        <v>4</v>
      </c>
      <c r="G9" s="133">
        <v>5</v>
      </c>
      <c r="H9" s="132">
        <v>3</v>
      </c>
      <c r="I9" s="133">
        <v>3</v>
      </c>
      <c r="J9" s="132"/>
      <c r="K9" s="133"/>
      <c r="L9" s="132"/>
      <c r="M9" s="133"/>
      <c r="N9" s="132"/>
      <c r="O9" s="133"/>
      <c r="P9" s="132"/>
      <c r="Q9" s="133"/>
      <c r="R9" s="132"/>
      <c r="S9" s="133"/>
      <c r="T9" s="132"/>
      <c r="U9" s="133"/>
      <c r="V9" s="132"/>
      <c r="W9" s="133"/>
      <c r="X9" s="132"/>
      <c r="Y9" s="133"/>
      <c r="Z9" s="132"/>
      <c r="AA9" s="133"/>
      <c r="AB9" s="341">
        <f t="shared" si="0"/>
        <v>20</v>
      </c>
      <c r="AC9" s="135">
        <f t="shared" si="0"/>
        <v>21</v>
      </c>
      <c r="AD9" s="60"/>
    </row>
    <row r="10" spans="1:30" s="13" customFormat="1" ht="21.9" customHeight="1" x14ac:dyDescent="0.25">
      <c r="A10" s="60"/>
      <c r="B10" s="130"/>
      <c r="C10" s="297" t="s">
        <v>343</v>
      </c>
      <c r="D10" s="132">
        <v>3</v>
      </c>
      <c r="E10" s="133">
        <v>3</v>
      </c>
      <c r="F10" s="132">
        <v>5</v>
      </c>
      <c r="G10" s="133">
        <v>5</v>
      </c>
      <c r="H10" s="132">
        <v>4</v>
      </c>
      <c r="I10" s="133">
        <v>4</v>
      </c>
      <c r="J10" s="132"/>
      <c r="K10" s="133"/>
      <c r="L10" s="132"/>
      <c r="M10" s="133"/>
      <c r="N10" s="132"/>
      <c r="O10" s="133"/>
      <c r="P10" s="132"/>
      <c r="Q10" s="133"/>
      <c r="R10" s="132"/>
      <c r="S10" s="133"/>
      <c r="T10" s="132"/>
      <c r="U10" s="133"/>
      <c r="V10" s="132"/>
      <c r="W10" s="133"/>
      <c r="X10" s="132"/>
      <c r="Y10" s="133"/>
      <c r="Z10" s="132"/>
      <c r="AA10" s="133"/>
      <c r="AB10" s="341">
        <f t="shared" si="0"/>
        <v>12</v>
      </c>
      <c r="AC10" s="135">
        <f t="shared" si="0"/>
        <v>12</v>
      </c>
      <c r="AD10" s="60"/>
    </row>
    <row r="11" spans="1:30" s="13" customFormat="1" ht="21.9" customHeight="1" x14ac:dyDescent="0.25">
      <c r="A11" s="60"/>
      <c r="B11" s="130"/>
      <c r="C11" s="297" t="s">
        <v>344</v>
      </c>
      <c r="D11" s="132">
        <v>8</v>
      </c>
      <c r="E11" s="133">
        <v>9</v>
      </c>
      <c r="F11" s="132">
        <v>6</v>
      </c>
      <c r="G11" s="133">
        <v>6</v>
      </c>
      <c r="H11" s="132">
        <v>12</v>
      </c>
      <c r="I11" s="133">
        <v>13</v>
      </c>
      <c r="J11" s="132"/>
      <c r="K11" s="133"/>
      <c r="L11" s="132"/>
      <c r="M11" s="133"/>
      <c r="N11" s="132"/>
      <c r="O11" s="133"/>
      <c r="P11" s="132"/>
      <c r="Q11" s="133"/>
      <c r="R11" s="132"/>
      <c r="S11" s="133"/>
      <c r="T11" s="132"/>
      <c r="U11" s="133"/>
      <c r="V11" s="132"/>
      <c r="W11" s="133"/>
      <c r="X11" s="132"/>
      <c r="Y11" s="133"/>
      <c r="Z11" s="132"/>
      <c r="AA11" s="133"/>
      <c r="AB11" s="341">
        <f t="shared" si="0"/>
        <v>26</v>
      </c>
      <c r="AC11" s="135">
        <f t="shared" si="0"/>
        <v>28</v>
      </c>
      <c r="AD11" s="60"/>
    </row>
    <row r="12" spans="1:30" s="13" customFormat="1" ht="21.9" customHeight="1" x14ac:dyDescent="0.25">
      <c r="A12" s="60"/>
      <c r="B12" s="137"/>
      <c r="C12" s="298" t="s">
        <v>345</v>
      </c>
      <c r="D12" s="132">
        <v>3</v>
      </c>
      <c r="E12" s="133">
        <v>3</v>
      </c>
      <c r="F12" s="132">
        <v>2</v>
      </c>
      <c r="G12" s="133">
        <v>2</v>
      </c>
      <c r="H12" s="132">
        <v>3</v>
      </c>
      <c r="I12" s="133">
        <v>3</v>
      </c>
      <c r="J12" s="132"/>
      <c r="K12" s="133"/>
      <c r="L12" s="132"/>
      <c r="M12" s="133"/>
      <c r="N12" s="132"/>
      <c r="O12" s="133"/>
      <c r="P12" s="132"/>
      <c r="Q12" s="133"/>
      <c r="R12" s="132"/>
      <c r="S12" s="133"/>
      <c r="T12" s="132"/>
      <c r="U12" s="133"/>
      <c r="V12" s="132"/>
      <c r="W12" s="133"/>
      <c r="X12" s="132"/>
      <c r="Y12" s="133"/>
      <c r="Z12" s="132"/>
      <c r="AA12" s="133"/>
      <c r="AB12" s="341">
        <f t="shared" si="0"/>
        <v>8</v>
      </c>
      <c r="AC12" s="135">
        <f t="shared" si="0"/>
        <v>8</v>
      </c>
      <c r="AD12" s="60"/>
    </row>
    <row r="13" spans="1:30" s="13" customFormat="1" ht="21.9" customHeight="1" x14ac:dyDescent="0.25">
      <c r="A13" s="60"/>
      <c r="B13" s="130"/>
      <c r="C13" s="299" t="s">
        <v>346</v>
      </c>
      <c r="D13" s="132">
        <v>34</v>
      </c>
      <c r="E13" s="133">
        <v>34</v>
      </c>
      <c r="F13" s="132">
        <v>9</v>
      </c>
      <c r="G13" s="133">
        <v>9</v>
      </c>
      <c r="H13" s="132">
        <v>21</v>
      </c>
      <c r="I13" s="133">
        <v>21</v>
      </c>
      <c r="J13" s="132"/>
      <c r="K13" s="133"/>
      <c r="L13" s="132"/>
      <c r="M13" s="133"/>
      <c r="N13" s="132"/>
      <c r="O13" s="133"/>
      <c r="P13" s="132"/>
      <c r="Q13" s="133"/>
      <c r="R13" s="132"/>
      <c r="S13" s="133"/>
      <c r="T13" s="132"/>
      <c r="U13" s="133"/>
      <c r="V13" s="132"/>
      <c r="W13" s="133"/>
      <c r="X13" s="132"/>
      <c r="Y13" s="133"/>
      <c r="Z13" s="132"/>
      <c r="AA13" s="133"/>
      <c r="AB13" s="341">
        <f t="shared" si="0"/>
        <v>64</v>
      </c>
      <c r="AC13" s="135">
        <f t="shared" si="0"/>
        <v>64</v>
      </c>
      <c r="AD13" s="60"/>
    </row>
    <row r="14" spans="1:30" s="13" customFormat="1" ht="21.9" customHeight="1" x14ac:dyDescent="0.25">
      <c r="A14" s="60"/>
      <c r="B14" s="130"/>
      <c r="C14" s="300" t="s">
        <v>347</v>
      </c>
      <c r="D14" s="132">
        <v>7</v>
      </c>
      <c r="E14" s="133">
        <v>7</v>
      </c>
      <c r="F14" s="132">
        <v>8</v>
      </c>
      <c r="G14" s="133">
        <v>8</v>
      </c>
      <c r="H14" s="132">
        <v>24</v>
      </c>
      <c r="I14" s="133">
        <v>24</v>
      </c>
      <c r="J14" s="132"/>
      <c r="K14" s="133"/>
      <c r="L14" s="132"/>
      <c r="M14" s="133"/>
      <c r="N14" s="132"/>
      <c r="O14" s="133"/>
      <c r="P14" s="132"/>
      <c r="Q14" s="133"/>
      <c r="R14" s="132"/>
      <c r="S14" s="133"/>
      <c r="T14" s="132"/>
      <c r="U14" s="133"/>
      <c r="V14" s="132"/>
      <c r="W14" s="133"/>
      <c r="X14" s="132"/>
      <c r="Y14" s="133"/>
      <c r="Z14" s="132"/>
      <c r="AA14" s="133"/>
      <c r="AB14" s="341">
        <f t="shared" si="0"/>
        <v>39</v>
      </c>
      <c r="AC14" s="135">
        <f t="shared" si="0"/>
        <v>39</v>
      </c>
      <c r="AD14" s="60"/>
    </row>
    <row r="15" spans="1:30" s="13" customFormat="1" ht="21.9" customHeight="1" thickBot="1" x14ac:dyDescent="0.3">
      <c r="A15" s="60"/>
      <c r="B15" s="139"/>
      <c r="C15" s="301" t="s">
        <v>348</v>
      </c>
      <c r="D15" s="143">
        <v>3</v>
      </c>
      <c r="E15" s="150">
        <v>3</v>
      </c>
      <c r="F15" s="143">
        <v>3</v>
      </c>
      <c r="G15" s="150">
        <v>3</v>
      </c>
      <c r="H15" s="143">
        <v>9</v>
      </c>
      <c r="I15" s="150">
        <v>9</v>
      </c>
      <c r="J15" s="143"/>
      <c r="K15" s="150"/>
      <c r="L15" s="143"/>
      <c r="M15" s="150"/>
      <c r="N15" s="143"/>
      <c r="O15" s="150"/>
      <c r="P15" s="143"/>
      <c r="Q15" s="150"/>
      <c r="R15" s="143"/>
      <c r="S15" s="150"/>
      <c r="T15" s="143"/>
      <c r="U15" s="150"/>
      <c r="V15" s="143"/>
      <c r="W15" s="150"/>
      <c r="X15" s="143"/>
      <c r="Y15" s="150"/>
      <c r="Z15" s="143"/>
      <c r="AA15" s="338"/>
      <c r="AB15" s="342">
        <f t="shared" si="0"/>
        <v>15</v>
      </c>
      <c r="AC15" s="140">
        <f>SUM(E15,G15,I15,K15,M15,O15,Q15,S15,U15,W15,Y15,AA15)</f>
        <v>15</v>
      </c>
      <c r="AD15" s="60"/>
    </row>
    <row r="16" spans="1:30" s="13" customFormat="1" ht="21.9" customHeight="1" x14ac:dyDescent="0.25">
      <c r="A16" s="60"/>
      <c r="B16" s="130"/>
      <c r="C16" s="297" t="s">
        <v>349</v>
      </c>
      <c r="D16" s="132">
        <v>3</v>
      </c>
      <c r="E16" s="133">
        <v>3</v>
      </c>
      <c r="F16" s="132">
        <v>5</v>
      </c>
      <c r="G16" s="133">
        <v>5</v>
      </c>
      <c r="H16" s="132">
        <v>6</v>
      </c>
      <c r="I16" s="133">
        <v>6</v>
      </c>
      <c r="J16" s="132"/>
      <c r="K16" s="133"/>
      <c r="L16" s="132"/>
      <c r="M16" s="133"/>
      <c r="N16" s="132"/>
      <c r="O16" s="133"/>
      <c r="P16" s="132"/>
      <c r="Q16" s="133"/>
      <c r="R16" s="132"/>
      <c r="S16" s="133"/>
      <c r="T16" s="132"/>
      <c r="U16" s="133"/>
      <c r="V16" s="132"/>
      <c r="W16" s="133"/>
      <c r="X16" s="132"/>
      <c r="Y16" s="133"/>
      <c r="Z16" s="132"/>
      <c r="AA16" s="133"/>
      <c r="AB16" s="340">
        <f t="shared" si="0"/>
        <v>14</v>
      </c>
      <c r="AC16" s="134">
        <f t="shared" si="0"/>
        <v>14</v>
      </c>
      <c r="AD16" s="60"/>
    </row>
    <row r="17" spans="1:30" s="13" customFormat="1" ht="21.9" customHeight="1" x14ac:dyDescent="0.25">
      <c r="A17" s="60"/>
      <c r="B17" s="136" t="s">
        <v>116</v>
      </c>
      <c r="C17" s="297" t="s">
        <v>350</v>
      </c>
      <c r="D17" s="132">
        <v>0</v>
      </c>
      <c r="E17" s="133">
        <v>0</v>
      </c>
      <c r="F17" s="132">
        <v>1</v>
      </c>
      <c r="G17" s="133">
        <v>1</v>
      </c>
      <c r="H17" s="132">
        <v>0</v>
      </c>
      <c r="I17" s="133">
        <v>0</v>
      </c>
      <c r="J17" s="132"/>
      <c r="K17" s="133"/>
      <c r="L17" s="132"/>
      <c r="M17" s="133"/>
      <c r="N17" s="132"/>
      <c r="O17" s="133"/>
      <c r="P17" s="132"/>
      <c r="Q17" s="133"/>
      <c r="R17" s="132"/>
      <c r="S17" s="133"/>
      <c r="T17" s="132"/>
      <c r="U17" s="133"/>
      <c r="V17" s="132"/>
      <c r="W17" s="133"/>
      <c r="X17" s="132"/>
      <c r="Y17" s="133"/>
      <c r="Z17" s="132"/>
      <c r="AA17" s="133"/>
      <c r="AB17" s="341">
        <f t="shared" si="0"/>
        <v>1</v>
      </c>
      <c r="AC17" s="135">
        <f t="shared" si="0"/>
        <v>1</v>
      </c>
      <c r="AD17" s="60"/>
    </row>
    <row r="18" spans="1:30" s="13" customFormat="1" ht="21.75" customHeight="1" thickBot="1" x14ac:dyDescent="0.3">
      <c r="A18" s="60"/>
      <c r="B18" s="330"/>
      <c r="C18" s="302" t="s">
        <v>351</v>
      </c>
      <c r="D18" s="143">
        <v>0</v>
      </c>
      <c r="E18" s="150">
        <v>0</v>
      </c>
      <c r="F18" s="143">
        <v>0</v>
      </c>
      <c r="G18" s="150">
        <v>0</v>
      </c>
      <c r="H18" s="143">
        <v>0</v>
      </c>
      <c r="I18" s="150">
        <v>0</v>
      </c>
      <c r="J18" s="143"/>
      <c r="K18" s="150"/>
      <c r="L18" s="143"/>
      <c r="M18" s="150"/>
      <c r="N18" s="143"/>
      <c r="O18" s="150"/>
      <c r="P18" s="143"/>
      <c r="Q18" s="150"/>
      <c r="R18" s="143"/>
      <c r="S18" s="150"/>
      <c r="T18" s="143"/>
      <c r="U18" s="150"/>
      <c r="V18" s="143"/>
      <c r="W18" s="150"/>
      <c r="X18" s="143"/>
      <c r="Y18" s="150"/>
      <c r="Z18" s="143"/>
      <c r="AA18" s="338"/>
      <c r="AB18" s="342">
        <f t="shared" si="0"/>
        <v>0</v>
      </c>
      <c r="AC18" s="140">
        <f t="shared" si="0"/>
        <v>0</v>
      </c>
      <c r="AD18" s="60"/>
    </row>
    <row r="19" spans="1:30" s="13" customFormat="1" ht="21.9" customHeight="1" thickBot="1" x14ac:dyDescent="0.3">
      <c r="A19" s="60"/>
      <c r="B19" s="331" t="s">
        <v>117</v>
      </c>
      <c r="C19" s="298" t="s">
        <v>352</v>
      </c>
      <c r="D19" s="320">
        <v>1</v>
      </c>
      <c r="E19" s="322">
        <v>1</v>
      </c>
      <c r="F19" s="320">
        <v>7</v>
      </c>
      <c r="G19" s="322">
        <v>7</v>
      </c>
      <c r="H19" s="320">
        <v>1</v>
      </c>
      <c r="I19" s="322">
        <v>2</v>
      </c>
      <c r="J19" s="320"/>
      <c r="K19" s="322"/>
      <c r="L19" s="320"/>
      <c r="M19" s="322"/>
      <c r="N19" s="320"/>
      <c r="O19" s="322"/>
      <c r="P19" s="320"/>
      <c r="Q19" s="322"/>
      <c r="R19" s="320"/>
      <c r="S19" s="322"/>
      <c r="T19" s="320"/>
      <c r="U19" s="322"/>
      <c r="V19" s="320"/>
      <c r="W19" s="322"/>
      <c r="X19" s="320"/>
      <c r="Y19" s="322"/>
      <c r="Z19" s="320"/>
      <c r="AA19" s="339"/>
      <c r="AB19" s="343">
        <f t="shared" si="0"/>
        <v>9</v>
      </c>
      <c r="AC19" s="145">
        <f>SUM(E19,G19,I19,K19,M19,O19,Q19,S19,U19,W19,Y19,AA19)</f>
        <v>10</v>
      </c>
      <c r="AD19" s="60"/>
    </row>
    <row r="20" spans="1:30" s="13" customFormat="1" ht="21.9" customHeight="1" x14ac:dyDescent="0.25">
      <c r="A20" s="60"/>
      <c r="B20" s="136" t="s">
        <v>118</v>
      </c>
      <c r="C20" s="306" t="s">
        <v>353</v>
      </c>
      <c r="D20" s="132">
        <v>4</v>
      </c>
      <c r="E20" s="133">
        <v>4</v>
      </c>
      <c r="F20" s="132">
        <v>4</v>
      </c>
      <c r="G20" s="133">
        <v>4</v>
      </c>
      <c r="H20" s="132">
        <v>0</v>
      </c>
      <c r="I20" s="133">
        <v>0</v>
      </c>
      <c r="J20" s="132"/>
      <c r="K20" s="133"/>
      <c r="L20" s="132"/>
      <c r="M20" s="133"/>
      <c r="N20" s="132"/>
      <c r="O20" s="133"/>
      <c r="P20" s="132"/>
      <c r="Q20" s="133"/>
      <c r="R20" s="132"/>
      <c r="S20" s="133"/>
      <c r="T20" s="132"/>
      <c r="U20" s="133"/>
      <c r="V20" s="132"/>
      <c r="W20" s="133"/>
      <c r="X20" s="132"/>
      <c r="Y20" s="133"/>
      <c r="Z20" s="132"/>
      <c r="AA20" s="133"/>
      <c r="AB20" s="340">
        <f t="shared" si="0"/>
        <v>8</v>
      </c>
      <c r="AC20" s="134">
        <f t="shared" si="0"/>
        <v>8</v>
      </c>
      <c r="AD20" s="60"/>
    </row>
    <row r="21" spans="1:30" s="13" customFormat="1" ht="21.9" customHeight="1" thickBot="1" x14ac:dyDescent="0.3">
      <c r="A21" s="60"/>
      <c r="B21" s="139"/>
      <c r="C21" s="335" t="s">
        <v>439</v>
      </c>
      <c r="D21" s="143">
        <v>0</v>
      </c>
      <c r="E21" s="150">
        <v>0</v>
      </c>
      <c r="F21" s="143">
        <v>0</v>
      </c>
      <c r="G21" s="150">
        <v>0</v>
      </c>
      <c r="H21" s="143">
        <v>3</v>
      </c>
      <c r="I21" s="150">
        <v>3</v>
      </c>
      <c r="J21" s="143"/>
      <c r="K21" s="150"/>
      <c r="L21" s="143"/>
      <c r="M21" s="150"/>
      <c r="N21" s="143"/>
      <c r="O21" s="150"/>
      <c r="P21" s="143"/>
      <c r="Q21" s="150"/>
      <c r="R21" s="143"/>
      <c r="S21" s="150"/>
      <c r="T21" s="143"/>
      <c r="U21" s="150"/>
      <c r="V21" s="143"/>
      <c r="W21" s="150"/>
      <c r="X21" s="143"/>
      <c r="Y21" s="150"/>
      <c r="Z21" s="143"/>
      <c r="AA21" s="338"/>
      <c r="AB21" s="342">
        <f t="shared" si="0"/>
        <v>3</v>
      </c>
      <c r="AC21" s="140">
        <f t="shared" si="0"/>
        <v>3</v>
      </c>
      <c r="AD21" s="60"/>
    </row>
    <row r="22" spans="1:30" s="13" customFormat="1" ht="21.9" customHeight="1" x14ac:dyDescent="0.25">
      <c r="A22" s="60"/>
      <c r="B22" s="130"/>
      <c r="C22" s="306" t="s">
        <v>440</v>
      </c>
      <c r="D22" s="132">
        <v>0</v>
      </c>
      <c r="E22" s="133">
        <v>0</v>
      </c>
      <c r="F22" s="132">
        <v>0</v>
      </c>
      <c r="G22" s="133">
        <v>0</v>
      </c>
      <c r="H22" s="132">
        <v>0</v>
      </c>
      <c r="I22" s="133">
        <v>0</v>
      </c>
      <c r="J22" s="132"/>
      <c r="K22" s="133"/>
      <c r="L22" s="132"/>
      <c r="M22" s="133"/>
      <c r="N22" s="132"/>
      <c r="O22" s="133"/>
      <c r="P22" s="132"/>
      <c r="Q22" s="133"/>
      <c r="R22" s="132"/>
      <c r="S22" s="133"/>
      <c r="T22" s="132"/>
      <c r="U22" s="133"/>
      <c r="V22" s="132"/>
      <c r="W22" s="133"/>
      <c r="X22" s="132"/>
      <c r="Y22" s="133"/>
      <c r="Z22" s="132"/>
      <c r="AA22" s="133"/>
      <c r="AB22" s="340">
        <f t="shared" si="0"/>
        <v>0</v>
      </c>
      <c r="AC22" s="134">
        <f t="shared" si="0"/>
        <v>0</v>
      </c>
      <c r="AD22" s="60"/>
    </row>
    <row r="23" spans="1:30" s="13" customFormat="1" ht="21.9" customHeight="1" x14ac:dyDescent="0.25">
      <c r="A23" s="60"/>
      <c r="B23" s="136" t="s">
        <v>119</v>
      </c>
      <c r="C23" s="336" t="s">
        <v>441</v>
      </c>
      <c r="D23" s="132">
        <v>0</v>
      </c>
      <c r="E23" s="133">
        <v>0</v>
      </c>
      <c r="F23" s="132">
        <v>0</v>
      </c>
      <c r="G23" s="133">
        <v>0</v>
      </c>
      <c r="H23" s="132">
        <v>0</v>
      </c>
      <c r="I23" s="133">
        <v>0</v>
      </c>
      <c r="J23" s="132"/>
      <c r="K23" s="133"/>
      <c r="L23" s="132"/>
      <c r="M23" s="133"/>
      <c r="N23" s="132"/>
      <c r="O23" s="133"/>
      <c r="P23" s="132"/>
      <c r="Q23" s="133"/>
      <c r="R23" s="132"/>
      <c r="S23" s="133"/>
      <c r="T23" s="132"/>
      <c r="U23" s="133"/>
      <c r="V23" s="132"/>
      <c r="W23" s="133"/>
      <c r="X23" s="132"/>
      <c r="Y23" s="133"/>
      <c r="Z23" s="132"/>
      <c r="AA23" s="133"/>
      <c r="AB23" s="341">
        <f t="shared" si="0"/>
        <v>0</v>
      </c>
      <c r="AC23" s="135">
        <f t="shared" si="0"/>
        <v>0</v>
      </c>
      <c r="AD23" s="60"/>
    </row>
    <row r="24" spans="1:30" s="13" customFormat="1" ht="21.9" customHeight="1" x14ac:dyDescent="0.25">
      <c r="A24" s="60"/>
      <c r="B24" s="130"/>
      <c r="C24" s="298" t="s">
        <v>442</v>
      </c>
      <c r="D24" s="132">
        <v>0</v>
      </c>
      <c r="E24" s="133">
        <v>0</v>
      </c>
      <c r="F24" s="132">
        <v>0</v>
      </c>
      <c r="G24" s="133">
        <v>0</v>
      </c>
      <c r="H24" s="132">
        <v>0</v>
      </c>
      <c r="I24" s="133">
        <v>0</v>
      </c>
      <c r="J24" s="132"/>
      <c r="K24" s="133"/>
      <c r="L24" s="132"/>
      <c r="M24" s="133"/>
      <c r="N24" s="132"/>
      <c r="O24" s="133"/>
      <c r="P24" s="132"/>
      <c r="Q24" s="133"/>
      <c r="R24" s="132"/>
      <c r="S24" s="133"/>
      <c r="T24" s="132"/>
      <c r="U24" s="133"/>
      <c r="V24" s="132"/>
      <c r="W24" s="133"/>
      <c r="X24" s="132"/>
      <c r="Y24" s="133"/>
      <c r="Z24" s="132"/>
      <c r="AA24" s="133"/>
      <c r="AB24" s="341">
        <f t="shared" si="0"/>
        <v>0</v>
      </c>
      <c r="AC24" s="135">
        <f t="shared" si="0"/>
        <v>0</v>
      </c>
      <c r="AD24" s="60"/>
    </row>
    <row r="25" spans="1:30" s="13" customFormat="1" ht="21.9" customHeight="1" thickBot="1" x14ac:dyDescent="0.3">
      <c r="A25" s="60"/>
      <c r="B25" s="146"/>
      <c r="C25" s="337" t="s">
        <v>443</v>
      </c>
      <c r="D25" s="143">
        <v>0</v>
      </c>
      <c r="E25" s="150">
        <v>0</v>
      </c>
      <c r="F25" s="143">
        <v>1</v>
      </c>
      <c r="G25" s="150">
        <v>1</v>
      </c>
      <c r="H25" s="143">
        <v>1</v>
      </c>
      <c r="I25" s="150">
        <v>1</v>
      </c>
      <c r="J25" s="143"/>
      <c r="K25" s="150"/>
      <c r="L25" s="143"/>
      <c r="M25" s="150"/>
      <c r="N25" s="143"/>
      <c r="O25" s="150"/>
      <c r="P25" s="143"/>
      <c r="Q25" s="150"/>
      <c r="R25" s="143"/>
      <c r="S25" s="150"/>
      <c r="T25" s="143"/>
      <c r="U25" s="150"/>
      <c r="V25" s="143"/>
      <c r="W25" s="150"/>
      <c r="X25" s="143"/>
      <c r="Y25" s="150"/>
      <c r="Z25" s="143"/>
      <c r="AA25" s="338"/>
      <c r="AB25" s="342">
        <f t="shared" si="0"/>
        <v>2</v>
      </c>
      <c r="AC25" s="140">
        <f t="shared" si="0"/>
        <v>2</v>
      </c>
      <c r="AD25" s="60"/>
    </row>
    <row r="26" spans="1:30" s="13" customFormat="1" ht="21.9" customHeight="1" x14ac:dyDescent="0.25">
      <c r="A26" s="60"/>
      <c r="B26" s="130"/>
      <c r="C26" s="297" t="s">
        <v>444</v>
      </c>
      <c r="D26" s="132">
        <v>0</v>
      </c>
      <c r="E26" s="133">
        <v>0</v>
      </c>
      <c r="F26" s="132">
        <v>0</v>
      </c>
      <c r="G26" s="133">
        <v>0</v>
      </c>
      <c r="H26" s="132">
        <v>0</v>
      </c>
      <c r="I26" s="133">
        <v>0</v>
      </c>
      <c r="J26" s="132"/>
      <c r="K26" s="133"/>
      <c r="L26" s="132"/>
      <c r="M26" s="133"/>
      <c r="N26" s="132"/>
      <c r="O26" s="133"/>
      <c r="P26" s="132"/>
      <c r="Q26" s="133"/>
      <c r="R26" s="132"/>
      <c r="S26" s="133"/>
      <c r="T26" s="132"/>
      <c r="U26" s="133"/>
      <c r="V26" s="132"/>
      <c r="W26" s="133"/>
      <c r="X26" s="132"/>
      <c r="Y26" s="133"/>
      <c r="Z26" s="132"/>
      <c r="AA26" s="133"/>
      <c r="AB26" s="340">
        <f t="shared" si="0"/>
        <v>0</v>
      </c>
      <c r="AC26" s="134">
        <f t="shared" si="0"/>
        <v>0</v>
      </c>
      <c r="AD26" s="60"/>
    </row>
    <row r="27" spans="1:30" s="13" customFormat="1" ht="21.9" customHeight="1" x14ac:dyDescent="0.25">
      <c r="A27" s="60"/>
      <c r="B27" s="136" t="s">
        <v>120</v>
      </c>
      <c r="C27" s="297" t="s">
        <v>445</v>
      </c>
      <c r="D27" s="132">
        <v>0</v>
      </c>
      <c r="E27" s="133">
        <v>0</v>
      </c>
      <c r="F27" s="132">
        <v>0</v>
      </c>
      <c r="G27" s="133">
        <v>0</v>
      </c>
      <c r="H27" s="132">
        <v>0</v>
      </c>
      <c r="I27" s="133">
        <v>0</v>
      </c>
      <c r="J27" s="132"/>
      <c r="K27" s="133"/>
      <c r="L27" s="132"/>
      <c r="M27" s="133"/>
      <c r="N27" s="132"/>
      <c r="O27" s="133"/>
      <c r="P27" s="132"/>
      <c r="Q27" s="133"/>
      <c r="R27" s="132"/>
      <c r="S27" s="133"/>
      <c r="T27" s="132"/>
      <c r="U27" s="133"/>
      <c r="V27" s="132"/>
      <c r="W27" s="133"/>
      <c r="X27" s="132"/>
      <c r="Y27" s="133"/>
      <c r="Z27" s="132"/>
      <c r="AA27" s="133"/>
      <c r="AB27" s="341">
        <f t="shared" si="0"/>
        <v>0</v>
      </c>
      <c r="AC27" s="135">
        <f t="shared" si="0"/>
        <v>0</v>
      </c>
      <c r="AD27" s="60"/>
    </row>
    <row r="28" spans="1:30" s="13" customFormat="1" ht="21.9" customHeight="1" x14ac:dyDescent="0.25">
      <c r="A28" s="60"/>
      <c r="B28" s="130"/>
      <c r="C28" s="297" t="s">
        <v>446</v>
      </c>
      <c r="D28" s="132">
        <v>0</v>
      </c>
      <c r="E28" s="133">
        <v>0</v>
      </c>
      <c r="F28" s="132">
        <v>0</v>
      </c>
      <c r="G28" s="133">
        <v>0</v>
      </c>
      <c r="H28" s="132">
        <v>1</v>
      </c>
      <c r="I28" s="133">
        <v>1</v>
      </c>
      <c r="J28" s="132"/>
      <c r="K28" s="133"/>
      <c r="L28" s="132"/>
      <c r="M28" s="133"/>
      <c r="N28" s="132"/>
      <c r="O28" s="133"/>
      <c r="P28" s="132"/>
      <c r="Q28" s="133"/>
      <c r="R28" s="132"/>
      <c r="S28" s="133"/>
      <c r="T28" s="132"/>
      <c r="U28" s="133"/>
      <c r="V28" s="132"/>
      <c r="W28" s="133"/>
      <c r="X28" s="132"/>
      <c r="Y28" s="133"/>
      <c r="Z28" s="132"/>
      <c r="AA28" s="133"/>
      <c r="AB28" s="341">
        <f t="shared" si="0"/>
        <v>1</v>
      </c>
      <c r="AC28" s="135">
        <f t="shared" si="0"/>
        <v>1</v>
      </c>
      <c r="AD28" s="60"/>
    </row>
    <row r="29" spans="1:30" s="13" customFormat="1" ht="21.9" customHeight="1" thickBot="1" x14ac:dyDescent="0.3">
      <c r="A29" s="60"/>
      <c r="B29" s="139"/>
      <c r="C29" s="304" t="s">
        <v>354</v>
      </c>
      <c r="D29" s="143">
        <v>0</v>
      </c>
      <c r="E29" s="150">
        <v>0</v>
      </c>
      <c r="F29" s="143">
        <v>0</v>
      </c>
      <c r="G29" s="150">
        <v>0</v>
      </c>
      <c r="H29" s="143">
        <v>2</v>
      </c>
      <c r="I29" s="150">
        <v>2</v>
      </c>
      <c r="J29" s="143"/>
      <c r="K29" s="150"/>
      <c r="L29" s="143"/>
      <c r="M29" s="150"/>
      <c r="N29" s="143"/>
      <c r="O29" s="150"/>
      <c r="P29" s="143"/>
      <c r="Q29" s="150"/>
      <c r="R29" s="143"/>
      <c r="S29" s="150"/>
      <c r="T29" s="143"/>
      <c r="U29" s="150"/>
      <c r="V29" s="143"/>
      <c r="W29" s="150"/>
      <c r="X29" s="143"/>
      <c r="Y29" s="150"/>
      <c r="Z29" s="143"/>
      <c r="AA29" s="338"/>
      <c r="AB29" s="342">
        <f t="shared" si="0"/>
        <v>2</v>
      </c>
      <c r="AC29" s="140">
        <f t="shared" si="0"/>
        <v>2</v>
      </c>
      <c r="AD29" s="60"/>
    </row>
    <row r="30" spans="1:30" s="13" customFormat="1" ht="21.9" customHeight="1" x14ac:dyDescent="0.25">
      <c r="A30" s="60"/>
      <c r="B30" s="130"/>
      <c r="C30" s="297" t="s">
        <v>355</v>
      </c>
      <c r="D30" s="132">
        <v>0</v>
      </c>
      <c r="E30" s="133">
        <v>0</v>
      </c>
      <c r="F30" s="132">
        <v>0</v>
      </c>
      <c r="G30" s="133">
        <v>0</v>
      </c>
      <c r="H30" s="132">
        <v>3</v>
      </c>
      <c r="I30" s="133">
        <v>3</v>
      </c>
      <c r="J30" s="132"/>
      <c r="K30" s="133"/>
      <c r="L30" s="132"/>
      <c r="M30" s="133"/>
      <c r="N30" s="132"/>
      <c r="O30" s="133"/>
      <c r="P30" s="132"/>
      <c r="Q30" s="133"/>
      <c r="R30" s="132"/>
      <c r="S30" s="133"/>
      <c r="T30" s="132"/>
      <c r="U30" s="133"/>
      <c r="V30" s="132"/>
      <c r="W30" s="133"/>
      <c r="X30" s="132"/>
      <c r="Y30" s="133"/>
      <c r="Z30" s="132"/>
      <c r="AA30" s="133"/>
      <c r="AB30" s="340">
        <f t="shared" si="0"/>
        <v>3</v>
      </c>
      <c r="AC30" s="134">
        <f t="shared" si="0"/>
        <v>3</v>
      </c>
      <c r="AD30" s="60"/>
    </row>
    <row r="31" spans="1:30" s="13" customFormat="1" ht="21.9" customHeight="1" x14ac:dyDescent="0.25">
      <c r="A31" s="60"/>
      <c r="B31" s="136" t="s">
        <v>121</v>
      </c>
      <c r="C31" s="297" t="s">
        <v>401</v>
      </c>
      <c r="D31" s="132">
        <v>1</v>
      </c>
      <c r="E31" s="133">
        <v>1</v>
      </c>
      <c r="F31" s="132">
        <v>0</v>
      </c>
      <c r="G31" s="133">
        <v>0</v>
      </c>
      <c r="H31" s="132">
        <v>0</v>
      </c>
      <c r="I31" s="133">
        <v>0</v>
      </c>
      <c r="J31" s="132"/>
      <c r="K31" s="133"/>
      <c r="L31" s="132"/>
      <c r="M31" s="133"/>
      <c r="N31" s="132"/>
      <c r="O31" s="133"/>
      <c r="P31" s="132"/>
      <c r="Q31" s="133"/>
      <c r="R31" s="132"/>
      <c r="S31" s="133"/>
      <c r="T31" s="132"/>
      <c r="U31" s="133"/>
      <c r="V31" s="132"/>
      <c r="W31" s="133"/>
      <c r="X31" s="132"/>
      <c r="Y31" s="133"/>
      <c r="Z31" s="132"/>
      <c r="AA31" s="133"/>
      <c r="AB31" s="341">
        <f t="shared" si="0"/>
        <v>1</v>
      </c>
      <c r="AC31" s="135">
        <f t="shared" si="0"/>
        <v>1</v>
      </c>
      <c r="AD31" s="60"/>
    </row>
    <row r="32" spans="1:30" s="13" customFormat="1" ht="21.9" customHeight="1" thickBot="1" x14ac:dyDescent="0.3">
      <c r="A32" s="60"/>
      <c r="B32" s="130"/>
      <c r="C32" s="298" t="s">
        <v>356</v>
      </c>
      <c r="D32" s="132">
        <v>0</v>
      </c>
      <c r="E32" s="133">
        <v>0</v>
      </c>
      <c r="F32" s="132">
        <v>0</v>
      </c>
      <c r="G32" s="133">
        <v>0</v>
      </c>
      <c r="H32" s="132">
        <v>0</v>
      </c>
      <c r="I32" s="133">
        <v>0</v>
      </c>
      <c r="J32" s="132"/>
      <c r="K32" s="133"/>
      <c r="L32" s="132"/>
      <c r="M32" s="133"/>
      <c r="N32" s="132"/>
      <c r="O32" s="133"/>
      <c r="P32" s="132"/>
      <c r="Q32" s="133"/>
      <c r="R32" s="132"/>
      <c r="S32" s="133"/>
      <c r="T32" s="132"/>
      <c r="U32" s="133"/>
      <c r="V32" s="132"/>
      <c r="W32" s="133"/>
      <c r="X32" s="132"/>
      <c r="Y32" s="133"/>
      <c r="Z32" s="132"/>
      <c r="AA32" s="133"/>
      <c r="AB32" s="344">
        <f t="shared" si="0"/>
        <v>0</v>
      </c>
      <c r="AC32" s="147">
        <f t="shared" si="0"/>
        <v>0</v>
      </c>
      <c r="AD32" s="60"/>
    </row>
    <row r="33" spans="1:30" s="13" customFormat="1" ht="21.9" customHeight="1" x14ac:dyDescent="0.25">
      <c r="A33" s="60"/>
      <c r="B33" s="148"/>
      <c r="C33" s="148"/>
      <c r="D33" s="148"/>
      <c r="E33" s="148"/>
      <c r="F33" s="148"/>
      <c r="G33" s="148"/>
      <c r="H33" s="148"/>
      <c r="I33" s="148"/>
      <c r="J33" s="148"/>
      <c r="K33" s="148"/>
      <c r="L33" s="148"/>
      <c r="M33" s="148"/>
      <c r="N33" s="148"/>
      <c r="O33" s="148"/>
      <c r="P33" s="148"/>
      <c r="Q33" s="148"/>
      <c r="R33" s="148"/>
      <c r="S33" s="148"/>
      <c r="T33" s="148"/>
      <c r="U33" s="148"/>
      <c r="V33" s="148"/>
      <c r="W33" s="148"/>
      <c r="X33" s="148"/>
      <c r="Y33" s="148"/>
      <c r="Z33" s="148"/>
      <c r="AA33" s="148"/>
      <c r="AB33" s="148"/>
      <c r="AC33" s="148" t="s">
        <v>122</v>
      </c>
      <c r="AD33" s="60"/>
    </row>
    <row r="34" spans="1:30" s="13" customFormat="1" ht="21.9" customHeight="1" thickBot="1" x14ac:dyDescent="0.3">
      <c r="A34" s="60"/>
      <c r="B34" s="61" t="str">
        <f>B1</f>
        <v>　　　　　令和８年３月分</v>
      </c>
      <c r="C34" s="60"/>
      <c r="D34" s="60" t="s">
        <v>418</v>
      </c>
      <c r="E34" s="60" t="s">
        <v>419</v>
      </c>
      <c r="F34" s="60"/>
      <c r="G34" s="60"/>
      <c r="H34" s="310"/>
      <c r="I34" s="31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2"/>
      <c r="AB34" s="62" t="s">
        <v>100</v>
      </c>
      <c r="AC34" s="60"/>
      <c r="AD34" s="60"/>
    </row>
    <row r="35" spans="1:30" s="13" customFormat="1" ht="21.9" customHeight="1" thickBot="1" x14ac:dyDescent="0.3">
      <c r="A35" s="60"/>
      <c r="B35" s="127"/>
      <c r="C35" s="128" t="s">
        <v>101</v>
      </c>
      <c r="D35" s="113" t="s">
        <v>102</v>
      </c>
      <c r="E35" s="65"/>
      <c r="F35" s="193" t="s">
        <v>103</v>
      </c>
      <c r="G35" s="194"/>
      <c r="H35" s="193" t="s">
        <v>104</v>
      </c>
      <c r="I35" s="194"/>
      <c r="J35" s="193" t="s">
        <v>105</v>
      </c>
      <c r="K35" s="194"/>
      <c r="L35" s="64" t="s">
        <v>106</v>
      </c>
      <c r="M35" s="65"/>
      <c r="N35" s="193" t="s">
        <v>107</v>
      </c>
      <c r="O35" s="194"/>
      <c r="P35" s="64" t="s">
        <v>108</v>
      </c>
      <c r="Q35" s="65"/>
      <c r="R35" s="193" t="s">
        <v>109</v>
      </c>
      <c r="S35" s="194"/>
      <c r="T35" s="64" t="s">
        <v>110</v>
      </c>
      <c r="U35" s="65"/>
      <c r="V35" s="193" t="s">
        <v>111</v>
      </c>
      <c r="W35" s="194"/>
      <c r="X35" s="64" t="s">
        <v>112</v>
      </c>
      <c r="Y35" s="194"/>
      <c r="Z35" s="64" t="s">
        <v>113</v>
      </c>
      <c r="AA35" s="194"/>
      <c r="AB35" s="64" t="s">
        <v>114</v>
      </c>
      <c r="AC35" s="129"/>
      <c r="AD35" s="60"/>
    </row>
    <row r="36" spans="1:30" s="13" customFormat="1" ht="21.9" customHeight="1" x14ac:dyDescent="0.25">
      <c r="A36" s="60"/>
      <c r="B36" s="130"/>
      <c r="C36" s="297" t="s">
        <v>390</v>
      </c>
      <c r="D36" s="132">
        <v>0</v>
      </c>
      <c r="E36" s="133">
        <v>0</v>
      </c>
      <c r="F36" s="132">
        <v>0</v>
      </c>
      <c r="G36" s="133">
        <v>0</v>
      </c>
      <c r="H36" s="132">
        <v>0</v>
      </c>
      <c r="I36" s="133">
        <v>0</v>
      </c>
      <c r="J36" s="132"/>
      <c r="K36" s="133"/>
      <c r="L36" s="132"/>
      <c r="M36" s="319"/>
      <c r="N36" s="132"/>
      <c r="O36" s="133"/>
      <c r="P36" s="132"/>
      <c r="Q36" s="319"/>
      <c r="R36" s="132"/>
      <c r="S36" s="319"/>
      <c r="T36" s="132"/>
      <c r="U36" s="319"/>
      <c r="V36" s="132"/>
      <c r="W36" s="319"/>
      <c r="X36" s="132"/>
      <c r="Y36" s="319"/>
      <c r="Z36" s="132"/>
      <c r="AA36" s="345"/>
      <c r="AB36" s="340">
        <f>SUM(D36,F36,H36,J36,L36,N36,P36,R36,T36,V36,X36,Z36)</f>
        <v>0</v>
      </c>
      <c r="AC36" s="134">
        <f>SUM(E36,G36,I36,K36,M36,O36,Q36,S36,U36,W36,Y36,AA36)</f>
        <v>0</v>
      </c>
      <c r="AD36" s="60"/>
    </row>
    <row r="37" spans="1:30" s="13" customFormat="1" ht="21.9" customHeight="1" x14ac:dyDescent="0.25">
      <c r="A37" s="60"/>
      <c r="B37" s="149" t="s">
        <v>123</v>
      </c>
      <c r="C37" s="297" t="s">
        <v>391</v>
      </c>
      <c r="D37" s="132">
        <v>0</v>
      </c>
      <c r="E37" s="133">
        <v>0</v>
      </c>
      <c r="F37" s="132">
        <v>0</v>
      </c>
      <c r="G37" s="133">
        <v>0</v>
      </c>
      <c r="H37" s="132">
        <v>0</v>
      </c>
      <c r="I37" s="133">
        <v>0</v>
      </c>
      <c r="J37" s="132"/>
      <c r="K37" s="133"/>
      <c r="L37" s="132"/>
      <c r="M37" s="319"/>
      <c r="N37" s="132"/>
      <c r="O37" s="133"/>
      <c r="P37" s="132"/>
      <c r="Q37" s="319"/>
      <c r="R37" s="132"/>
      <c r="S37" s="319"/>
      <c r="T37" s="132"/>
      <c r="U37" s="319"/>
      <c r="V37" s="132"/>
      <c r="W37" s="319"/>
      <c r="X37" s="132"/>
      <c r="Y37" s="319"/>
      <c r="Z37" s="132"/>
      <c r="AA37" s="345"/>
      <c r="AB37" s="341">
        <f>SUM(D37,F37,H37,J37,L37,N37,P37,R37,T37,V37,X37,Z37)</f>
        <v>0</v>
      </c>
      <c r="AC37" s="135">
        <f t="shared" ref="AC37:AC64" si="1">SUM(E37,G37,I37,K37,M37,O37,Q37,S37,U37,W37,Y37,AA37)</f>
        <v>0</v>
      </c>
      <c r="AD37" s="60"/>
    </row>
    <row r="38" spans="1:30" s="13" customFormat="1" ht="21.9" customHeight="1" x14ac:dyDescent="0.25">
      <c r="A38" s="60"/>
      <c r="B38" s="130"/>
      <c r="C38" s="297" t="s">
        <v>392</v>
      </c>
      <c r="D38" s="132">
        <v>0</v>
      </c>
      <c r="E38" s="133">
        <v>0</v>
      </c>
      <c r="F38" s="132">
        <v>0</v>
      </c>
      <c r="G38" s="133">
        <v>0</v>
      </c>
      <c r="H38" s="132">
        <v>0</v>
      </c>
      <c r="I38" s="133">
        <v>0</v>
      </c>
      <c r="J38" s="132"/>
      <c r="K38" s="133"/>
      <c r="L38" s="132"/>
      <c r="M38" s="319"/>
      <c r="N38" s="132"/>
      <c r="O38" s="133"/>
      <c r="P38" s="132"/>
      <c r="Q38" s="319"/>
      <c r="R38" s="132"/>
      <c r="S38" s="319"/>
      <c r="T38" s="132"/>
      <c r="U38" s="319"/>
      <c r="V38" s="132"/>
      <c r="W38" s="319"/>
      <c r="X38" s="132"/>
      <c r="Y38" s="319"/>
      <c r="Z38" s="132"/>
      <c r="AA38" s="345"/>
      <c r="AB38" s="341">
        <f t="shared" ref="AB38:AB64" si="2">SUM(D38,F38,H38,J38,L38,N38,P38,R38,T38,V38,X38,Z38)</f>
        <v>0</v>
      </c>
      <c r="AC38" s="135">
        <f t="shared" si="1"/>
        <v>0</v>
      </c>
      <c r="AD38" s="60"/>
    </row>
    <row r="39" spans="1:30" s="13" customFormat="1" ht="21.9" customHeight="1" thickBot="1" x14ac:dyDescent="0.3">
      <c r="A39" s="60"/>
      <c r="B39" s="146"/>
      <c r="C39" s="304" t="s">
        <v>357</v>
      </c>
      <c r="D39" s="143">
        <v>0</v>
      </c>
      <c r="E39" s="150">
        <v>0</v>
      </c>
      <c r="F39" s="143">
        <v>0</v>
      </c>
      <c r="G39" s="150">
        <v>0</v>
      </c>
      <c r="H39" s="143">
        <v>1</v>
      </c>
      <c r="I39" s="150">
        <v>1</v>
      </c>
      <c r="J39" s="143"/>
      <c r="K39" s="150"/>
      <c r="L39" s="143"/>
      <c r="M39" s="321"/>
      <c r="N39" s="143"/>
      <c r="O39" s="150"/>
      <c r="P39" s="143"/>
      <c r="Q39" s="321"/>
      <c r="R39" s="143"/>
      <c r="S39" s="321"/>
      <c r="T39" s="143"/>
      <c r="U39" s="321"/>
      <c r="V39" s="143"/>
      <c r="W39" s="321"/>
      <c r="X39" s="143"/>
      <c r="Y39" s="321"/>
      <c r="Z39" s="143"/>
      <c r="AA39" s="346"/>
      <c r="AB39" s="342">
        <f t="shared" si="2"/>
        <v>1</v>
      </c>
      <c r="AC39" s="140">
        <f t="shared" si="1"/>
        <v>1</v>
      </c>
      <c r="AD39" s="60"/>
    </row>
    <row r="40" spans="1:30" s="13" customFormat="1" ht="21.9" customHeight="1" x14ac:dyDescent="0.25">
      <c r="A40" s="60"/>
      <c r="B40" s="151"/>
      <c r="C40" s="305" t="s">
        <v>358</v>
      </c>
      <c r="D40" s="132">
        <v>8</v>
      </c>
      <c r="E40" s="133">
        <v>10</v>
      </c>
      <c r="F40" s="132">
        <v>7</v>
      </c>
      <c r="G40" s="133">
        <v>7</v>
      </c>
      <c r="H40" s="132">
        <v>11</v>
      </c>
      <c r="I40" s="133">
        <v>21</v>
      </c>
      <c r="J40" s="132"/>
      <c r="K40" s="133"/>
      <c r="L40" s="132"/>
      <c r="M40" s="319"/>
      <c r="N40" s="132"/>
      <c r="O40" s="133"/>
      <c r="P40" s="132"/>
      <c r="Q40" s="319"/>
      <c r="R40" s="132"/>
      <c r="S40" s="319"/>
      <c r="T40" s="132"/>
      <c r="U40" s="319"/>
      <c r="V40" s="132"/>
      <c r="W40" s="319"/>
      <c r="X40" s="132"/>
      <c r="Y40" s="319"/>
      <c r="Z40" s="132"/>
      <c r="AA40" s="345"/>
      <c r="AB40" s="340">
        <f t="shared" si="2"/>
        <v>26</v>
      </c>
      <c r="AC40" s="134">
        <f t="shared" si="1"/>
        <v>38</v>
      </c>
      <c r="AD40" s="60"/>
    </row>
    <row r="41" spans="1:30" s="13" customFormat="1" ht="21.9" customHeight="1" x14ac:dyDescent="0.25">
      <c r="A41" s="60"/>
      <c r="B41" s="136" t="s">
        <v>124</v>
      </c>
      <c r="C41" s="300" t="s">
        <v>359</v>
      </c>
      <c r="D41" s="132">
        <v>1</v>
      </c>
      <c r="E41" s="133">
        <v>1</v>
      </c>
      <c r="F41" s="132">
        <v>0</v>
      </c>
      <c r="G41" s="133">
        <v>0</v>
      </c>
      <c r="H41" s="132">
        <v>0</v>
      </c>
      <c r="I41" s="133">
        <v>0</v>
      </c>
      <c r="J41" s="132"/>
      <c r="K41" s="133"/>
      <c r="L41" s="132"/>
      <c r="M41" s="319"/>
      <c r="N41" s="132"/>
      <c r="O41" s="133"/>
      <c r="P41" s="132"/>
      <c r="Q41" s="319"/>
      <c r="R41" s="132"/>
      <c r="S41" s="319"/>
      <c r="T41" s="132"/>
      <c r="U41" s="319"/>
      <c r="V41" s="132"/>
      <c r="W41" s="319"/>
      <c r="X41" s="132"/>
      <c r="Y41" s="319"/>
      <c r="Z41" s="132"/>
      <c r="AA41" s="345"/>
      <c r="AB41" s="341">
        <f t="shared" si="2"/>
        <v>1</v>
      </c>
      <c r="AC41" s="135">
        <f t="shared" si="1"/>
        <v>1</v>
      </c>
      <c r="AD41" s="60"/>
    </row>
    <row r="42" spans="1:30" s="13" customFormat="1" ht="21.9" customHeight="1" x14ac:dyDescent="0.25">
      <c r="A42" s="60"/>
      <c r="B42" s="130"/>
      <c r="C42" s="297" t="s">
        <v>360</v>
      </c>
      <c r="D42" s="132">
        <v>0</v>
      </c>
      <c r="E42" s="133">
        <v>0</v>
      </c>
      <c r="F42" s="132">
        <v>0</v>
      </c>
      <c r="G42" s="133">
        <v>0</v>
      </c>
      <c r="H42" s="132">
        <v>1</v>
      </c>
      <c r="I42" s="133">
        <v>1</v>
      </c>
      <c r="J42" s="132"/>
      <c r="K42" s="133"/>
      <c r="L42" s="132"/>
      <c r="M42" s="319"/>
      <c r="N42" s="132"/>
      <c r="O42" s="133"/>
      <c r="P42" s="132"/>
      <c r="Q42" s="319"/>
      <c r="R42" s="132"/>
      <c r="S42" s="319"/>
      <c r="T42" s="132"/>
      <c r="U42" s="319"/>
      <c r="V42" s="132"/>
      <c r="W42" s="319"/>
      <c r="X42" s="132"/>
      <c r="Y42" s="319"/>
      <c r="Z42" s="132"/>
      <c r="AA42" s="345"/>
      <c r="AB42" s="341">
        <f t="shared" si="2"/>
        <v>1</v>
      </c>
      <c r="AC42" s="135">
        <f t="shared" si="1"/>
        <v>1</v>
      </c>
      <c r="AD42" s="60"/>
    </row>
    <row r="43" spans="1:30" s="13" customFormat="1" ht="21.9" customHeight="1" thickBot="1" x14ac:dyDescent="0.3">
      <c r="A43" s="60"/>
      <c r="B43" s="141"/>
      <c r="C43" s="302" t="s">
        <v>361</v>
      </c>
      <c r="D43" s="143">
        <v>9</v>
      </c>
      <c r="E43" s="150">
        <v>9</v>
      </c>
      <c r="F43" s="143">
        <v>8</v>
      </c>
      <c r="G43" s="150">
        <v>8</v>
      </c>
      <c r="H43" s="143">
        <v>10</v>
      </c>
      <c r="I43" s="150">
        <v>10</v>
      </c>
      <c r="J43" s="143"/>
      <c r="K43" s="150"/>
      <c r="L43" s="143"/>
      <c r="M43" s="321"/>
      <c r="N43" s="143"/>
      <c r="O43" s="150"/>
      <c r="P43" s="143"/>
      <c r="Q43" s="321"/>
      <c r="R43" s="143"/>
      <c r="S43" s="321"/>
      <c r="T43" s="143"/>
      <c r="U43" s="321"/>
      <c r="V43" s="143"/>
      <c r="W43" s="321"/>
      <c r="X43" s="143"/>
      <c r="Y43" s="321"/>
      <c r="Z43" s="143"/>
      <c r="AA43" s="346"/>
      <c r="AB43" s="342">
        <f t="shared" si="2"/>
        <v>27</v>
      </c>
      <c r="AC43" s="140">
        <f t="shared" si="1"/>
        <v>27</v>
      </c>
      <c r="AD43" s="60"/>
    </row>
    <row r="44" spans="1:30" s="13" customFormat="1" ht="21.9" customHeight="1" x14ac:dyDescent="0.25">
      <c r="A44" s="60"/>
      <c r="B44" s="152"/>
      <c r="C44" s="303" t="s">
        <v>362</v>
      </c>
      <c r="D44" s="132">
        <v>1</v>
      </c>
      <c r="E44" s="133">
        <v>1</v>
      </c>
      <c r="F44" s="132">
        <v>16</v>
      </c>
      <c r="G44" s="133">
        <v>16</v>
      </c>
      <c r="H44" s="132">
        <v>1</v>
      </c>
      <c r="I44" s="133">
        <v>1</v>
      </c>
      <c r="J44" s="132"/>
      <c r="K44" s="133"/>
      <c r="L44" s="132"/>
      <c r="M44" s="319"/>
      <c r="N44" s="132"/>
      <c r="O44" s="133"/>
      <c r="P44" s="132"/>
      <c r="Q44" s="319"/>
      <c r="R44" s="132"/>
      <c r="S44" s="319"/>
      <c r="T44" s="132"/>
      <c r="U44" s="319"/>
      <c r="V44" s="132"/>
      <c r="W44" s="319"/>
      <c r="X44" s="132"/>
      <c r="Y44" s="319"/>
      <c r="Z44" s="132"/>
      <c r="AA44" s="345"/>
      <c r="AB44" s="340">
        <f t="shared" si="2"/>
        <v>18</v>
      </c>
      <c r="AC44" s="134">
        <f t="shared" si="1"/>
        <v>18</v>
      </c>
      <c r="AD44" s="60"/>
    </row>
    <row r="45" spans="1:30" s="13" customFormat="1" ht="21.9" customHeight="1" x14ac:dyDescent="0.25">
      <c r="A45" s="60"/>
      <c r="B45" s="136" t="s">
        <v>125</v>
      </c>
      <c r="C45" s="297" t="s">
        <v>363</v>
      </c>
      <c r="D45" s="132">
        <v>1</v>
      </c>
      <c r="E45" s="133">
        <v>1</v>
      </c>
      <c r="F45" s="132">
        <v>0</v>
      </c>
      <c r="G45" s="133">
        <v>0</v>
      </c>
      <c r="H45" s="132">
        <v>1</v>
      </c>
      <c r="I45" s="133">
        <v>1</v>
      </c>
      <c r="J45" s="132"/>
      <c r="K45" s="133"/>
      <c r="L45" s="132"/>
      <c r="M45" s="319"/>
      <c r="N45" s="132"/>
      <c r="O45" s="133"/>
      <c r="P45" s="132"/>
      <c r="Q45" s="319"/>
      <c r="R45" s="132"/>
      <c r="S45" s="319"/>
      <c r="T45" s="132"/>
      <c r="U45" s="319"/>
      <c r="V45" s="132"/>
      <c r="W45" s="319"/>
      <c r="X45" s="132"/>
      <c r="Y45" s="319"/>
      <c r="Z45" s="132"/>
      <c r="AA45" s="345"/>
      <c r="AB45" s="341">
        <f t="shared" si="2"/>
        <v>2</v>
      </c>
      <c r="AC45" s="135">
        <f t="shared" si="1"/>
        <v>2</v>
      </c>
      <c r="AD45" s="60"/>
    </row>
    <row r="46" spans="1:30" s="13" customFormat="1" ht="21.9" customHeight="1" x14ac:dyDescent="0.25">
      <c r="A46" s="60"/>
      <c r="B46" s="130"/>
      <c r="C46" s="297" t="s">
        <v>402</v>
      </c>
      <c r="D46" s="132">
        <v>3</v>
      </c>
      <c r="E46" s="133">
        <v>3</v>
      </c>
      <c r="F46" s="132">
        <v>1</v>
      </c>
      <c r="G46" s="133">
        <v>1</v>
      </c>
      <c r="H46" s="132">
        <v>1</v>
      </c>
      <c r="I46" s="133">
        <v>1</v>
      </c>
      <c r="J46" s="132"/>
      <c r="K46" s="133"/>
      <c r="L46" s="132"/>
      <c r="M46" s="319"/>
      <c r="N46" s="132"/>
      <c r="O46" s="133"/>
      <c r="P46" s="132"/>
      <c r="Q46" s="319"/>
      <c r="R46" s="132"/>
      <c r="S46" s="319"/>
      <c r="T46" s="132"/>
      <c r="U46" s="319"/>
      <c r="V46" s="132"/>
      <c r="W46" s="319"/>
      <c r="X46" s="132"/>
      <c r="Y46" s="319"/>
      <c r="Z46" s="132"/>
      <c r="AA46" s="345"/>
      <c r="AB46" s="341">
        <f t="shared" si="2"/>
        <v>5</v>
      </c>
      <c r="AC46" s="135">
        <f t="shared" si="1"/>
        <v>5</v>
      </c>
      <c r="AD46" s="60"/>
    </row>
    <row r="47" spans="1:30" s="13" customFormat="1" ht="21.9" customHeight="1" thickBot="1" x14ac:dyDescent="0.3">
      <c r="A47" s="60"/>
      <c r="B47" s="139"/>
      <c r="C47" s="302" t="s">
        <v>393</v>
      </c>
      <c r="D47" s="143">
        <v>0</v>
      </c>
      <c r="E47" s="150">
        <v>0</v>
      </c>
      <c r="F47" s="143">
        <v>0</v>
      </c>
      <c r="G47" s="150">
        <v>0</v>
      </c>
      <c r="H47" s="143">
        <v>0</v>
      </c>
      <c r="I47" s="150">
        <v>0</v>
      </c>
      <c r="J47" s="143"/>
      <c r="K47" s="150"/>
      <c r="L47" s="143"/>
      <c r="M47" s="321"/>
      <c r="N47" s="143"/>
      <c r="O47" s="150"/>
      <c r="P47" s="143"/>
      <c r="Q47" s="321"/>
      <c r="R47" s="143"/>
      <c r="S47" s="321"/>
      <c r="T47" s="143"/>
      <c r="U47" s="321"/>
      <c r="V47" s="143"/>
      <c r="W47" s="321"/>
      <c r="X47" s="143"/>
      <c r="Y47" s="321"/>
      <c r="Z47" s="143"/>
      <c r="AA47" s="346"/>
      <c r="AB47" s="342">
        <f t="shared" si="2"/>
        <v>0</v>
      </c>
      <c r="AC47" s="140">
        <f t="shared" si="1"/>
        <v>0</v>
      </c>
      <c r="AD47" s="60"/>
    </row>
    <row r="48" spans="1:30" s="13" customFormat="1" ht="21.9" customHeight="1" x14ac:dyDescent="0.25">
      <c r="A48" s="60"/>
      <c r="B48" s="130"/>
      <c r="C48" s="297" t="s">
        <v>364</v>
      </c>
      <c r="D48" s="132">
        <v>3</v>
      </c>
      <c r="E48" s="133">
        <v>3</v>
      </c>
      <c r="F48" s="132">
        <v>3</v>
      </c>
      <c r="G48" s="133">
        <v>3</v>
      </c>
      <c r="H48" s="132">
        <v>2</v>
      </c>
      <c r="I48" s="133">
        <v>2</v>
      </c>
      <c r="J48" s="132"/>
      <c r="K48" s="133"/>
      <c r="L48" s="132"/>
      <c r="M48" s="319"/>
      <c r="N48" s="132"/>
      <c r="O48" s="133"/>
      <c r="P48" s="132"/>
      <c r="Q48" s="319"/>
      <c r="R48" s="132"/>
      <c r="S48" s="319"/>
      <c r="T48" s="132"/>
      <c r="U48" s="319"/>
      <c r="V48" s="132"/>
      <c r="W48" s="319"/>
      <c r="X48" s="132"/>
      <c r="Y48" s="319"/>
      <c r="Z48" s="132"/>
      <c r="AA48" s="345"/>
      <c r="AB48" s="340">
        <f t="shared" si="2"/>
        <v>8</v>
      </c>
      <c r="AC48" s="134">
        <f t="shared" si="1"/>
        <v>8</v>
      </c>
      <c r="AD48" s="60"/>
    </row>
    <row r="49" spans="1:30" s="13" customFormat="1" ht="21.9" customHeight="1" x14ac:dyDescent="0.25">
      <c r="A49" s="60"/>
      <c r="B49" s="130"/>
      <c r="C49" s="297" t="s">
        <v>394</v>
      </c>
      <c r="D49" s="132">
        <v>2</v>
      </c>
      <c r="E49" s="133">
        <v>2</v>
      </c>
      <c r="F49" s="132">
        <v>0</v>
      </c>
      <c r="G49" s="133">
        <v>0</v>
      </c>
      <c r="H49" s="132">
        <v>3</v>
      </c>
      <c r="I49" s="133">
        <v>3</v>
      </c>
      <c r="J49" s="132"/>
      <c r="K49" s="133"/>
      <c r="L49" s="132"/>
      <c r="M49" s="319"/>
      <c r="N49" s="132"/>
      <c r="O49" s="133"/>
      <c r="P49" s="132"/>
      <c r="Q49" s="319"/>
      <c r="R49" s="132"/>
      <c r="S49" s="319"/>
      <c r="T49" s="132"/>
      <c r="U49" s="319"/>
      <c r="V49" s="132"/>
      <c r="W49" s="319"/>
      <c r="X49" s="132"/>
      <c r="Y49" s="319"/>
      <c r="Z49" s="132"/>
      <c r="AA49" s="345"/>
      <c r="AB49" s="341">
        <f t="shared" si="2"/>
        <v>5</v>
      </c>
      <c r="AC49" s="135">
        <f t="shared" si="1"/>
        <v>5</v>
      </c>
      <c r="AD49" s="60"/>
    </row>
    <row r="50" spans="1:30" s="13" customFormat="1" ht="21.9" customHeight="1" x14ac:dyDescent="0.25">
      <c r="A50" s="60"/>
      <c r="B50" s="136" t="s">
        <v>126</v>
      </c>
      <c r="C50" s="297" t="s">
        <v>365</v>
      </c>
      <c r="D50" s="132">
        <v>0</v>
      </c>
      <c r="E50" s="133">
        <v>0</v>
      </c>
      <c r="F50" s="132">
        <v>0</v>
      </c>
      <c r="G50" s="133">
        <v>0</v>
      </c>
      <c r="H50" s="132">
        <v>0</v>
      </c>
      <c r="I50" s="133">
        <v>0</v>
      </c>
      <c r="J50" s="132"/>
      <c r="K50" s="133"/>
      <c r="L50" s="132"/>
      <c r="M50" s="319"/>
      <c r="N50" s="132"/>
      <c r="O50" s="133"/>
      <c r="P50" s="132"/>
      <c r="Q50" s="319"/>
      <c r="R50" s="132"/>
      <c r="S50" s="319"/>
      <c r="T50" s="132"/>
      <c r="U50" s="319"/>
      <c r="V50" s="132"/>
      <c r="W50" s="319"/>
      <c r="X50" s="132"/>
      <c r="Y50" s="319"/>
      <c r="Z50" s="132"/>
      <c r="AA50" s="345"/>
      <c r="AB50" s="341">
        <f t="shared" si="2"/>
        <v>0</v>
      </c>
      <c r="AC50" s="135">
        <f t="shared" si="1"/>
        <v>0</v>
      </c>
      <c r="AD50" s="60"/>
    </row>
    <row r="51" spans="1:30" s="13" customFormat="1" ht="21.9" customHeight="1" x14ac:dyDescent="0.25">
      <c r="A51" s="60"/>
      <c r="B51" s="130"/>
      <c r="C51" s="297" t="s">
        <v>366</v>
      </c>
      <c r="D51" s="132">
        <v>0</v>
      </c>
      <c r="E51" s="133">
        <v>0</v>
      </c>
      <c r="F51" s="132">
        <v>1</v>
      </c>
      <c r="G51" s="133">
        <v>1</v>
      </c>
      <c r="H51" s="132">
        <v>1</v>
      </c>
      <c r="I51" s="133">
        <v>1</v>
      </c>
      <c r="J51" s="132"/>
      <c r="K51" s="133"/>
      <c r="L51" s="132"/>
      <c r="M51" s="319"/>
      <c r="N51" s="132"/>
      <c r="O51" s="133"/>
      <c r="P51" s="132"/>
      <c r="Q51" s="319"/>
      <c r="R51" s="132"/>
      <c r="S51" s="319"/>
      <c r="T51" s="132"/>
      <c r="U51" s="319"/>
      <c r="V51" s="132"/>
      <c r="W51" s="319"/>
      <c r="X51" s="132"/>
      <c r="Y51" s="319"/>
      <c r="Z51" s="132"/>
      <c r="AA51" s="345"/>
      <c r="AB51" s="341">
        <f t="shared" si="2"/>
        <v>2</v>
      </c>
      <c r="AC51" s="135">
        <f t="shared" si="1"/>
        <v>2</v>
      </c>
      <c r="AD51" s="60"/>
    </row>
    <row r="52" spans="1:30" s="13" customFormat="1" ht="21.9" customHeight="1" thickBot="1" x14ac:dyDescent="0.3">
      <c r="A52" s="60"/>
      <c r="B52" s="139"/>
      <c r="C52" s="302" t="s">
        <v>395</v>
      </c>
      <c r="D52" s="143">
        <v>2</v>
      </c>
      <c r="E52" s="150">
        <v>2</v>
      </c>
      <c r="F52" s="143">
        <v>1</v>
      </c>
      <c r="G52" s="150">
        <v>1</v>
      </c>
      <c r="H52" s="143">
        <v>0</v>
      </c>
      <c r="I52" s="150">
        <v>0</v>
      </c>
      <c r="J52" s="143"/>
      <c r="K52" s="150"/>
      <c r="L52" s="143"/>
      <c r="M52" s="321"/>
      <c r="N52" s="143"/>
      <c r="O52" s="150"/>
      <c r="P52" s="143"/>
      <c r="Q52" s="321"/>
      <c r="R52" s="143"/>
      <c r="S52" s="321"/>
      <c r="T52" s="143"/>
      <c r="U52" s="321"/>
      <c r="V52" s="143"/>
      <c r="W52" s="321"/>
      <c r="X52" s="143"/>
      <c r="Y52" s="321"/>
      <c r="Z52" s="143"/>
      <c r="AA52" s="346"/>
      <c r="AB52" s="342">
        <f t="shared" si="2"/>
        <v>3</v>
      </c>
      <c r="AC52" s="140">
        <f t="shared" si="1"/>
        <v>3</v>
      </c>
      <c r="AD52" s="60"/>
    </row>
    <row r="53" spans="1:30" s="13" customFormat="1" ht="21.9" customHeight="1" x14ac:dyDescent="0.25">
      <c r="A53" s="60"/>
      <c r="B53" s="153" t="s">
        <v>127</v>
      </c>
      <c r="C53" s="297" t="s">
        <v>367</v>
      </c>
      <c r="D53" s="132">
        <v>1</v>
      </c>
      <c r="E53" s="133">
        <v>1</v>
      </c>
      <c r="F53" s="132">
        <v>2</v>
      </c>
      <c r="G53" s="133">
        <v>3</v>
      </c>
      <c r="H53" s="132">
        <v>2</v>
      </c>
      <c r="I53" s="133">
        <v>2</v>
      </c>
      <c r="J53" s="132"/>
      <c r="K53" s="133"/>
      <c r="L53" s="132"/>
      <c r="M53" s="319"/>
      <c r="N53" s="132"/>
      <c r="O53" s="133"/>
      <c r="P53" s="132"/>
      <c r="Q53" s="319"/>
      <c r="R53" s="132"/>
      <c r="S53" s="319"/>
      <c r="T53" s="132"/>
      <c r="U53" s="319"/>
      <c r="V53" s="132"/>
      <c r="W53" s="319"/>
      <c r="X53" s="132"/>
      <c r="Y53" s="319"/>
      <c r="Z53" s="132"/>
      <c r="AA53" s="345"/>
      <c r="AB53" s="340">
        <f t="shared" si="2"/>
        <v>5</v>
      </c>
      <c r="AC53" s="134">
        <f t="shared" si="1"/>
        <v>6</v>
      </c>
      <c r="AD53" s="60"/>
    </row>
    <row r="54" spans="1:30" s="13" customFormat="1" ht="21.9" customHeight="1" thickBot="1" x14ac:dyDescent="0.3">
      <c r="A54" s="60"/>
      <c r="B54" s="130"/>
      <c r="C54" s="302" t="s">
        <v>396</v>
      </c>
      <c r="D54" s="143">
        <v>0</v>
      </c>
      <c r="E54" s="150">
        <v>0</v>
      </c>
      <c r="F54" s="143">
        <v>1</v>
      </c>
      <c r="G54" s="150">
        <v>1</v>
      </c>
      <c r="H54" s="143">
        <v>0</v>
      </c>
      <c r="I54" s="150">
        <v>0</v>
      </c>
      <c r="J54" s="143"/>
      <c r="K54" s="150"/>
      <c r="L54" s="143"/>
      <c r="M54" s="321"/>
      <c r="N54" s="143"/>
      <c r="O54" s="150"/>
      <c r="P54" s="143"/>
      <c r="Q54" s="321"/>
      <c r="R54" s="143"/>
      <c r="S54" s="321"/>
      <c r="T54" s="143"/>
      <c r="U54" s="321"/>
      <c r="V54" s="143"/>
      <c r="W54" s="321"/>
      <c r="X54" s="143"/>
      <c r="Y54" s="321"/>
      <c r="Z54" s="143"/>
      <c r="AA54" s="346"/>
      <c r="AB54" s="342">
        <f t="shared" si="2"/>
        <v>1</v>
      </c>
      <c r="AC54" s="140">
        <f t="shared" si="1"/>
        <v>1</v>
      </c>
      <c r="AD54" s="60"/>
    </row>
    <row r="55" spans="1:30" s="13" customFormat="1" ht="21.9" customHeight="1" x14ac:dyDescent="0.25">
      <c r="A55" s="60"/>
      <c r="B55" s="151"/>
      <c r="C55" s="303" t="s">
        <v>368</v>
      </c>
      <c r="D55" s="132">
        <v>1</v>
      </c>
      <c r="E55" s="133">
        <v>1</v>
      </c>
      <c r="F55" s="132">
        <v>1</v>
      </c>
      <c r="G55" s="133">
        <v>1</v>
      </c>
      <c r="H55" s="132">
        <v>0</v>
      </c>
      <c r="I55" s="133">
        <v>0</v>
      </c>
      <c r="J55" s="132"/>
      <c r="K55" s="133"/>
      <c r="L55" s="132"/>
      <c r="M55" s="319"/>
      <c r="N55" s="132"/>
      <c r="O55" s="133"/>
      <c r="P55" s="132"/>
      <c r="Q55" s="319"/>
      <c r="R55" s="132"/>
      <c r="S55" s="319"/>
      <c r="T55" s="132"/>
      <c r="U55" s="319"/>
      <c r="V55" s="132"/>
      <c r="W55" s="319"/>
      <c r="X55" s="132"/>
      <c r="Y55" s="319"/>
      <c r="Z55" s="132"/>
      <c r="AA55" s="345"/>
      <c r="AB55" s="340">
        <f t="shared" si="2"/>
        <v>2</v>
      </c>
      <c r="AC55" s="134">
        <f t="shared" si="1"/>
        <v>2</v>
      </c>
      <c r="AD55" s="60"/>
    </row>
    <row r="56" spans="1:30" s="13" customFormat="1" ht="21.9" customHeight="1" x14ac:dyDescent="0.25">
      <c r="A56" s="60"/>
      <c r="B56" s="130"/>
      <c r="C56" s="297" t="s">
        <v>397</v>
      </c>
      <c r="D56" s="132">
        <v>0</v>
      </c>
      <c r="E56" s="133">
        <v>0</v>
      </c>
      <c r="F56" s="132">
        <v>1</v>
      </c>
      <c r="G56" s="133">
        <v>1</v>
      </c>
      <c r="H56" s="132">
        <v>1</v>
      </c>
      <c r="I56" s="133">
        <v>1</v>
      </c>
      <c r="J56" s="132"/>
      <c r="K56" s="133"/>
      <c r="L56" s="132"/>
      <c r="M56" s="319"/>
      <c r="N56" s="132"/>
      <c r="O56" s="133"/>
      <c r="P56" s="132"/>
      <c r="Q56" s="319"/>
      <c r="R56" s="132"/>
      <c r="S56" s="319"/>
      <c r="T56" s="132"/>
      <c r="U56" s="319"/>
      <c r="V56" s="132"/>
      <c r="W56" s="319"/>
      <c r="X56" s="132"/>
      <c r="Y56" s="319"/>
      <c r="Z56" s="132"/>
      <c r="AA56" s="345"/>
      <c r="AB56" s="341">
        <f t="shared" si="2"/>
        <v>2</v>
      </c>
      <c r="AC56" s="135">
        <f t="shared" si="1"/>
        <v>2</v>
      </c>
      <c r="AD56" s="60"/>
    </row>
    <row r="57" spans="1:30" s="13" customFormat="1" ht="21.9" customHeight="1" x14ac:dyDescent="0.25">
      <c r="A57" s="60"/>
      <c r="B57" s="130"/>
      <c r="C57" s="297" t="s">
        <v>369</v>
      </c>
      <c r="D57" s="132">
        <v>1</v>
      </c>
      <c r="E57" s="133">
        <v>1</v>
      </c>
      <c r="F57" s="132">
        <v>4</v>
      </c>
      <c r="G57" s="133">
        <v>4</v>
      </c>
      <c r="H57" s="132">
        <v>1</v>
      </c>
      <c r="I57" s="133">
        <v>1</v>
      </c>
      <c r="J57" s="132"/>
      <c r="K57" s="133"/>
      <c r="L57" s="132"/>
      <c r="M57" s="319"/>
      <c r="N57" s="132"/>
      <c r="O57" s="133"/>
      <c r="P57" s="132"/>
      <c r="Q57" s="319"/>
      <c r="R57" s="132"/>
      <c r="S57" s="319"/>
      <c r="T57" s="132"/>
      <c r="U57" s="319"/>
      <c r="V57" s="132"/>
      <c r="W57" s="319"/>
      <c r="X57" s="132"/>
      <c r="Y57" s="319"/>
      <c r="Z57" s="132"/>
      <c r="AA57" s="345"/>
      <c r="AB57" s="341">
        <f t="shared" si="2"/>
        <v>6</v>
      </c>
      <c r="AC57" s="135">
        <f t="shared" si="1"/>
        <v>6</v>
      </c>
      <c r="AD57" s="60"/>
    </row>
    <row r="58" spans="1:30" s="13" customFormat="1" ht="21.9" customHeight="1" x14ac:dyDescent="0.25">
      <c r="A58" s="60"/>
      <c r="B58" s="136" t="s">
        <v>128</v>
      </c>
      <c r="C58" s="297" t="s">
        <v>398</v>
      </c>
      <c r="D58" s="132">
        <v>0</v>
      </c>
      <c r="E58" s="133">
        <v>0</v>
      </c>
      <c r="F58" s="132">
        <v>0</v>
      </c>
      <c r="G58" s="133">
        <v>0</v>
      </c>
      <c r="H58" s="132">
        <v>0</v>
      </c>
      <c r="I58" s="133">
        <v>0</v>
      </c>
      <c r="J58" s="132"/>
      <c r="K58" s="133"/>
      <c r="L58" s="132"/>
      <c r="M58" s="319"/>
      <c r="N58" s="132"/>
      <c r="O58" s="133"/>
      <c r="P58" s="132"/>
      <c r="Q58" s="319"/>
      <c r="R58" s="132"/>
      <c r="S58" s="319"/>
      <c r="T58" s="132"/>
      <c r="U58" s="319"/>
      <c r="V58" s="132"/>
      <c r="W58" s="319"/>
      <c r="X58" s="132"/>
      <c r="Y58" s="319"/>
      <c r="Z58" s="132"/>
      <c r="AA58" s="345"/>
      <c r="AB58" s="341">
        <f t="shared" si="2"/>
        <v>0</v>
      </c>
      <c r="AC58" s="135">
        <f t="shared" si="1"/>
        <v>0</v>
      </c>
      <c r="AD58" s="60"/>
    </row>
    <row r="59" spans="1:30" s="13" customFormat="1" ht="21.9" customHeight="1" x14ac:dyDescent="0.25">
      <c r="A59" s="60"/>
      <c r="B59" s="130"/>
      <c r="C59" s="297" t="s">
        <v>399</v>
      </c>
      <c r="D59" s="132">
        <v>3</v>
      </c>
      <c r="E59" s="133">
        <v>3</v>
      </c>
      <c r="F59" s="132">
        <v>5</v>
      </c>
      <c r="G59" s="133">
        <v>5</v>
      </c>
      <c r="H59" s="132">
        <v>8</v>
      </c>
      <c r="I59" s="133">
        <v>8</v>
      </c>
      <c r="J59" s="132"/>
      <c r="K59" s="133"/>
      <c r="L59" s="132"/>
      <c r="M59" s="319"/>
      <c r="N59" s="132"/>
      <c r="O59" s="133"/>
      <c r="P59" s="132"/>
      <c r="Q59" s="319"/>
      <c r="R59" s="132"/>
      <c r="S59" s="319"/>
      <c r="T59" s="132"/>
      <c r="U59" s="319"/>
      <c r="V59" s="132"/>
      <c r="W59" s="319"/>
      <c r="X59" s="132"/>
      <c r="Y59" s="319"/>
      <c r="Z59" s="132"/>
      <c r="AA59" s="345"/>
      <c r="AB59" s="341">
        <f t="shared" si="2"/>
        <v>16</v>
      </c>
      <c r="AC59" s="135">
        <f t="shared" si="1"/>
        <v>16</v>
      </c>
      <c r="AD59" s="60"/>
    </row>
    <row r="60" spans="1:30" s="13" customFormat="1" ht="21.9" customHeight="1" x14ac:dyDescent="0.25">
      <c r="A60" s="60"/>
      <c r="B60" s="130"/>
      <c r="C60" s="297" t="s">
        <v>370</v>
      </c>
      <c r="D60" s="132">
        <v>0</v>
      </c>
      <c r="E60" s="133">
        <v>14</v>
      </c>
      <c r="F60" s="132">
        <v>1</v>
      </c>
      <c r="G60" s="133">
        <v>1</v>
      </c>
      <c r="H60" s="132">
        <v>6</v>
      </c>
      <c r="I60" s="133">
        <v>6</v>
      </c>
      <c r="J60" s="132"/>
      <c r="K60" s="133"/>
      <c r="L60" s="132"/>
      <c r="M60" s="319"/>
      <c r="N60" s="132"/>
      <c r="O60" s="133"/>
      <c r="P60" s="132"/>
      <c r="Q60" s="319"/>
      <c r="R60" s="132"/>
      <c r="S60" s="319"/>
      <c r="T60" s="132"/>
      <c r="U60" s="319"/>
      <c r="V60" s="132"/>
      <c r="W60" s="319"/>
      <c r="X60" s="132"/>
      <c r="Y60" s="319"/>
      <c r="Z60" s="132"/>
      <c r="AA60" s="345"/>
      <c r="AB60" s="341">
        <f t="shared" si="2"/>
        <v>7</v>
      </c>
      <c r="AC60" s="135">
        <f t="shared" si="1"/>
        <v>21</v>
      </c>
      <c r="AD60" s="60"/>
    </row>
    <row r="61" spans="1:30" s="13" customFormat="1" ht="21.9" customHeight="1" x14ac:dyDescent="0.25">
      <c r="A61" s="60"/>
      <c r="B61" s="130"/>
      <c r="C61" s="297" t="s">
        <v>371</v>
      </c>
      <c r="D61" s="132">
        <v>1</v>
      </c>
      <c r="E61" s="133">
        <v>1</v>
      </c>
      <c r="F61" s="132">
        <v>0</v>
      </c>
      <c r="G61" s="133">
        <v>0</v>
      </c>
      <c r="H61" s="132">
        <v>5</v>
      </c>
      <c r="I61" s="133">
        <v>5</v>
      </c>
      <c r="J61" s="132"/>
      <c r="K61" s="133"/>
      <c r="L61" s="132"/>
      <c r="M61" s="319"/>
      <c r="N61" s="132"/>
      <c r="O61" s="133"/>
      <c r="P61" s="132"/>
      <c r="Q61" s="319"/>
      <c r="R61" s="132"/>
      <c r="S61" s="319"/>
      <c r="T61" s="132"/>
      <c r="U61" s="319"/>
      <c r="V61" s="132"/>
      <c r="W61" s="319"/>
      <c r="X61" s="132"/>
      <c r="Y61" s="319"/>
      <c r="Z61" s="132"/>
      <c r="AA61" s="345"/>
      <c r="AB61" s="341">
        <f t="shared" si="2"/>
        <v>6</v>
      </c>
      <c r="AC61" s="135">
        <f t="shared" si="1"/>
        <v>6</v>
      </c>
      <c r="AD61" s="60"/>
    </row>
    <row r="62" spans="1:30" s="13" customFormat="1" ht="21.9" customHeight="1" thickBot="1" x14ac:dyDescent="0.3">
      <c r="A62" s="60"/>
      <c r="B62" s="139"/>
      <c r="C62" s="302" t="s">
        <v>400</v>
      </c>
      <c r="D62" s="143">
        <v>0</v>
      </c>
      <c r="E62" s="150">
        <v>0</v>
      </c>
      <c r="F62" s="143">
        <v>0</v>
      </c>
      <c r="G62" s="150">
        <v>0</v>
      </c>
      <c r="H62" s="143">
        <v>0</v>
      </c>
      <c r="I62" s="150">
        <v>0</v>
      </c>
      <c r="J62" s="143"/>
      <c r="K62" s="150"/>
      <c r="L62" s="143"/>
      <c r="M62" s="321"/>
      <c r="N62" s="143"/>
      <c r="O62" s="150"/>
      <c r="P62" s="143"/>
      <c r="Q62" s="321"/>
      <c r="R62" s="143"/>
      <c r="S62" s="321"/>
      <c r="T62" s="143"/>
      <c r="U62" s="321"/>
      <c r="V62" s="143"/>
      <c r="W62" s="321"/>
      <c r="X62" s="143"/>
      <c r="Y62" s="321"/>
      <c r="Z62" s="143"/>
      <c r="AA62" s="346"/>
      <c r="AB62" s="342">
        <f t="shared" si="2"/>
        <v>0</v>
      </c>
      <c r="AC62" s="140">
        <f t="shared" si="1"/>
        <v>0</v>
      </c>
      <c r="AD62" s="60"/>
    </row>
    <row r="63" spans="1:30" s="13" customFormat="1" ht="21.9" customHeight="1" x14ac:dyDescent="0.25">
      <c r="A63" s="60"/>
      <c r="B63" s="153" t="s">
        <v>129</v>
      </c>
      <c r="C63" s="297" t="s">
        <v>372</v>
      </c>
      <c r="D63" s="132">
        <v>0</v>
      </c>
      <c r="E63" s="133">
        <v>0</v>
      </c>
      <c r="F63" s="132">
        <v>0</v>
      </c>
      <c r="G63" s="133">
        <v>0</v>
      </c>
      <c r="H63" s="132">
        <v>10</v>
      </c>
      <c r="I63" s="133">
        <v>10</v>
      </c>
      <c r="J63" s="132"/>
      <c r="K63" s="133"/>
      <c r="L63" s="132"/>
      <c r="M63" s="319"/>
      <c r="N63" s="132"/>
      <c r="O63" s="133"/>
      <c r="P63" s="132"/>
      <c r="Q63" s="133"/>
      <c r="R63" s="132"/>
      <c r="S63" s="133"/>
      <c r="T63" s="132"/>
      <c r="U63" s="133"/>
      <c r="V63" s="132"/>
      <c r="W63" s="133"/>
      <c r="X63" s="132"/>
      <c r="Y63" s="133"/>
      <c r="Z63" s="132"/>
      <c r="AA63" s="133"/>
      <c r="AB63" s="340">
        <f t="shared" si="2"/>
        <v>10</v>
      </c>
      <c r="AC63" s="134">
        <f t="shared" si="1"/>
        <v>10</v>
      </c>
      <c r="AD63" s="60"/>
    </row>
    <row r="64" spans="1:30" s="13" customFormat="1" ht="21.9" customHeight="1" thickBot="1" x14ac:dyDescent="0.3">
      <c r="A64" s="60"/>
      <c r="B64" s="139"/>
      <c r="C64" s="304" t="s">
        <v>373</v>
      </c>
      <c r="D64" s="143">
        <v>0</v>
      </c>
      <c r="E64" s="150">
        <v>0</v>
      </c>
      <c r="F64" s="143">
        <v>0</v>
      </c>
      <c r="G64" s="150">
        <v>0</v>
      </c>
      <c r="H64" s="143">
        <v>0</v>
      </c>
      <c r="I64" s="150">
        <v>0</v>
      </c>
      <c r="J64" s="143"/>
      <c r="K64" s="150"/>
      <c r="L64" s="143"/>
      <c r="M64" s="321"/>
      <c r="N64" s="143"/>
      <c r="O64" s="150"/>
      <c r="P64" s="143"/>
      <c r="Q64" s="150"/>
      <c r="R64" s="143"/>
      <c r="S64" s="150"/>
      <c r="T64" s="143"/>
      <c r="U64" s="150"/>
      <c r="V64" s="143"/>
      <c r="W64" s="150"/>
      <c r="X64" s="143"/>
      <c r="Y64" s="150"/>
      <c r="Z64" s="143"/>
      <c r="AA64" s="338"/>
      <c r="AB64" s="342">
        <f t="shared" si="2"/>
        <v>0</v>
      </c>
      <c r="AC64" s="140">
        <f t="shared" si="1"/>
        <v>0</v>
      </c>
      <c r="AD64" s="60"/>
    </row>
    <row r="65" spans="1:30" s="13" customFormat="1" ht="21.9" customHeight="1" x14ac:dyDescent="0.25">
      <c r="A65" s="60"/>
      <c r="B65" s="130"/>
      <c r="C65" s="138" t="s">
        <v>130</v>
      </c>
      <c r="D65" s="109">
        <f>SUM(D3:D15)</f>
        <v>353</v>
      </c>
      <c r="E65" s="100">
        <f>SUM(E3:E15)</f>
        <v>419</v>
      </c>
      <c r="F65" s="100">
        <f>IF(F3="","",SUM(F3:F15))</f>
        <v>352</v>
      </c>
      <c r="G65" s="100">
        <f>IF(F65="","",SUM(G3:G15))</f>
        <v>403</v>
      </c>
      <c r="H65" s="100">
        <f>IF(H3="","",SUM(H3:H15))</f>
        <v>396</v>
      </c>
      <c r="I65" s="100">
        <f>IF(H65="","",SUM(I3:I15))</f>
        <v>414</v>
      </c>
      <c r="J65" s="100" t="str">
        <f>IF(J3="","",SUM(J3:J15))</f>
        <v/>
      </c>
      <c r="K65" s="100" t="str">
        <f>IF(J65="","",SUM(K3:K15))</f>
        <v/>
      </c>
      <c r="L65" s="100" t="str">
        <f>IF(L3="","",SUM(L3:L15))</f>
        <v/>
      </c>
      <c r="M65" s="100" t="str">
        <f>IF(L65="","",SUM(M3:M15))</f>
        <v/>
      </c>
      <c r="N65" s="100" t="str">
        <f>IF(N3="","",SUM(N3:N15))</f>
        <v/>
      </c>
      <c r="O65" s="100" t="str">
        <f>IF(N65="","",SUM(O3:O15))</f>
        <v/>
      </c>
      <c r="P65" s="100" t="str">
        <f>IF(P3="","",SUM(P3:P15))</f>
        <v/>
      </c>
      <c r="Q65" s="100" t="str">
        <f>IF(P65="","",SUM(Q3:Q15))</f>
        <v/>
      </c>
      <c r="R65" s="100" t="str">
        <f>IF(R3="","",SUM(R3:R15))</f>
        <v/>
      </c>
      <c r="S65" s="100" t="str">
        <f>IF(R65="","",SUM(S3:S15))</f>
        <v/>
      </c>
      <c r="T65" s="100" t="str">
        <f>IF(T3="","",SUM(T3:T15))</f>
        <v/>
      </c>
      <c r="U65" s="100" t="str">
        <f>IF(T65="","",SUM(U3:U15))</f>
        <v/>
      </c>
      <c r="V65" s="100" t="str">
        <f>IF(V3="","",SUM(V3:V15))</f>
        <v/>
      </c>
      <c r="W65" s="100" t="str">
        <f>IF(V65="","",SUM(W3:W15))</f>
        <v/>
      </c>
      <c r="X65" s="100" t="str">
        <f>IF(X3="","",SUM(X3:X15))</f>
        <v/>
      </c>
      <c r="Y65" s="100" t="str">
        <f>IF(X65="","",SUM(Y3:Y15))</f>
        <v/>
      </c>
      <c r="Z65" s="100" t="str">
        <f>IF(Z3="","",SUM(Z3:Z15))</f>
        <v/>
      </c>
      <c r="AA65" s="100" t="str">
        <f>IF(Z65="","",SUM(AA3:AA15))</f>
        <v/>
      </c>
      <c r="AB65" s="340">
        <f>SUM(D65,F65,H65,J65,L65,N65,P65,R65,T65,V65,X65,Z65)</f>
        <v>1101</v>
      </c>
      <c r="AC65" s="278">
        <f>SUM(E65,G65,I65,K65,M65,O65,Q65,S65,U65,W65,Y65,AA65)</f>
        <v>1236</v>
      </c>
    </row>
    <row r="66" spans="1:30" s="13" customFormat="1" ht="21.9" customHeight="1" x14ac:dyDescent="0.25">
      <c r="A66" s="60"/>
      <c r="B66" s="130"/>
      <c r="C66" s="131" t="s">
        <v>131</v>
      </c>
      <c r="D66" s="132"/>
      <c r="E66" s="154">
        <f>D65/E65</f>
        <v>0.84248210023866343</v>
      </c>
      <c r="F66" s="155"/>
      <c r="G66" s="154">
        <f>IF(F65="","",F65/G65)</f>
        <v>0.87344913151364767</v>
      </c>
      <c r="H66" s="155"/>
      <c r="I66" s="154">
        <f>IF(H65="","",H65/I65)</f>
        <v>0.95652173913043481</v>
      </c>
      <c r="J66" s="231">
        <v>0</v>
      </c>
      <c r="K66" s="154" t="str">
        <f>IF(J65="","",J65/K65)</f>
        <v/>
      </c>
      <c r="L66" s="231"/>
      <c r="M66" s="154" t="str">
        <f>IF(L65="","",L65/M65)</f>
        <v/>
      </c>
      <c r="N66" s="231"/>
      <c r="O66" s="154" t="str">
        <f>IF(N65="","",N65/O65)</f>
        <v/>
      </c>
      <c r="P66" s="233"/>
      <c r="Q66" s="154" t="str">
        <f>IF(P65="","",P65/Q65)</f>
        <v/>
      </c>
      <c r="R66" s="233"/>
      <c r="S66" s="154" t="str">
        <f>IF(R65="","",R65/S65)</f>
        <v/>
      </c>
      <c r="T66" s="233"/>
      <c r="U66" s="154" t="str">
        <f>IF(T65="","",T65/U65)</f>
        <v/>
      </c>
      <c r="V66" s="233"/>
      <c r="W66" s="154" t="str">
        <f>IF(V65="","",V65/W65)</f>
        <v/>
      </c>
      <c r="X66" s="233"/>
      <c r="Y66" s="154" t="str">
        <f>IF(X65="","",X65/Y65)</f>
        <v/>
      </c>
      <c r="Z66" s="233"/>
      <c r="AA66" s="154" t="str">
        <f>IF(Z65="","",Z65/AA65)</f>
        <v/>
      </c>
      <c r="AB66" s="108"/>
      <c r="AC66" s="279">
        <f>AB65/AC65</f>
        <v>0.89077669902912626</v>
      </c>
      <c r="AD66" s="60"/>
    </row>
    <row r="67" spans="1:30" s="13" customFormat="1" ht="21.9" customHeight="1" x14ac:dyDescent="0.25">
      <c r="A67" s="60"/>
      <c r="B67" s="136" t="s">
        <v>132</v>
      </c>
      <c r="C67" s="138" t="s">
        <v>133</v>
      </c>
      <c r="D67" s="109">
        <f>SUM(D16:D64)</f>
        <v>46</v>
      </c>
      <c r="E67" s="100">
        <f>SUM(E16:E64)</f>
        <v>62</v>
      </c>
      <c r="F67" s="100">
        <f>IF(F16="","",SUM(F16:F64))</f>
        <v>70</v>
      </c>
      <c r="G67" s="100">
        <f>IF(F67="","",SUM(G16:G64))</f>
        <v>71</v>
      </c>
      <c r="H67" s="100">
        <f>IF(H16="","",SUM(H16:H64))</f>
        <v>82</v>
      </c>
      <c r="I67" s="100">
        <f>IF(H67="","",SUM(I16:I64))</f>
        <v>93</v>
      </c>
      <c r="J67" s="100" t="str">
        <f>IF(J16="","",SUM(J16:J64))</f>
        <v/>
      </c>
      <c r="K67" s="100" t="str">
        <f>IF(J67="","",SUM(K16:K64))</f>
        <v/>
      </c>
      <c r="L67" s="100" t="str">
        <f>IF(L16="","",SUM(L16:L64))</f>
        <v/>
      </c>
      <c r="M67" s="100" t="str">
        <f>IF(L67="","",SUM(M16:M64))</f>
        <v/>
      </c>
      <c r="N67" s="100" t="str">
        <f>IF(N16="","",SUM(N16:N64))</f>
        <v/>
      </c>
      <c r="O67" s="100" t="str">
        <f>IF(N67="","",SUM(O16:O64))</f>
        <v/>
      </c>
      <c r="P67" s="100" t="str">
        <f>IF(P16="","",SUM(P16:P64))</f>
        <v/>
      </c>
      <c r="Q67" s="100" t="str">
        <f>IF(P67="","",SUM(Q16:Q64))</f>
        <v/>
      </c>
      <c r="R67" s="100" t="str">
        <f>IF(R16="","",SUM(R16:R64))</f>
        <v/>
      </c>
      <c r="S67" s="100" t="str">
        <f>IF(R67="","",SUM(S16:S64))</f>
        <v/>
      </c>
      <c r="T67" s="100" t="str">
        <f>IF(T16="","",SUM(T16:T64))</f>
        <v/>
      </c>
      <c r="U67" s="100" t="str">
        <f>IF(T67="","",SUM(U16:U64))</f>
        <v/>
      </c>
      <c r="V67" s="100" t="str">
        <f>IF(V16="","",SUM(V16:V64))</f>
        <v/>
      </c>
      <c r="W67" s="100" t="str">
        <f>IF(V67="","",SUM(W16:W64))</f>
        <v/>
      </c>
      <c r="X67" s="100" t="str">
        <f>IF(X16="","",SUM(X16:X64))</f>
        <v/>
      </c>
      <c r="Y67" s="100" t="str">
        <f>IF(X67="","",SUM(Y16:Y64))</f>
        <v/>
      </c>
      <c r="Z67" s="100" t="str">
        <f>IF(Z16="","",SUM(Z16:Z64))</f>
        <v/>
      </c>
      <c r="AA67" s="100" t="str">
        <f>IF(Z67="","",SUM(AA16:AA64))</f>
        <v/>
      </c>
      <c r="AB67" s="341">
        <f>SUM(D67,F67,H67,J67,L67,N67,P67,R67,T67,V67,X67,Z67)</f>
        <v>198</v>
      </c>
      <c r="AC67" s="280">
        <f>SUM(E67,G67,I67,K67,M67,O67,Q67,S67,U67,W67,Y67,AA67)</f>
        <v>226</v>
      </c>
      <c r="AD67" s="60"/>
    </row>
    <row r="68" spans="1:30" s="13" customFormat="1" ht="21.9" customHeight="1" x14ac:dyDescent="0.25">
      <c r="A68" s="60"/>
      <c r="B68" s="130"/>
      <c r="C68" s="131" t="s">
        <v>131</v>
      </c>
      <c r="D68" s="132"/>
      <c r="E68" s="154">
        <f>D67/E67</f>
        <v>0.74193548387096775</v>
      </c>
      <c r="F68" s="155"/>
      <c r="G68" s="154">
        <f>IF(F67="","",F67/G67)</f>
        <v>0.9859154929577465</v>
      </c>
      <c r="H68" s="155"/>
      <c r="I68" s="154">
        <f>IF(H67="","",H67/I67)</f>
        <v>0.88172043010752688</v>
      </c>
      <c r="J68" s="231"/>
      <c r="K68" s="154" t="str">
        <f>IF(J67="","",J67/K67)</f>
        <v/>
      </c>
      <c r="L68" s="231"/>
      <c r="M68" s="154" t="str">
        <f>IF(L67="","",L67/M67)</f>
        <v/>
      </c>
      <c r="N68" s="231"/>
      <c r="O68" s="154" t="str">
        <f>IF(N67="","",N67/O67)</f>
        <v/>
      </c>
      <c r="P68" s="233"/>
      <c r="Q68" s="154" t="str">
        <f>IF(P67="","",P67/Q67)</f>
        <v/>
      </c>
      <c r="R68" s="233"/>
      <c r="S68" s="154" t="str">
        <f>IF(R67="","",R67/S67)</f>
        <v/>
      </c>
      <c r="T68" s="233"/>
      <c r="U68" s="154" t="str">
        <f>IF(T67="","",T67/U67)</f>
        <v/>
      </c>
      <c r="V68" s="233"/>
      <c r="W68" s="154" t="str">
        <f>IF(V67="","",V67/W67)</f>
        <v/>
      </c>
      <c r="X68" s="233"/>
      <c r="Y68" s="154" t="str">
        <f>IF(X67="","",X67/Y67)</f>
        <v/>
      </c>
      <c r="Z68" s="233"/>
      <c r="AA68" s="154" t="str">
        <f>IF(Z67="","",Z67/AA67)</f>
        <v/>
      </c>
      <c r="AB68" s="132"/>
      <c r="AC68" s="281">
        <f>AB67/AC67</f>
        <v>0.87610619469026552</v>
      </c>
      <c r="AD68" s="60"/>
    </row>
    <row r="69" spans="1:30" s="13" customFormat="1" ht="21.9" customHeight="1" x14ac:dyDescent="0.25">
      <c r="A69" s="60"/>
      <c r="B69" s="130"/>
      <c r="C69" s="138" t="s">
        <v>134</v>
      </c>
      <c r="D69" s="109">
        <f>D67+D65</f>
        <v>399</v>
      </c>
      <c r="E69" s="100">
        <f>E67+E65</f>
        <v>481</v>
      </c>
      <c r="F69" s="100">
        <f>IF(F65="","",F67+F65)</f>
        <v>422</v>
      </c>
      <c r="G69" s="100">
        <f>IF(F69="","",G67+G65)</f>
        <v>474</v>
      </c>
      <c r="H69" s="100">
        <f>IF(H65="","",H67+H65)</f>
        <v>478</v>
      </c>
      <c r="I69" s="100">
        <f>IF(H69="","",I67+I65)</f>
        <v>507</v>
      </c>
      <c r="J69" s="100" t="str">
        <f>IF(J65="","",J67+J65)</f>
        <v/>
      </c>
      <c r="K69" s="100" t="str">
        <f>IF(J69="","",K67+K65)</f>
        <v/>
      </c>
      <c r="L69" s="100" t="str">
        <f>IF(L65="","",L67+L65)</f>
        <v/>
      </c>
      <c r="M69" s="100" t="str">
        <f>IF(L69="","",M67+M65)</f>
        <v/>
      </c>
      <c r="N69" s="100" t="str">
        <f>IF(N65="","",N67+N65)</f>
        <v/>
      </c>
      <c r="O69" s="100" t="str">
        <f>IF(N69="","",O67+O65)</f>
        <v/>
      </c>
      <c r="P69" s="100" t="str">
        <f>IF(P65="","",P67+P65)</f>
        <v/>
      </c>
      <c r="Q69" s="100" t="str">
        <f>IF(P69="","",Q67+Q65)</f>
        <v/>
      </c>
      <c r="R69" s="100" t="str">
        <f>IF(R65="","",R67+R65)</f>
        <v/>
      </c>
      <c r="S69" s="100" t="str">
        <f>IF(R69="","",S67+S65)</f>
        <v/>
      </c>
      <c r="T69" s="100" t="str">
        <f>IF(T65="","",T67+T65)</f>
        <v/>
      </c>
      <c r="U69" s="100" t="str">
        <f>IF(T69="","",U67+U65)</f>
        <v/>
      </c>
      <c r="V69" s="100" t="str">
        <f>IF(V65="","",V67+V65)</f>
        <v/>
      </c>
      <c r="W69" s="100" t="str">
        <f>IF(V69="","",W67+W65)</f>
        <v/>
      </c>
      <c r="X69" s="100" t="str">
        <f>IF(X65="","",X67+X65)</f>
        <v/>
      </c>
      <c r="Y69" s="100" t="str">
        <f>IF(X69="","",Y67+Y65)</f>
        <v/>
      </c>
      <c r="Z69" s="100" t="str">
        <f>IF(Z65="","",Z67+Z65)</f>
        <v/>
      </c>
      <c r="AA69" s="100" t="str">
        <f>IF(Z69="","",AA67+AA65)</f>
        <v/>
      </c>
      <c r="AB69" s="347">
        <f>SUM(D69,F69,H69,J69,L69,N69,P69,R69,T69,V69,X69,Z69)</f>
        <v>1299</v>
      </c>
      <c r="AC69" s="282">
        <f>SUM(E69,G69,I69,K69,M69,O69,Q69,S69,U69,W69,Y69,AA69)</f>
        <v>1462</v>
      </c>
      <c r="AD69" s="60"/>
    </row>
    <row r="70" spans="1:30" s="13" customFormat="1" ht="21.9" customHeight="1" thickBot="1" x14ac:dyDescent="0.3">
      <c r="A70" s="60"/>
      <c r="B70" s="141"/>
      <c r="C70" s="142" t="s">
        <v>131</v>
      </c>
      <c r="D70" s="144"/>
      <c r="E70" s="157">
        <f>D69/E69</f>
        <v>0.82952182952182951</v>
      </c>
      <c r="F70" s="158"/>
      <c r="G70" s="252">
        <f>IF(F69="","",F69/G69)</f>
        <v>0.89029535864978904</v>
      </c>
      <c r="H70" s="158"/>
      <c r="I70" s="249">
        <f>IF(H69="","",H69/I69)</f>
        <v>0.94280078895463515</v>
      </c>
      <c r="J70" s="250"/>
      <c r="K70" s="249" t="str">
        <f>IF(J69="","",J69/K69)</f>
        <v/>
      </c>
      <c r="L70" s="250"/>
      <c r="M70" s="249" t="str">
        <f>IF(L69="","",L69/M69)</f>
        <v/>
      </c>
      <c r="N70" s="250"/>
      <c r="O70" s="249" t="str">
        <f>IF(N69="","",N69/O69)</f>
        <v/>
      </c>
      <c r="P70" s="251"/>
      <c r="Q70" s="249" t="str">
        <f>IF(P69="","",P69/Q69)</f>
        <v/>
      </c>
      <c r="R70" s="251"/>
      <c r="S70" s="249" t="str">
        <f>IF(R69="","",R69/S69)</f>
        <v/>
      </c>
      <c r="T70" s="251"/>
      <c r="U70" s="249" t="str">
        <f>IF(T69="","",T69/U69)</f>
        <v/>
      </c>
      <c r="V70" s="251"/>
      <c r="W70" s="249" t="str">
        <f>IF(V69="","",V69/W69)</f>
        <v/>
      </c>
      <c r="X70" s="251"/>
      <c r="Y70" s="249" t="str">
        <f>IF(X69="","",X69/Y69)</f>
        <v/>
      </c>
      <c r="Z70" s="251"/>
      <c r="AA70" s="249" t="str">
        <f>IF(Z69="","",Z69/AA69)</f>
        <v/>
      </c>
      <c r="AB70" s="144"/>
      <c r="AC70" s="283">
        <f>AB69/AC69</f>
        <v>0.88850889192886462</v>
      </c>
      <c r="AD70" s="60"/>
    </row>
    <row r="71" spans="1:30" s="13" customFormat="1" ht="21.9" customHeight="1" x14ac:dyDescent="0.25">
      <c r="A71" s="60"/>
      <c r="B71" s="60"/>
      <c r="C71" s="60"/>
      <c r="D71" s="100" t="s">
        <v>135</v>
      </c>
      <c r="E71" s="73"/>
      <c r="F71" s="100" t="s">
        <v>136</v>
      </c>
      <c r="G71" s="73"/>
      <c r="H71" s="156"/>
      <c r="I71" s="60"/>
      <c r="J71" s="60"/>
      <c r="K71" s="60"/>
      <c r="L71" s="60"/>
      <c r="M71" s="60"/>
      <c r="N71" s="60"/>
      <c r="O71" s="60"/>
      <c r="P71" s="60"/>
      <c r="Q71" s="60"/>
      <c r="R71" s="60"/>
      <c r="S71" s="60"/>
      <c r="T71" s="60"/>
      <c r="U71" s="60"/>
      <c r="V71" s="60"/>
      <c r="W71" s="60"/>
      <c r="X71" s="60"/>
      <c r="Y71" s="60"/>
      <c r="Z71" s="60"/>
      <c r="AA71" s="60"/>
      <c r="AB71" s="62"/>
      <c r="AC71" s="159"/>
      <c r="AD71" s="60"/>
    </row>
    <row r="72" spans="1:30" s="13" customFormat="1" ht="21.9" customHeight="1" x14ac:dyDescent="0.25">
      <c r="A72" s="60"/>
      <c r="B72" s="60"/>
      <c r="C72" s="60"/>
      <c r="D72" s="100" t="s">
        <v>137</v>
      </c>
      <c r="E72" s="73"/>
      <c r="F72" s="73"/>
      <c r="G72" s="73"/>
      <c r="H72" s="156"/>
      <c r="I72" s="60"/>
      <c r="J72" s="62"/>
      <c r="K72" s="60"/>
      <c r="L72" s="60"/>
      <c r="M72" s="60"/>
      <c r="N72" s="60"/>
      <c r="O72" s="60"/>
      <c r="P72" s="60"/>
      <c r="Q72" s="60"/>
      <c r="R72" s="60"/>
      <c r="S72" s="60"/>
      <c r="T72" s="60"/>
      <c r="U72" s="60"/>
      <c r="V72" s="60"/>
      <c r="W72" s="60"/>
      <c r="X72" s="60"/>
      <c r="Y72" s="60"/>
      <c r="Z72" s="60"/>
      <c r="AA72" s="60"/>
      <c r="AB72" s="60"/>
      <c r="AC72" s="60" t="s">
        <v>138</v>
      </c>
      <c r="AD72" s="60"/>
    </row>
  </sheetData>
  <phoneticPr fontId="2"/>
  <printOptions horizontalCentered="1"/>
  <pageMargins left="0.19685039370078741" right="0.19685039370078741" top="0.82" bottom="0.38" header="0.35" footer="0.21"/>
  <pageSetup paperSize="9" scale="48" fitToHeight="0" orientation="landscape" r:id="rId1"/>
  <headerFooter alignWithMargins="0"/>
  <rowBreaks count="1" manualBreakCount="1">
    <brk id="33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K255"/>
  <sheetViews>
    <sheetView view="pageBreakPreview" zoomScale="85" zoomScaleNormal="100" zoomScaleSheetLayoutView="85" workbookViewId="0">
      <selection activeCell="AG16" sqref="AG16"/>
    </sheetView>
  </sheetViews>
  <sheetFormatPr defaultColWidth="13.33203125" defaultRowHeight="13.2" x14ac:dyDescent="0.2"/>
  <cols>
    <col min="1" max="1" width="3.33203125" customWidth="1"/>
    <col min="2" max="2" width="14.6640625" customWidth="1"/>
    <col min="3" max="3" width="9.6640625" customWidth="1"/>
    <col min="4" max="4" width="2.109375" customWidth="1"/>
    <col min="5" max="5" width="9.6640625" customWidth="1"/>
    <col min="6" max="6" width="2.109375" customWidth="1"/>
    <col min="7" max="7" width="9.6640625" customWidth="1"/>
    <col min="8" max="8" width="2.109375" customWidth="1"/>
    <col min="9" max="9" width="9.6640625" customWidth="1"/>
    <col min="10" max="10" width="2.109375" customWidth="1"/>
    <col min="11" max="11" width="9.6640625" customWidth="1"/>
    <col min="12" max="12" width="2.109375" customWidth="1"/>
    <col min="13" max="13" width="9" customWidth="1"/>
    <col min="14" max="14" width="2.109375" customWidth="1"/>
    <col min="15" max="15" width="8.88671875" customWidth="1"/>
    <col min="16" max="16" width="2.109375" customWidth="1"/>
    <col min="17" max="17" width="9.6640625" customWidth="1"/>
    <col min="18" max="18" width="2.109375" customWidth="1"/>
    <col min="19" max="19" width="8.33203125" customWidth="1"/>
    <col min="20" max="20" width="2.109375" customWidth="1"/>
    <col min="21" max="21" width="8.33203125" customWidth="1"/>
    <col min="22" max="22" width="2.109375" customWidth="1"/>
    <col min="23" max="23" width="9.88671875" bestFit="1" customWidth="1"/>
    <col min="24" max="24" width="2.109375" customWidth="1"/>
    <col min="25" max="25" width="8.33203125" customWidth="1"/>
    <col min="26" max="26" width="2.109375" customWidth="1"/>
    <col min="27" max="27" width="10.88671875" customWidth="1"/>
    <col min="28" max="28" width="2.109375" customWidth="1"/>
    <col min="29" max="29" width="8.6640625" customWidth="1"/>
    <col min="30" max="30" width="2.109375" customWidth="1"/>
    <col min="31" max="31" width="8.33203125" customWidth="1"/>
    <col min="32" max="32" width="2.109375" customWidth="1"/>
    <col min="33" max="41" width="8.33203125" customWidth="1"/>
  </cols>
  <sheetData>
    <row r="1" spans="1:37" ht="26.1" customHeight="1" thickBot="1" x14ac:dyDescent="0.3">
      <c r="A1" s="1"/>
      <c r="B1" s="14" t="s">
        <v>10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7"/>
      <c r="AD1" s="17"/>
    </row>
    <row r="2" spans="1:37" ht="26.1" customHeight="1" x14ac:dyDescent="0.2">
      <c r="A2" s="1"/>
      <c r="B2" s="260" t="s">
        <v>13</v>
      </c>
      <c r="C2" s="261" t="s">
        <v>17</v>
      </c>
      <c r="D2" s="262"/>
      <c r="E2" s="260" t="s">
        <v>18</v>
      </c>
      <c r="F2" s="262"/>
      <c r="G2" s="260" t="s">
        <v>19</v>
      </c>
      <c r="H2" s="262"/>
      <c r="I2" s="260" t="s">
        <v>20</v>
      </c>
      <c r="J2" s="262"/>
      <c r="K2" s="260" t="s">
        <v>21</v>
      </c>
      <c r="L2" s="262"/>
      <c r="M2" s="260" t="s">
        <v>22</v>
      </c>
      <c r="N2" s="262"/>
      <c r="O2" s="260" t="s">
        <v>23</v>
      </c>
      <c r="P2" s="262"/>
      <c r="Q2" s="260" t="s">
        <v>24</v>
      </c>
      <c r="R2" s="262"/>
      <c r="S2" s="260" t="s">
        <v>25</v>
      </c>
      <c r="T2" s="262"/>
      <c r="U2" s="260" t="s">
        <v>14</v>
      </c>
      <c r="V2" s="262"/>
      <c r="W2" s="260" t="s">
        <v>15</v>
      </c>
      <c r="X2" s="262"/>
      <c r="Y2" s="260" t="s">
        <v>16</v>
      </c>
      <c r="Z2" s="262"/>
      <c r="AA2" s="261" t="s">
        <v>139</v>
      </c>
      <c r="AB2" s="1"/>
      <c r="AC2" s="1"/>
      <c r="AD2" s="1"/>
      <c r="AE2" s="1"/>
      <c r="AF2" s="1"/>
      <c r="AG2" s="1"/>
      <c r="AH2" s="1"/>
      <c r="AI2" s="1"/>
      <c r="AJ2" s="1"/>
      <c r="AK2" s="1"/>
    </row>
    <row r="3" spans="1:37" ht="26.1" customHeight="1" thickBot="1" x14ac:dyDescent="0.25">
      <c r="A3" s="1"/>
      <c r="B3" s="22" t="s">
        <v>28</v>
      </c>
      <c r="C3" s="23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5"/>
      <c r="AA3" s="23"/>
      <c r="AB3" s="1"/>
      <c r="AF3" s="17"/>
      <c r="AG3" s="17"/>
      <c r="AH3" s="17"/>
      <c r="AI3" s="17"/>
      <c r="AJ3" s="17"/>
      <c r="AK3" s="17"/>
    </row>
    <row r="4" spans="1:37" ht="26.1" customHeight="1" thickBot="1" x14ac:dyDescent="0.25">
      <c r="A4" s="1"/>
      <c r="B4" s="237" t="s">
        <v>456</v>
      </c>
      <c r="C4" s="212">
        <v>801</v>
      </c>
      <c r="D4" s="213"/>
      <c r="E4" s="214">
        <v>625</v>
      </c>
      <c r="F4" s="213"/>
      <c r="G4" s="214">
        <v>709</v>
      </c>
      <c r="H4" s="213"/>
      <c r="I4" s="214">
        <v>789</v>
      </c>
      <c r="J4" s="213"/>
      <c r="K4" s="214">
        <v>778</v>
      </c>
      <c r="L4" s="213"/>
      <c r="M4" s="214">
        <v>777</v>
      </c>
      <c r="N4" s="213"/>
      <c r="O4" s="214">
        <v>696</v>
      </c>
      <c r="P4" s="213"/>
      <c r="Q4" s="214">
        <v>898</v>
      </c>
      <c r="R4" s="213"/>
      <c r="S4" s="214">
        <v>595</v>
      </c>
      <c r="T4" s="213"/>
      <c r="U4" s="214">
        <v>510</v>
      </c>
      <c r="V4" s="215"/>
      <c r="W4" s="214">
        <v>559</v>
      </c>
      <c r="X4" s="215"/>
      <c r="Y4" s="214">
        <v>478</v>
      </c>
      <c r="Z4" s="215" t="s">
        <v>140</v>
      </c>
      <c r="AA4" s="216">
        <f>SUM(C4:Y4)</f>
        <v>8215</v>
      </c>
      <c r="AB4" s="17"/>
      <c r="AF4" s="17"/>
      <c r="AG4" s="17"/>
      <c r="AH4" s="17"/>
      <c r="AI4" s="17"/>
      <c r="AJ4" s="17"/>
      <c r="AK4" s="17"/>
    </row>
    <row r="5" spans="1:37" ht="26.1" customHeight="1" thickBot="1" x14ac:dyDescent="0.25">
      <c r="A5" s="1"/>
      <c r="B5" s="237" t="s">
        <v>435</v>
      </c>
      <c r="C5" s="200">
        <v>796</v>
      </c>
      <c r="D5" s="53"/>
      <c r="E5" s="201">
        <v>661</v>
      </c>
      <c r="F5" s="53"/>
      <c r="G5" s="201">
        <v>779</v>
      </c>
      <c r="H5" s="53"/>
      <c r="I5" s="201">
        <v>861</v>
      </c>
      <c r="J5" s="53"/>
      <c r="K5" s="201">
        <v>547</v>
      </c>
      <c r="L5" s="53"/>
      <c r="M5" s="201">
        <v>761</v>
      </c>
      <c r="N5" s="53"/>
      <c r="O5" s="201">
        <v>341</v>
      </c>
      <c r="P5" s="53"/>
      <c r="Q5" s="285">
        <v>536</v>
      </c>
      <c r="R5" s="53"/>
      <c r="S5" s="201">
        <v>688</v>
      </c>
      <c r="T5" s="53"/>
      <c r="U5" s="201">
        <v>400</v>
      </c>
      <c r="V5" s="202"/>
      <c r="W5" s="201">
        <v>501</v>
      </c>
      <c r="X5" s="202"/>
      <c r="Y5" s="201">
        <v>945</v>
      </c>
      <c r="Z5" s="286" t="s">
        <v>140</v>
      </c>
      <c r="AA5" s="287">
        <f>SUM(C5:Y5)</f>
        <v>7816</v>
      </c>
      <c r="AB5" s="17"/>
      <c r="AF5" s="17"/>
      <c r="AG5" s="17"/>
      <c r="AH5" s="17"/>
      <c r="AI5" s="17"/>
      <c r="AJ5" s="17"/>
      <c r="AK5" s="17"/>
    </row>
    <row r="6" spans="1:37" ht="26.1" customHeight="1" thickBot="1" x14ac:dyDescent="0.25">
      <c r="A6" s="1"/>
      <c r="B6" s="332" t="s">
        <v>457</v>
      </c>
      <c r="C6" s="201">
        <v>459</v>
      </c>
      <c r="D6" s="53"/>
      <c r="E6" s="201">
        <v>425</v>
      </c>
      <c r="F6" s="53"/>
      <c r="G6" s="201">
        <v>567</v>
      </c>
      <c r="H6" s="53"/>
      <c r="I6" s="201">
        <v>528</v>
      </c>
      <c r="J6" s="53"/>
      <c r="K6" s="201">
        <v>567</v>
      </c>
      <c r="L6" s="53"/>
      <c r="M6" s="201">
        <v>570</v>
      </c>
      <c r="N6" s="53"/>
      <c r="O6" s="201">
        <v>740</v>
      </c>
      <c r="P6" s="53"/>
      <c r="Q6" s="29">
        <v>657</v>
      </c>
      <c r="R6" s="53"/>
      <c r="S6" s="201">
        <v>521</v>
      </c>
      <c r="T6" s="53"/>
      <c r="U6" s="201">
        <v>481</v>
      </c>
      <c r="V6" s="202"/>
      <c r="W6" s="201">
        <v>474</v>
      </c>
      <c r="X6" s="201"/>
      <c r="Y6" s="201">
        <v>507</v>
      </c>
      <c r="Z6" s="288" t="s">
        <v>140</v>
      </c>
      <c r="AA6" s="289">
        <f>SUM(C6:Y6)</f>
        <v>6496</v>
      </c>
      <c r="AB6" s="17"/>
      <c r="AD6" s="160"/>
      <c r="AF6" s="17"/>
      <c r="AG6" s="17"/>
      <c r="AH6" s="17"/>
      <c r="AI6" s="17"/>
      <c r="AJ6" s="17"/>
      <c r="AK6" s="17"/>
    </row>
    <row r="7" spans="1:37" ht="26.1" customHeight="1" thickBot="1" x14ac:dyDescent="0.25">
      <c r="A7" s="1"/>
      <c r="B7" s="165" t="s">
        <v>428</v>
      </c>
      <c r="C7" s="161">
        <f>C5/C4</f>
        <v>0.99375780274656678</v>
      </c>
      <c r="D7" s="162"/>
      <c r="E7" s="163">
        <f>IF(E5="","",(C5+E5)/(C4+E4))</f>
        <v>1.0217391304347827</v>
      </c>
      <c r="F7" s="162"/>
      <c r="G7" s="163">
        <f>IF(G5="","",SUM(C5:G5)/SUM(C4:G4))</f>
        <v>1.0473067915690866</v>
      </c>
      <c r="H7" s="164"/>
      <c r="I7" s="163">
        <f>IF(I5="","",SUM(C5:I5)/SUM(C4:I4))</f>
        <v>1.0591655266757867</v>
      </c>
      <c r="J7" s="164"/>
      <c r="K7" s="163">
        <f>IF(K5="","",SUM(C5:K5)/SUM(C4:K4))</f>
        <v>0.98433279308481902</v>
      </c>
      <c r="L7" s="164"/>
      <c r="M7" s="163">
        <f>IF(M5="","",SUM(C5:M5)/SUM(C4:M4))</f>
        <v>0.98347845501227948</v>
      </c>
      <c r="N7" s="164"/>
      <c r="O7" s="163">
        <f>IF(O5="","",SUM(C5:O5)/SUM(C4:O4))</f>
        <v>0.9171014492753623</v>
      </c>
      <c r="P7" s="164"/>
      <c r="Q7" s="163">
        <f>IF(Q5="","",SUM(C5:Q5)/SUM(C4:Q4))</f>
        <v>0.86975135847192486</v>
      </c>
      <c r="R7" s="164"/>
      <c r="S7" s="163">
        <f>IF(S5="","",SUM(C5:S5)/SUM(C4:S4))</f>
        <v>0.89532093581283745</v>
      </c>
      <c r="T7" s="164"/>
      <c r="U7" s="163">
        <f>IF(U5="","",SUM(C5:U5)/SUM(C4:U4))</f>
        <v>0.88743382557815542</v>
      </c>
      <c r="V7" s="164"/>
      <c r="W7" s="163">
        <f>IF(W5="","",SUM(C5:W5)/SUM(C4:W4))</f>
        <v>0.88807031149024174</v>
      </c>
      <c r="X7" s="164"/>
      <c r="Y7" s="163">
        <f>IF(Y5="","",SUM(C5:Y5)/SUM(C4:Y4))</f>
        <v>0.95143031040779058</v>
      </c>
      <c r="Z7" s="164"/>
      <c r="AA7" s="195">
        <f>+AA5/AA4</f>
        <v>0.95143031040779058</v>
      </c>
      <c r="AB7" s="1"/>
      <c r="AC7" s="1"/>
      <c r="AD7" s="1"/>
      <c r="AE7" s="1"/>
      <c r="AF7" s="1"/>
      <c r="AG7" s="1"/>
      <c r="AH7" s="1"/>
      <c r="AI7" s="1"/>
      <c r="AJ7" s="1"/>
      <c r="AK7" s="1"/>
    </row>
    <row r="8" spans="1:37" ht="26.1" customHeight="1" thickBot="1" x14ac:dyDescent="0.25">
      <c r="A8" s="1"/>
      <c r="B8" s="165" t="s">
        <v>449</v>
      </c>
      <c r="C8" s="32">
        <f>IF(C6="","",(A6+C6)/(A5+C5))</f>
        <v>0.5766331658291457</v>
      </c>
      <c r="D8" s="33"/>
      <c r="E8" s="32">
        <f>IF(E6="","",(C6+E6)/(C5+E5))</f>
        <v>0.60672614962251203</v>
      </c>
      <c r="F8" s="33"/>
      <c r="G8" s="32">
        <f>IF(G6="","",SUM(C6:G6)/SUM(C5:G5))</f>
        <v>0.64892665474060818</v>
      </c>
      <c r="H8" s="18"/>
      <c r="I8" s="32">
        <f>IF(I6="","",SUM(C6:I6)/SUM(C5:I5))</f>
        <v>0.63900548918308042</v>
      </c>
      <c r="J8" s="18"/>
      <c r="K8" s="32">
        <f>IF(K6="","",SUM(C6:K6)/SUM(C5:K5))</f>
        <v>0.69868276619099889</v>
      </c>
      <c r="L8" s="18"/>
      <c r="M8" s="32">
        <f>IF(M6="","",SUM(C6:M6)/SUM(C5:M5))</f>
        <v>0.70737797956867199</v>
      </c>
      <c r="N8" s="18"/>
      <c r="O8" s="32">
        <f>IF(O6="","",SUM(C6:O6)/SUM(C5:O5))</f>
        <v>0.81247366203118421</v>
      </c>
      <c r="P8" s="18"/>
      <c r="Q8" s="32">
        <f>IF(Q6="","",SUM(C6:Q6)/SUM(C5:Q5))</f>
        <v>0.8544112078758046</v>
      </c>
      <c r="R8" s="18"/>
      <c r="S8" s="32">
        <f>IF(S6="","",SUM(C6:S6)/SUM(C5:S5))</f>
        <v>0.84321608040201002</v>
      </c>
      <c r="T8" s="18"/>
      <c r="U8" s="32">
        <f>IF(U6="","",SUM(C6:U6)/SUM(C5:U5))</f>
        <v>0.8657770800627943</v>
      </c>
      <c r="V8" s="18"/>
      <c r="W8" s="32">
        <f>IF(W6="","",SUM(C6:W6)/SUM(C5:W5))</f>
        <v>0.87163440547227478</v>
      </c>
      <c r="X8" s="18"/>
      <c r="Y8" s="32">
        <f>IF(Y6="","",SUM(C6:Y6)/SUM(C5:Y5))</f>
        <v>0.83111566018423744</v>
      </c>
      <c r="Z8" s="18"/>
      <c r="AA8" s="196">
        <f>+AA6/AA5</f>
        <v>0.83111566018423744</v>
      </c>
      <c r="AB8" s="1"/>
      <c r="AC8" s="1"/>
      <c r="AD8" s="1"/>
      <c r="AE8" s="1"/>
      <c r="AF8" s="1"/>
      <c r="AG8" s="1"/>
      <c r="AH8" s="1"/>
      <c r="AI8" s="1"/>
      <c r="AJ8" s="1"/>
      <c r="AK8" s="1"/>
    </row>
    <row r="9" spans="1:37" ht="26.1" customHeight="1" x14ac:dyDescent="0.2">
      <c r="A9" s="1"/>
      <c r="B9" s="47"/>
      <c r="C9" s="166"/>
      <c r="D9" s="167"/>
      <c r="E9" s="166"/>
      <c r="F9" s="167"/>
      <c r="G9" s="166"/>
      <c r="H9" s="1"/>
      <c r="I9" s="166"/>
      <c r="J9" s="1"/>
      <c r="K9" s="166"/>
      <c r="L9" s="1"/>
      <c r="M9" s="166"/>
      <c r="N9" s="1"/>
      <c r="O9" s="166"/>
      <c r="P9" s="1"/>
      <c r="Q9" s="166"/>
      <c r="R9" s="1"/>
      <c r="S9" s="166"/>
      <c r="T9" s="1"/>
      <c r="U9" s="166"/>
      <c r="V9" s="1"/>
      <c r="W9" s="166"/>
      <c r="X9" s="1"/>
      <c r="Y9" s="166"/>
      <c r="Z9" s="1"/>
      <c r="AA9" s="168"/>
      <c r="AB9" s="1"/>
      <c r="AC9" s="1"/>
      <c r="AD9" s="1"/>
      <c r="AE9" s="1"/>
      <c r="AF9" s="1"/>
      <c r="AG9" s="1"/>
      <c r="AH9" s="1"/>
      <c r="AI9" s="1"/>
      <c r="AJ9" s="1"/>
      <c r="AK9" s="1"/>
    </row>
    <row r="10" spans="1:37" ht="26.1" customHeight="1" x14ac:dyDescent="0.2">
      <c r="A10" s="1"/>
      <c r="B10" s="47"/>
      <c r="C10" s="204" t="s">
        <v>141</v>
      </c>
      <c r="D10" s="169"/>
      <c r="E10" s="204" t="s">
        <v>34</v>
      </c>
      <c r="F10" s="169"/>
      <c r="G10" s="204" t="s">
        <v>142</v>
      </c>
      <c r="H10" s="47"/>
      <c r="I10" s="204" t="s">
        <v>141</v>
      </c>
      <c r="J10" s="169"/>
      <c r="K10" s="204" t="s">
        <v>34</v>
      </c>
      <c r="L10" s="169"/>
      <c r="M10" s="204" t="s">
        <v>142</v>
      </c>
      <c r="N10" s="47"/>
      <c r="O10" s="204" t="s">
        <v>141</v>
      </c>
      <c r="P10" s="169"/>
      <c r="Q10" s="204" t="s">
        <v>34</v>
      </c>
      <c r="R10" s="169"/>
      <c r="S10" s="204" t="s">
        <v>142</v>
      </c>
      <c r="T10" s="47"/>
      <c r="U10" s="204" t="s">
        <v>141</v>
      </c>
      <c r="V10" s="169"/>
      <c r="W10" s="204" t="s">
        <v>34</v>
      </c>
      <c r="X10" s="169"/>
      <c r="Y10" s="204" t="s">
        <v>142</v>
      </c>
      <c r="Z10" s="47"/>
      <c r="AA10" s="204"/>
      <c r="AB10" s="169"/>
      <c r="AC10" s="204"/>
      <c r="AD10" s="169"/>
      <c r="AE10" s="204"/>
      <c r="AF10" s="1"/>
      <c r="AG10" s="1"/>
      <c r="AH10" s="1"/>
      <c r="AI10" s="1"/>
      <c r="AJ10" s="1"/>
      <c r="AK10" s="1"/>
    </row>
    <row r="11" spans="1:37" ht="26.1" customHeight="1" x14ac:dyDescent="0.2">
      <c r="A11" s="1"/>
      <c r="C11" s="1" t="s">
        <v>143</v>
      </c>
      <c r="E11" s="170">
        <v>24544</v>
      </c>
      <c r="F11" s="1"/>
      <c r="I11" s="1" t="s">
        <v>156</v>
      </c>
      <c r="J11" s="1"/>
      <c r="K11" s="170">
        <v>16289</v>
      </c>
      <c r="L11" s="1"/>
      <c r="M11" s="166">
        <f>+K11/E19</f>
        <v>0.93749640287769787</v>
      </c>
      <c r="N11" s="1"/>
      <c r="O11" s="1" t="s">
        <v>146</v>
      </c>
      <c r="Q11" s="17">
        <v>11333</v>
      </c>
      <c r="R11" s="1"/>
      <c r="S11" s="166">
        <f>+Q11/K19</f>
        <v>0.94836820083682005</v>
      </c>
      <c r="T11" s="1"/>
      <c r="U11" s="1" t="s">
        <v>261</v>
      </c>
      <c r="V11" s="1"/>
      <c r="W11" s="192">
        <v>14340</v>
      </c>
      <c r="X11" s="1"/>
      <c r="Y11" s="166">
        <f>+W11/Q19</f>
        <v>0.80756884608886637</v>
      </c>
      <c r="Z11" s="1"/>
    </row>
    <row r="12" spans="1:37" ht="26.1" customHeight="1" x14ac:dyDescent="0.2">
      <c r="A12" s="1"/>
      <c r="C12" s="1" t="s">
        <v>147</v>
      </c>
      <c r="E12" s="170">
        <v>19814</v>
      </c>
      <c r="F12" s="1"/>
      <c r="G12" s="166">
        <f t="shared" ref="G12:G17" si="0">+E12/E11</f>
        <v>0.80728487614080835</v>
      </c>
      <c r="I12" s="1" t="s">
        <v>160</v>
      </c>
      <c r="J12" s="1"/>
      <c r="K12" s="170">
        <v>15204</v>
      </c>
      <c r="L12" s="1"/>
      <c r="M12" s="166">
        <f t="shared" ref="M12:M19" si="1">+K12/K11</f>
        <v>0.93339063171465408</v>
      </c>
      <c r="N12" s="1"/>
      <c r="O12" s="1" t="s">
        <v>150</v>
      </c>
      <c r="Q12" s="17">
        <v>9604</v>
      </c>
      <c r="R12" s="1"/>
      <c r="S12" s="166">
        <f>+Q12/Q11</f>
        <v>0.84743668931439164</v>
      </c>
      <c r="T12" s="1"/>
      <c r="U12" s="1" t="s">
        <v>268</v>
      </c>
      <c r="V12" s="1"/>
      <c r="W12" s="192">
        <v>12213</v>
      </c>
      <c r="X12" s="1"/>
      <c r="Y12" s="166">
        <f>+W12/W11</f>
        <v>0.85167364016736402</v>
      </c>
      <c r="Z12" s="1"/>
    </row>
    <row r="13" spans="1:37" ht="26.1" customHeight="1" x14ac:dyDescent="0.2">
      <c r="A13" s="1"/>
      <c r="C13" s="1" t="s">
        <v>151</v>
      </c>
      <c r="E13" s="170">
        <v>19867</v>
      </c>
      <c r="F13" s="1"/>
      <c r="G13" s="166">
        <f t="shared" si="0"/>
        <v>1.0026748763500555</v>
      </c>
      <c r="I13" s="1" t="s">
        <v>163</v>
      </c>
      <c r="J13" s="1"/>
      <c r="K13" s="170">
        <v>15172</v>
      </c>
      <c r="L13" s="1"/>
      <c r="M13" s="166">
        <f t="shared" si="1"/>
        <v>0.99789529071297023</v>
      </c>
      <c r="N13" s="1"/>
      <c r="O13" s="1" t="s">
        <v>154</v>
      </c>
      <c r="Q13" s="17">
        <v>8912</v>
      </c>
      <c r="S13" s="166">
        <f>+Q13/Q12</f>
        <v>0.9279466888796335</v>
      </c>
      <c r="T13" s="1"/>
      <c r="U13" s="1" t="s">
        <v>280</v>
      </c>
      <c r="V13" s="1"/>
      <c r="W13" s="192">
        <v>11294</v>
      </c>
      <c r="X13" s="1"/>
      <c r="Y13" s="166">
        <f t="shared" ref="Y13:Y17" si="2">+W13/W12</f>
        <v>0.9247523131089822</v>
      </c>
      <c r="Z13" s="1"/>
    </row>
    <row r="14" spans="1:37" ht="26.1" customHeight="1" x14ac:dyDescent="0.2">
      <c r="A14" s="1"/>
      <c r="C14" s="1" t="s">
        <v>155</v>
      </c>
      <c r="E14" s="170">
        <v>22879</v>
      </c>
      <c r="F14" s="1"/>
      <c r="G14" s="166">
        <f t="shared" si="0"/>
        <v>1.1516081944933809</v>
      </c>
      <c r="I14" s="1" t="s">
        <v>145</v>
      </c>
      <c r="J14" s="1"/>
      <c r="K14" s="170">
        <v>14115</v>
      </c>
      <c r="L14" s="1"/>
      <c r="M14" s="166">
        <f t="shared" si="1"/>
        <v>0.93033219087793306</v>
      </c>
      <c r="N14" s="1"/>
      <c r="O14" s="1" t="s">
        <v>158</v>
      </c>
      <c r="Q14" s="17">
        <v>8093</v>
      </c>
      <c r="S14" s="166">
        <f>+Q14/Q13</f>
        <v>0.90810143626570916</v>
      </c>
      <c r="T14" s="1"/>
      <c r="U14" s="1" t="s">
        <v>284</v>
      </c>
      <c r="W14" s="170">
        <v>9350</v>
      </c>
      <c r="Y14" s="166">
        <f t="shared" si="2"/>
        <v>0.82787320701257305</v>
      </c>
      <c r="Z14" s="1"/>
    </row>
    <row r="15" spans="1:37" ht="26.1" customHeight="1" x14ac:dyDescent="0.2">
      <c r="A15" s="1"/>
      <c r="C15" s="1" t="s">
        <v>159</v>
      </c>
      <c r="D15" s="1"/>
      <c r="E15" s="170">
        <v>23014</v>
      </c>
      <c r="F15" s="1"/>
      <c r="G15" s="166">
        <f t="shared" si="0"/>
        <v>1.005900607544036</v>
      </c>
      <c r="I15" s="1" t="s">
        <v>149</v>
      </c>
      <c r="J15" s="1"/>
      <c r="K15" s="170">
        <v>13548</v>
      </c>
      <c r="L15" s="1"/>
      <c r="M15" s="166">
        <f t="shared" si="1"/>
        <v>0.95982996811902233</v>
      </c>
      <c r="N15" s="1"/>
      <c r="O15" s="1" t="s">
        <v>215</v>
      </c>
      <c r="Q15" s="17">
        <v>12421</v>
      </c>
      <c r="S15" s="166">
        <f>+Q15/Q14</f>
        <v>1.5347831459285803</v>
      </c>
      <c r="T15" s="1"/>
      <c r="U15" s="1" t="s">
        <v>290</v>
      </c>
      <c r="W15" s="170">
        <v>10028</v>
      </c>
      <c r="Y15" s="166">
        <f t="shared" si="2"/>
        <v>1.0725133689839572</v>
      </c>
      <c r="Z15" s="1"/>
    </row>
    <row r="16" spans="1:37" ht="26.1" customHeight="1" x14ac:dyDescent="0.2">
      <c r="A16" s="1"/>
      <c r="B16" s="1"/>
      <c r="C16" s="1" t="s">
        <v>162</v>
      </c>
      <c r="D16" s="1"/>
      <c r="E16" s="170">
        <v>20138</v>
      </c>
      <c r="F16" s="1"/>
      <c r="G16" s="166">
        <f t="shared" si="0"/>
        <v>0.87503258885895541</v>
      </c>
      <c r="H16" s="1"/>
      <c r="I16" s="1" t="s">
        <v>153</v>
      </c>
      <c r="J16" s="1"/>
      <c r="K16" s="170">
        <v>13566</v>
      </c>
      <c r="L16" s="1"/>
      <c r="M16" s="166">
        <f t="shared" si="1"/>
        <v>1.0013286093888396</v>
      </c>
      <c r="N16" s="1"/>
      <c r="O16" s="1" t="s">
        <v>231</v>
      </c>
      <c r="P16" s="1"/>
      <c r="Q16" s="170">
        <v>15954</v>
      </c>
      <c r="R16" s="1"/>
      <c r="S16" s="166">
        <v>1.284</v>
      </c>
      <c r="T16" s="1"/>
      <c r="U16" s="1" t="s">
        <v>295</v>
      </c>
      <c r="W16" s="170">
        <v>8774</v>
      </c>
      <c r="Y16" s="166">
        <f t="shared" si="2"/>
        <v>0.87495013960909451</v>
      </c>
      <c r="Z16" s="1"/>
    </row>
    <row r="17" spans="1:31" ht="26.1" customHeight="1" x14ac:dyDescent="0.2">
      <c r="A17" s="1"/>
      <c r="B17" s="1"/>
      <c r="C17" s="1" t="s">
        <v>144</v>
      </c>
      <c r="D17" s="1"/>
      <c r="E17" s="170">
        <v>23523</v>
      </c>
      <c r="F17" s="1"/>
      <c r="G17" s="166">
        <f t="shared" si="0"/>
        <v>1.1680901777733639</v>
      </c>
      <c r="H17" s="1"/>
      <c r="I17" s="1" t="s">
        <v>157</v>
      </c>
      <c r="K17" s="170">
        <v>12833</v>
      </c>
      <c r="L17" s="1"/>
      <c r="M17" s="166">
        <f t="shared" si="1"/>
        <v>0.9459678608285419</v>
      </c>
      <c r="N17" s="1"/>
      <c r="O17" s="1" t="s">
        <v>232</v>
      </c>
      <c r="P17" s="1"/>
      <c r="Q17" s="170">
        <v>14221</v>
      </c>
      <c r="R17" s="1"/>
      <c r="S17" s="166">
        <f>+Q17/Q16</f>
        <v>0.89137520371066814</v>
      </c>
      <c r="T17" s="1"/>
      <c r="U17" s="1" t="s">
        <v>431</v>
      </c>
      <c r="W17" s="170">
        <v>8215</v>
      </c>
      <c r="Y17" s="166">
        <f t="shared" si="2"/>
        <v>0.93628903578755418</v>
      </c>
      <c r="Z17" s="1"/>
    </row>
    <row r="18" spans="1:31" ht="26.1" customHeight="1" x14ac:dyDescent="0.2">
      <c r="A18" s="1"/>
      <c r="B18" s="1"/>
      <c r="C18" s="1" t="s">
        <v>148</v>
      </c>
      <c r="D18" s="1"/>
      <c r="E18" s="170">
        <v>18681</v>
      </c>
      <c r="F18" s="1"/>
      <c r="G18" s="166">
        <f>+E18/E17</f>
        <v>0.79415890830251246</v>
      </c>
      <c r="H18" s="1"/>
      <c r="I18" s="1" t="s">
        <v>161</v>
      </c>
      <c r="K18" s="170">
        <v>12891</v>
      </c>
      <c r="L18" s="1"/>
      <c r="M18" s="166">
        <f t="shared" si="1"/>
        <v>1.0045195979116341</v>
      </c>
      <c r="N18" s="1"/>
      <c r="O18" s="1" t="s">
        <v>237</v>
      </c>
      <c r="P18" s="1"/>
      <c r="Q18" s="192">
        <v>16609</v>
      </c>
      <c r="R18" s="1"/>
      <c r="S18" s="166">
        <f>+Q18/Q17</f>
        <v>1.1679206806834963</v>
      </c>
      <c r="T18" s="1"/>
      <c r="U18" s="1" t="s">
        <v>450</v>
      </c>
      <c r="V18" s="1"/>
      <c r="W18" s="192">
        <v>7816</v>
      </c>
      <c r="X18" s="1"/>
      <c r="Y18" s="166">
        <f>+W18/W17</f>
        <v>0.95143031040779058</v>
      </c>
      <c r="Z18" s="1"/>
      <c r="AA18" s="1"/>
      <c r="AB18" s="1"/>
      <c r="AC18" s="192"/>
      <c r="AD18" s="1"/>
      <c r="AE18" s="166"/>
    </row>
    <row r="19" spans="1:31" ht="26.1" customHeight="1" x14ac:dyDescent="0.2">
      <c r="A19" s="1"/>
      <c r="B19" s="1"/>
      <c r="C19" s="1" t="s">
        <v>152</v>
      </c>
      <c r="D19" s="1"/>
      <c r="E19" s="170">
        <v>17375</v>
      </c>
      <c r="F19" s="1"/>
      <c r="G19" s="166">
        <f>+E19/E18</f>
        <v>0.9300893956426316</v>
      </c>
      <c r="H19" s="1"/>
      <c r="I19" s="1" t="s">
        <v>164</v>
      </c>
      <c r="K19" s="17">
        <v>11950</v>
      </c>
      <c r="L19" s="1"/>
      <c r="M19" s="166">
        <f t="shared" si="1"/>
        <v>0.92700333566053839</v>
      </c>
      <c r="N19" s="1"/>
      <c r="O19" s="1" t="s">
        <v>252</v>
      </c>
      <c r="P19" s="1"/>
      <c r="Q19" s="192">
        <v>17757</v>
      </c>
      <c r="R19" s="1"/>
      <c r="S19" s="166">
        <f>+Q19/Q18</f>
        <v>1.0691191522668433</v>
      </c>
      <c r="T19" s="1"/>
      <c r="U19" s="1" t="s">
        <v>501</v>
      </c>
      <c r="V19" s="1"/>
      <c r="W19" s="192">
        <v>6496</v>
      </c>
      <c r="X19" s="1"/>
      <c r="Y19" s="166">
        <f>+W19/W18</f>
        <v>0.83111566018423744</v>
      </c>
      <c r="Z19" s="1"/>
      <c r="AA19" s="1"/>
      <c r="AB19" s="1"/>
      <c r="AC19" s="192"/>
      <c r="AD19" s="1"/>
      <c r="AE19" s="166"/>
    </row>
    <row r="20" spans="1:31" ht="26.1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T20" s="1"/>
      <c r="U20" s="1"/>
      <c r="V20" s="1"/>
      <c r="W20" s="1"/>
      <c r="X20" s="1"/>
      <c r="Y20" s="1"/>
      <c r="Z20" s="1"/>
      <c r="AA20" s="1"/>
      <c r="AB20" s="1"/>
      <c r="AC20" s="1"/>
    </row>
    <row r="21" spans="1:31" ht="26.1" customHeight="1" x14ac:dyDescent="0.25">
      <c r="A21" s="1"/>
      <c r="B21" s="14" t="s">
        <v>165</v>
      </c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70"/>
      <c r="X21" s="1"/>
      <c r="Y21" s="1"/>
      <c r="Z21" s="1"/>
      <c r="AA21" s="1"/>
      <c r="AB21" s="1"/>
      <c r="AC21" s="1"/>
    </row>
    <row r="22" spans="1:31" ht="26.1" customHeight="1" x14ac:dyDescent="0.2">
      <c r="A22" s="1"/>
      <c r="B22" s="1"/>
      <c r="C22" s="1" t="s">
        <v>447</v>
      </c>
      <c r="D22" s="1"/>
      <c r="E22" s="1"/>
      <c r="F22" s="1"/>
      <c r="G22" s="1"/>
      <c r="H22" s="1"/>
      <c r="AA22" s="1"/>
      <c r="AB22" s="1"/>
      <c r="AC22" s="1"/>
    </row>
    <row r="23" spans="1:31" ht="26.1" customHeight="1" x14ac:dyDescent="0.2">
      <c r="A23" s="1"/>
      <c r="B23" s="42" t="s">
        <v>58</v>
      </c>
      <c r="C23" s="43" t="s">
        <v>17</v>
      </c>
      <c r="D23" s="44"/>
      <c r="E23" s="43" t="s">
        <v>18</v>
      </c>
      <c r="F23" s="44"/>
      <c r="G23" s="43" t="s">
        <v>19</v>
      </c>
      <c r="H23" s="44"/>
      <c r="I23" s="43" t="s">
        <v>20</v>
      </c>
      <c r="J23" s="44"/>
      <c r="K23" s="43" t="s">
        <v>21</v>
      </c>
      <c r="L23" s="44"/>
      <c r="M23" s="43" t="s">
        <v>22</v>
      </c>
      <c r="N23" s="44"/>
      <c r="O23" s="45" t="s">
        <v>23</v>
      </c>
      <c r="P23" s="46"/>
      <c r="Q23" s="45" t="s">
        <v>24</v>
      </c>
      <c r="R23" s="46"/>
      <c r="S23" s="45" t="s">
        <v>25</v>
      </c>
      <c r="T23" s="44"/>
      <c r="U23" s="43" t="s">
        <v>14</v>
      </c>
      <c r="V23" s="44"/>
      <c r="W23" s="43" t="s">
        <v>15</v>
      </c>
      <c r="X23" s="44"/>
      <c r="Y23" s="43" t="s">
        <v>16</v>
      </c>
      <c r="Z23" s="44"/>
      <c r="AA23" s="43" t="s">
        <v>26</v>
      </c>
      <c r="AB23" s="171" t="s">
        <v>166</v>
      </c>
      <c r="AC23" s="1"/>
    </row>
    <row r="24" spans="1:31" ht="26.1" customHeight="1" x14ac:dyDescent="0.2">
      <c r="A24" s="1"/>
      <c r="B24" s="47" t="s">
        <v>60</v>
      </c>
      <c r="C24" s="48">
        <v>359</v>
      </c>
      <c r="D24" s="17"/>
      <c r="E24" s="48">
        <v>302</v>
      </c>
      <c r="F24" s="17"/>
      <c r="G24" s="48">
        <v>394</v>
      </c>
      <c r="H24" s="17"/>
      <c r="I24" s="48">
        <v>346</v>
      </c>
      <c r="J24" s="17"/>
      <c r="K24" s="48">
        <v>301</v>
      </c>
      <c r="L24" s="17"/>
      <c r="M24" s="48">
        <v>314</v>
      </c>
      <c r="N24" s="17"/>
      <c r="O24" s="48">
        <v>208</v>
      </c>
      <c r="P24" s="17"/>
      <c r="Q24" s="48">
        <v>277</v>
      </c>
      <c r="R24" s="17"/>
      <c r="S24" s="48">
        <v>299</v>
      </c>
      <c r="T24" s="1"/>
      <c r="U24" s="48">
        <v>170</v>
      </c>
      <c r="V24" s="17"/>
      <c r="W24" s="48">
        <v>287</v>
      </c>
      <c r="X24" s="17"/>
      <c r="Y24" s="48">
        <v>425</v>
      </c>
      <c r="Z24" s="17"/>
      <c r="AA24" s="48">
        <f>SUM(C24:Z24)</f>
        <v>3682</v>
      </c>
      <c r="AB24" s="369">
        <v>0.93400000000000005</v>
      </c>
      <c r="AC24" s="369"/>
    </row>
    <row r="25" spans="1:31" ht="26.1" customHeight="1" x14ac:dyDescent="0.2">
      <c r="A25" s="1"/>
      <c r="B25" s="47" t="s">
        <v>62</v>
      </c>
      <c r="C25" s="48">
        <v>300</v>
      </c>
      <c r="D25" s="17"/>
      <c r="E25" s="48">
        <v>233</v>
      </c>
      <c r="F25" s="17"/>
      <c r="G25" s="48">
        <v>252</v>
      </c>
      <c r="H25" s="17"/>
      <c r="I25" s="48">
        <v>385</v>
      </c>
      <c r="J25" s="17"/>
      <c r="K25" s="48">
        <v>164</v>
      </c>
      <c r="L25" s="17"/>
      <c r="M25" s="48">
        <v>279</v>
      </c>
      <c r="N25" s="17"/>
      <c r="O25" s="48">
        <v>51</v>
      </c>
      <c r="P25" s="17"/>
      <c r="Q25" s="48">
        <v>136</v>
      </c>
      <c r="R25" s="17"/>
      <c r="S25" s="48">
        <v>184</v>
      </c>
      <c r="T25" s="1"/>
      <c r="U25" s="48">
        <v>163</v>
      </c>
      <c r="V25" s="17"/>
      <c r="W25" s="48">
        <v>120</v>
      </c>
      <c r="X25" s="17"/>
      <c r="Y25" s="48">
        <v>359</v>
      </c>
      <c r="Z25" s="17"/>
      <c r="AA25" s="48">
        <f t="shared" ref="AA25" si="3">SUM(C25:Z25)</f>
        <v>2626</v>
      </c>
      <c r="AB25" s="369">
        <v>1.075</v>
      </c>
      <c r="AC25" s="369"/>
    </row>
    <row r="26" spans="1:31" ht="26.1" customHeight="1" x14ac:dyDescent="0.2">
      <c r="A26" s="1"/>
      <c r="B26" s="47" t="s">
        <v>63</v>
      </c>
      <c r="C26" s="48">
        <v>6</v>
      </c>
      <c r="D26" s="17"/>
      <c r="E26" s="48">
        <v>10</v>
      </c>
      <c r="F26" s="17"/>
      <c r="G26" s="48">
        <v>4</v>
      </c>
      <c r="H26" s="17"/>
      <c r="I26" s="48">
        <v>1</v>
      </c>
      <c r="J26" s="17"/>
      <c r="K26" s="48">
        <v>2</v>
      </c>
      <c r="L26" s="17"/>
      <c r="M26" s="48">
        <v>1</v>
      </c>
      <c r="N26" s="17"/>
      <c r="O26" s="48">
        <v>8</v>
      </c>
      <c r="P26" s="17"/>
      <c r="Q26" s="48">
        <v>12</v>
      </c>
      <c r="R26" s="17"/>
      <c r="S26" s="48">
        <v>5</v>
      </c>
      <c r="T26" s="1"/>
      <c r="U26" s="48">
        <v>1</v>
      </c>
      <c r="V26" s="17"/>
      <c r="W26" s="48">
        <v>0</v>
      </c>
      <c r="X26" s="17"/>
      <c r="Y26" s="48">
        <v>1</v>
      </c>
      <c r="Z26" s="17"/>
      <c r="AA26" s="48">
        <f>SUM(C26:Z26)</f>
        <v>51</v>
      </c>
      <c r="AB26" s="369">
        <v>3.923</v>
      </c>
      <c r="AC26" s="369"/>
    </row>
    <row r="27" spans="1:31" ht="26.1" customHeight="1" x14ac:dyDescent="0.2">
      <c r="A27" s="1"/>
      <c r="B27" s="50" t="s">
        <v>64</v>
      </c>
      <c r="C27" s="51">
        <v>131</v>
      </c>
      <c r="D27" s="26"/>
      <c r="E27" s="51">
        <v>116</v>
      </c>
      <c r="F27" s="26"/>
      <c r="G27" s="51">
        <v>129</v>
      </c>
      <c r="H27" s="26"/>
      <c r="I27" s="51">
        <v>129</v>
      </c>
      <c r="J27" s="26"/>
      <c r="K27" s="51">
        <v>80</v>
      </c>
      <c r="L27" s="26"/>
      <c r="M27" s="51">
        <v>167</v>
      </c>
      <c r="N27" s="26"/>
      <c r="O27" s="51">
        <v>74</v>
      </c>
      <c r="P27" s="26"/>
      <c r="Q27" s="51">
        <v>111</v>
      </c>
      <c r="R27" s="26"/>
      <c r="S27" s="51">
        <v>200</v>
      </c>
      <c r="T27" s="52"/>
      <c r="U27" s="48">
        <v>66</v>
      </c>
      <c r="V27" s="26"/>
      <c r="W27" s="51">
        <v>94</v>
      </c>
      <c r="X27" s="26"/>
      <c r="Y27" s="51">
        <v>160</v>
      </c>
      <c r="Z27" s="26"/>
      <c r="AA27" s="48">
        <f>SUM(C27:Z27)</f>
        <v>1457</v>
      </c>
      <c r="AB27" s="369">
        <v>0.80200000000000005</v>
      </c>
      <c r="AC27" s="369"/>
    </row>
    <row r="28" spans="1:31" ht="26.1" customHeight="1" x14ac:dyDescent="0.2">
      <c r="A28" s="1"/>
      <c r="B28" s="47" t="s">
        <v>66</v>
      </c>
      <c r="C28" s="48">
        <f>SUM(C24:C27)</f>
        <v>796</v>
      </c>
      <c r="D28" s="17"/>
      <c r="E28" s="48">
        <f>SUM(E24:E27)</f>
        <v>661</v>
      </c>
      <c r="F28" s="17"/>
      <c r="G28" s="48">
        <f>SUM(G24:G27)</f>
        <v>779</v>
      </c>
      <c r="H28" s="17"/>
      <c r="I28" s="48">
        <f>SUM(I24:I27)</f>
        <v>861</v>
      </c>
      <c r="J28" s="17"/>
      <c r="K28" s="48">
        <f>SUM(K24:K27)</f>
        <v>547</v>
      </c>
      <c r="L28" s="17"/>
      <c r="M28" s="48">
        <f>SUM(M24:M27)</f>
        <v>761</v>
      </c>
      <c r="N28" s="17"/>
      <c r="O28" s="48">
        <f>SUM(O24:O27)</f>
        <v>341</v>
      </c>
      <c r="P28" s="17"/>
      <c r="Q28" s="48">
        <f>SUM(Q24:Q27)</f>
        <v>536</v>
      </c>
      <c r="R28" s="17"/>
      <c r="S28" s="48">
        <f>SUM(S24:S27)</f>
        <v>688</v>
      </c>
      <c r="T28" s="1"/>
      <c r="U28" s="172">
        <f>SUM(U24:U27)</f>
        <v>400</v>
      </c>
      <c r="V28" s="17"/>
      <c r="W28" s="48">
        <f>SUM(W24:W27)</f>
        <v>501</v>
      </c>
      <c r="X28" s="17"/>
      <c r="Y28" s="48">
        <f>SUM(Y24:Y27)</f>
        <v>945</v>
      </c>
      <c r="Z28" s="17"/>
      <c r="AA28" s="185">
        <f>SUM(AA24:AA27)</f>
        <v>7816</v>
      </c>
      <c r="AB28" s="369">
        <v>0.95099999999999996</v>
      </c>
      <c r="AC28" s="369"/>
    </row>
    <row r="29" spans="1:31" ht="26.1" customHeight="1" x14ac:dyDescent="0.2">
      <c r="A29" s="1"/>
      <c r="B29" s="1"/>
      <c r="C29" s="1" t="s">
        <v>458</v>
      </c>
      <c r="D29" s="1"/>
      <c r="E29" s="1"/>
      <c r="F29" s="1"/>
      <c r="G29" s="1"/>
      <c r="H29" s="1"/>
      <c r="AA29" s="1"/>
      <c r="AB29" s="1"/>
    </row>
    <row r="30" spans="1:31" ht="26.1" customHeight="1" x14ac:dyDescent="0.2">
      <c r="A30" s="1"/>
      <c r="B30" s="42" t="s">
        <v>58</v>
      </c>
      <c r="C30" s="43" t="s">
        <v>17</v>
      </c>
      <c r="D30" s="44"/>
      <c r="E30" s="43" t="s">
        <v>18</v>
      </c>
      <c r="F30" s="44"/>
      <c r="G30" s="43" t="s">
        <v>19</v>
      </c>
      <c r="H30" s="44"/>
      <c r="I30" s="43" t="s">
        <v>20</v>
      </c>
      <c r="J30" s="44"/>
      <c r="K30" s="43" t="s">
        <v>21</v>
      </c>
      <c r="L30" s="44"/>
      <c r="M30" s="43" t="s">
        <v>22</v>
      </c>
      <c r="N30" s="44"/>
      <c r="O30" s="45" t="s">
        <v>23</v>
      </c>
      <c r="P30" s="46"/>
      <c r="Q30" s="45" t="s">
        <v>24</v>
      </c>
      <c r="R30" s="46"/>
      <c r="S30" s="45" t="s">
        <v>25</v>
      </c>
      <c r="T30" s="44"/>
      <c r="U30" s="43" t="s">
        <v>14</v>
      </c>
      <c r="V30" s="44"/>
      <c r="W30" s="43" t="s">
        <v>15</v>
      </c>
      <c r="X30" s="44"/>
      <c r="Y30" s="43" t="s">
        <v>16</v>
      </c>
      <c r="Z30" s="44"/>
      <c r="AA30" s="43" t="s">
        <v>26</v>
      </c>
      <c r="AB30" s="171" t="s">
        <v>166</v>
      </c>
      <c r="AC30" s="1"/>
    </row>
    <row r="31" spans="1:31" ht="26.1" customHeight="1" x14ac:dyDescent="0.2">
      <c r="A31" s="1"/>
      <c r="B31" s="47" t="s">
        <v>60</v>
      </c>
      <c r="C31" s="48">
        <v>217</v>
      </c>
      <c r="D31" s="17"/>
      <c r="E31" s="48">
        <v>171</v>
      </c>
      <c r="F31" s="17"/>
      <c r="G31" s="48">
        <v>252</v>
      </c>
      <c r="H31" s="17"/>
      <c r="I31" s="48">
        <v>250</v>
      </c>
      <c r="J31" s="17"/>
      <c r="K31" s="48">
        <v>258</v>
      </c>
      <c r="L31" s="17"/>
      <c r="M31" s="48">
        <v>299</v>
      </c>
      <c r="N31" s="17"/>
      <c r="O31" s="48">
        <v>313</v>
      </c>
      <c r="P31" s="17"/>
      <c r="Q31" s="48">
        <v>323</v>
      </c>
      <c r="R31" s="17"/>
      <c r="S31" s="48">
        <v>259</v>
      </c>
      <c r="T31" s="1"/>
      <c r="U31" s="48">
        <v>202</v>
      </c>
      <c r="V31" s="17"/>
      <c r="W31" s="172">
        <v>239</v>
      </c>
      <c r="X31" s="311"/>
      <c r="Y31" s="172">
        <v>288</v>
      </c>
      <c r="Z31" s="312"/>
      <c r="AA31" s="48">
        <f>+SUM(C31:Y31)</f>
        <v>3071</v>
      </c>
      <c r="AB31" s="369">
        <f>+AA31/AA24</f>
        <v>0.83405757740358499</v>
      </c>
      <c r="AC31" s="369"/>
    </row>
    <row r="32" spans="1:31" ht="26.1" customHeight="1" x14ac:dyDescent="0.2">
      <c r="A32" s="1"/>
      <c r="B32" s="47" t="s">
        <v>62</v>
      </c>
      <c r="C32" s="48">
        <v>149</v>
      </c>
      <c r="D32" s="17"/>
      <c r="E32" s="48">
        <v>79</v>
      </c>
      <c r="F32" s="17"/>
      <c r="G32" s="48">
        <v>206</v>
      </c>
      <c r="H32" s="17"/>
      <c r="I32" s="48">
        <v>178</v>
      </c>
      <c r="J32" s="17"/>
      <c r="K32" s="48">
        <v>171</v>
      </c>
      <c r="L32" s="17"/>
      <c r="M32" s="48">
        <v>183</v>
      </c>
      <c r="N32" s="17"/>
      <c r="O32" s="48">
        <v>301</v>
      </c>
      <c r="P32" s="17"/>
      <c r="Q32" s="48">
        <v>185</v>
      </c>
      <c r="R32" s="17"/>
      <c r="S32" s="48">
        <v>167</v>
      </c>
      <c r="T32" s="1"/>
      <c r="U32" s="48">
        <v>182</v>
      </c>
      <c r="V32" s="17"/>
      <c r="W32" s="48">
        <v>130</v>
      </c>
      <c r="X32" s="17"/>
      <c r="Y32" s="48">
        <v>108</v>
      </c>
      <c r="Z32" s="313"/>
      <c r="AA32" s="48">
        <f t="shared" ref="AA32:AA34" si="4">+SUM(C32:Y32)</f>
        <v>2039</v>
      </c>
      <c r="AB32" s="369">
        <f>+AA32/AA25</f>
        <v>0.77646610814927641</v>
      </c>
      <c r="AC32" s="369"/>
      <c r="AD32" s="1"/>
    </row>
    <row r="33" spans="1:30" ht="26.1" customHeight="1" x14ac:dyDescent="0.2">
      <c r="A33" s="1"/>
      <c r="B33" s="47" t="s">
        <v>63</v>
      </c>
      <c r="C33" s="48">
        <v>1</v>
      </c>
      <c r="D33" s="17"/>
      <c r="E33" s="48">
        <v>53</v>
      </c>
      <c r="F33" s="17"/>
      <c r="G33" s="48">
        <v>1</v>
      </c>
      <c r="H33" s="17"/>
      <c r="I33" s="48">
        <v>0</v>
      </c>
      <c r="J33" s="17"/>
      <c r="K33" s="48">
        <v>33</v>
      </c>
      <c r="L33" s="17"/>
      <c r="M33" s="48">
        <v>0</v>
      </c>
      <c r="N33" s="17"/>
      <c r="O33" s="48">
        <v>2</v>
      </c>
      <c r="P33" s="17"/>
      <c r="Q33" s="48">
        <v>0</v>
      </c>
      <c r="R33" s="17"/>
      <c r="S33" s="48">
        <v>0</v>
      </c>
      <c r="T33" s="1"/>
      <c r="U33" s="48">
        <v>1</v>
      </c>
      <c r="V33" s="17"/>
      <c r="W33" s="48">
        <v>2</v>
      </c>
      <c r="X33" s="17"/>
      <c r="Y33" s="48">
        <v>8</v>
      </c>
      <c r="Z33" s="313"/>
      <c r="AA33" s="48">
        <f t="shared" si="4"/>
        <v>101</v>
      </c>
      <c r="AB33" s="369">
        <f>+AA33/AA26</f>
        <v>1.9803921568627452</v>
      </c>
      <c r="AC33" s="369"/>
    </row>
    <row r="34" spans="1:30" ht="26.1" customHeight="1" x14ac:dyDescent="0.2">
      <c r="A34" s="1"/>
      <c r="B34" s="50" t="s">
        <v>64</v>
      </c>
      <c r="C34" s="314">
        <v>92</v>
      </c>
      <c r="D34" s="26"/>
      <c r="E34" s="314">
        <v>122</v>
      </c>
      <c r="F34" s="26"/>
      <c r="G34" s="314">
        <v>108</v>
      </c>
      <c r="H34" s="26"/>
      <c r="I34" s="314">
        <v>100</v>
      </c>
      <c r="J34" s="26"/>
      <c r="K34" s="48">
        <v>105</v>
      </c>
      <c r="L34" s="26"/>
      <c r="M34" s="48">
        <v>88</v>
      </c>
      <c r="N34" s="26"/>
      <c r="O34" s="314">
        <v>124</v>
      </c>
      <c r="P34" s="26"/>
      <c r="Q34" s="48">
        <v>149</v>
      </c>
      <c r="R34" s="26"/>
      <c r="S34" s="48">
        <v>95</v>
      </c>
      <c r="T34" s="52"/>
      <c r="U34" s="48">
        <v>96</v>
      </c>
      <c r="V34" s="26"/>
      <c r="W34" s="314">
        <v>103</v>
      </c>
      <c r="X34" s="315"/>
      <c r="Y34" s="314">
        <v>103</v>
      </c>
      <c r="Z34" s="316"/>
      <c r="AA34" s="48">
        <f t="shared" si="4"/>
        <v>1285</v>
      </c>
      <c r="AB34" s="369">
        <f>+AA34/AA27</f>
        <v>0.88194921070693211</v>
      </c>
      <c r="AC34" s="369"/>
    </row>
    <row r="35" spans="1:30" ht="26.1" customHeight="1" x14ac:dyDescent="0.2">
      <c r="A35" s="1"/>
      <c r="B35" s="47" t="s">
        <v>66</v>
      </c>
      <c r="C35" s="48">
        <f>IF(C31="","",SUM(C31:C34))</f>
        <v>459</v>
      </c>
      <c r="D35" s="17"/>
      <c r="E35" s="48">
        <f>IF(E31="","",SUM(E31:E34))</f>
        <v>425</v>
      </c>
      <c r="F35" s="17"/>
      <c r="G35" s="48">
        <f>IF(G31="","",SUM(G31:G34))</f>
        <v>567</v>
      </c>
      <c r="H35" s="17"/>
      <c r="I35" s="48">
        <f>IF(I31="","",SUM(I31:I34))</f>
        <v>528</v>
      </c>
      <c r="J35" s="17"/>
      <c r="K35" s="185">
        <f>IF(K31="","",SUM(K31:K34))</f>
        <v>567</v>
      </c>
      <c r="L35" s="17"/>
      <c r="M35" s="185">
        <f>IF(M31="","",SUM(M31:M34))</f>
        <v>570</v>
      </c>
      <c r="N35" s="17"/>
      <c r="O35" s="48">
        <f>IF(O31="","",SUM(O31:O34))</f>
        <v>740</v>
      </c>
      <c r="P35" s="17"/>
      <c r="Q35" s="185">
        <f>IF(Q31="","",SUM(Q31:Q34))</f>
        <v>657</v>
      </c>
      <c r="R35" s="17"/>
      <c r="S35" s="185">
        <f>IF(S31="","",SUM(S31:S34))</f>
        <v>521</v>
      </c>
      <c r="T35" s="1"/>
      <c r="U35" s="185">
        <f>IF(U31="","",SUM(U31:U34))</f>
        <v>481</v>
      </c>
      <c r="V35" s="17"/>
      <c r="W35" s="48">
        <f>IF(W31="","",SUM(W31:W34))</f>
        <v>474</v>
      </c>
      <c r="X35" s="17"/>
      <c r="Y35" s="48">
        <f>IF(Y31="","",SUM(Y31:Y34))</f>
        <v>507</v>
      </c>
      <c r="Z35" s="17"/>
      <c r="AA35" s="185">
        <f>SUM(C35:Z35)</f>
        <v>6496</v>
      </c>
      <c r="AB35" s="369">
        <f>+AA35/AA28</f>
        <v>0.83111566018423744</v>
      </c>
      <c r="AC35" s="369"/>
    </row>
    <row r="36" spans="1:30" ht="26.1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V36" s="1"/>
      <c r="W36" s="1" t="s">
        <v>238</v>
      </c>
      <c r="Z36" s="1"/>
      <c r="AA36" s="1"/>
      <c r="AB36" s="1"/>
      <c r="AC36" s="17"/>
      <c r="AD36" s="1"/>
    </row>
    <row r="37" spans="1:30" ht="24.9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7"/>
      <c r="AD37" s="17"/>
    </row>
    <row r="38" spans="1:30" ht="18.899999999999999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7"/>
      <c r="AD38" s="17"/>
    </row>
    <row r="39" spans="1:30" ht="18.899999999999999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7"/>
      <c r="AD39" s="17"/>
    </row>
    <row r="40" spans="1:30" ht="18.899999999999999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7"/>
      <c r="AD40" s="17"/>
    </row>
    <row r="41" spans="1:30" ht="18.899999999999999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7"/>
      <c r="AD41" s="17"/>
    </row>
    <row r="42" spans="1:30" ht="18.899999999999999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7"/>
      <c r="AD42" s="17"/>
    </row>
    <row r="43" spans="1:30" ht="18.899999999999999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7"/>
      <c r="AD43" s="17"/>
    </row>
    <row r="44" spans="1:30" ht="18.899999999999999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7"/>
      <c r="AD44" s="17"/>
    </row>
    <row r="45" spans="1:30" ht="18.899999999999999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7"/>
      <c r="AD45" s="17"/>
    </row>
    <row r="46" spans="1:30" ht="18.899999999999999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7"/>
      <c r="AD46" s="17"/>
    </row>
    <row r="47" spans="1:30" ht="18.899999999999999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7"/>
      <c r="AD47" s="17"/>
    </row>
    <row r="48" spans="1:30" ht="18.899999999999999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7"/>
      <c r="AD48" s="17"/>
    </row>
    <row r="49" spans="1:30" ht="18.899999999999999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7"/>
      <c r="AD49" s="17"/>
    </row>
    <row r="50" spans="1:30" ht="18.899999999999999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7"/>
      <c r="AD50" s="17"/>
    </row>
    <row r="51" spans="1:30" ht="18.899999999999999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7"/>
      <c r="AD51" s="17"/>
    </row>
    <row r="52" spans="1:30" ht="18.899999999999999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7"/>
      <c r="AD52" s="17"/>
    </row>
    <row r="53" spans="1:30" ht="18.899999999999999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7"/>
      <c r="AD53" s="17"/>
    </row>
    <row r="54" spans="1:30" ht="18.899999999999999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7"/>
      <c r="AD54" s="17"/>
    </row>
    <row r="55" spans="1:30" ht="18.899999999999999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7"/>
      <c r="AD55" s="17"/>
    </row>
    <row r="56" spans="1:30" ht="18.899999999999999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7"/>
      <c r="AD56" s="17"/>
    </row>
    <row r="57" spans="1:30" ht="18.899999999999999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7"/>
      <c r="AD57" s="17"/>
    </row>
    <row r="58" spans="1:30" ht="18.899999999999999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7"/>
      <c r="AD58" s="17"/>
    </row>
    <row r="59" spans="1:30" ht="18.899999999999999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7"/>
      <c r="AD59" s="17"/>
    </row>
    <row r="60" spans="1:30" ht="18.899999999999999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7"/>
      <c r="AD60" s="17"/>
    </row>
    <row r="61" spans="1:30" ht="18.899999999999999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7"/>
      <c r="AD61" s="17"/>
    </row>
    <row r="62" spans="1:30" ht="18.899999999999999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7"/>
      <c r="AD62" s="17"/>
    </row>
    <row r="63" spans="1:30" ht="18.899999999999999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7"/>
      <c r="AD63" s="17"/>
    </row>
    <row r="64" spans="1:30" ht="18.899999999999999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7"/>
      <c r="AD64" s="17"/>
    </row>
    <row r="65" spans="1:30" ht="18.899999999999999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7"/>
      <c r="AD65" s="17"/>
    </row>
    <row r="66" spans="1:30" ht="18.899999999999999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7"/>
      <c r="AD66" s="17"/>
    </row>
    <row r="67" spans="1:30" ht="18.899999999999999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7"/>
      <c r="AD67" s="17"/>
    </row>
    <row r="68" spans="1:30" ht="18.899999999999999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7"/>
      <c r="AD68" s="17"/>
    </row>
    <row r="69" spans="1:30" ht="18.899999999999999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7"/>
      <c r="AD69" s="17"/>
    </row>
    <row r="70" spans="1:30" ht="18.899999999999999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7"/>
      <c r="AD70" s="17"/>
    </row>
    <row r="71" spans="1:30" ht="18.899999999999999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7"/>
      <c r="AD71" s="17"/>
    </row>
    <row r="72" spans="1:30" ht="18.899999999999999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7"/>
      <c r="AD72" s="17"/>
    </row>
    <row r="73" spans="1:30" ht="18.899999999999999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7"/>
      <c r="AD73" s="17"/>
    </row>
    <row r="74" spans="1:30" ht="18.899999999999999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7"/>
      <c r="AD74" s="17"/>
    </row>
    <row r="75" spans="1:30" ht="18.899999999999999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7"/>
      <c r="AD75" s="17"/>
    </row>
    <row r="76" spans="1:30" ht="18.899999999999999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7"/>
      <c r="AD76" s="17"/>
    </row>
    <row r="77" spans="1:30" ht="18.899999999999999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7"/>
      <c r="AD77" s="17"/>
    </row>
    <row r="78" spans="1:30" ht="18.899999999999999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7"/>
      <c r="AD78" s="17"/>
    </row>
    <row r="79" spans="1:30" ht="18.899999999999999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7"/>
      <c r="AD79" s="17"/>
    </row>
    <row r="80" spans="1:30" ht="18.899999999999999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7"/>
      <c r="AD80" s="17"/>
    </row>
    <row r="81" spans="1:30" ht="18.899999999999999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7"/>
      <c r="AD81" s="17"/>
    </row>
    <row r="82" spans="1:30" ht="18.899999999999999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7"/>
      <c r="AD82" s="17"/>
    </row>
    <row r="83" spans="1:30" ht="18.899999999999999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7"/>
      <c r="AD83" s="17"/>
    </row>
    <row r="84" spans="1:30" ht="18.899999999999999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7"/>
      <c r="AD84" s="17"/>
    </row>
    <row r="85" spans="1:30" ht="27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7"/>
      <c r="AD85" s="17"/>
    </row>
    <row r="86" spans="1:30" ht="21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7"/>
      <c r="AD86" s="17"/>
    </row>
    <row r="87" spans="1:30" ht="21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7"/>
      <c r="AD87" s="17"/>
    </row>
    <row r="88" spans="1:30" ht="24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7"/>
      <c r="AD88" s="17"/>
    </row>
    <row r="89" spans="1:30" ht="18.899999999999999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7"/>
      <c r="AD89" s="17"/>
    </row>
    <row r="90" spans="1:30" ht="18.899999999999999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7"/>
      <c r="AD90" s="17"/>
    </row>
    <row r="91" spans="1:30" ht="18.899999999999999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7"/>
      <c r="AD91" s="17"/>
    </row>
    <row r="92" spans="1:30" ht="18.899999999999999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7"/>
      <c r="AD92" s="17"/>
    </row>
    <row r="93" spans="1:30" ht="18.899999999999999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7"/>
      <c r="AD93" s="17"/>
    </row>
    <row r="94" spans="1:30" ht="18.899999999999999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7"/>
      <c r="AD94" s="17"/>
    </row>
    <row r="95" spans="1:30" ht="18.899999999999999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7"/>
      <c r="AD95" s="17"/>
    </row>
    <row r="96" spans="1:30" ht="18.899999999999999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7"/>
      <c r="AD96" s="17"/>
    </row>
    <row r="97" spans="1:30" ht="18.899999999999999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7"/>
      <c r="AD97" s="17"/>
    </row>
    <row r="98" spans="1:30" ht="18.899999999999999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7"/>
      <c r="AD98" s="17"/>
    </row>
    <row r="99" spans="1:30" ht="18.899999999999999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7"/>
      <c r="AD99" s="17"/>
    </row>
    <row r="100" spans="1:30" ht="18.899999999999999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7"/>
      <c r="AD100" s="17"/>
    </row>
    <row r="101" spans="1:30" ht="18.899999999999999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7"/>
      <c r="AD101" s="17"/>
    </row>
    <row r="102" spans="1:30" ht="18.899999999999999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7"/>
      <c r="AD102" s="17"/>
    </row>
    <row r="103" spans="1:30" ht="18.899999999999999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7"/>
      <c r="AD103" s="17"/>
    </row>
    <row r="104" spans="1:30" ht="18.899999999999999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7"/>
      <c r="AD104" s="17"/>
    </row>
    <row r="105" spans="1:30" ht="18.899999999999999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7"/>
      <c r="AD105" s="17"/>
    </row>
    <row r="106" spans="1:30" ht="18.899999999999999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7"/>
      <c r="AD106" s="17"/>
    </row>
    <row r="107" spans="1:30" ht="18.899999999999999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7"/>
      <c r="AD107" s="17"/>
    </row>
    <row r="108" spans="1:30" ht="18.899999999999999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7"/>
      <c r="AD108" s="17"/>
    </row>
    <row r="109" spans="1:30" ht="18.899999999999999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7"/>
      <c r="AD109" s="17"/>
    </row>
    <row r="110" spans="1:30" ht="18.899999999999999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7"/>
      <c r="AD110" s="17"/>
    </row>
    <row r="111" spans="1:30" ht="18.899999999999999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7"/>
      <c r="AD111" s="17"/>
    </row>
    <row r="112" spans="1:30" ht="18.899999999999999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7"/>
      <c r="AD112" s="17"/>
    </row>
    <row r="113" spans="1:30" ht="18.899999999999999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7"/>
      <c r="AD113" s="17"/>
    </row>
    <row r="114" spans="1:30" ht="18.899999999999999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7"/>
      <c r="AD114" s="17"/>
    </row>
    <row r="115" spans="1:30" ht="18.899999999999999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7"/>
      <c r="AD115" s="17"/>
    </row>
    <row r="116" spans="1:30" ht="18.899999999999999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7"/>
      <c r="AD116" s="17"/>
    </row>
    <row r="117" spans="1:30" ht="18.899999999999999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7"/>
      <c r="AD117" s="17"/>
    </row>
    <row r="118" spans="1:30" ht="18.899999999999999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7"/>
      <c r="AD118" s="17"/>
    </row>
    <row r="119" spans="1:30" ht="18.899999999999999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7"/>
      <c r="AD119" s="17"/>
    </row>
    <row r="120" spans="1:30" ht="18.899999999999999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7"/>
      <c r="AD120" s="17"/>
    </row>
    <row r="121" spans="1:30" ht="18.899999999999999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7"/>
      <c r="AD121" s="17"/>
    </row>
    <row r="122" spans="1:30" ht="18.899999999999999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7"/>
      <c r="AD122" s="17"/>
    </row>
    <row r="123" spans="1:30" ht="18.899999999999999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7"/>
      <c r="AD123" s="17"/>
    </row>
    <row r="124" spans="1:30" ht="18.899999999999999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7"/>
      <c r="AD124" s="17"/>
    </row>
    <row r="125" spans="1:30" ht="18.899999999999999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7"/>
      <c r="AD125" s="17"/>
    </row>
    <row r="126" spans="1:30" ht="18.899999999999999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7"/>
      <c r="AD126" s="17"/>
    </row>
    <row r="127" spans="1:30" ht="18.899999999999999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7"/>
      <c r="AD127" s="17"/>
    </row>
    <row r="128" spans="1:30" ht="18.899999999999999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7"/>
      <c r="AD128" s="17"/>
    </row>
    <row r="129" spans="1:30" ht="18.899999999999999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D129" s="17"/>
    </row>
    <row r="130" spans="1:30" ht="18.899999999999999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D130" s="17"/>
    </row>
    <row r="131" spans="1:30" ht="18.899999999999999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D131" s="17"/>
    </row>
    <row r="132" spans="1:30" ht="18.899999999999999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D132" s="17"/>
    </row>
    <row r="133" spans="1:30" ht="18.899999999999999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D133" s="17"/>
    </row>
    <row r="134" spans="1:30" ht="18.899999999999999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D134" s="17"/>
    </row>
    <row r="135" spans="1:30" ht="18.899999999999999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D135" s="17"/>
    </row>
    <row r="136" spans="1:30" ht="18.899999999999999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D136" s="17"/>
    </row>
    <row r="137" spans="1:30" ht="18.899999999999999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D137" s="17"/>
    </row>
    <row r="138" spans="1:30" ht="18.899999999999999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D138" s="17"/>
    </row>
    <row r="139" spans="1:30" ht="16.2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D139" s="17"/>
    </row>
    <row r="140" spans="1:30" ht="15.9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</row>
    <row r="141" spans="1:30" ht="15.9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</row>
    <row r="142" spans="1:30" ht="15.9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</row>
    <row r="143" spans="1:30" ht="15.9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</row>
    <row r="144" spans="1:30" ht="15.9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</row>
    <row r="145" spans="1:28" ht="15.9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</row>
    <row r="146" spans="1:28" ht="15.9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</row>
    <row r="147" spans="1:28" ht="15.9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</row>
    <row r="148" spans="1:28" ht="15.9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</row>
    <row r="149" spans="1:28" ht="15.9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</row>
    <row r="150" spans="1:28" ht="15.9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</row>
    <row r="151" spans="1:28" ht="15.9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</row>
    <row r="152" spans="1:28" ht="15.9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</row>
    <row r="153" spans="1:28" ht="15.9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</row>
    <row r="154" spans="1:28" ht="15.9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</row>
    <row r="155" spans="1:28" ht="15.9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</row>
    <row r="156" spans="1:28" ht="15.9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</row>
    <row r="157" spans="1:28" ht="15.9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</row>
    <row r="158" spans="1:28" ht="15.9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</row>
    <row r="159" spans="1:28" ht="15.9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</row>
    <row r="160" spans="1:28" ht="15.9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</row>
    <row r="161" spans="1:28" ht="15.9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</row>
    <row r="162" spans="1:28" ht="15.9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</row>
    <row r="163" spans="1:28" ht="15.9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</row>
    <row r="164" spans="1:28" ht="15.9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</row>
    <row r="165" spans="1:28" ht="15.9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</row>
    <row r="166" spans="1:28" ht="15.9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</row>
    <row r="167" spans="1:28" ht="15.9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</row>
    <row r="168" spans="1:28" ht="15.9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</row>
    <row r="169" spans="1:28" ht="15.9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</row>
    <row r="170" spans="1:28" ht="15.9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</row>
    <row r="171" spans="1:28" ht="15.9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</row>
    <row r="172" spans="1:28" ht="15.9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</row>
    <row r="173" spans="1:28" ht="15.9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</row>
    <row r="174" spans="1:28" ht="15.9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</row>
    <row r="175" spans="1:28" ht="15.9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</row>
    <row r="176" spans="1:28" ht="15.9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</row>
    <row r="177" spans="1:28" ht="15.9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</row>
    <row r="178" spans="1:28" ht="15.9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</row>
    <row r="179" spans="1:28" ht="15.9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</row>
    <row r="180" spans="1:28" ht="15.9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</row>
    <row r="181" spans="1:28" ht="15.9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</row>
    <row r="182" spans="1:28" ht="15.9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</row>
    <row r="183" spans="1:28" ht="15.9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</row>
    <row r="184" spans="1:28" ht="15.9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</row>
    <row r="185" spans="1:28" ht="15.9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</row>
    <row r="186" spans="1:28" ht="15.9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</row>
    <row r="187" spans="1:28" ht="15.9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</row>
    <row r="188" spans="1:28" ht="15.9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</row>
    <row r="189" spans="1:28" ht="15.9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</row>
    <row r="190" spans="1:28" ht="15.9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</row>
    <row r="191" spans="1:28" ht="15.9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</row>
    <row r="192" spans="1:28" ht="15.9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</row>
    <row r="193" spans="1:28" ht="15.9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</row>
    <row r="194" spans="1:28" ht="15.9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</row>
    <row r="195" spans="1:28" ht="15.9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</row>
    <row r="196" spans="1:28" ht="15.9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</row>
    <row r="197" spans="1:28" ht="15.9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</row>
    <row r="198" spans="1:28" ht="15.9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</row>
    <row r="199" spans="1:28" ht="15.9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</row>
    <row r="200" spans="1:28" ht="15.9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</row>
    <row r="201" spans="1:28" ht="15.9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</row>
    <row r="202" spans="1:28" ht="15.9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</row>
    <row r="203" spans="1:28" ht="15.9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</row>
    <row r="204" spans="1:28" ht="15.9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</row>
    <row r="205" spans="1:28" ht="15.9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</row>
    <row r="206" spans="1:28" ht="15.9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</row>
    <row r="207" spans="1:28" ht="15.9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</row>
    <row r="208" spans="1:28" ht="15.9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</row>
    <row r="209" spans="1:28" ht="15.9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</row>
    <row r="210" spans="1:28" ht="15.9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</row>
    <row r="211" spans="1:28" ht="15.9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</row>
    <row r="212" spans="1:28" ht="15.9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</row>
    <row r="213" spans="1:28" ht="15.9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</row>
    <row r="214" spans="1:28" ht="15.9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</row>
    <row r="215" spans="1:28" ht="15.9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</row>
    <row r="216" spans="1:28" ht="15.9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</row>
    <row r="217" spans="1:28" ht="15.9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</row>
    <row r="218" spans="1:28" ht="15.9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</row>
    <row r="219" spans="1:28" ht="15.9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</row>
    <row r="220" spans="1:28" ht="15.9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</row>
    <row r="221" spans="1:28" ht="15.9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</row>
    <row r="222" spans="1:28" ht="15.9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</row>
    <row r="223" spans="1:28" ht="15.9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</row>
    <row r="224" spans="1:28" ht="15.9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</row>
    <row r="225" spans="1:29" ht="15.9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</row>
    <row r="226" spans="1:29" ht="15.9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</row>
    <row r="227" spans="1:29" ht="15.9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</row>
    <row r="228" spans="1:29" ht="15.9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</row>
    <row r="229" spans="1:29" ht="15.9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</row>
    <row r="230" spans="1:29" ht="15.9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</row>
    <row r="231" spans="1:29" ht="15.9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</row>
    <row r="232" spans="1:29" ht="15.9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</row>
    <row r="233" spans="1:29" ht="15.9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 spans="1:29" ht="15.9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</row>
    <row r="235" spans="1:29" ht="15.9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</row>
    <row r="236" spans="1:29" ht="15.9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</row>
    <row r="237" spans="1:29" ht="15.9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</row>
    <row r="238" spans="1:29" ht="15.9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</row>
    <row r="239" spans="1:29" ht="15.9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</row>
    <row r="240" spans="1:29" ht="15.9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</row>
    <row r="241" spans="1:30" ht="15.9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</row>
    <row r="242" spans="1:30" ht="15.9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</row>
    <row r="243" spans="1:30" ht="15.9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D243" s="1"/>
    </row>
    <row r="244" spans="1:30" ht="15.9" customHeight="1" x14ac:dyDescent="0.2"/>
    <row r="245" spans="1:30" ht="15.9" customHeight="1" x14ac:dyDescent="0.2"/>
    <row r="246" spans="1:30" ht="15.9" customHeight="1" x14ac:dyDescent="0.2"/>
    <row r="247" spans="1:30" ht="15.9" customHeight="1" x14ac:dyDescent="0.2"/>
    <row r="248" spans="1:30" ht="15.9" customHeight="1" x14ac:dyDescent="0.2"/>
    <row r="249" spans="1:30" ht="15.9" customHeight="1" x14ac:dyDescent="0.2"/>
    <row r="250" spans="1:30" ht="15.9" customHeight="1" x14ac:dyDescent="0.2"/>
    <row r="251" spans="1:30" ht="15.9" customHeight="1" x14ac:dyDescent="0.2"/>
    <row r="252" spans="1:30" ht="15.9" customHeight="1" x14ac:dyDescent="0.2"/>
    <row r="253" spans="1:30" ht="15.9" customHeight="1" x14ac:dyDescent="0.2"/>
    <row r="254" spans="1:30" ht="15.9" customHeight="1" x14ac:dyDescent="0.2"/>
    <row r="255" spans="1:30" ht="15.9" customHeight="1" x14ac:dyDescent="0.2"/>
  </sheetData>
  <mergeCells count="10">
    <mergeCell ref="AB32:AC32"/>
    <mergeCell ref="AB33:AC33"/>
    <mergeCell ref="AB34:AC34"/>
    <mergeCell ref="AB35:AC35"/>
    <mergeCell ref="AB24:AC24"/>
    <mergeCell ref="AB25:AC25"/>
    <mergeCell ref="AB26:AC26"/>
    <mergeCell ref="AB27:AC27"/>
    <mergeCell ref="AB28:AC28"/>
    <mergeCell ref="AB31:AC31"/>
  </mergeCells>
  <phoneticPr fontId="5"/>
  <printOptions horizontalCentered="1"/>
  <pageMargins left="0.78740157480314965" right="0.78740157480314965" top="0.98425196850393704" bottom="0.98425196850393704" header="0.51181102362204722" footer="0.51181102362204722"/>
  <pageSetup paperSize="9" scale="51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9:DL334"/>
  <sheetViews>
    <sheetView tabSelected="1" view="pageBreakPreview" topLeftCell="A22" zoomScale="115" zoomScaleNormal="100" zoomScaleSheetLayoutView="115" workbookViewId="0">
      <selection activeCell="N22" sqref="N22"/>
    </sheetView>
  </sheetViews>
  <sheetFormatPr defaultRowHeight="13.2" x14ac:dyDescent="0.2"/>
  <cols>
    <col min="1" max="1" width="8.6640625" customWidth="1"/>
    <col min="3" max="11" width="8.88671875" customWidth="1"/>
    <col min="12" max="12" width="9" customWidth="1"/>
    <col min="13" max="13" width="8.88671875" customWidth="1"/>
    <col min="14" max="14" width="5.88671875" customWidth="1"/>
    <col min="15" max="62" width="8.88671875" customWidth="1"/>
    <col min="79" max="79" width="9.77734375" customWidth="1"/>
    <col min="95" max="114" width="8.88671875" customWidth="1"/>
  </cols>
  <sheetData>
    <row r="19" spans="3:17" x14ac:dyDescent="0.2">
      <c r="E19" t="str">
        <f>IF(E18="","",(C18+E18)/(C17+E17))</f>
        <v/>
      </c>
    </row>
    <row r="21" spans="3:17" ht="15.6" x14ac:dyDescent="0.2">
      <c r="C21" s="39"/>
      <c r="D21" s="39"/>
      <c r="E21" s="41"/>
      <c r="F21" s="39"/>
      <c r="G21" s="40"/>
      <c r="I21" s="39"/>
      <c r="J21" s="39"/>
      <c r="K21" s="41"/>
      <c r="O21" s="39"/>
      <c r="Q21" s="41"/>
    </row>
    <row r="22" spans="3:17" ht="15.6" x14ac:dyDescent="0.2">
      <c r="C22" s="39"/>
      <c r="D22" s="39"/>
      <c r="E22" s="41"/>
      <c r="F22" s="39"/>
      <c r="G22" s="40"/>
      <c r="I22" s="39"/>
      <c r="K22" s="41"/>
      <c r="O22" s="39"/>
      <c r="Q22" s="41"/>
    </row>
    <row r="23" spans="3:17" ht="15.6" x14ac:dyDescent="0.2">
      <c r="C23" s="39"/>
      <c r="D23" s="39"/>
      <c r="E23" s="41"/>
      <c r="F23" s="39"/>
      <c r="G23" s="40"/>
      <c r="I23" s="39"/>
      <c r="K23" s="41"/>
      <c r="O23" s="39"/>
      <c r="Q23" s="41"/>
    </row>
    <row r="24" spans="3:17" ht="15.6" x14ac:dyDescent="0.2">
      <c r="C24" s="39"/>
      <c r="D24" s="39"/>
      <c r="E24" s="41"/>
      <c r="F24" s="39"/>
      <c r="G24" s="40"/>
      <c r="I24" s="39"/>
      <c r="K24" s="41"/>
      <c r="O24" s="39"/>
      <c r="Q24" s="41"/>
    </row>
    <row r="25" spans="3:17" ht="15.6" x14ac:dyDescent="0.2">
      <c r="C25" s="39"/>
      <c r="D25" s="39"/>
      <c r="E25" s="41"/>
      <c r="F25" s="39"/>
      <c r="G25" s="40"/>
      <c r="I25" s="39"/>
      <c r="K25" s="41"/>
      <c r="O25" s="39"/>
      <c r="Q25" s="41"/>
    </row>
    <row r="26" spans="3:17" ht="15.6" x14ac:dyDescent="0.2">
      <c r="C26" s="39"/>
      <c r="D26" s="39"/>
      <c r="E26" s="41"/>
      <c r="F26" s="39"/>
      <c r="G26" s="40"/>
      <c r="I26" s="39"/>
      <c r="K26" s="41"/>
      <c r="O26" s="39"/>
      <c r="Q26" s="41"/>
    </row>
    <row r="27" spans="3:17" ht="15.6" x14ac:dyDescent="0.2">
      <c r="C27" s="39"/>
      <c r="D27" s="39"/>
      <c r="E27" s="41"/>
      <c r="F27" s="39"/>
      <c r="G27" s="40"/>
      <c r="I27" s="39"/>
      <c r="K27" s="41"/>
      <c r="O27" s="39"/>
      <c r="Q27" s="41"/>
    </row>
    <row r="28" spans="3:17" ht="16.2" x14ac:dyDescent="0.2">
      <c r="C28" s="1"/>
      <c r="D28" s="1"/>
      <c r="E28" s="1"/>
      <c r="F28" s="1"/>
      <c r="G28" s="1"/>
    </row>
    <row r="69" spans="1:116" x14ac:dyDescent="0.2">
      <c r="D69" t="s">
        <v>262</v>
      </c>
      <c r="P69" t="s">
        <v>267</v>
      </c>
      <c r="AB69" t="s">
        <v>270</v>
      </c>
      <c r="AN69" t="s">
        <v>279</v>
      </c>
      <c r="AZ69" t="s">
        <v>288</v>
      </c>
      <c r="BL69" t="s">
        <v>293</v>
      </c>
      <c r="BX69" t="s">
        <v>307</v>
      </c>
      <c r="CJ69" t="s">
        <v>427</v>
      </c>
      <c r="CV69" t="s">
        <v>454</v>
      </c>
      <c r="DH69" t="s">
        <v>482</v>
      </c>
    </row>
    <row r="70" spans="1:116" x14ac:dyDescent="0.2">
      <c r="D70" s="205" t="s">
        <v>168</v>
      </c>
      <c r="E70" s="205" t="s">
        <v>169</v>
      </c>
      <c r="F70" s="205" t="s">
        <v>16</v>
      </c>
      <c r="G70" s="205" t="s">
        <v>17</v>
      </c>
      <c r="H70" s="205" t="s">
        <v>18</v>
      </c>
      <c r="I70" s="205" t="s">
        <v>19</v>
      </c>
      <c r="J70" s="205" t="s">
        <v>20</v>
      </c>
      <c r="K70" s="205" t="s">
        <v>21</v>
      </c>
      <c r="L70" s="205" t="s">
        <v>22</v>
      </c>
      <c r="M70" s="205" t="s">
        <v>23</v>
      </c>
      <c r="N70" s="205" t="s">
        <v>24</v>
      </c>
      <c r="O70" s="205" t="s">
        <v>25</v>
      </c>
      <c r="P70" s="205" t="s">
        <v>168</v>
      </c>
      <c r="Q70" s="205" t="s">
        <v>169</v>
      </c>
      <c r="R70" s="205" t="s">
        <v>16</v>
      </c>
      <c r="S70" s="205" t="s">
        <v>17</v>
      </c>
      <c r="T70" s="205" t="s">
        <v>18</v>
      </c>
      <c r="U70" s="205" t="s">
        <v>19</v>
      </c>
      <c r="V70" s="205" t="s">
        <v>20</v>
      </c>
      <c r="W70" s="205" t="s">
        <v>21</v>
      </c>
      <c r="X70" s="205" t="s">
        <v>22</v>
      </c>
      <c r="Y70" s="205" t="s">
        <v>23</v>
      </c>
      <c r="Z70" s="205" t="s">
        <v>24</v>
      </c>
      <c r="AA70" s="205" t="s">
        <v>25</v>
      </c>
      <c r="AB70" s="205" t="s">
        <v>168</v>
      </c>
      <c r="AC70" s="205" t="s">
        <v>169</v>
      </c>
      <c r="AD70" s="205" t="s">
        <v>16</v>
      </c>
      <c r="AE70" s="205" t="s">
        <v>17</v>
      </c>
      <c r="AF70" s="205" t="s">
        <v>18</v>
      </c>
      <c r="AG70" s="205" t="s">
        <v>19</v>
      </c>
      <c r="AH70" s="205" t="s">
        <v>20</v>
      </c>
      <c r="AI70" s="205" t="s">
        <v>21</v>
      </c>
      <c r="AJ70" s="205" t="s">
        <v>22</v>
      </c>
      <c r="AK70" s="205" t="s">
        <v>23</v>
      </c>
      <c r="AL70" s="205" t="s">
        <v>24</v>
      </c>
      <c r="AM70" s="205" t="s">
        <v>25</v>
      </c>
      <c r="AN70" s="205" t="s">
        <v>168</v>
      </c>
      <c r="AO70" s="205" t="s">
        <v>169</v>
      </c>
      <c r="AP70" s="205" t="s">
        <v>16</v>
      </c>
      <c r="AQ70" s="205" t="s">
        <v>17</v>
      </c>
      <c r="AR70" s="205" t="s">
        <v>18</v>
      </c>
      <c r="AS70" s="205" t="s">
        <v>19</v>
      </c>
      <c r="AT70" s="205" t="s">
        <v>20</v>
      </c>
      <c r="AU70" s="205" t="s">
        <v>21</v>
      </c>
      <c r="AV70" s="205" t="s">
        <v>22</v>
      </c>
      <c r="AW70" s="205" t="s">
        <v>23</v>
      </c>
      <c r="AX70" s="205" t="s">
        <v>24</v>
      </c>
      <c r="AY70" s="205" t="s">
        <v>25</v>
      </c>
      <c r="AZ70" t="s">
        <v>168</v>
      </c>
      <c r="BA70" t="s">
        <v>169</v>
      </c>
      <c r="BB70" t="s">
        <v>16</v>
      </c>
      <c r="BC70" t="s">
        <v>17</v>
      </c>
      <c r="BD70" t="s">
        <v>18</v>
      </c>
      <c r="BE70" t="s">
        <v>19</v>
      </c>
      <c r="BF70" t="s">
        <v>20</v>
      </c>
      <c r="BG70" t="s">
        <v>21</v>
      </c>
      <c r="BH70" t="s">
        <v>22</v>
      </c>
      <c r="BI70" t="s">
        <v>23</v>
      </c>
      <c r="BJ70" t="s">
        <v>24</v>
      </c>
      <c r="BK70" t="s">
        <v>25</v>
      </c>
      <c r="BL70" t="s">
        <v>168</v>
      </c>
      <c r="BM70" t="s">
        <v>169</v>
      </c>
      <c r="BN70" t="s">
        <v>16</v>
      </c>
      <c r="BO70" t="s">
        <v>296</v>
      </c>
      <c r="BP70" t="s">
        <v>297</v>
      </c>
      <c r="BQ70" t="s">
        <v>298</v>
      </c>
      <c r="BR70" t="s">
        <v>299</v>
      </c>
      <c r="BS70" t="s">
        <v>300</v>
      </c>
      <c r="BT70" t="s">
        <v>301</v>
      </c>
      <c r="BU70" t="s">
        <v>302</v>
      </c>
      <c r="BV70" t="s">
        <v>248</v>
      </c>
      <c r="BW70" t="s">
        <v>303</v>
      </c>
      <c r="BX70" t="s">
        <v>304</v>
      </c>
      <c r="BY70" t="s">
        <v>305</v>
      </c>
      <c r="BZ70" t="s">
        <v>306</v>
      </c>
      <c r="CA70" t="s">
        <v>412</v>
      </c>
      <c r="CB70" t="s">
        <v>413</v>
      </c>
      <c r="CC70" t="s">
        <v>416</v>
      </c>
      <c r="CD70" t="s">
        <v>417</v>
      </c>
      <c r="CE70" t="s">
        <v>420</v>
      </c>
      <c r="CF70" t="s">
        <v>421</v>
      </c>
      <c r="CG70" t="s">
        <v>422</v>
      </c>
      <c r="CH70" t="s">
        <v>423</v>
      </c>
      <c r="CI70" t="s">
        <v>424</v>
      </c>
      <c r="CJ70" t="s">
        <v>425</v>
      </c>
      <c r="CK70" t="s">
        <v>426</v>
      </c>
      <c r="CL70" t="s">
        <v>247</v>
      </c>
      <c r="CM70" t="s">
        <v>272</v>
      </c>
      <c r="CN70" t="s">
        <v>240</v>
      </c>
      <c r="CO70" t="s">
        <v>241</v>
      </c>
      <c r="CP70" t="s">
        <v>242</v>
      </c>
      <c r="CQ70" t="s">
        <v>243</v>
      </c>
      <c r="CR70" t="s">
        <v>244</v>
      </c>
      <c r="CS70" t="s">
        <v>53</v>
      </c>
      <c r="CT70" t="s">
        <v>54</v>
      </c>
      <c r="CU70" t="s">
        <v>451</v>
      </c>
      <c r="CV70" t="s">
        <v>452</v>
      </c>
      <c r="CW70" t="s">
        <v>453</v>
      </c>
      <c r="CX70" t="s">
        <v>455</v>
      </c>
      <c r="CY70" t="s">
        <v>459</v>
      </c>
      <c r="CZ70" t="s">
        <v>476</v>
      </c>
      <c r="DA70" t="s">
        <v>477</v>
      </c>
      <c r="DB70" t="s">
        <v>478</v>
      </c>
      <c r="DC70" t="s">
        <v>479</v>
      </c>
      <c r="DD70" t="s">
        <v>421</v>
      </c>
      <c r="DE70" t="s">
        <v>480</v>
      </c>
      <c r="DF70" t="s">
        <v>423</v>
      </c>
      <c r="DG70" t="s">
        <v>481</v>
      </c>
      <c r="DH70" t="s">
        <v>483</v>
      </c>
      <c r="DI70" t="s">
        <v>484</v>
      </c>
      <c r="DJ70" t="s">
        <v>485</v>
      </c>
    </row>
    <row r="71" spans="1:116" x14ac:dyDescent="0.2">
      <c r="A71" t="s">
        <v>170</v>
      </c>
      <c r="B71" t="s">
        <v>336</v>
      </c>
      <c r="D71" s="160">
        <v>157</v>
      </c>
      <c r="E71" s="160">
        <v>129</v>
      </c>
      <c r="F71" s="160">
        <v>174</v>
      </c>
      <c r="G71" s="160">
        <v>163</v>
      </c>
      <c r="H71" s="160">
        <v>148</v>
      </c>
      <c r="I71" s="160">
        <v>199</v>
      </c>
      <c r="J71" s="160">
        <v>204</v>
      </c>
      <c r="K71" s="160">
        <v>177</v>
      </c>
      <c r="L71" s="160">
        <v>173</v>
      </c>
      <c r="M71" s="160">
        <v>253</v>
      </c>
      <c r="N71" s="160">
        <v>107</v>
      </c>
      <c r="O71" s="160">
        <v>205</v>
      </c>
      <c r="P71" s="160">
        <v>121</v>
      </c>
      <c r="Q71" s="160">
        <v>233</v>
      </c>
      <c r="R71" s="160">
        <v>109</v>
      </c>
      <c r="S71" s="160">
        <v>180</v>
      </c>
      <c r="T71" s="160">
        <v>106</v>
      </c>
      <c r="U71" s="160">
        <v>195</v>
      </c>
      <c r="V71" s="160">
        <v>197</v>
      </c>
      <c r="W71" s="160">
        <v>161</v>
      </c>
      <c r="X71" s="160">
        <v>228</v>
      </c>
      <c r="Y71" s="160">
        <v>105</v>
      </c>
      <c r="Z71" s="160">
        <v>299</v>
      </c>
      <c r="AA71" s="160">
        <v>169</v>
      </c>
      <c r="AB71" s="160">
        <v>133</v>
      </c>
      <c r="AC71" s="160">
        <v>162</v>
      </c>
      <c r="AD71" s="160">
        <v>171</v>
      </c>
      <c r="AE71" s="160">
        <v>224</v>
      </c>
      <c r="AF71" s="160">
        <v>87</v>
      </c>
      <c r="AG71" s="160">
        <v>205</v>
      </c>
      <c r="AH71" s="160">
        <v>193</v>
      </c>
      <c r="AI71" s="160">
        <v>145</v>
      </c>
      <c r="AJ71" s="160">
        <v>262</v>
      </c>
      <c r="AK71" s="160">
        <v>167</v>
      </c>
      <c r="AL71" s="160">
        <v>119</v>
      </c>
      <c r="AM71" s="160">
        <v>220</v>
      </c>
      <c r="AN71" s="160">
        <v>104</v>
      </c>
      <c r="AO71" s="160">
        <v>164</v>
      </c>
      <c r="AP71" s="160">
        <v>167</v>
      </c>
      <c r="AQ71" s="160">
        <v>195</v>
      </c>
      <c r="AR71" s="160">
        <v>72</v>
      </c>
      <c r="AS71" s="160">
        <v>193</v>
      </c>
      <c r="AT71" s="160">
        <v>131</v>
      </c>
      <c r="AU71" s="160">
        <v>91</v>
      </c>
      <c r="AV71" s="160">
        <v>102</v>
      </c>
      <c r="AW71" s="160">
        <v>113</v>
      </c>
      <c r="AX71" s="160">
        <v>112</v>
      </c>
      <c r="AY71" s="160">
        <v>124</v>
      </c>
      <c r="AZ71" s="160">
        <v>100</v>
      </c>
      <c r="BA71" s="160">
        <v>163</v>
      </c>
      <c r="BB71" s="160">
        <v>141</v>
      </c>
      <c r="BC71" s="160">
        <v>141</v>
      </c>
      <c r="BD71" s="160">
        <v>92</v>
      </c>
      <c r="BE71" s="160">
        <v>207</v>
      </c>
      <c r="BF71" s="160">
        <v>185</v>
      </c>
      <c r="BG71" s="160">
        <v>256</v>
      </c>
      <c r="BH71" s="160">
        <v>147</v>
      </c>
      <c r="BI71" s="160">
        <v>184</v>
      </c>
      <c r="BJ71" s="160">
        <v>122</v>
      </c>
      <c r="BK71" s="160">
        <v>145</v>
      </c>
      <c r="BL71" s="160">
        <v>78</v>
      </c>
      <c r="BM71" s="160">
        <v>159</v>
      </c>
      <c r="BN71" s="160">
        <v>227</v>
      </c>
      <c r="BO71" s="160">
        <v>95</v>
      </c>
      <c r="BP71" s="160">
        <v>148</v>
      </c>
      <c r="BQ71" s="160">
        <v>139</v>
      </c>
      <c r="BR71" s="160">
        <v>147</v>
      </c>
      <c r="BS71" s="160">
        <v>132</v>
      </c>
      <c r="BT71" s="160">
        <v>116</v>
      </c>
      <c r="BU71" s="160">
        <v>153</v>
      </c>
      <c r="BV71" s="160">
        <v>152</v>
      </c>
      <c r="BW71" s="160">
        <v>140</v>
      </c>
      <c r="BX71" s="160">
        <v>82</v>
      </c>
      <c r="BY71" s="160">
        <v>0</v>
      </c>
      <c r="BZ71">
        <v>126</v>
      </c>
      <c r="CA71" t="e">
        <v>#N/A</v>
      </c>
      <c r="CB71">
        <v>148</v>
      </c>
      <c r="CC71">
        <v>135</v>
      </c>
      <c r="CD71">
        <v>184</v>
      </c>
      <c r="CE71">
        <v>134</v>
      </c>
      <c r="CF71">
        <v>133</v>
      </c>
      <c r="CG71">
        <v>81</v>
      </c>
      <c r="CH71">
        <v>285</v>
      </c>
      <c r="CI71">
        <v>119</v>
      </c>
      <c r="CJ71">
        <v>130</v>
      </c>
      <c r="CK71">
        <v>120</v>
      </c>
      <c r="CL71">
        <v>104</v>
      </c>
      <c r="CM71">
        <v>139</v>
      </c>
      <c r="CN71">
        <v>93</v>
      </c>
      <c r="CO71">
        <v>104</v>
      </c>
      <c r="CP71">
        <v>171</v>
      </c>
      <c r="CQ71">
        <v>105</v>
      </c>
      <c r="CR71">
        <v>89</v>
      </c>
      <c r="CS71" s="265">
        <v>52</v>
      </c>
      <c r="CT71" s="265">
        <v>79</v>
      </c>
      <c r="CU71" s="265">
        <v>194</v>
      </c>
      <c r="CV71" s="265">
        <v>74</v>
      </c>
      <c r="CW71" s="265">
        <v>89</v>
      </c>
      <c r="CX71" s="265">
        <v>197</v>
      </c>
      <c r="CY71" s="265">
        <v>70</v>
      </c>
      <c r="CZ71" s="265">
        <v>63</v>
      </c>
      <c r="DA71" s="265">
        <v>100</v>
      </c>
      <c r="DB71" s="265">
        <v>111</v>
      </c>
      <c r="DC71" s="265">
        <v>133</v>
      </c>
      <c r="DD71" s="265">
        <v>112</v>
      </c>
      <c r="DE71" s="265">
        <v>143</v>
      </c>
      <c r="DF71" s="265">
        <v>147</v>
      </c>
      <c r="DG71" s="265">
        <v>90</v>
      </c>
      <c r="DH71" s="265">
        <v>96</v>
      </c>
      <c r="DI71" s="265">
        <v>97</v>
      </c>
      <c r="DJ71" s="265">
        <v>77</v>
      </c>
      <c r="DK71" t="s">
        <v>170</v>
      </c>
      <c r="DL71" t="s">
        <v>171</v>
      </c>
    </row>
    <row r="72" spans="1:116" x14ac:dyDescent="0.2">
      <c r="B72" t="s">
        <v>344</v>
      </c>
      <c r="D72" s="160">
        <v>30</v>
      </c>
      <c r="E72" s="160">
        <v>81</v>
      </c>
      <c r="F72" s="160">
        <v>15</v>
      </c>
      <c r="G72" s="160">
        <v>35</v>
      </c>
      <c r="H72" s="160">
        <v>18</v>
      </c>
      <c r="I72" s="160">
        <v>14</v>
      </c>
      <c r="J72" s="160">
        <v>14</v>
      </c>
      <c r="K72" s="160">
        <v>26</v>
      </c>
      <c r="L72" s="160">
        <v>57</v>
      </c>
      <c r="M72" s="160">
        <v>43</v>
      </c>
      <c r="N72" s="160">
        <v>31</v>
      </c>
      <c r="O72" s="160">
        <v>53</v>
      </c>
      <c r="P72" s="160">
        <v>12</v>
      </c>
      <c r="Q72" s="160">
        <v>17</v>
      </c>
      <c r="R72" s="160">
        <v>60</v>
      </c>
      <c r="S72" s="160">
        <v>28</v>
      </c>
      <c r="T72" s="160">
        <v>12</v>
      </c>
      <c r="U72" s="160">
        <v>27</v>
      </c>
      <c r="V72" s="160">
        <v>21</v>
      </c>
      <c r="W72" s="160">
        <v>20</v>
      </c>
      <c r="X72" s="160">
        <v>9</v>
      </c>
      <c r="Y72" s="160">
        <v>26</v>
      </c>
      <c r="Z72" s="160">
        <v>30</v>
      </c>
      <c r="AA72" s="160">
        <v>9</v>
      </c>
      <c r="AB72" s="160">
        <v>36</v>
      </c>
      <c r="AC72" s="160">
        <v>27</v>
      </c>
      <c r="AD72" s="160">
        <v>15</v>
      </c>
      <c r="AE72" s="160">
        <v>27</v>
      </c>
      <c r="AF72" s="160">
        <v>16</v>
      </c>
      <c r="AG72" s="160">
        <v>18</v>
      </c>
      <c r="AH72" s="160">
        <v>16</v>
      </c>
      <c r="AI72" s="160">
        <v>28</v>
      </c>
      <c r="AJ72" s="160">
        <v>27</v>
      </c>
      <c r="AK72" s="160">
        <v>16</v>
      </c>
      <c r="AL72" s="160">
        <v>16</v>
      </c>
      <c r="AM72" s="160">
        <v>6</v>
      </c>
      <c r="AN72" s="160">
        <v>15</v>
      </c>
      <c r="AO72" s="160">
        <v>11</v>
      </c>
      <c r="AP72" s="160">
        <v>44</v>
      </c>
      <c r="AQ72" s="160">
        <v>29</v>
      </c>
      <c r="AR72" s="160">
        <v>13</v>
      </c>
      <c r="AS72" s="160">
        <v>13</v>
      </c>
      <c r="AT72" s="160">
        <v>35</v>
      </c>
      <c r="AU72" s="160">
        <v>13</v>
      </c>
      <c r="AV72" s="160">
        <v>27</v>
      </c>
      <c r="AW72" s="160">
        <v>22</v>
      </c>
      <c r="AX72" s="160">
        <v>21</v>
      </c>
      <c r="AY72" s="160">
        <v>10</v>
      </c>
      <c r="AZ72" s="160">
        <v>16</v>
      </c>
      <c r="BA72" s="160">
        <v>14</v>
      </c>
      <c r="BB72" s="160">
        <v>14</v>
      </c>
      <c r="BC72" s="160">
        <v>24</v>
      </c>
      <c r="BD72" s="160">
        <v>25</v>
      </c>
      <c r="BE72" s="160">
        <v>25</v>
      </c>
      <c r="BF72" s="160">
        <v>19</v>
      </c>
      <c r="BG72" s="160">
        <v>17</v>
      </c>
      <c r="BH72" s="160">
        <v>15</v>
      </c>
      <c r="BI72" s="160">
        <v>13</v>
      </c>
      <c r="BJ72" s="160">
        <v>24</v>
      </c>
      <c r="BK72" s="160">
        <v>7</v>
      </c>
      <c r="BL72" s="160">
        <v>6</v>
      </c>
      <c r="BM72" s="160">
        <v>20</v>
      </c>
      <c r="BN72" s="160">
        <v>24</v>
      </c>
      <c r="BO72" s="160">
        <v>11</v>
      </c>
      <c r="BP72" s="160">
        <v>10</v>
      </c>
      <c r="BQ72" s="160">
        <v>18</v>
      </c>
      <c r="BR72" s="160">
        <v>27</v>
      </c>
      <c r="BS72" s="160">
        <v>14</v>
      </c>
      <c r="BT72" s="160">
        <v>19</v>
      </c>
      <c r="BU72" s="160">
        <v>25</v>
      </c>
      <c r="BV72" s="160">
        <v>12</v>
      </c>
      <c r="BW72" s="160">
        <v>35</v>
      </c>
      <c r="BX72" s="160">
        <v>13</v>
      </c>
      <c r="BY72" s="160">
        <v>0</v>
      </c>
      <c r="BZ72">
        <v>27</v>
      </c>
      <c r="CA72">
        <v>7</v>
      </c>
      <c r="CB72">
        <v>10</v>
      </c>
      <c r="CC72">
        <v>12</v>
      </c>
      <c r="CD72">
        <v>15</v>
      </c>
      <c r="CE72">
        <v>23</v>
      </c>
      <c r="CF72">
        <v>14</v>
      </c>
      <c r="CG72">
        <v>18</v>
      </c>
      <c r="CH72">
        <v>21</v>
      </c>
      <c r="CI72">
        <v>17</v>
      </c>
      <c r="CJ72">
        <v>9</v>
      </c>
      <c r="CK72">
        <v>7</v>
      </c>
      <c r="CL72">
        <v>15</v>
      </c>
      <c r="CM72">
        <v>24</v>
      </c>
      <c r="CN72">
        <v>20</v>
      </c>
      <c r="CO72">
        <v>13</v>
      </c>
      <c r="CP72">
        <v>37</v>
      </c>
      <c r="CQ72">
        <v>8</v>
      </c>
      <c r="CR72">
        <v>18</v>
      </c>
      <c r="CS72" s="265">
        <v>8</v>
      </c>
      <c r="CT72" s="265">
        <v>27</v>
      </c>
      <c r="CU72" s="265">
        <v>12</v>
      </c>
      <c r="CV72" s="265">
        <v>5</v>
      </c>
      <c r="CW72" s="265">
        <v>16</v>
      </c>
      <c r="CX72" s="265">
        <v>22</v>
      </c>
      <c r="CY72" s="265">
        <v>3</v>
      </c>
      <c r="CZ72" s="265">
        <v>2</v>
      </c>
      <c r="DA72" s="265">
        <v>21</v>
      </c>
      <c r="DB72" s="265">
        <v>8</v>
      </c>
      <c r="DC72" s="265">
        <v>10</v>
      </c>
      <c r="DD72" s="265">
        <v>7</v>
      </c>
      <c r="DE72" s="265">
        <v>18</v>
      </c>
      <c r="DF72" s="265">
        <v>28</v>
      </c>
      <c r="DG72" s="265">
        <v>12</v>
      </c>
      <c r="DH72" s="265">
        <v>9</v>
      </c>
      <c r="DI72" s="265">
        <v>6</v>
      </c>
      <c r="DJ72" s="265">
        <v>13</v>
      </c>
      <c r="DL72" t="s">
        <v>172</v>
      </c>
    </row>
    <row r="73" spans="1:116" x14ac:dyDescent="0.2">
      <c r="B73" t="s">
        <v>347</v>
      </c>
      <c r="D73" s="160">
        <v>13</v>
      </c>
      <c r="E73" s="160">
        <v>20</v>
      </c>
      <c r="F73" s="160">
        <v>12</v>
      </c>
      <c r="G73" s="160">
        <v>16</v>
      </c>
      <c r="H73" s="160">
        <v>31</v>
      </c>
      <c r="I73" s="160">
        <v>37</v>
      </c>
      <c r="J73" s="160">
        <v>44</v>
      </c>
      <c r="K73" s="160">
        <v>9</v>
      </c>
      <c r="L73" s="160">
        <v>26</v>
      </c>
      <c r="M73" s="160">
        <v>26</v>
      </c>
      <c r="N73" s="160">
        <v>74</v>
      </c>
      <c r="O73" s="160">
        <v>63</v>
      </c>
      <c r="P73" s="160">
        <v>19</v>
      </c>
      <c r="Q73" s="160">
        <v>16</v>
      </c>
      <c r="R73" s="160">
        <v>25</v>
      </c>
      <c r="S73" s="160">
        <v>29</v>
      </c>
      <c r="T73" s="160">
        <v>28</v>
      </c>
      <c r="U73" s="160">
        <v>50</v>
      </c>
      <c r="V73" s="160">
        <v>22</v>
      </c>
      <c r="W73" s="160">
        <v>30</v>
      </c>
      <c r="X73" s="160">
        <v>18</v>
      </c>
      <c r="Y73" s="160">
        <v>23</v>
      </c>
      <c r="Z73" s="160">
        <v>27</v>
      </c>
      <c r="AA73" s="160">
        <v>18</v>
      </c>
      <c r="AB73" s="160">
        <v>30</v>
      </c>
      <c r="AC73" s="160">
        <v>22</v>
      </c>
      <c r="AD73" s="160">
        <v>41</v>
      </c>
      <c r="AE73" s="160">
        <v>34</v>
      </c>
      <c r="AF73" s="160">
        <v>18</v>
      </c>
      <c r="AG73" s="160">
        <v>21</v>
      </c>
      <c r="AH73" s="160">
        <v>24</v>
      </c>
      <c r="AI73" s="160">
        <v>15</v>
      </c>
      <c r="AJ73" s="160">
        <v>16</v>
      </c>
      <c r="AK73" s="160">
        <v>20</v>
      </c>
      <c r="AL73" s="160">
        <v>47</v>
      </c>
      <c r="AM73" s="160">
        <v>22</v>
      </c>
      <c r="AN73" s="160">
        <v>14</v>
      </c>
      <c r="AO73" s="160">
        <v>31</v>
      </c>
      <c r="AP73" s="160">
        <v>17</v>
      </c>
      <c r="AQ73" s="160">
        <v>22</v>
      </c>
      <c r="AR73" s="160">
        <v>18</v>
      </c>
      <c r="AS73" s="160">
        <v>16</v>
      </c>
      <c r="AT73" s="160">
        <v>45</v>
      </c>
      <c r="AU73" s="160">
        <v>27</v>
      </c>
      <c r="AV73" s="160">
        <v>7</v>
      </c>
      <c r="AW73" s="160">
        <v>19</v>
      </c>
      <c r="AX73" s="160">
        <v>17</v>
      </c>
      <c r="AY73" s="160">
        <v>25</v>
      </c>
      <c r="AZ73" s="160">
        <v>21</v>
      </c>
      <c r="BA73" s="160">
        <v>32</v>
      </c>
      <c r="BB73" s="160">
        <v>16</v>
      </c>
      <c r="BC73" s="160">
        <v>24</v>
      </c>
      <c r="BD73" s="160">
        <v>17</v>
      </c>
      <c r="BE73" s="160">
        <v>24</v>
      </c>
      <c r="BF73" s="160">
        <v>45</v>
      </c>
      <c r="BG73" s="160">
        <v>32</v>
      </c>
      <c r="BH73" s="160">
        <v>20</v>
      </c>
      <c r="BI73" s="160">
        <v>11</v>
      </c>
      <c r="BJ73" s="160">
        <v>23</v>
      </c>
      <c r="BK73" s="160">
        <v>31</v>
      </c>
      <c r="BL73" s="160">
        <v>27</v>
      </c>
      <c r="BM73" s="160">
        <v>27</v>
      </c>
      <c r="BN73" s="160">
        <v>31</v>
      </c>
      <c r="BO73" s="160">
        <v>33</v>
      </c>
      <c r="BP73" s="160">
        <v>17</v>
      </c>
      <c r="BQ73" s="160">
        <v>38</v>
      </c>
      <c r="BR73" s="160">
        <v>25</v>
      </c>
      <c r="BS73" s="160">
        <v>21</v>
      </c>
      <c r="BT73" s="160">
        <v>28</v>
      </c>
      <c r="BU73" s="160">
        <v>23</v>
      </c>
      <c r="BV73" s="160">
        <v>11</v>
      </c>
      <c r="BW73" s="160">
        <v>24</v>
      </c>
      <c r="BX73" s="160">
        <v>23</v>
      </c>
      <c r="BY73" s="160">
        <v>0</v>
      </c>
      <c r="BZ73">
        <v>26</v>
      </c>
      <c r="CA73">
        <v>16</v>
      </c>
      <c r="CB73">
        <v>20</v>
      </c>
      <c r="CC73">
        <v>20</v>
      </c>
      <c r="CD73">
        <v>25</v>
      </c>
      <c r="CE73">
        <v>33</v>
      </c>
      <c r="CF73">
        <v>17</v>
      </c>
      <c r="CG73">
        <v>29</v>
      </c>
      <c r="CH73">
        <v>24</v>
      </c>
      <c r="CI73">
        <v>26</v>
      </c>
      <c r="CJ73">
        <v>26</v>
      </c>
      <c r="CK73">
        <v>16</v>
      </c>
      <c r="CL73">
        <v>18</v>
      </c>
      <c r="CM73">
        <v>44</v>
      </c>
      <c r="CN73">
        <v>15</v>
      </c>
      <c r="CO73">
        <v>21</v>
      </c>
      <c r="CP73">
        <v>20</v>
      </c>
      <c r="CQ73">
        <v>14</v>
      </c>
      <c r="CR73">
        <v>20</v>
      </c>
      <c r="CS73" s="265">
        <v>11</v>
      </c>
      <c r="CT73" s="265">
        <v>9</v>
      </c>
      <c r="CU73" s="265">
        <v>12</v>
      </c>
      <c r="CV73" s="265">
        <v>7</v>
      </c>
      <c r="CW73" s="265">
        <v>11</v>
      </c>
      <c r="CX73" s="265">
        <v>28</v>
      </c>
      <c r="CY73" s="265">
        <v>9</v>
      </c>
      <c r="CZ73" s="265">
        <v>4</v>
      </c>
      <c r="DA73" s="265">
        <v>13</v>
      </c>
      <c r="DB73" s="265">
        <v>29</v>
      </c>
      <c r="DC73" s="265">
        <v>12</v>
      </c>
      <c r="DD73" s="265">
        <v>7</v>
      </c>
      <c r="DE73" s="265">
        <v>12</v>
      </c>
      <c r="DF73" s="265">
        <v>22</v>
      </c>
      <c r="DG73" s="265">
        <v>16</v>
      </c>
      <c r="DH73" s="265">
        <v>7</v>
      </c>
      <c r="DI73" s="265">
        <v>8</v>
      </c>
      <c r="DJ73" s="265">
        <v>24</v>
      </c>
      <c r="DL73" t="s">
        <v>173</v>
      </c>
    </row>
    <row r="74" spans="1:116" x14ac:dyDescent="0.2">
      <c r="B74" t="s">
        <v>348</v>
      </c>
      <c r="D74" s="160">
        <v>9</v>
      </c>
      <c r="E74" s="160">
        <v>6</v>
      </c>
      <c r="F74" s="160">
        <v>6</v>
      </c>
      <c r="G74" s="160">
        <v>15</v>
      </c>
      <c r="H74" s="160">
        <v>23</v>
      </c>
      <c r="I74" s="160">
        <v>15</v>
      </c>
      <c r="J74" s="160">
        <v>21</v>
      </c>
      <c r="K74" s="160">
        <v>3</v>
      </c>
      <c r="L74" s="160">
        <v>78</v>
      </c>
      <c r="M74" s="160">
        <v>12</v>
      </c>
      <c r="N74" s="160">
        <v>23</v>
      </c>
      <c r="O74" s="160">
        <v>26</v>
      </c>
      <c r="P74" s="160">
        <v>6</v>
      </c>
      <c r="Q74" s="160">
        <v>18</v>
      </c>
      <c r="R74" s="160">
        <v>26</v>
      </c>
      <c r="S74" s="160">
        <v>27</v>
      </c>
      <c r="T74" s="160">
        <v>18</v>
      </c>
      <c r="U74" s="160">
        <v>10</v>
      </c>
      <c r="V74" s="160">
        <v>33</v>
      </c>
      <c r="W74" s="160">
        <v>21</v>
      </c>
      <c r="X74" s="160">
        <v>10</v>
      </c>
      <c r="Y74" s="160">
        <v>24</v>
      </c>
      <c r="Z74" s="160">
        <v>21</v>
      </c>
      <c r="AA74" s="160">
        <v>27</v>
      </c>
      <c r="AB74" s="160">
        <v>35</v>
      </c>
      <c r="AC74" s="160">
        <v>11</v>
      </c>
      <c r="AD74" s="160">
        <v>9</v>
      </c>
      <c r="AE74" s="160">
        <v>26</v>
      </c>
      <c r="AF74" s="160">
        <v>28</v>
      </c>
      <c r="AG74" s="160">
        <v>16</v>
      </c>
      <c r="AH74" s="160">
        <v>9</v>
      </c>
      <c r="AI74" s="160">
        <v>19</v>
      </c>
      <c r="AJ74" s="160">
        <v>29</v>
      </c>
      <c r="AK74" s="160">
        <v>16</v>
      </c>
      <c r="AL74" s="160">
        <v>6</v>
      </c>
      <c r="AM74" s="160">
        <v>34</v>
      </c>
      <c r="AN74" s="160">
        <v>26</v>
      </c>
      <c r="AO74" s="160">
        <v>19</v>
      </c>
      <c r="AP74" s="160">
        <v>23</v>
      </c>
      <c r="AQ74" s="160">
        <v>12</v>
      </c>
      <c r="AR74" s="160">
        <v>5</v>
      </c>
      <c r="AS74" s="160">
        <v>48</v>
      </c>
      <c r="AT74" s="160">
        <v>21</v>
      </c>
      <c r="AU74" s="160">
        <v>28</v>
      </c>
      <c r="AV74" s="160">
        <v>25</v>
      </c>
      <c r="AW74" s="160">
        <v>32</v>
      </c>
      <c r="AX74" s="160">
        <v>8</v>
      </c>
      <c r="AY74" s="160">
        <v>27</v>
      </c>
      <c r="AZ74" s="160">
        <v>14</v>
      </c>
      <c r="BA74" s="160">
        <v>13</v>
      </c>
      <c r="BB74" s="160">
        <v>19</v>
      </c>
      <c r="BC74" s="160">
        <v>4</v>
      </c>
      <c r="BD74" s="160">
        <v>18</v>
      </c>
      <c r="BE74" s="160">
        <v>19</v>
      </c>
      <c r="BF74" s="160">
        <v>8</v>
      </c>
      <c r="BG74" s="160">
        <v>15</v>
      </c>
      <c r="BH74" s="160">
        <v>24</v>
      </c>
      <c r="BI74" s="160">
        <v>15</v>
      </c>
      <c r="BJ74" s="160">
        <v>17</v>
      </c>
      <c r="BK74" s="160">
        <v>20</v>
      </c>
      <c r="BL74" s="160">
        <v>8</v>
      </c>
      <c r="BM74" s="160">
        <v>17</v>
      </c>
      <c r="BN74" s="160">
        <v>13</v>
      </c>
      <c r="BO74" s="160">
        <v>27</v>
      </c>
      <c r="BP74" s="160">
        <v>17</v>
      </c>
      <c r="BQ74" s="160">
        <v>26</v>
      </c>
      <c r="BR74" s="160">
        <v>10</v>
      </c>
      <c r="BS74" s="160">
        <v>16</v>
      </c>
      <c r="BT74" s="160">
        <v>17</v>
      </c>
      <c r="BU74" s="160">
        <v>36</v>
      </c>
      <c r="BV74" s="160">
        <v>38</v>
      </c>
      <c r="BW74" s="160">
        <v>21</v>
      </c>
      <c r="BX74" s="160">
        <v>9</v>
      </c>
      <c r="BY74" s="160">
        <v>0</v>
      </c>
      <c r="BZ74">
        <v>9</v>
      </c>
      <c r="CA74">
        <v>16</v>
      </c>
      <c r="CB74">
        <v>15</v>
      </c>
      <c r="CC74">
        <v>20</v>
      </c>
      <c r="CD74">
        <v>24</v>
      </c>
      <c r="CE74">
        <v>32</v>
      </c>
      <c r="CF74">
        <v>16</v>
      </c>
      <c r="CG74">
        <v>19</v>
      </c>
      <c r="CH74">
        <v>15</v>
      </c>
      <c r="CI74">
        <v>28</v>
      </c>
      <c r="CJ74">
        <v>7</v>
      </c>
      <c r="CK74">
        <v>16</v>
      </c>
      <c r="CL74">
        <v>6</v>
      </c>
      <c r="CM74">
        <v>17</v>
      </c>
      <c r="CN74">
        <v>28</v>
      </c>
      <c r="CO74">
        <v>23</v>
      </c>
      <c r="CP74">
        <v>35</v>
      </c>
      <c r="CQ74">
        <v>9</v>
      </c>
      <c r="CR74">
        <v>17</v>
      </c>
      <c r="CS74" s="265">
        <v>13</v>
      </c>
      <c r="CT74" s="265">
        <v>22</v>
      </c>
      <c r="CU74" s="265">
        <v>33</v>
      </c>
      <c r="CV74" s="265">
        <v>13</v>
      </c>
      <c r="CW74" s="265">
        <v>22</v>
      </c>
      <c r="CX74" s="265">
        <v>11</v>
      </c>
      <c r="CY74" s="265">
        <v>10</v>
      </c>
      <c r="CZ74" s="265">
        <v>3</v>
      </c>
      <c r="DA74" s="265">
        <v>7</v>
      </c>
      <c r="DB74" s="265">
        <v>15</v>
      </c>
      <c r="DC74" s="265">
        <v>12</v>
      </c>
      <c r="DD74" s="265">
        <v>14</v>
      </c>
      <c r="DE74" s="265">
        <v>16</v>
      </c>
      <c r="DF74" s="265">
        <v>9</v>
      </c>
      <c r="DG74" s="265">
        <v>19</v>
      </c>
      <c r="DH74" s="265">
        <v>3</v>
      </c>
      <c r="DI74" s="265">
        <v>3</v>
      </c>
      <c r="DJ74" s="265">
        <v>9</v>
      </c>
      <c r="DL74" t="s">
        <v>174</v>
      </c>
    </row>
    <row r="75" spans="1:116" x14ac:dyDescent="0.2">
      <c r="B75" t="s">
        <v>374</v>
      </c>
      <c r="D75" s="160">
        <v>8</v>
      </c>
      <c r="E75" s="160">
        <v>5</v>
      </c>
      <c r="F75" s="160">
        <v>9</v>
      </c>
      <c r="G75" s="160">
        <v>13</v>
      </c>
      <c r="H75" s="160">
        <v>14</v>
      </c>
      <c r="I75" s="160">
        <v>7</v>
      </c>
      <c r="J75" s="160">
        <v>14</v>
      </c>
      <c r="K75" s="160">
        <v>3</v>
      </c>
      <c r="L75" s="160">
        <v>25</v>
      </c>
      <c r="M75" s="160">
        <v>18</v>
      </c>
      <c r="N75" s="160">
        <v>15</v>
      </c>
      <c r="O75" s="160">
        <v>11</v>
      </c>
      <c r="P75" s="160">
        <v>9</v>
      </c>
      <c r="Q75" s="160">
        <v>10</v>
      </c>
      <c r="R75" s="160">
        <v>3</v>
      </c>
      <c r="S75" s="160">
        <v>6</v>
      </c>
      <c r="T75" s="160">
        <v>8</v>
      </c>
      <c r="U75" s="160">
        <v>10</v>
      </c>
      <c r="V75" s="160">
        <v>13</v>
      </c>
      <c r="W75" s="160">
        <v>16</v>
      </c>
      <c r="X75" s="160">
        <v>5</v>
      </c>
      <c r="Y75" s="160">
        <v>19</v>
      </c>
      <c r="Z75" s="160">
        <v>8</v>
      </c>
      <c r="AA75" s="160">
        <v>4</v>
      </c>
      <c r="AB75" s="160">
        <v>14</v>
      </c>
      <c r="AC75" s="160">
        <v>5</v>
      </c>
      <c r="AD75" s="160">
        <v>8</v>
      </c>
      <c r="AE75" s="160">
        <v>44</v>
      </c>
      <c r="AF75" s="160">
        <v>6</v>
      </c>
      <c r="AG75" s="160">
        <v>22</v>
      </c>
      <c r="AH75" s="160">
        <v>17</v>
      </c>
      <c r="AI75" s="160">
        <v>11</v>
      </c>
      <c r="AJ75" s="160">
        <v>7</v>
      </c>
      <c r="AK75" s="160">
        <v>20</v>
      </c>
      <c r="AL75" s="160">
        <v>4</v>
      </c>
      <c r="AM75" s="160">
        <v>6</v>
      </c>
      <c r="AN75" s="160">
        <v>4</v>
      </c>
      <c r="AO75" s="160">
        <v>6</v>
      </c>
      <c r="AP75" s="160">
        <v>7</v>
      </c>
      <c r="AQ75" s="160">
        <v>7</v>
      </c>
      <c r="AR75" s="160">
        <v>5</v>
      </c>
      <c r="AS75" s="160">
        <v>11</v>
      </c>
      <c r="AT75" s="160">
        <v>10</v>
      </c>
      <c r="AU75" s="160">
        <v>3</v>
      </c>
      <c r="AV75" s="160">
        <v>3</v>
      </c>
      <c r="AW75" s="160">
        <v>5</v>
      </c>
      <c r="AX75" s="160">
        <v>9</v>
      </c>
      <c r="AY75" s="160">
        <v>16</v>
      </c>
      <c r="AZ75" s="160">
        <v>6</v>
      </c>
      <c r="BA75" s="160">
        <v>9</v>
      </c>
      <c r="BB75" s="160">
        <v>7</v>
      </c>
      <c r="BC75" s="160">
        <v>4</v>
      </c>
      <c r="BD75" s="160">
        <v>15</v>
      </c>
      <c r="BE75" s="160">
        <v>13</v>
      </c>
      <c r="BF75" s="160">
        <v>8</v>
      </c>
      <c r="BG75" s="160">
        <v>7</v>
      </c>
      <c r="BH75" s="160">
        <v>19</v>
      </c>
      <c r="BI75" s="160">
        <v>12</v>
      </c>
      <c r="BJ75" s="160">
        <v>9</v>
      </c>
      <c r="BK75" s="160">
        <v>5</v>
      </c>
      <c r="BL75" s="160">
        <v>8</v>
      </c>
      <c r="BM75" s="160">
        <v>8</v>
      </c>
      <c r="BN75" s="160">
        <v>12</v>
      </c>
      <c r="BO75" s="160">
        <v>10</v>
      </c>
      <c r="BP75" s="160">
        <v>8</v>
      </c>
      <c r="BQ75" s="160">
        <v>5</v>
      </c>
      <c r="BR75" s="160">
        <v>11</v>
      </c>
      <c r="BS75" s="160">
        <v>13</v>
      </c>
      <c r="BT75" s="160">
        <v>14</v>
      </c>
      <c r="BU75" s="160">
        <v>6</v>
      </c>
      <c r="BV75" s="160">
        <v>3</v>
      </c>
      <c r="BW75" s="160">
        <v>16</v>
      </c>
      <c r="BX75" s="160">
        <v>7</v>
      </c>
      <c r="BY75" s="160">
        <v>0</v>
      </c>
      <c r="BZ75">
        <v>10</v>
      </c>
      <c r="CA75">
        <v>4</v>
      </c>
      <c r="CB75">
        <v>11</v>
      </c>
      <c r="CC75">
        <v>21</v>
      </c>
      <c r="CD75">
        <v>9</v>
      </c>
      <c r="CE75">
        <v>11</v>
      </c>
      <c r="CF75">
        <v>9</v>
      </c>
      <c r="CG75">
        <v>9</v>
      </c>
      <c r="CH75">
        <v>9</v>
      </c>
      <c r="CI75">
        <v>7</v>
      </c>
      <c r="CJ75">
        <v>2</v>
      </c>
      <c r="CK75">
        <v>4</v>
      </c>
      <c r="CL75">
        <v>7</v>
      </c>
      <c r="CM75">
        <v>20</v>
      </c>
      <c r="CN75">
        <v>2</v>
      </c>
      <c r="CO75">
        <v>5</v>
      </c>
      <c r="CP75">
        <v>11</v>
      </c>
      <c r="CQ75">
        <v>6</v>
      </c>
      <c r="CR75">
        <v>11</v>
      </c>
      <c r="CS75" s="265">
        <v>7</v>
      </c>
      <c r="CT75" s="265">
        <v>4</v>
      </c>
      <c r="CU75" s="265">
        <v>5</v>
      </c>
      <c r="CV75" s="265">
        <v>0</v>
      </c>
      <c r="CW75" s="265">
        <v>3</v>
      </c>
      <c r="CX75" s="265">
        <v>21</v>
      </c>
      <c r="CY75" s="265">
        <v>7</v>
      </c>
      <c r="CZ75" s="265">
        <v>2</v>
      </c>
      <c r="DA75" s="265">
        <v>6</v>
      </c>
      <c r="DB75" s="265">
        <v>18</v>
      </c>
      <c r="DC75" s="265">
        <v>2</v>
      </c>
      <c r="DD75" s="265">
        <v>4</v>
      </c>
      <c r="DE75" s="265">
        <v>6</v>
      </c>
      <c r="DF75" s="265">
        <v>8</v>
      </c>
      <c r="DG75" s="265">
        <v>5</v>
      </c>
      <c r="DH75" s="265">
        <v>3</v>
      </c>
      <c r="DI75" s="265">
        <v>6</v>
      </c>
      <c r="DJ75" s="265">
        <v>6</v>
      </c>
      <c r="DL75" t="s">
        <v>175</v>
      </c>
    </row>
    <row r="76" spans="1:116" x14ac:dyDescent="0.2">
      <c r="B76" t="s">
        <v>375</v>
      </c>
      <c r="D76" s="160">
        <v>5</v>
      </c>
      <c r="E76" s="160">
        <v>2</v>
      </c>
      <c r="F76" s="160">
        <v>5</v>
      </c>
      <c r="G76" s="160">
        <v>5</v>
      </c>
      <c r="H76" s="160">
        <v>3</v>
      </c>
      <c r="I76" s="160">
        <v>3</v>
      </c>
      <c r="J76" s="160">
        <v>5</v>
      </c>
      <c r="K76" s="160">
        <v>1</v>
      </c>
      <c r="L76" s="160">
        <v>38</v>
      </c>
      <c r="M76" s="160">
        <v>11</v>
      </c>
      <c r="N76" s="160">
        <v>19</v>
      </c>
      <c r="O76" s="160">
        <v>7</v>
      </c>
      <c r="P76" s="160">
        <v>5</v>
      </c>
      <c r="Q76" s="160">
        <v>19</v>
      </c>
      <c r="R76" s="160">
        <v>2</v>
      </c>
      <c r="S76" s="160">
        <v>5</v>
      </c>
      <c r="T76" s="160">
        <v>2</v>
      </c>
      <c r="U76" s="160">
        <v>4</v>
      </c>
      <c r="V76" s="160">
        <v>10</v>
      </c>
      <c r="W76" s="160">
        <v>2</v>
      </c>
      <c r="X76" s="160">
        <v>4</v>
      </c>
      <c r="Y76" s="160">
        <v>6</v>
      </c>
      <c r="Z76" s="160">
        <v>9</v>
      </c>
      <c r="AA76" s="160">
        <v>3</v>
      </c>
      <c r="AB76" s="160">
        <v>2</v>
      </c>
      <c r="AC76" s="160">
        <v>3</v>
      </c>
      <c r="AD76" s="160">
        <v>4</v>
      </c>
      <c r="AE76" s="160">
        <v>3</v>
      </c>
      <c r="AF76" s="160">
        <v>5</v>
      </c>
      <c r="AG76" s="160">
        <v>4</v>
      </c>
      <c r="AH76" s="160">
        <v>5</v>
      </c>
      <c r="AI76" s="160">
        <v>1</v>
      </c>
      <c r="AJ76" s="160">
        <v>13</v>
      </c>
      <c r="AK76" s="160">
        <v>2</v>
      </c>
      <c r="AL76" s="160">
        <v>4</v>
      </c>
      <c r="AM76" s="160">
        <v>13</v>
      </c>
      <c r="AN76" s="160">
        <v>1</v>
      </c>
      <c r="AO76" s="160">
        <v>0</v>
      </c>
      <c r="AP76" s="160">
        <v>10</v>
      </c>
      <c r="AQ76" s="160">
        <v>8</v>
      </c>
      <c r="AR76" s="160">
        <v>5</v>
      </c>
      <c r="AS76" s="160">
        <v>3</v>
      </c>
      <c r="AT76" s="160">
        <v>7</v>
      </c>
      <c r="AU76" s="160">
        <v>5</v>
      </c>
      <c r="AV76" s="160">
        <v>3</v>
      </c>
      <c r="AW76" s="160">
        <v>2</v>
      </c>
      <c r="AX76" s="160">
        <v>11</v>
      </c>
      <c r="AY76" s="160">
        <v>9</v>
      </c>
      <c r="AZ76" s="160">
        <v>3</v>
      </c>
      <c r="BA76" s="160">
        <v>3</v>
      </c>
      <c r="BB76" s="160">
        <v>4</v>
      </c>
      <c r="BC76" s="160">
        <v>4</v>
      </c>
      <c r="BD76" s="160">
        <v>6</v>
      </c>
      <c r="BE76" s="160">
        <v>4</v>
      </c>
      <c r="BF76" s="160">
        <v>1</v>
      </c>
      <c r="BG76" s="160">
        <v>6</v>
      </c>
      <c r="BH76" s="160">
        <v>7</v>
      </c>
      <c r="BI76" s="160">
        <v>7</v>
      </c>
      <c r="BJ76" s="160">
        <v>6</v>
      </c>
      <c r="BK76" s="160">
        <v>3</v>
      </c>
      <c r="BL76" s="160">
        <v>4</v>
      </c>
      <c r="BM76" s="160">
        <v>21</v>
      </c>
      <c r="BN76" s="160">
        <v>5</v>
      </c>
      <c r="BO76" s="160">
        <v>5</v>
      </c>
      <c r="BP76" s="160">
        <v>4</v>
      </c>
      <c r="BQ76" s="160">
        <v>4</v>
      </c>
      <c r="BR76" s="160">
        <v>1</v>
      </c>
      <c r="BS76" s="160">
        <v>3</v>
      </c>
      <c r="BT76" s="160">
        <v>7</v>
      </c>
      <c r="BU76" s="160">
        <v>2</v>
      </c>
      <c r="BV76" s="160">
        <v>3</v>
      </c>
      <c r="BW76" s="160">
        <v>3</v>
      </c>
      <c r="BX76" s="160">
        <v>8</v>
      </c>
      <c r="BY76" s="160">
        <v>0</v>
      </c>
      <c r="BZ76">
        <v>12</v>
      </c>
      <c r="CA76">
        <v>4</v>
      </c>
      <c r="CB76">
        <v>18</v>
      </c>
      <c r="CC76">
        <v>7</v>
      </c>
      <c r="CD76">
        <v>2</v>
      </c>
      <c r="CE76">
        <v>4</v>
      </c>
      <c r="CF76">
        <v>1</v>
      </c>
      <c r="CG76">
        <v>6</v>
      </c>
      <c r="CH76">
        <v>2</v>
      </c>
      <c r="CI76">
        <v>5</v>
      </c>
      <c r="CJ76">
        <v>6</v>
      </c>
      <c r="CK76">
        <v>4</v>
      </c>
      <c r="CL76">
        <v>3</v>
      </c>
      <c r="CM76">
        <v>6</v>
      </c>
      <c r="CN76">
        <v>8</v>
      </c>
      <c r="CO76">
        <v>5</v>
      </c>
      <c r="CP76">
        <v>7</v>
      </c>
      <c r="CQ76">
        <v>1</v>
      </c>
      <c r="CR76">
        <v>2</v>
      </c>
      <c r="CS76" s="265">
        <v>2</v>
      </c>
      <c r="CT76" s="265">
        <v>7</v>
      </c>
      <c r="CU76" s="265">
        <v>15</v>
      </c>
      <c r="CV76" s="265">
        <v>2</v>
      </c>
      <c r="CW76" s="265">
        <v>5</v>
      </c>
      <c r="CX76" s="265">
        <v>4</v>
      </c>
      <c r="CY76" s="265">
        <v>1</v>
      </c>
      <c r="CZ76" s="265">
        <v>5</v>
      </c>
      <c r="DA76" s="265">
        <v>2</v>
      </c>
      <c r="DB76" s="265">
        <v>2</v>
      </c>
      <c r="DC76" s="265">
        <v>2</v>
      </c>
      <c r="DD76" s="265">
        <v>3</v>
      </c>
      <c r="DE76" s="265">
        <v>3</v>
      </c>
      <c r="DF76" s="265">
        <v>8</v>
      </c>
      <c r="DG76" s="265">
        <v>1</v>
      </c>
      <c r="DH76" s="265">
        <v>1</v>
      </c>
      <c r="DI76" s="265">
        <v>7</v>
      </c>
      <c r="DJ76" s="265">
        <v>2</v>
      </c>
      <c r="DL76" t="s">
        <v>176</v>
      </c>
    </row>
    <row r="77" spans="1:116" x14ac:dyDescent="0.2">
      <c r="A77" s="173" t="s">
        <v>177</v>
      </c>
      <c r="B77" s="174" t="s">
        <v>387</v>
      </c>
      <c r="C77" s="174"/>
      <c r="D77" s="175">
        <f>SUM(D71:D76)</f>
        <v>222</v>
      </c>
      <c r="E77" s="175">
        <f t="shared" ref="E77:O77" si="0">SUM(E71:E76)</f>
        <v>243</v>
      </c>
      <c r="F77" s="175">
        <f>SUM(F71:F76)</f>
        <v>221</v>
      </c>
      <c r="G77" s="175">
        <f>SUM(G71:G76)</f>
        <v>247</v>
      </c>
      <c r="H77" s="175">
        <f t="shared" si="0"/>
        <v>237</v>
      </c>
      <c r="I77" s="181">
        <f t="shared" si="0"/>
        <v>275</v>
      </c>
      <c r="J77" s="175">
        <f>SUM(J71:J76)</f>
        <v>302</v>
      </c>
      <c r="K77" s="175">
        <f t="shared" si="0"/>
        <v>219</v>
      </c>
      <c r="L77" s="175">
        <f t="shared" si="0"/>
        <v>397</v>
      </c>
      <c r="M77" s="175">
        <f t="shared" si="0"/>
        <v>363</v>
      </c>
      <c r="N77" s="175">
        <f>SUM(N71:N76)</f>
        <v>269</v>
      </c>
      <c r="O77" s="176">
        <f t="shared" si="0"/>
        <v>365</v>
      </c>
      <c r="P77" s="175">
        <f>SUM(P71:P76)</f>
        <v>172</v>
      </c>
      <c r="Q77" s="175">
        <f t="shared" ref="Q77" si="1">SUM(Q71:Q76)</f>
        <v>313</v>
      </c>
      <c r="R77" s="175">
        <f>SUM(R71:R76)</f>
        <v>225</v>
      </c>
      <c r="S77" s="175">
        <f>SUM(S71:S76)</f>
        <v>275</v>
      </c>
      <c r="T77" s="175">
        <f t="shared" ref="T77:U77" si="2">SUM(T71:T76)</f>
        <v>174</v>
      </c>
      <c r="U77" s="181">
        <f t="shared" si="2"/>
        <v>296</v>
      </c>
      <c r="V77" s="175">
        <f>SUM(V71:V76)</f>
        <v>296</v>
      </c>
      <c r="W77" s="175">
        <f t="shared" ref="W77:Y77" si="3">SUM(W71:W76)</f>
        <v>250</v>
      </c>
      <c r="X77" s="175">
        <f t="shared" si="3"/>
        <v>274</v>
      </c>
      <c r="Y77" s="175">
        <f t="shared" si="3"/>
        <v>203</v>
      </c>
      <c r="Z77" s="175">
        <f>SUM(Z71:Z76)</f>
        <v>394</v>
      </c>
      <c r="AA77" s="176">
        <f t="shared" ref="AA77" si="4">SUM(AA71:AA76)</f>
        <v>230</v>
      </c>
      <c r="AB77" s="175">
        <f>SUM(AB71:AB76)</f>
        <v>250</v>
      </c>
      <c r="AC77" s="175">
        <f t="shared" ref="AC77" si="5">SUM(AC71:AC76)</f>
        <v>230</v>
      </c>
      <c r="AD77" s="175">
        <f>SUM(AD71:AD76)</f>
        <v>248</v>
      </c>
      <c r="AE77" s="175">
        <f>SUM(AE71:AE76)</f>
        <v>358</v>
      </c>
      <c r="AF77" s="175">
        <f t="shared" ref="AF77:AG77" si="6">SUM(AF71:AF76)</f>
        <v>160</v>
      </c>
      <c r="AG77" s="181">
        <f t="shared" si="6"/>
        <v>286</v>
      </c>
      <c r="AH77" s="175">
        <f>SUM(AH71:AH76)</f>
        <v>264</v>
      </c>
      <c r="AI77" s="175">
        <f t="shared" ref="AI77:AK77" si="7">SUM(AI71:AI76)</f>
        <v>219</v>
      </c>
      <c r="AJ77" s="175">
        <f t="shared" si="7"/>
        <v>354</v>
      </c>
      <c r="AK77" s="175">
        <f t="shared" si="7"/>
        <v>241</v>
      </c>
      <c r="AL77" s="175">
        <f>SUM(AL71:AL76)</f>
        <v>196</v>
      </c>
      <c r="AM77" s="176">
        <f t="shared" ref="AM77" si="8">SUM(AM71:AM76)</f>
        <v>301</v>
      </c>
      <c r="AN77" s="175">
        <f>SUM(AN71:AN76)</f>
        <v>164</v>
      </c>
      <c r="AO77" s="175">
        <f t="shared" ref="AO77" si="9">SUM(AO71:AO76)</f>
        <v>231</v>
      </c>
      <c r="AP77" s="175">
        <f>SUM(AP71:AP76)</f>
        <v>268</v>
      </c>
      <c r="AQ77" s="175">
        <f>SUM(AQ71:AQ76)</f>
        <v>273</v>
      </c>
      <c r="AR77" s="175">
        <f t="shared" ref="AR77:AS77" si="10">SUM(AR71:AR76)</f>
        <v>118</v>
      </c>
      <c r="AS77" s="181">
        <f t="shared" si="10"/>
        <v>284</v>
      </c>
      <c r="AT77" s="175">
        <f>SUM(AT71:AT76)</f>
        <v>249</v>
      </c>
      <c r="AU77" s="175">
        <f t="shared" ref="AU77:AW77" si="11">SUM(AU71:AU76)</f>
        <v>167</v>
      </c>
      <c r="AV77" s="175">
        <f t="shared" si="11"/>
        <v>167</v>
      </c>
      <c r="AW77" s="175">
        <f t="shared" si="11"/>
        <v>193</v>
      </c>
      <c r="AX77" s="175">
        <f>SUM(AX71:AX76)</f>
        <v>178</v>
      </c>
      <c r="AY77" s="176">
        <f t="shared" ref="AY77:BX77" si="12">SUM(AY71:AY76)</f>
        <v>211</v>
      </c>
      <c r="AZ77" s="176">
        <f t="shared" si="12"/>
        <v>160</v>
      </c>
      <c r="BA77" s="176">
        <f>SUM(BA71:BA76)</f>
        <v>234</v>
      </c>
      <c r="BB77" s="176">
        <f t="shared" si="12"/>
        <v>201</v>
      </c>
      <c r="BC77" s="176">
        <f t="shared" si="12"/>
        <v>201</v>
      </c>
      <c r="BD77" s="176">
        <f t="shared" si="12"/>
        <v>173</v>
      </c>
      <c r="BE77" s="176">
        <f t="shared" si="12"/>
        <v>292</v>
      </c>
      <c r="BF77" s="176">
        <f t="shared" si="12"/>
        <v>266</v>
      </c>
      <c r="BG77" s="176">
        <f t="shared" si="12"/>
        <v>333</v>
      </c>
      <c r="BH77" s="176">
        <f t="shared" si="12"/>
        <v>232</v>
      </c>
      <c r="BI77" s="176">
        <f t="shared" si="12"/>
        <v>242</v>
      </c>
      <c r="BJ77" s="176">
        <f t="shared" si="12"/>
        <v>201</v>
      </c>
      <c r="BK77" s="176">
        <f t="shared" si="12"/>
        <v>211</v>
      </c>
      <c r="BL77" s="176">
        <f t="shared" si="12"/>
        <v>131</v>
      </c>
      <c r="BM77" s="176">
        <f t="shared" si="12"/>
        <v>252</v>
      </c>
      <c r="BN77" s="176">
        <f t="shared" si="12"/>
        <v>312</v>
      </c>
      <c r="BO77" s="176">
        <f t="shared" si="12"/>
        <v>181</v>
      </c>
      <c r="BP77" s="176">
        <f t="shared" si="12"/>
        <v>204</v>
      </c>
      <c r="BQ77" s="176">
        <f t="shared" si="12"/>
        <v>230</v>
      </c>
      <c r="BR77" s="176">
        <f t="shared" si="12"/>
        <v>221</v>
      </c>
      <c r="BS77" s="176">
        <f t="shared" si="12"/>
        <v>199</v>
      </c>
      <c r="BT77" s="176">
        <f t="shared" si="12"/>
        <v>201</v>
      </c>
      <c r="BU77" s="176">
        <f t="shared" si="12"/>
        <v>245</v>
      </c>
      <c r="BV77" s="176">
        <f t="shared" si="12"/>
        <v>219</v>
      </c>
      <c r="BW77" s="176">
        <f t="shared" si="12"/>
        <v>239</v>
      </c>
      <c r="BX77" s="176">
        <f t="shared" si="12"/>
        <v>142</v>
      </c>
      <c r="BY77" s="176">
        <f t="shared" ref="BY77:CV77" si="13">SUM(BY71:BY76)</f>
        <v>0</v>
      </c>
      <c r="BZ77" s="176">
        <f t="shared" si="13"/>
        <v>210</v>
      </c>
      <c r="CA77" s="178" t="e">
        <f t="shared" si="13"/>
        <v>#N/A</v>
      </c>
      <c r="CB77" s="178">
        <f t="shared" si="13"/>
        <v>222</v>
      </c>
      <c r="CC77" s="178">
        <f t="shared" si="13"/>
        <v>215</v>
      </c>
      <c r="CD77" s="178">
        <f t="shared" si="13"/>
        <v>259</v>
      </c>
      <c r="CE77" s="178">
        <f t="shared" si="13"/>
        <v>237</v>
      </c>
      <c r="CF77" s="178">
        <f t="shared" si="13"/>
        <v>190</v>
      </c>
      <c r="CG77" s="178">
        <f t="shared" si="13"/>
        <v>162</v>
      </c>
      <c r="CH77" s="178">
        <f t="shared" si="13"/>
        <v>356</v>
      </c>
      <c r="CI77" s="178">
        <f t="shared" si="13"/>
        <v>202</v>
      </c>
      <c r="CJ77" s="178">
        <f t="shared" si="13"/>
        <v>180</v>
      </c>
      <c r="CK77" s="178">
        <f t="shared" si="13"/>
        <v>167</v>
      </c>
      <c r="CL77" s="178">
        <f t="shared" si="13"/>
        <v>153</v>
      </c>
      <c r="CM77" s="178">
        <f t="shared" si="13"/>
        <v>250</v>
      </c>
      <c r="CN77" s="178">
        <f t="shared" si="13"/>
        <v>166</v>
      </c>
      <c r="CO77" s="178">
        <f t="shared" si="13"/>
        <v>171</v>
      </c>
      <c r="CP77" s="178">
        <f t="shared" si="13"/>
        <v>281</v>
      </c>
      <c r="CQ77" s="178">
        <f t="shared" si="13"/>
        <v>143</v>
      </c>
      <c r="CR77" s="178">
        <f t="shared" si="13"/>
        <v>157</v>
      </c>
      <c r="CS77" s="333">
        <f t="shared" si="13"/>
        <v>93</v>
      </c>
      <c r="CT77" s="333">
        <f t="shared" si="13"/>
        <v>148</v>
      </c>
      <c r="CU77" s="333">
        <f t="shared" si="13"/>
        <v>271</v>
      </c>
      <c r="CV77" s="333">
        <f t="shared" si="13"/>
        <v>101</v>
      </c>
      <c r="CW77" s="350">
        <f>SUM(CW71:CW76)</f>
        <v>146</v>
      </c>
      <c r="CX77" s="350">
        <f t="shared" ref="CX77:DC77" si="14">SUM(CX71:CX76)</f>
        <v>283</v>
      </c>
      <c r="CY77" s="350">
        <f t="shared" si="14"/>
        <v>100</v>
      </c>
      <c r="CZ77" s="350">
        <f t="shared" si="14"/>
        <v>79</v>
      </c>
      <c r="DA77" s="350">
        <f t="shared" si="14"/>
        <v>149</v>
      </c>
      <c r="DB77" s="350">
        <f t="shared" si="14"/>
        <v>183</v>
      </c>
      <c r="DC77" s="350">
        <f t="shared" si="14"/>
        <v>171</v>
      </c>
      <c r="DD77" s="350">
        <f t="shared" ref="DD77" si="15">SUM(DD71:DD76)</f>
        <v>147</v>
      </c>
      <c r="DE77" s="350">
        <f t="shared" ref="DE77:DJ77" si="16">SUM(DE71:DE76)</f>
        <v>198</v>
      </c>
      <c r="DF77" s="350">
        <f t="shared" si="16"/>
        <v>222</v>
      </c>
      <c r="DG77" s="350">
        <f t="shared" si="16"/>
        <v>143</v>
      </c>
      <c r="DH77" s="350">
        <f t="shared" si="16"/>
        <v>119</v>
      </c>
      <c r="DI77" s="350">
        <f t="shared" si="16"/>
        <v>127</v>
      </c>
      <c r="DJ77" s="350">
        <f t="shared" si="16"/>
        <v>131</v>
      </c>
      <c r="DK77" s="173" t="s">
        <v>177</v>
      </c>
      <c r="DL77" s="174"/>
    </row>
    <row r="78" spans="1:116" x14ac:dyDescent="0.2">
      <c r="A78" t="s">
        <v>178</v>
      </c>
      <c r="B78" t="s">
        <v>338</v>
      </c>
      <c r="D78" s="160">
        <v>146</v>
      </c>
      <c r="E78" s="160">
        <v>219</v>
      </c>
      <c r="F78" s="160">
        <v>263</v>
      </c>
      <c r="G78" s="160">
        <v>333</v>
      </c>
      <c r="H78" s="160">
        <v>260</v>
      </c>
      <c r="I78" s="160">
        <v>189</v>
      </c>
      <c r="J78" s="160">
        <v>245</v>
      </c>
      <c r="K78" s="160">
        <v>263</v>
      </c>
      <c r="L78" s="160">
        <v>263</v>
      </c>
      <c r="M78" s="160">
        <v>317</v>
      </c>
      <c r="N78" s="160">
        <v>167</v>
      </c>
      <c r="O78" s="160">
        <v>234</v>
      </c>
      <c r="P78" s="160">
        <v>157</v>
      </c>
      <c r="Q78" s="160">
        <v>217</v>
      </c>
      <c r="R78" s="160">
        <v>210</v>
      </c>
      <c r="S78" s="160">
        <v>183</v>
      </c>
      <c r="T78" s="160">
        <v>109</v>
      </c>
      <c r="U78" s="160">
        <v>251</v>
      </c>
      <c r="V78" s="160">
        <v>186</v>
      </c>
      <c r="W78" s="160">
        <v>351</v>
      </c>
      <c r="X78" s="160">
        <v>192</v>
      </c>
      <c r="Y78" s="160">
        <v>182</v>
      </c>
      <c r="Z78" s="160">
        <v>158</v>
      </c>
      <c r="AA78" s="160">
        <v>265</v>
      </c>
      <c r="AB78" s="160">
        <v>116</v>
      </c>
      <c r="AC78" s="160">
        <v>255</v>
      </c>
      <c r="AD78" s="160">
        <v>115</v>
      </c>
      <c r="AE78" s="160">
        <v>215</v>
      </c>
      <c r="AF78" s="160">
        <v>110</v>
      </c>
      <c r="AG78" s="160">
        <v>298</v>
      </c>
      <c r="AH78" s="160">
        <v>149</v>
      </c>
      <c r="AI78" s="160">
        <v>209</v>
      </c>
      <c r="AJ78" s="160">
        <v>224</v>
      </c>
      <c r="AK78" s="160">
        <v>171</v>
      </c>
      <c r="AL78" s="160">
        <v>220</v>
      </c>
      <c r="AM78" s="160">
        <v>293</v>
      </c>
      <c r="AN78" s="160">
        <v>127</v>
      </c>
      <c r="AO78" s="160">
        <v>148</v>
      </c>
      <c r="AP78" s="160">
        <v>101</v>
      </c>
      <c r="AQ78" s="160">
        <v>189</v>
      </c>
      <c r="AR78" s="160">
        <v>95</v>
      </c>
      <c r="AS78" s="160">
        <v>217</v>
      </c>
      <c r="AT78" s="160">
        <v>141</v>
      </c>
      <c r="AU78" s="160">
        <v>84</v>
      </c>
      <c r="AV78" s="160">
        <v>183</v>
      </c>
      <c r="AW78" s="160">
        <v>205</v>
      </c>
      <c r="AX78" s="160">
        <v>203</v>
      </c>
      <c r="AY78" s="160">
        <v>189</v>
      </c>
      <c r="AZ78" s="160">
        <v>107</v>
      </c>
      <c r="BA78" s="160">
        <v>159</v>
      </c>
      <c r="BB78" s="160">
        <v>95</v>
      </c>
      <c r="BC78" s="160">
        <v>148</v>
      </c>
      <c r="BD78" s="160">
        <v>135</v>
      </c>
      <c r="BE78" s="160">
        <v>126</v>
      </c>
      <c r="BF78" s="160">
        <v>138</v>
      </c>
      <c r="BG78" s="160">
        <v>215</v>
      </c>
      <c r="BH78" s="160">
        <v>102</v>
      </c>
      <c r="BI78" s="160">
        <v>200</v>
      </c>
      <c r="BJ78" s="160">
        <v>163</v>
      </c>
      <c r="BK78" s="160">
        <v>119</v>
      </c>
      <c r="BL78" s="160">
        <v>114</v>
      </c>
      <c r="BM78" s="160">
        <v>141</v>
      </c>
      <c r="BN78" s="160">
        <v>123</v>
      </c>
      <c r="BO78" s="160">
        <v>163</v>
      </c>
      <c r="BP78" s="160">
        <v>163</v>
      </c>
      <c r="BQ78" s="160">
        <v>155</v>
      </c>
      <c r="BR78" s="160">
        <v>264</v>
      </c>
      <c r="BS78" s="160">
        <v>147</v>
      </c>
      <c r="BT78" s="160">
        <v>186</v>
      </c>
      <c r="BU78" s="160">
        <v>127</v>
      </c>
      <c r="BV78" s="160">
        <v>117</v>
      </c>
      <c r="BW78" s="160">
        <v>115</v>
      </c>
      <c r="BX78" s="160">
        <v>83</v>
      </c>
      <c r="BY78" s="160">
        <v>0</v>
      </c>
      <c r="BZ78">
        <v>132</v>
      </c>
      <c r="CA78">
        <v>77</v>
      </c>
      <c r="CB78">
        <v>164</v>
      </c>
      <c r="CC78">
        <v>140</v>
      </c>
      <c r="CD78">
        <v>113</v>
      </c>
      <c r="CE78">
        <v>174</v>
      </c>
      <c r="CF78">
        <v>146</v>
      </c>
      <c r="CG78">
        <v>173</v>
      </c>
      <c r="CH78">
        <v>143</v>
      </c>
      <c r="CI78">
        <v>101</v>
      </c>
      <c r="CJ78">
        <v>113</v>
      </c>
      <c r="CK78">
        <v>77</v>
      </c>
      <c r="CL78">
        <v>69</v>
      </c>
      <c r="CM78">
        <v>97</v>
      </c>
      <c r="CN78">
        <v>71</v>
      </c>
      <c r="CO78">
        <v>201</v>
      </c>
      <c r="CP78">
        <v>112</v>
      </c>
      <c r="CQ78">
        <v>84</v>
      </c>
      <c r="CR78">
        <v>128</v>
      </c>
      <c r="CS78" s="265">
        <v>76</v>
      </c>
      <c r="CT78" s="265">
        <v>105</v>
      </c>
      <c r="CU78" s="265">
        <v>121</v>
      </c>
      <c r="CV78" s="265">
        <v>121</v>
      </c>
      <c r="CW78" s="265">
        <v>60</v>
      </c>
      <c r="CX78" s="265">
        <v>125</v>
      </c>
      <c r="CY78" s="265">
        <v>105</v>
      </c>
      <c r="CZ78" s="265">
        <v>151</v>
      </c>
      <c r="DA78" s="265">
        <v>137</v>
      </c>
      <c r="DB78" s="265">
        <v>108</v>
      </c>
      <c r="DC78" s="265">
        <v>111</v>
      </c>
      <c r="DD78" s="265">
        <v>162</v>
      </c>
      <c r="DE78" s="265">
        <v>139</v>
      </c>
      <c r="DF78" s="265">
        <v>112</v>
      </c>
      <c r="DG78" s="265">
        <v>173</v>
      </c>
      <c r="DH78" s="265">
        <v>137</v>
      </c>
      <c r="DI78" s="265">
        <v>121</v>
      </c>
      <c r="DJ78" s="265">
        <v>103</v>
      </c>
      <c r="DK78" t="s">
        <v>178</v>
      </c>
      <c r="DL78" t="s">
        <v>179</v>
      </c>
    </row>
    <row r="79" spans="1:116" x14ac:dyDescent="0.2">
      <c r="B79" t="s">
        <v>341</v>
      </c>
      <c r="D79" s="160">
        <v>28</v>
      </c>
      <c r="E79" s="160">
        <v>53</v>
      </c>
      <c r="F79" s="160">
        <v>61</v>
      </c>
      <c r="G79" s="160">
        <v>22</v>
      </c>
      <c r="H79" s="160">
        <v>40</v>
      </c>
      <c r="I79" s="160">
        <v>19</v>
      </c>
      <c r="J79" s="160">
        <v>39</v>
      </c>
      <c r="K79" s="160">
        <v>32</v>
      </c>
      <c r="L79" s="160">
        <v>38</v>
      </c>
      <c r="M79" s="160">
        <v>36</v>
      </c>
      <c r="N79" s="160">
        <v>48</v>
      </c>
      <c r="O79" s="160">
        <v>26</v>
      </c>
      <c r="P79" s="160">
        <v>25</v>
      </c>
      <c r="Q79" s="160">
        <v>24</v>
      </c>
      <c r="R79" s="160">
        <v>28</v>
      </c>
      <c r="S79" s="160">
        <v>27</v>
      </c>
      <c r="T79" s="160">
        <v>24</v>
      </c>
      <c r="U79" s="160">
        <v>69</v>
      </c>
      <c r="V79" s="160">
        <v>27</v>
      </c>
      <c r="W79" s="160">
        <v>66</v>
      </c>
      <c r="X79" s="160">
        <v>38</v>
      </c>
      <c r="Y79" s="160">
        <v>27</v>
      </c>
      <c r="Z79" s="160">
        <v>29</v>
      </c>
      <c r="AA79" s="160">
        <v>24</v>
      </c>
      <c r="AB79" s="160">
        <v>19</v>
      </c>
      <c r="AC79" s="160">
        <v>33</v>
      </c>
      <c r="AD79" s="160">
        <v>34</v>
      </c>
      <c r="AE79" s="160">
        <v>40</v>
      </c>
      <c r="AF79" s="160">
        <v>10</v>
      </c>
      <c r="AG79" s="160">
        <v>43</v>
      </c>
      <c r="AH79" s="160">
        <v>32</v>
      </c>
      <c r="AI79" s="160">
        <v>18</v>
      </c>
      <c r="AJ79" s="160">
        <v>22</v>
      </c>
      <c r="AK79" s="160">
        <v>32</v>
      </c>
      <c r="AL79" s="160">
        <v>26</v>
      </c>
      <c r="AM79" s="160">
        <v>19</v>
      </c>
      <c r="AN79" s="160">
        <v>10</v>
      </c>
      <c r="AO79" s="160">
        <v>26</v>
      </c>
      <c r="AP79" s="160">
        <v>32</v>
      </c>
      <c r="AQ79" s="160">
        <v>21</v>
      </c>
      <c r="AR79" s="160">
        <v>36</v>
      </c>
      <c r="AS79" s="160">
        <v>59</v>
      </c>
      <c r="AT79" s="160">
        <v>24</v>
      </c>
      <c r="AU79" s="160">
        <v>25</v>
      </c>
      <c r="AV79" s="160">
        <v>22</v>
      </c>
      <c r="AW79" s="160">
        <v>47</v>
      </c>
      <c r="AX79" s="160">
        <v>26</v>
      </c>
      <c r="AY79" s="160">
        <v>25</v>
      </c>
      <c r="AZ79" s="160">
        <v>19</v>
      </c>
      <c r="BA79" s="160">
        <v>25</v>
      </c>
      <c r="BB79" s="160">
        <v>22</v>
      </c>
      <c r="BC79" s="160">
        <v>13</v>
      </c>
      <c r="BD79" s="160">
        <v>35</v>
      </c>
      <c r="BE79" s="160">
        <v>57</v>
      </c>
      <c r="BF79" s="160">
        <v>29</v>
      </c>
      <c r="BG79" s="160">
        <v>29</v>
      </c>
      <c r="BH79" s="160">
        <v>57</v>
      </c>
      <c r="BI79" s="160">
        <v>26</v>
      </c>
      <c r="BJ79" s="160">
        <v>35</v>
      </c>
      <c r="BK79" s="160">
        <v>63</v>
      </c>
      <c r="BL79" s="160">
        <v>27</v>
      </c>
      <c r="BM79" s="160">
        <v>17</v>
      </c>
      <c r="BN79" s="160">
        <v>35</v>
      </c>
      <c r="BO79" s="160">
        <v>77</v>
      </c>
      <c r="BP79" s="160">
        <v>12</v>
      </c>
      <c r="BQ79" s="160">
        <v>25</v>
      </c>
      <c r="BR79" s="160">
        <v>46</v>
      </c>
      <c r="BS79" s="160">
        <v>38</v>
      </c>
      <c r="BT79" s="160">
        <v>60</v>
      </c>
      <c r="BU79" s="160">
        <v>44</v>
      </c>
      <c r="BV79" s="160">
        <v>23</v>
      </c>
      <c r="BW79" s="160">
        <v>28</v>
      </c>
      <c r="BX79" s="160">
        <v>39</v>
      </c>
      <c r="BY79" s="160">
        <v>0</v>
      </c>
      <c r="BZ79">
        <v>17</v>
      </c>
      <c r="CA79">
        <v>26</v>
      </c>
      <c r="CB79">
        <v>17</v>
      </c>
      <c r="CC79">
        <v>25</v>
      </c>
      <c r="CD79">
        <v>22</v>
      </c>
      <c r="CE79">
        <v>20</v>
      </c>
      <c r="CF79">
        <v>15</v>
      </c>
      <c r="CG79">
        <v>36</v>
      </c>
      <c r="CH79">
        <v>11</v>
      </c>
      <c r="CI79">
        <v>24</v>
      </c>
      <c r="CJ79">
        <v>13</v>
      </c>
      <c r="CK79">
        <v>26</v>
      </c>
      <c r="CL79">
        <v>19</v>
      </c>
      <c r="CM79">
        <v>41</v>
      </c>
      <c r="CN79">
        <v>10</v>
      </c>
      <c r="CO79">
        <v>27</v>
      </c>
      <c r="CP79">
        <v>24</v>
      </c>
      <c r="CQ79">
        <v>22</v>
      </c>
      <c r="CR79">
        <v>43</v>
      </c>
      <c r="CS79" s="265">
        <v>5</v>
      </c>
      <c r="CT79" s="265">
        <v>14</v>
      </c>
      <c r="CU79" s="265">
        <v>17</v>
      </c>
      <c r="CV79" s="265">
        <v>9</v>
      </c>
      <c r="CW79" s="265">
        <v>14</v>
      </c>
      <c r="CX79" s="265">
        <v>31</v>
      </c>
      <c r="CY79" s="265">
        <v>15</v>
      </c>
      <c r="CZ79" s="265">
        <v>9</v>
      </c>
      <c r="DA79" s="265">
        <v>9</v>
      </c>
      <c r="DB79" s="265">
        <v>11</v>
      </c>
      <c r="DC79" s="265">
        <v>25</v>
      </c>
      <c r="DD79" s="265">
        <v>23</v>
      </c>
      <c r="DE79" s="265">
        <v>15</v>
      </c>
      <c r="DF79" s="265">
        <v>29</v>
      </c>
      <c r="DG79" s="265">
        <v>17</v>
      </c>
      <c r="DH79" s="265">
        <v>13</v>
      </c>
      <c r="DI79" s="265">
        <v>28</v>
      </c>
      <c r="DJ79" s="265">
        <v>21</v>
      </c>
      <c r="DL79" t="s">
        <v>180</v>
      </c>
    </row>
    <row r="80" spans="1:116" x14ac:dyDescent="0.2">
      <c r="B80" t="s">
        <v>345</v>
      </c>
      <c r="D80" s="160">
        <v>11</v>
      </c>
      <c r="E80" s="160">
        <v>28</v>
      </c>
      <c r="F80" s="160">
        <v>16</v>
      </c>
      <c r="G80" s="160">
        <v>12</v>
      </c>
      <c r="H80" s="160">
        <v>17</v>
      </c>
      <c r="I80" s="160">
        <v>5</v>
      </c>
      <c r="J80" s="160">
        <v>11</v>
      </c>
      <c r="K80" s="160">
        <v>31</v>
      </c>
      <c r="L80" s="160">
        <v>8</v>
      </c>
      <c r="M80" s="160">
        <v>13</v>
      </c>
      <c r="N80" s="160">
        <v>3</v>
      </c>
      <c r="O80" s="160">
        <v>6</v>
      </c>
      <c r="P80" s="160">
        <v>1</v>
      </c>
      <c r="Q80" s="160">
        <v>9</v>
      </c>
      <c r="R80" s="160">
        <v>4</v>
      </c>
      <c r="S80" s="160">
        <v>4</v>
      </c>
      <c r="T80" s="160">
        <v>5</v>
      </c>
      <c r="U80" s="160">
        <v>20</v>
      </c>
      <c r="V80" s="160">
        <v>7</v>
      </c>
      <c r="W80" s="160">
        <v>13</v>
      </c>
      <c r="X80" s="160">
        <v>9</v>
      </c>
      <c r="Y80" s="160">
        <v>4</v>
      </c>
      <c r="Z80" s="160">
        <v>8</v>
      </c>
      <c r="AA80" s="160">
        <v>15</v>
      </c>
      <c r="AB80" s="160">
        <v>10</v>
      </c>
      <c r="AC80" s="160">
        <v>5</v>
      </c>
      <c r="AD80" s="160">
        <v>20</v>
      </c>
      <c r="AE80" s="160">
        <v>7</v>
      </c>
      <c r="AF80" s="160">
        <v>9</v>
      </c>
      <c r="AG80" s="160">
        <v>4</v>
      </c>
      <c r="AH80" s="160">
        <v>6</v>
      </c>
      <c r="AI80" s="160">
        <v>2</v>
      </c>
      <c r="AJ80" s="160">
        <v>6</v>
      </c>
      <c r="AK80" s="160">
        <v>9</v>
      </c>
      <c r="AL80" s="160">
        <v>5</v>
      </c>
      <c r="AM80" s="160">
        <v>3</v>
      </c>
      <c r="AN80" s="160">
        <v>9</v>
      </c>
      <c r="AO80" s="160">
        <v>17</v>
      </c>
      <c r="AP80" s="160">
        <v>6</v>
      </c>
      <c r="AQ80" s="160">
        <v>2</v>
      </c>
      <c r="AR80" s="160">
        <v>3</v>
      </c>
      <c r="AS80" s="160">
        <v>3</v>
      </c>
      <c r="AT80" s="160">
        <v>3</v>
      </c>
      <c r="AU80" s="160">
        <v>17</v>
      </c>
      <c r="AV80" s="160">
        <v>8</v>
      </c>
      <c r="AW80" s="160">
        <v>2</v>
      </c>
      <c r="AX80" s="160">
        <v>2</v>
      </c>
      <c r="AY80" s="160">
        <v>18</v>
      </c>
      <c r="AZ80" s="160">
        <v>10</v>
      </c>
      <c r="BA80" s="160">
        <v>26</v>
      </c>
      <c r="BB80" s="160">
        <v>5</v>
      </c>
      <c r="BC80" s="160">
        <v>18</v>
      </c>
      <c r="BD80" s="160">
        <v>6</v>
      </c>
      <c r="BE80" s="160">
        <v>32</v>
      </c>
      <c r="BF80" s="160">
        <v>3</v>
      </c>
      <c r="BG80" s="160">
        <v>16</v>
      </c>
      <c r="BH80" s="160">
        <v>9</v>
      </c>
      <c r="BI80" s="160">
        <v>6</v>
      </c>
      <c r="BJ80" s="160">
        <v>11</v>
      </c>
      <c r="BK80" s="160">
        <v>15</v>
      </c>
      <c r="BL80" s="160">
        <v>8</v>
      </c>
      <c r="BM80" s="160">
        <v>8</v>
      </c>
      <c r="BN80" s="160">
        <v>8</v>
      </c>
      <c r="BO80" s="160">
        <v>5</v>
      </c>
      <c r="BP80" s="160">
        <v>6</v>
      </c>
      <c r="BQ80" s="160">
        <v>4</v>
      </c>
      <c r="BR80" s="160">
        <v>8</v>
      </c>
      <c r="BS80" s="160">
        <v>7</v>
      </c>
      <c r="BT80" s="160">
        <v>8</v>
      </c>
      <c r="BU80" s="160">
        <v>4</v>
      </c>
      <c r="BV80" s="160">
        <v>8</v>
      </c>
      <c r="BW80" s="160">
        <v>6</v>
      </c>
      <c r="BX80" s="160">
        <v>5</v>
      </c>
      <c r="BY80" s="160">
        <v>0</v>
      </c>
      <c r="BZ80">
        <v>3</v>
      </c>
      <c r="CA80">
        <v>5</v>
      </c>
      <c r="CB80">
        <v>3</v>
      </c>
      <c r="CC80">
        <v>9</v>
      </c>
      <c r="CD80">
        <v>20</v>
      </c>
      <c r="CE80">
        <v>2</v>
      </c>
      <c r="CF80">
        <v>5</v>
      </c>
      <c r="CG80">
        <v>9</v>
      </c>
      <c r="CH80">
        <v>13</v>
      </c>
      <c r="CI80">
        <v>6</v>
      </c>
      <c r="CJ80">
        <v>7</v>
      </c>
      <c r="CK80">
        <v>5</v>
      </c>
      <c r="CL80">
        <v>3</v>
      </c>
      <c r="CM80">
        <v>4</v>
      </c>
      <c r="CN80">
        <v>5</v>
      </c>
      <c r="CO80">
        <v>5</v>
      </c>
      <c r="CP80">
        <v>23</v>
      </c>
      <c r="CQ80">
        <v>4</v>
      </c>
      <c r="CR80">
        <v>18</v>
      </c>
      <c r="CS80" s="265">
        <v>1</v>
      </c>
      <c r="CT80" s="265">
        <v>10</v>
      </c>
      <c r="CU80" s="265">
        <v>25</v>
      </c>
      <c r="CV80" s="265">
        <v>4</v>
      </c>
      <c r="CW80" s="265">
        <v>12</v>
      </c>
      <c r="CX80" s="265">
        <v>18</v>
      </c>
      <c r="CY80" s="265">
        <v>5</v>
      </c>
      <c r="CZ80" s="265">
        <v>11</v>
      </c>
      <c r="DA80" s="265">
        <v>3</v>
      </c>
      <c r="DB80" s="265">
        <v>3</v>
      </c>
      <c r="DC80" s="265">
        <v>9</v>
      </c>
      <c r="DD80" s="265">
        <v>11</v>
      </c>
      <c r="DE80" s="265">
        <v>3</v>
      </c>
      <c r="DF80" s="265">
        <v>7</v>
      </c>
      <c r="DG80" s="265">
        <v>5</v>
      </c>
      <c r="DH80" s="265">
        <v>3</v>
      </c>
      <c r="DI80" s="265">
        <v>2</v>
      </c>
      <c r="DJ80" s="265">
        <v>3</v>
      </c>
      <c r="DL80" t="s">
        <v>181</v>
      </c>
    </row>
    <row r="81" spans="1:116" x14ac:dyDescent="0.2">
      <c r="B81" t="s">
        <v>376</v>
      </c>
      <c r="D81" s="160">
        <v>6</v>
      </c>
      <c r="E81" s="160">
        <v>6</v>
      </c>
      <c r="F81" s="160">
        <v>7</v>
      </c>
      <c r="G81" s="160">
        <v>3</v>
      </c>
      <c r="H81" s="160">
        <v>2</v>
      </c>
      <c r="I81" s="160">
        <v>1</v>
      </c>
      <c r="J81" s="160">
        <v>7</v>
      </c>
      <c r="K81" s="160">
        <v>3</v>
      </c>
      <c r="L81" s="160">
        <v>13</v>
      </c>
      <c r="M81" s="160">
        <v>10</v>
      </c>
      <c r="N81" s="160">
        <v>16</v>
      </c>
      <c r="O81" s="160">
        <v>9</v>
      </c>
      <c r="P81" s="160">
        <v>1</v>
      </c>
      <c r="Q81" s="160">
        <v>7</v>
      </c>
      <c r="R81" s="160">
        <v>3</v>
      </c>
      <c r="S81" s="160">
        <v>4</v>
      </c>
      <c r="T81" s="160">
        <v>2</v>
      </c>
      <c r="U81" s="160">
        <v>27</v>
      </c>
      <c r="V81" s="160">
        <v>9</v>
      </c>
      <c r="W81" s="160">
        <v>19</v>
      </c>
      <c r="X81" s="160">
        <v>18</v>
      </c>
      <c r="Y81" s="160">
        <v>4</v>
      </c>
      <c r="Z81" s="160">
        <v>17</v>
      </c>
      <c r="AA81" s="160">
        <v>13</v>
      </c>
      <c r="AB81" s="160">
        <v>3</v>
      </c>
      <c r="AC81" s="160">
        <v>9</v>
      </c>
      <c r="AD81" s="160">
        <v>16</v>
      </c>
      <c r="AE81" s="160">
        <v>9</v>
      </c>
      <c r="AF81" s="160">
        <v>7</v>
      </c>
      <c r="AG81" s="160">
        <v>8</v>
      </c>
      <c r="AH81" s="160">
        <v>15</v>
      </c>
      <c r="AI81" s="160">
        <v>5</v>
      </c>
      <c r="AJ81" s="160">
        <v>8</v>
      </c>
      <c r="AK81" s="160">
        <v>12</v>
      </c>
      <c r="AL81" s="160">
        <v>8</v>
      </c>
      <c r="AM81" s="160">
        <v>15</v>
      </c>
      <c r="AN81" s="160">
        <v>9</v>
      </c>
      <c r="AO81" s="160">
        <v>8</v>
      </c>
      <c r="AP81" s="160">
        <v>9</v>
      </c>
      <c r="AQ81" s="160">
        <v>1</v>
      </c>
      <c r="AR81" s="160">
        <v>0</v>
      </c>
      <c r="AS81" s="160">
        <v>13</v>
      </c>
      <c r="AT81" s="160">
        <v>2</v>
      </c>
      <c r="AU81" s="160">
        <v>11</v>
      </c>
      <c r="AV81" s="160">
        <v>29</v>
      </c>
      <c r="AW81" s="160">
        <v>14</v>
      </c>
      <c r="AX81" s="160">
        <v>1</v>
      </c>
      <c r="AY81" s="160">
        <v>22</v>
      </c>
      <c r="AZ81" s="160">
        <v>9</v>
      </c>
      <c r="BA81" s="160">
        <v>9</v>
      </c>
      <c r="BB81" s="160">
        <v>2</v>
      </c>
      <c r="BC81" s="160">
        <v>9</v>
      </c>
      <c r="BD81" s="160">
        <v>6</v>
      </c>
      <c r="BE81" s="160">
        <v>19</v>
      </c>
      <c r="BF81" s="160">
        <v>12</v>
      </c>
      <c r="BG81" s="160">
        <v>15</v>
      </c>
      <c r="BH81" s="160">
        <v>10</v>
      </c>
      <c r="BI81" s="160">
        <v>5</v>
      </c>
      <c r="BJ81" s="160">
        <v>8</v>
      </c>
      <c r="BK81" s="160">
        <v>19</v>
      </c>
      <c r="BL81" s="160">
        <v>4</v>
      </c>
      <c r="BM81" s="160">
        <v>11</v>
      </c>
      <c r="BN81" s="160">
        <v>8</v>
      </c>
      <c r="BO81" s="160">
        <v>10</v>
      </c>
      <c r="BP81" s="160">
        <v>2</v>
      </c>
      <c r="BQ81" s="160">
        <v>3</v>
      </c>
      <c r="BR81" s="160">
        <v>15</v>
      </c>
      <c r="BS81" s="160">
        <v>33</v>
      </c>
      <c r="BT81" s="160">
        <v>8</v>
      </c>
      <c r="BU81" s="160">
        <v>6</v>
      </c>
      <c r="BV81" s="160">
        <v>3</v>
      </c>
      <c r="BW81" s="160">
        <v>3</v>
      </c>
      <c r="BX81" s="160">
        <v>10</v>
      </c>
      <c r="BY81" s="160">
        <v>0</v>
      </c>
      <c r="BZ81">
        <v>4</v>
      </c>
      <c r="CA81">
        <v>13</v>
      </c>
      <c r="CB81">
        <v>7</v>
      </c>
      <c r="CC81">
        <v>6</v>
      </c>
      <c r="CD81">
        <v>10</v>
      </c>
      <c r="CE81">
        <v>13</v>
      </c>
      <c r="CF81">
        <v>9</v>
      </c>
      <c r="CG81">
        <v>3</v>
      </c>
      <c r="CH81">
        <v>2</v>
      </c>
      <c r="CI81">
        <v>10</v>
      </c>
      <c r="CJ81">
        <v>5</v>
      </c>
      <c r="CK81">
        <v>13</v>
      </c>
      <c r="CL81">
        <v>17</v>
      </c>
      <c r="CM81">
        <v>5</v>
      </c>
      <c r="CN81">
        <v>6</v>
      </c>
      <c r="CO81">
        <v>17</v>
      </c>
      <c r="CP81">
        <v>3</v>
      </c>
      <c r="CQ81">
        <v>2</v>
      </c>
      <c r="CR81">
        <v>7</v>
      </c>
      <c r="CS81" s="265">
        <v>1</v>
      </c>
      <c r="CT81" s="265">
        <v>5</v>
      </c>
      <c r="CU81" s="265">
        <v>4</v>
      </c>
      <c r="CV81" s="265">
        <v>8</v>
      </c>
      <c r="CW81" s="265">
        <v>2</v>
      </c>
      <c r="CX81" s="265">
        <v>7</v>
      </c>
      <c r="CY81" s="265">
        <v>3</v>
      </c>
      <c r="CZ81" s="265">
        <v>2</v>
      </c>
      <c r="DA81" s="265">
        <v>6</v>
      </c>
      <c r="DB81" s="265">
        <v>5</v>
      </c>
      <c r="DC81" s="265">
        <v>7</v>
      </c>
      <c r="DD81" s="265">
        <v>5</v>
      </c>
      <c r="DE81" s="265">
        <v>2</v>
      </c>
      <c r="DF81" s="265">
        <v>11</v>
      </c>
      <c r="DG81" s="265">
        <v>6</v>
      </c>
      <c r="DH81" s="265">
        <v>4</v>
      </c>
      <c r="DI81" s="265">
        <v>4</v>
      </c>
      <c r="DJ81" s="265">
        <v>3</v>
      </c>
      <c r="DL81" t="s">
        <v>182</v>
      </c>
    </row>
    <row r="82" spans="1:116" x14ac:dyDescent="0.2">
      <c r="B82" t="s">
        <v>377</v>
      </c>
      <c r="D82" s="160">
        <v>9</v>
      </c>
      <c r="E82" s="160">
        <v>12</v>
      </c>
      <c r="F82" s="160">
        <v>6</v>
      </c>
      <c r="G82" s="160">
        <v>7</v>
      </c>
      <c r="H82" s="160">
        <v>11</v>
      </c>
      <c r="I82" s="160">
        <v>5</v>
      </c>
      <c r="J82" s="160">
        <v>11</v>
      </c>
      <c r="K82" s="160">
        <v>13</v>
      </c>
      <c r="L82" s="160">
        <v>12</v>
      </c>
      <c r="M82" s="160">
        <v>6</v>
      </c>
      <c r="N82" s="160">
        <v>21</v>
      </c>
      <c r="O82" s="160">
        <v>2</v>
      </c>
      <c r="P82" s="160">
        <v>4</v>
      </c>
      <c r="Q82" s="160">
        <v>9</v>
      </c>
      <c r="R82" s="160">
        <v>7</v>
      </c>
      <c r="S82" s="160">
        <v>5</v>
      </c>
      <c r="T82" s="160">
        <v>1</v>
      </c>
      <c r="U82" s="160">
        <v>10</v>
      </c>
      <c r="V82" s="160">
        <v>16</v>
      </c>
      <c r="W82" s="160">
        <v>20</v>
      </c>
      <c r="X82" s="160">
        <v>17</v>
      </c>
      <c r="Y82" s="160">
        <v>1</v>
      </c>
      <c r="Z82" s="160">
        <v>9</v>
      </c>
      <c r="AA82" s="160">
        <v>12</v>
      </c>
      <c r="AB82" s="160">
        <v>2</v>
      </c>
      <c r="AC82" s="160">
        <v>10</v>
      </c>
      <c r="AD82" s="160">
        <v>8</v>
      </c>
      <c r="AE82" s="160">
        <v>9</v>
      </c>
      <c r="AF82" s="160">
        <v>9</v>
      </c>
      <c r="AG82" s="160">
        <v>11</v>
      </c>
      <c r="AH82" s="160">
        <v>5</v>
      </c>
      <c r="AI82" s="160">
        <v>4</v>
      </c>
      <c r="AJ82" s="160">
        <v>7</v>
      </c>
      <c r="AK82" s="160">
        <v>12</v>
      </c>
      <c r="AL82" s="160">
        <v>6</v>
      </c>
      <c r="AM82" s="160">
        <v>8</v>
      </c>
      <c r="AN82" s="160">
        <v>8</v>
      </c>
      <c r="AO82" s="160">
        <v>12</v>
      </c>
      <c r="AP82" s="160">
        <v>8</v>
      </c>
      <c r="AQ82" s="160">
        <v>3</v>
      </c>
      <c r="AR82" s="160">
        <v>0</v>
      </c>
      <c r="AS82" s="160">
        <v>1</v>
      </c>
      <c r="AT82" s="160">
        <v>5</v>
      </c>
      <c r="AU82" s="160">
        <v>15</v>
      </c>
      <c r="AV82" s="160">
        <v>4</v>
      </c>
      <c r="AW82" s="160">
        <v>8</v>
      </c>
      <c r="AX82" s="160">
        <v>7</v>
      </c>
      <c r="AY82" s="160">
        <v>21</v>
      </c>
      <c r="AZ82" s="160">
        <v>29</v>
      </c>
      <c r="BA82" s="160">
        <v>16</v>
      </c>
      <c r="BB82" s="160">
        <v>10</v>
      </c>
      <c r="BC82" s="160">
        <v>6</v>
      </c>
      <c r="BD82" s="160">
        <v>7</v>
      </c>
      <c r="BE82" s="160">
        <v>52</v>
      </c>
      <c r="BF82" s="160">
        <v>16</v>
      </c>
      <c r="BG82" s="160">
        <v>8</v>
      </c>
      <c r="BH82" s="160">
        <v>7</v>
      </c>
      <c r="BI82" s="160">
        <v>20</v>
      </c>
      <c r="BJ82" s="160">
        <v>7</v>
      </c>
      <c r="BK82" s="160">
        <v>15</v>
      </c>
      <c r="BL82" s="160">
        <v>6</v>
      </c>
      <c r="BM82" s="160">
        <v>13</v>
      </c>
      <c r="BN82" s="160">
        <v>7</v>
      </c>
      <c r="BO82" s="160">
        <v>8</v>
      </c>
      <c r="BP82" s="160">
        <v>4</v>
      </c>
      <c r="BQ82" s="160">
        <v>8</v>
      </c>
      <c r="BR82" s="160">
        <v>9</v>
      </c>
      <c r="BS82" s="160">
        <v>3</v>
      </c>
      <c r="BT82" s="160">
        <v>13</v>
      </c>
      <c r="BU82" s="160">
        <v>7</v>
      </c>
      <c r="BV82" s="160">
        <v>4</v>
      </c>
      <c r="BW82" s="160">
        <v>6</v>
      </c>
      <c r="BX82" s="160">
        <v>3</v>
      </c>
      <c r="BY82" s="160">
        <v>0</v>
      </c>
      <c r="BZ82">
        <v>13</v>
      </c>
      <c r="CA82">
        <v>6</v>
      </c>
      <c r="CB82">
        <v>5</v>
      </c>
      <c r="CC82">
        <v>4</v>
      </c>
      <c r="CD82">
        <v>10</v>
      </c>
      <c r="CE82">
        <v>6</v>
      </c>
      <c r="CF82">
        <v>2</v>
      </c>
      <c r="CG82">
        <v>7</v>
      </c>
      <c r="CH82">
        <v>5</v>
      </c>
      <c r="CI82">
        <v>6</v>
      </c>
      <c r="CJ82">
        <v>5</v>
      </c>
      <c r="CK82">
        <v>6</v>
      </c>
      <c r="CL82">
        <v>8</v>
      </c>
      <c r="CM82">
        <v>8</v>
      </c>
      <c r="CN82">
        <v>17</v>
      </c>
      <c r="CO82">
        <v>7</v>
      </c>
      <c r="CP82">
        <v>6</v>
      </c>
      <c r="CQ82">
        <v>10</v>
      </c>
      <c r="CR82">
        <v>7</v>
      </c>
      <c r="CS82" s="265">
        <v>9</v>
      </c>
      <c r="CT82" s="265">
        <v>8</v>
      </c>
      <c r="CU82" s="265">
        <v>3</v>
      </c>
      <c r="CV82" s="265">
        <v>2</v>
      </c>
      <c r="CW82" s="265">
        <v>6</v>
      </c>
      <c r="CX82" s="265">
        <v>9</v>
      </c>
      <c r="CY82" s="265">
        <v>6</v>
      </c>
      <c r="CZ82" s="265">
        <v>2</v>
      </c>
      <c r="DA82" s="265">
        <v>1</v>
      </c>
      <c r="DB82" s="265">
        <v>15</v>
      </c>
      <c r="DC82" s="265">
        <v>2</v>
      </c>
      <c r="DD82" s="265">
        <v>0</v>
      </c>
      <c r="DE82" s="265">
        <v>13</v>
      </c>
      <c r="DF82" s="265">
        <v>2</v>
      </c>
      <c r="DG82" s="265">
        <v>7</v>
      </c>
      <c r="DH82" s="265">
        <v>7</v>
      </c>
      <c r="DI82" s="265">
        <v>5</v>
      </c>
      <c r="DJ82" s="265">
        <v>6</v>
      </c>
      <c r="DL82" t="s">
        <v>183</v>
      </c>
    </row>
    <row r="83" spans="1:116" x14ac:dyDescent="0.2">
      <c r="B83" t="s">
        <v>378</v>
      </c>
      <c r="D83" s="160">
        <v>9</v>
      </c>
      <c r="E83" s="160">
        <v>5</v>
      </c>
      <c r="F83" s="160">
        <v>8</v>
      </c>
      <c r="G83" s="160">
        <v>5</v>
      </c>
      <c r="H83" s="160">
        <v>8</v>
      </c>
      <c r="I83" s="160">
        <v>5</v>
      </c>
      <c r="J83" s="160">
        <v>12</v>
      </c>
      <c r="K83" s="160">
        <v>11</v>
      </c>
      <c r="L83" s="160">
        <v>6</v>
      </c>
      <c r="M83" s="160">
        <v>4</v>
      </c>
      <c r="N83" s="160">
        <v>3</v>
      </c>
      <c r="O83" s="160">
        <v>2</v>
      </c>
      <c r="P83" s="160">
        <v>6</v>
      </c>
      <c r="Q83" s="160">
        <v>10</v>
      </c>
      <c r="R83" s="160">
        <v>8</v>
      </c>
      <c r="S83" s="160">
        <v>14</v>
      </c>
      <c r="T83" s="160">
        <v>1</v>
      </c>
      <c r="U83" s="160">
        <v>15</v>
      </c>
      <c r="V83" s="160">
        <v>10</v>
      </c>
      <c r="W83" s="160">
        <v>13</v>
      </c>
      <c r="X83" s="160">
        <v>17</v>
      </c>
      <c r="Y83" s="160">
        <v>2</v>
      </c>
      <c r="Z83" s="160">
        <v>7</v>
      </c>
      <c r="AA83" s="160">
        <v>6</v>
      </c>
      <c r="AB83" s="160">
        <v>3</v>
      </c>
      <c r="AC83" s="160">
        <v>3</v>
      </c>
      <c r="AD83" s="160">
        <v>6</v>
      </c>
      <c r="AE83" s="160">
        <v>5</v>
      </c>
      <c r="AF83" s="160">
        <v>7</v>
      </c>
      <c r="AG83" s="160">
        <v>5</v>
      </c>
      <c r="AH83" s="160">
        <v>2</v>
      </c>
      <c r="AI83" s="160">
        <v>2</v>
      </c>
      <c r="AJ83" s="160">
        <v>2</v>
      </c>
      <c r="AK83" s="160">
        <v>18</v>
      </c>
      <c r="AL83" s="160">
        <v>4</v>
      </c>
      <c r="AM83" s="160">
        <v>14</v>
      </c>
      <c r="AN83" s="160">
        <v>6</v>
      </c>
      <c r="AO83" s="160">
        <v>22</v>
      </c>
      <c r="AP83" s="160">
        <v>6</v>
      </c>
      <c r="AQ83" s="160">
        <v>3</v>
      </c>
      <c r="AR83" s="160">
        <v>3</v>
      </c>
      <c r="AS83" s="160">
        <v>0</v>
      </c>
      <c r="AT83" s="160">
        <v>4</v>
      </c>
      <c r="AU83" s="160">
        <v>12</v>
      </c>
      <c r="AV83" s="160">
        <v>1</v>
      </c>
      <c r="AW83" s="160">
        <v>1</v>
      </c>
      <c r="AX83" s="160">
        <v>1</v>
      </c>
      <c r="AY83" s="160">
        <v>33</v>
      </c>
      <c r="AZ83" s="160">
        <v>9</v>
      </c>
      <c r="BA83" s="160">
        <v>18</v>
      </c>
      <c r="BB83" s="160">
        <v>9</v>
      </c>
      <c r="BC83" s="160">
        <v>5</v>
      </c>
      <c r="BD83" s="160">
        <v>15</v>
      </c>
      <c r="BE83" s="160">
        <v>34</v>
      </c>
      <c r="BF83" s="160">
        <v>11</v>
      </c>
      <c r="BG83" s="160">
        <v>7</v>
      </c>
      <c r="BH83" s="160">
        <v>5</v>
      </c>
      <c r="BI83" s="160">
        <v>5</v>
      </c>
      <c r="BJ83" s="160">
        <v>9</v>
      </c>
      <c r="BK83" s="160">
        <v>6</v>
      </c>
      <c r="BL83" s="160">
        <v>7</v>
      </c>
      <c r="BM83" s="160">
        <v>4</v>
      </c>
      <c r="BN83" s="160">
        <v>2</v>
      </c>
      <c r="BO83" s="160">
        <v>6</v>
      </c>
      <c r="BP83" s="160">
        <v>7</v>
      </c>
      <c r="BQ83" s="160">
        <v>8</v>
      </c>
      <c r="BR83" s="160">
        <v>5</v>
      </c>
      <c r="BS83" s="160">
        <v>7</v>
      </c>
      <c r="BT83" s="160">
        <v>4</v>
      </c>
      <c r="BU83" s="160">
        <v>10</v>
      </c>
      <c r="BV83" s="160">
        <v>17</v>
      </c>
      <c r="BW83" s="160">
        <v>6</v>
      </c>
      <c r="BX83" s="160">
        <v>3</v>
      </c>
      <c r="BY83" s="160">
        <v>0</v>
      </c>
      <c r="BZ83">
        <v>3</v>
      </c>
      <c r="CA83">
        <v>4</v>
      </c>
      <c r="CB83">
        <v>2</v>
      </c>
      <c r="CC83">
        <v>6</v>
      </c>
      <c r="CD83">
        <v>9</v>
      </c>
      <c r="CE83">
        <v>6</v>
      </c>
      <c r="CF83">
        <v>3</v>
      </c>
      <c r="CG83">
        <v>3</v>
      </c>
      <c r="CH83">
        <v>3</v>
      </c>
      <c r="CI83">
        <v>6</v>
      </c>
      <c r="CJ83">
        <v>2</v>
      </c>
      <c r="CK83">
        <v>4</v>
      </c>
      <c r="CL83">
        <v>2</v>
      </c>
      <c r="CM83">
        <v>5</v>
      </c>
      <c r="CN83">
        <v>6</v>
      </c>
      <c r="CO83">
        <v>2</v>
      </c>
      <c r="CP83">
        <v>3</v>
      </c>
      <c r="CQ83">
        <v>3</v>
      </c>
      <c r="CR83">
        <v>2</v>
      </c>
      <c r="CS83" s="265">
        <v>3</v>
      </c>
      <c r="CT83" s="265">
        <v>12</v>
      </c>
      <c r="CU83" s="265">
        <v>3</v>
      </c>
      <c r="CV83" s="265">
        <v>3</v>
      </c>
      <c r="CW83" s="265">
        <v>6</v>
      </c>
      <c r="CX83" s="265">
        <v>6</v>
      </c>
      <c r="CY83" s="265">
        <v>6</v>
      </c>
      <c r="CZ83" s="265">
        <v>2</v>
      </c>
      <c r="DA83" s="265">
        <v>4</v>
      </c>
      <c r="DB83" s="265">
        <v>3</v>
      </c>
      <c r="DC83" s="265">
        <v>7</v>
      </c>
      <c r="DD83" s="265">
        <v>2</v>
      </c>
      <c r="DE83" s="265">
        <v>2</v>
      </c>
      <c r="DF83" s="265">
        <v>5</v>
      </c>
      <c r="DG83" s="265">
        <v>4</v>
      </c>
      <c r="DH83" s="265">
        <v>1</v>
      </c>
      <c r="DI83" s="265">
        <v>4</v>
      </c>
      <c r="DJ83" s="265">
        <v>2</v>
      </c>
      <c r="DL83" t="s">
        <v>127</v>
      </c>
    </row>
    <row r="84" spans="1:116" x14ac:dyDescent="0.2">
      <c r="A84" s="173" t="s">
        <v>177</v>
      </c>
      <c r="B84" s="174" t="s">
        <v>387</v>
      </c>
      <c r="C84" s="174"/>
      <c r="D84" s="175">
        <f>SUM(D78:D83)</f>
        <v>209</v>
      </c>
      <c r="E84" s="175">
        <f t="shared" ref="E84:O84" si="17">SUM(E78:E83)</f>
        <v>323</v>
      </c>
      <c r="F84" s="175">
        <f t="shared" si="17"/>
        <v>361</v>
      </c>
      <c r="G84" s="175">
        <f t="shared" si="17"/>
        <v>382</v>
      </c>
      <c r="H84" s="175">
        <f>SUM(H78:H83)</f>
        <v>338</v>
      </c>
      <c r="I84" s="181">
        <f>SUM(I78:I83)</f>
        <v>224</v>
      </c>
      <c r="J84" s="175">
        <f>SUM(J78:J83)</f>
        <v>325</v>
      </c>
      <c r="K84" s="175">
        <f t="shared" si="17"/>
        <v>353</v>
      </c>
      <c r="L84" s="175">
        <f t="shared" si="17"/>
        <v>340</v>
      </c>
      <c r="M84" s="175">
        <f>SUM(M78:M83)</f>
        <v>386</v>
      </c>
      <c r="N84" s="175">
        <f>SUM(N78:N83)</f>
        <v>258</v>
      </c>
      <c r="O84" s="176">
        <f t="shared" si="17"/>
        <v>279</v>
      </c>
      <c r="P84" s="175">
        <f>SUM(P78:P83)</f>
        <v>194</v>
      </c>
      <c r="Q84" s="175">
        <f t="shared" ref="Q84:R84" si="18">SUM(Q78:Q83)</f>
        <v>276</v>
      </c>
      <c r="R84" s="175">
        <f t="shared" si="18"/>
        <v>260</v>
      </c>
      <c r="S84" s="175">
        <f>SUM(S78:S83)</f>
        <v>237</v>
      </c>
      <c r="T84" s="175">
        <f>SUM(T78:T83)</f>
        <v>142</v>
      </c>
      <c r="U84" s="181">
        <f>SUM(U78:U83)</f>
        <v>392</v>
      </c>
      <c r="V84" s="175">
        <f>SUM(V78:V83)</f>
        <v>255</v>
      </c>
      <c r="W84" s="175">
        <f t="shared" ref="W84:X84" si="19">SUM(W78:W83)</f>
        <v>482</v>
      </c>
      <c r="X84" s="175">
        <f t="shared" si="19"/>
        <v>291</v>
      </c>
      <c r="Y84" s="175">
        <f>SUM(Y78:Y83)</f>
        <v>220</v>
      </c>
      <c r="Z84" s="175">
        <f>SUM(Z78:Z83)</f>
        <v>228</v>
      </c>
      <c r="AA84" s="176">
        <f t="shared" ref="AA84" si="20">SUM(AA78:AA83)</f>
        <v>335</v>
      </c>
      <c r="AB84" s="175">
        <f>SUM(AB78:AB83)</f>
        <v>153</v>
      </c>
      <c r="AC84" s="175">
        <f t="shared" ref="AC84:AD84" si="21">SUM(AC78:AC83)</f>
        <v>315</v>
      </c>
      <c r="AD84" s="175">
        <f t="shared" si="21"/>
        <v>199</v>
      </c>
      <c r="AE84" s="175">
        <f>SUM(AE78:AE83)</f>
        <v>285</v>
      </c>
      <c r="AF84" s="175">
        <f>SUM(AF78:AF83)</f>
        <v>152</v>
      </c>
      <c r="AG84" s="181">
        <f>SUM(AG78:AG83)</f>
        <v>369</v>
      </c>
      <c r="AH84" s="175">
        <f>SUM(AH78:AH83)</f>
        <v>209</v>
      </c>
      <c r="AI84" s="175">
        <f t="shared" ref="AI84:AJ84" si="22">SUM(AI78:AI83)</f>
        <v>240</v>
      </c>
      <c r="AJ84" s="175">
        <f t="shared" si="22"/>
        <v>269</v>
      </c>
      <c r="AK84" s="175">
        <f>SUM(AK78:AK83)</f>
        <v>254</v>
      </c>
      <c r="AL84" s="175">
        <f>SUM(AL78:AL83)</f>
        <v>269</v>
      </c>
      <c r="AM84" s="176">
        <f t="shared" ref="AM84" si="23">SUM(AM78:AM83)</f>
        <v>352</v>
      </c>
      <c r="AN84" s="175">
        <f>SUM(AN78:AN83)</f>
        <v>169</v>
      </c>
      <c r="AO84" s="175">
        <f t="shared" ref="AO84:AP84" si="24">SUM(AO78:AO83)</f>
        <v>233</v>
      </c>
      <c r="AP84" s="175">
        <f t="shared" si="24"/>
        <v>162</v>
      </c>
      <c r="AQ84" s="175">
        <f>SUM(AQ78:AQ83)</f>
        <v>219</v>
      </c>
      <c r="AR84" s="175">
        <f>SUM(AR78:AR83)</f>
        <v>137</v>
      </c>
      <c r="AS84" s="181">
        <f>SUM(AS78:AS83)</f>
        <v>293</v>
      </c>
      <c r="AT84" s="175">
        <f>SUM(AT78:AT83)</f>
        <v>179</v>
      </c>
      <c r="AU84" s="175">
        <f t="shared" ref="AU84:AV84" si="25">SUM(AU78:AU83)</f>
        <v>164</v>
      </c>
      <c r="AV84" s="175">
        <f t="shared" si="25"/>
        <v>247</v>
      </c>
      <c r="AW84" s="175">
        <f>SUM(AW78:AW83)</f>
        <v>277</v>
      </c>
      <c r="AX84" s="175">
        <f>SUM(AX78:AX83)</f>
        <v>240</v>
      </c>
      <c r="AY84" s="176">
        <f t="shared" ref="AY84:BZ84" si="26">SUM(AY78:AY83)</f>
        <v>308</v>
      </c>
      <c r="AZ84" s="176">
        <f t="shared" si="26"/>
        <v>183</v>
      </c>
      <c r="BA84" s="176">
        <f t="shared" si="26"/>
        <v>253</v>
      </c>
      <c r="BB84" s="176">
        <f t="shared" si="26"/>
        <v>143</v>
      </c>
      <c r="BC84" s="176">
        <f t="shared" si="26"/>
        <v>199</v>
      </c>
      <c r="BD84" s="176">
        <f t="shared" si="26"/>
        <v>204</v>
      </c>
      <c r="BE84" s="176">
        <f t="shared" si="26"/>
        <v>320</v>
      </c>
      <c r="BF84" s="176">
        <f t="shared" si="26"/>
        <v>209</v>
      </c>
      <c r="BG84" s="176">
        <f t="shared" si="26"/>
        <v>290</v>
      </c>
      <c r="BH84" s="176">
        <f t="shared" si="26"/>
        <v>190</v>
      </c>
      <c r="BI84" s="176">
        <f t="shared" si="26"/>
        <v>262</v>
      </c>
      <c r="BJ84" s="176">
        <f t="shared" si="26"/>
        <v>233</v>
      </c>
      <c r="BK84" s="176">
        <f t="shared" si="26"/>
        <v>237</v>
      </c>
      <c r="BL84" s="176">
        <f t="shared" si="26"/>
        <v>166</v>
      </c>
      <c r="BM84" s="176">
        <f t="shared" si="26"/>
        <v>194</v>
      </c>
      <c r="BN84" s="176">
        <f t="shared" si="26"/>
        <v>183</v>
      </c>
      <c r="BO84" s="176">
        <f t="shared" si="26"/>
        <v>269</v>
      </c>
      <c r="BP84" s="176">
        <f t="shared" si="26"/>
        <v>194</v>
      </c>
      <c r="BQ84" s="176">
        <f t="shared" si="26"/>
        <v>203</v>
      </c>
      <c r="BR84" s="176">
        <f t="shared" si="26"/>
        <v>347</v>
      </c>
      <c r="BS84" s="176">
        <f t="shared" si="26"/>
        <v>235</v>
      </c>
      <c r="BT84" s="176">
        <f t="shared" si="26"/>
        <v>279</v>
      </c>
      <c r="BU84" s="176">
        <f t="shared" si="26"/>
        <v>198</v>
      </c>
      <c r="BV84" s="176">
        <f t="shared" si="26"/>
        <v>172</v>
      </c>
      <c r="BW84" s="176">
        <f t="shared" si="26"/>
        <v>164</v>
      </c>
      <c r="BX84" s="176">
        <f t="shared" si="26"/>
        <v>143</v>
      </c>
      <c r="BY84" s="176">
        <f t="shared" si="26"/>
        <v>0</v>
      </c>
      <c r="BZ84" s="176">
        <f t="shared" si="26"/>
        <v>172</v>
      </c>
      <c r="CA84" s="178">
        <f t="shared" ref="CA84:CV84" si="27">SUM(CA78:CA83)</f>
        <v>131</v>
      </c>
      <c r="CB84" s="178">
        <f t="shared" si="27"/>
        <v>198</v>
      </c>
      <c r="CC84" s="178">
        <f t="shared" si="27"/>
        <v>190</v>
      </c>
      <c r="CD84" s="178">
        <f t="shared" si="27"/>
        <v>184</v>
      </c>
      <c r="CE84" s="178">
        <f t="shared" si="27"/>
        <v>221</v>
      </c>
      <c r="CF84" s="178">
        <f t="shared" si="27"/>
        <v>180</v>
      </c>
      <c r="CG84" s="178">
        <f t="shared" si="27"/>
        <v>231</v>
      </c>
      <c r="CH84" s="178">
        <f t="shared" si="27"/>
        <v>177</v>
      </c>
      <c r="CI84" s="178">
        <f t="shared" si="27"/>
        <v>153</v>
      </c>
      <c r="CJ84" s="178">
        <f t="shared" si="27"/>
        <v>145</v>
      </c>
      <c r="CK84" s="178">
        <f t="shared" si="27"/>
        <v>131</v>
      </c>
      <c r="CL84" s="178">
        <f t="shared" si="27"/>
        <v>118</v>
      </c>
      <c r="CM84" s="178">
        <f t="shared" si="27"/>
        <v>160</v>
      </c>
      <c r="CN84" s="178">
        <f t="shared" si="27"/>
        <v>115</v>
      </c>
      <c r="CO84" s="178">
        <f t="shared" si="27"/>
        <v>259</v>
      </c>
      <c r="CP84" s="178">
        <f t="shared" si="27"/>
        <v>171</v>
      </c>
      <c r="CQ84" s="178">
        <f t="shared" si="27"/>
        <v>125</v>
      </c>
      <c r="CR84" s="178">
        <f t="shared" si="27"/>
        <v>205</v>
      </c>
      <c r="CS84" s="333">
        <f t="shared" si="27"/>
        <v>95</v>
      </c>
      <c r="CT84" s="333">
        <f t="shared" si="27"/>
        <v>154</v>
      </c>
      <c r="CU84" s="333">
        <f t="shared" si="27"/>
        <v>173</v>
      </c>
      <c r="CV84" s="333">
        <f t="shared" si="27"/>
        <v>147</v>
      </c>
      <c r="CW84" s="350">
        <f>SUM(CW78:CW83)</f>
        <v>100</v>
      </c>
      <c r="CX84" s="350">
        <f>SUM(CX78:CX83)</f>
        <v>196</v>
      </c>
      <c r="CY84" s="350">
        <f t="shared" ref="CY84:DC84" si="28">SUM(CY78:CY83)</f>
        <v>140</v>
      </c>
      <c r="CZ84" s="350">
        <f t="shared" si="28"/>
        <v>177</v>
      </c>
      <c r="DA84" s="350">
        <f t="shared" si="28"/>
        <v>160</v>
      </c>
      <c r="DB84" s="350">
        <f t="shared" si="28"/>
        <v>145</v>
      </c>
      <c r="DC84" s="350">
        <f t="shared" si="28"/>
        <v>161</v>
      </c>
      <c r="DD84" s="350">
        <f t="shared" ref="DD84" si="29">SUM(DD78:DD83)</f>
        <v>203</v>
      </c>
      <c r="DE84" s="350">
        <f t="shared" ref="DE84:DJ84" si="30">SUM(DE78:DE83)</f>
        <v>174</v>
      </c>
      <c r="DF84" s="350">
        <f t="shared" si="30"/>
        <v>166</v>
      </c>
      <c r="DG84" s="350">
        <f t="shared" si="30"/>
        <v>212</v>
      </c>
      <c r="DH84" s="350">
        <f t="shared" si="30"/>
        <v>165</v>
      </c>
      <c r="DI84" s="350">
        <f t="shared" si="30"/>
        <v>164</v>
      </c>
      <c r="DJ84" s="350">
        <f t="shared" si="30"/>
        <v>138</v>
      </c>
      <c r="DK84" s="173" t="s">
        <v>177</v>
      </c>
      <c r="DL84" s="174"/>
    </row>
    <row r="85" spans="1:116" x14ac:dyDescent="0.2">
      <c r="A85" t="s">
        <v>184</v>
      </c>
      <c r="B85" t="s">
        <v>340</v>
      </c>
      <c r="D85" s="160">
        <v>28</v>
      </c>
      <c r="E85" s="160">
        <v>27</v>
      </c>
      <c r="F85" s="160">
        <v>27</v>
      </c>
      <c r="G85" s="160">
        <v>18</v>
      </c>
      <c r="H85" s="160">
        <v>9</v>
      </c>
      <c r="I85" s="160">
        <v>22</v>
      </c>
      <c r="J85" s="160">
        <v>17</v>
      </c>
      <c r="K85" s="160">
        <v>36</v>
      </c>
      <c r="L85" s="160">
        <v>30</v>
      </c>
      <c r="M85" s="160">
        <v>23</v>
      </c>
      <c r="N85" s="160">
        <v>23</v>
      </c>
      <c r="O85" s="160">
        <v>17</v>
      </c>
      <c r="P85" s="160">
        <v>36</v>
      </c>
      <c r="Q85" s="160">
        <v>15</v>
      </c>
      <c r="R85" s="160">
        <v>24</v>
      </c>
      <c r="S85" s="160">
        <v>30</v>
      </c>
      <c r="T85" s="160">
        <v>28</v>
      </c>
      <c r="U85" s="160">
        <v>80</v>
      </c>
      <c r="V85" s="160">
        <v>28</v>
      </c>
      <c r="W85" s="160">
        <v>41</v>
      </c>
      <c r="X85" s="160">
        <v>46</v>
      </c>
      <c r="Y85" s="160">
        <v>21</v>
      </c>
      <c r="Z85" s="160">
        <v>27</v>
      </c>
      <c r="AA85" s="160">
        <v>35</v>
      </c>
      <c r="AB85" s="160">
        <v>17</v>
      </c>
      <c r="AC85" s="160">
        <v>27</v>
      </c>
      <c r="AD85" s="160">
        <v>18</v>
      </c>
      <c r="AE85" s="160">
        <v>41</v>
      </c>
      <c r="AF85" s="160">
        <v>7</v>
      </c>
      <c r="AG85" s="160">
        <v>78</v>
      </c>
      <c r="AH85" s="160">
        <v>13</v>
      </c>
      <c r="AI85" s="160">
        <v>19</v>
      </c>
      <c r="AJ85" s="160">
        <v>21</v>
      </c>
      <c r="AK85" s="160">
        <v>30</v>
      </c>
      <c r="AL85" s="160">
        <v>24</v>
      </c>
      <c r="AM85" s="160">
        <v>18</v>
      </c>
      <c r="AN85" s="160">
        <v>8</v>
      </c>
      <c r="AO85" s="160">
        <v>12</v>
      </c>
      <c r="AP85" s="160">
        <v>14</v>
      </c>
      <c r="AQ85" s="160">
        <v>10</v>
      </c>
      <c r="AR85" s="160">
        <v>16</v>
      </c>
      <c r="AS85" s="160">
        <v>15</v>
      </c>
      <c r="AT85" s="160">
        <v>26</v>
      </c>
      <c r="AU85" s="160">
        <v>14</v>
      </c>
      <c r="AV85" s="160">
        <v>27</v>
      </c>
      <c r="AW85" s="160">
        <v>24</v>
      </c>
      <c r="AX85" s="160">
        <v>17</v>
      </c>
      <c r="AY85" s="160">
        <v>25</v>
      </c>
      <c r="AZ85" s="160">
        <v>11</v>
      </c>
      <c r="BA85" s="160">
        <v>16</v>
      </c>
      <c r="BB85" s="160">
        <v>15</v>
      </c>
      <c r="BC85" s="160">
        <v>17</v>
      </c>
      <c r="BD85" s="160">
        <v>18</v>
      </c>
      <c r="BE85" s="160">
        <v>17</v>
      </c>
      <c r="BF85" s="160">
        <v>31</v>
      </c>
      <c r="BG85" s="160">
        <v>30</v>
      </c>
      <c r="BH85" s="160">
        <v>20</v>
      </c>
      <c r="BI85" s="160">
        <v>29</v>
      </c>
      <c r="BJ85" s="160">
        <v>56</v>
      </c>
      <c r="BK85" s="160">
        <v>30</v>
      </c>
      <c r="BL85" s="160">
        <v>11</v>
      </c>
      <c r="BM85" s="160">
        <v>18</v>
      </c>
      <c r="BN85" s="160">
        <v>23</v>
      </c>
      <c r="BO85" s="160">
        <v>21</v>
      </c>
      <c r="BP85" s="160">
        <v>23</v>
      </c>
      <c r="BQ85" s="160">
        <v>10</v>
      </c>
      <c r="BR85" s="160">
        <v>37</v>
      </c>
      <c r="BS85" s="160">
        <v>14</v>
      </c>
      <c r="BT85" s="160">
        <v>13</v>
      </c>
      <c r="BU85" s="160">
        <v>15</v>
      </c>
      <c r="BV85" s="160">
        <v>14</v>
      </c>
      <c r="BW85" s="160">
        <v>16</v>
      </c>
      <c r="BX85" s="160">
        <v>16</v>
      </c>
      <c r="BY85" s="160">
        <v>0</v>
      </c>
      <c r="BZ85">
        <v>9</v>
      </c>
      <c r="CA85">
        <v>20</v>
      </c>
      <c r="CB85">
        <v>12</v>
      </c>
      <c r="CC85">
        <v>15</v>
      </c>
      <c r="CD85">
        <v>35</v>
      </c>
      <c r="CE85">
        <v>31</v>
      </c>
      <c r="CF85">
        <v>23</v>
      </c>
      <c r="CG85">
        <v>12</v>
      </c>
      <c r="CH85">
        <v>18</v>
      </c>
      <c r="CI85">
        <v>11</v>
      </c>
      <c r="CJ85">
        <v>2</v>
      </c>
      <c r="CK85">
        <v>20</v>
      </c>
      <c r="CL85">
        <v>12</v>
      </c>
      <c r="CM85">
        <v>9</v>
      </c>
      <c r="CN85">
        <v>18</v>
      </c>
      <c r="CO85">
        <v>27</v>
      </c>
      <c r="CP85">
        <v>15</v>
      </c>
      <c r="CQ85">
        <v>26</v>
      </c>
      <c r="CR85">
        <v>21</v>
      </c>
      <c r="CS85" s="265">
        <v>7</v>
      </c>
      <c r="CT85" s="265">
        <v>15</v>
      </c>
      <c r="CU85" s="265">
        <v>15</v>
      </c>
      <c r="CV85" s="265">
        <v>2</v>
      </c>
      <c r="CW85" s="265">
        <v>19</v>
      </c>
      <c r="CX85" s="265">
        <v>13</v>
      </c>
      <c r="CY85" s="265">
        <v>32</v>
      </c>
      <c r="CZ85" s="265">
        <v>13</v>
      </c>
      <c r="DA85" s="265">
        <v>9</v>
      </c>
      <c r="DB85" s="265">
        <v>21</v>
      </c>
      <c r="DC85" s="265">
        <v>20</v>
      </c>
      <c r="DD85" s="265">
        <v>14</v>
      </c>
      <c r="DE85" s="265">
        <v>36</v>
      </c>
      <c r="DF85" s="265">
        <v>27</v>
      </c>
      <c r="DG85" s="265">
        <v>10</v>
      </c>
      <c r="DH85" s="265">
        <v>25</v>
      </c>
      <c r="DI85" s="265">
        <v>23</v>
      </c>
      <c r="DJ85" s="265">
        <v>8</v>
      </c>
      <c r="DK85" t="s">
        <v>184</v>
      </c>
      <c r="DL85" t="s">
        <v>185</v>
      </c>
    </row>
    <row r="86" spans="1:116" x14ac:dyDescent="0.2">
      <c r="B86" t="s">
        <v>379</v>
      </c>
      <c r="D86" s="160">
        <v>43</v>
      </c>
      <c r="E86" s="160">
        <v>41</v>
      </c>
      <c r="F86" s="160">
        <v>35</v>
      </c>
      <c r="G86" s="160">
        <v>57</v>
      </c>
      <c r="H86" s="160">
        <v>18</v>
      </c>
      <c r="I86" s="160">
        <v>18</v>
      </c>
      <c r="J86" s="160">
        <v>28</v>
      </c>
      <c r="K86" s="160">
        <v>45</v>
      </c>
      <c r="L86" s="160">
        <v>54</v>
      </c>
      <c r="M86" s="160">
        <v>15</v>
      </c>
      <c r="N86" s="160">
        <v>31</v>
      </c>
      <c r="O86" s="160">
        <v>24</v>
      </c>
      <c r="P86" s="160">
        <v>41</v>
      </c>
      <c r="Q86" s="160">
        <v>19</v>
      </c>
      <c r="R86" s="160">
        <v>25</v>
      </c>
      <c r="S86" s="160">
        <v>26</v>
      </c>
      <c r="T86" s="160">
        <v>43</v>
      </c>
      <c r="U86" s="160">
        <v>16</v>
      </c>
      <c r="V86" s="160">
        <v>15</v>
      </c>
      <c r="W86" s="160">
        <v>18</v>
      </c>
      <c r="X86" s="160">
        <v>40</v>
      </c>
      <c r="Y86" s="160">
        <v>20</v>
      </c>
      <c r="Z86" s="160">
        <v>14</v>
      </c>
      <c r="AA86" s="160">
        <v>33</v>
      </c>
      <c r="AB86" s="160">
        <v>24</v>
      </c>
      <c r="AC86" s="160">
        <v>21</v>
      </c>
      <c r="AD86" s="160">
        <v>21</v>
      </c>
      <c r="AE86" s="160">
        <v>30</v>
      </c>
      <c r="AF86" s="160">
        <v>9</v>
      </c>
      <c r="AG86" s="160">
        <v>77</v>
      </c>
      <c r="AH86" s="160">
        <v>8</v>
      </c>
      <c r="AI86" s="160">
        <v>22</v>
      </c>
      <c r="AJ86" s="160">
        <v>33</v>
      </c>
      <c r="AK86" s="160">
        <v>39</v>
      </c>
      <c r="AL86" s="160">
        <v>28</v>
      </c>
      <c r="AM86" s="160">
        <v>55</v>
      </c>
      <c r="AN86" s="160">
        <v>18</v>
      </c>
      <c r="AO86" s="160">
        <v>14</v>
      </c>
      <c r="AP86" s="160">
        <v>14</v>
      </c>
      <c r="AQ86" s="160">
        <v>25</v>
      </c>
      <c r="AR86" s="160">
        <v>33</v>
      </c>
      <c r="AS86" s="160">
        <v>17</v>
      </c>
      <c r="AT86" s="160">
        <v>10</v>
      </c>
      <c r="AU86" s="160">
        <v>16</v>
      </c>
      <c r="AV86" s="160">
        <v>35</v>
      </c>
      <c r="AW86" s="160">
        <v>15</v>
      </c>
      <c r="AX86" s="160">
        <v>17</v>
      </c>
      <c r="AY86" s="160">
        <v>19</v>
      </c>
      <c r="AZ86" s="160">
        <v>21</v>
      </c>
      <c r="BA86" s="160">
        <v>22</v>
      </c>
      <c r="BB86" s="160">
        <v>31</v>
      </c>
      <c r="BC86" s="160">
        <v>29</v>
      </c>
      <c r="BD86" s="160">
        <v>23</v>
      </c>
      <c r="BE86" s="160">
        <v>18</v>
      </c>
      <c r="BF86" s="160">
        <v>54</v>
      </c>
      <c r="BG86" s="160">
        <v>20</v>
      </c>
      <c r="BH86" s="160">
        <v>19</v>
      </c>
      <c r="BI86" s="160">
        <v>55</v>
      </c>
      <c r="BJ86" s="160">
        <v>16</v>
      </c>
      <c r="BK86" s="160">
        <v>29</v>
      </c>
      <c r="BL86" s="160">
        <v>36</v>
      </c>
      <c r="BM86" s="160">
        <v>30</v>
      </c>
      <c r="BN86" s="160">
        <v>15</v>
      </c>
      <c r="BO86" s="160">
        <v>39</v>
      </c>
      <c r="BP86" s="160">
        <v>15</v>
      </c>
      <c r="BQ86" s="160">
        <v>29</v>
      </c>
      <c r="BR86" s="160">
        <v>16</v>
      </c>
      <c r="BS86" s="160">
        <v>31</v>
      </c>
      <c r="BT86" s="160">
        <v>14</v>
      </c>
      <c r="BU86" s="160">
        <v>20</v>
      </c>
      <c r="BV86" s="160">
        <v>24</v>
      </c>
      <c r="BW86" s="160">
        <v>13</v>
      </c>
      <c r="BX86" s="160">
        <v>48</v>
      </c>
      <c r="BY86" s="160">
        <v>0</v>
      </c>
      <c r="BZ86">
        <v>32</v>
      </c>
      <c r="CA86">
        <v>56</v>
      </c>
      <c r="CB86">
        <v>15</v>
      </c>
      <c r="CC86">
        <v>28</v>
      </c>
      <c r="CD86">
        <v>29</v>
      </c>
      <c r="CE86">
        <v>34</v>
      </c>
      <c r="CF86">
        <v>12</v>
      </c>
      <c r="CG86">
        <v>24</v>
      </c>
      <c r="CH86">
        <v>24</v>
      </c>
      <c r="CI86">
        <v>26</v>
      </c>
      <c r="CJ86">
        <v>15</v>
      </c>
      <c r="CK86">
        <v>56</v>
      </c>
      <c r="CL86">
        <v>19</v>
      </c>
      <c r="CM86">
        <v>27</v>
      </c>
      <c r="CN86">
        <v>44</v>
      </c>
      <c r="CO86">
        <v>26</v>
      </c>
      <c r="CP86">
        <v>78</v>
      </c>
      <c r="CQ86">
        <v>21</v>
      </c>
      <c r="CR86">
        <v>19</v>
      </c>
      <c r="CS86" s="265">
        <v>13</v>
      </c>
      <c r="CT86" s="265">
        <v>15</v>
      </c>
      <c r="CU86" s="265">
        <v>39</v>
      </c>
      <c r="CV86" s="265">
        <v>13</v>
      </c>
      <c r="CW86" s="265">
        <v>30</v>
      </c>
      <c r="CX86" s="265">
        <v>63</v>
      </c>
      <c r="CY86" s="265">
        <v>18</v>
      </c>
      <c r="CZ86" s="265">
        <v>9</v>
      </c>
      <c r="DA86" s="265">
        <v>19</v>
      </c>
      <c r="DB86" s="265">
        <v>12</v>
      </c>
      <c r="DC86" s="265">
        <v>13</v>
      </c>
      <c r="DD86" s="265">
        <v>19</v>
      </c>
      <c r="DE86" s="265">
        <v>17</v>
      </c>
      <c r="DF86" s="265">
        <v>33</v>
      </c>
      <c r="DG86" s="265">
        <v>19</v>
      </c>
      <c r="DH86" s="265">
        <v>20</v>
      </c>
      <c r="DI86" s="265">
        <v>15</v>
      </c>
      <c r="DJ86" s="265">
        <v>32</v>
      </c>
      <c r="DL86" t="s">
        <v>186</v>
      </c>
    </row>
    <row r="87" spans="1:116" x14ac:dyDescent="0.2">
      <c r="B87" t="s">
        <v>380</v>
      </c>
      <c r="D87" s="160">
        <v>7</v>
      </c>
      <c r="E87" s="160">
        <v>6</v>
      </c>
      <c r="F87" s="160">
        <v>8</v>
      </c>
      <c r="G87" s="160">
        <v>17</v>
      </c>
      <c r="H87" s="160">
        <v>0</v>
      </c>
      <c r="I87" s="160">
        <v>18</v>
      </c>
      <c r="J87" s="160">
        <v>29</v>
      </c>
      <c r="K87" s="160">
        <v>1</v>
      </c>
      <c r="L87" s="160">
        <v>5</v>
      </c>
      <c r="M87" s="160">
        <v>9</v>
      </c>
      <c r="N87" s="160">
        <v>6</v>
      </c>
      <c r="O87" s="160">
        <v>9</v>
      </c>
      <c r="P87" s="160">
        <v>3</v>
      </c>
      <c r="Q87" s="160">
        <v>5</v>
      </c>
      <c r="R87" s="160">
        <v>7</v>
      </c>
      <c r="S87" s="160">
        <v>4</v>
      </c>
      <c r="T87" s="160">
        <v>20</v>
      </c>
      <c r="U87" s="160">
        <v>13</v>
      </c>
      <c r="V87" s="160">
        <v>13</v>
      </c>
      <c r="W87" s="160">
        <v>5</v>
      </c>
      <c r="X87" s="160">
        <v>9</v>
      </c>
      <c r="Y87" s="160">
        <v>5</v>
      </c>
      <c r="Z87" s="160">
        <v>9</v>
      </c>
      <c r="AA87" s="160">
        <v>7</v>
      </c>
      <c r="AB87" s="160">
        <v>8</v>
      </c>
      <c r="AC87" s="160">
        <v>9</v>
      </c>
      <c r="AD87" s="160">
        <v>1</v>
      </c>
      <c r="AE87" s="160">
        <v>16</v>
      </c>
      <c r="AF87" s="160">
        <v>2</v>
      </c>
      <c r="AG87" s="160">
        <v>14</v>
      </c>
      <c r="AH87" s="160">
        <v>6</v>
      </c>
      <c r="AI87" s="160">
        <v>16</v>
      </c>
      <c r="AJ87" s="160">
        <v>8</v>
      </c>
      <c r="AK87" s="160">
        <v>8</v>
      </c>
      <c r="AL87" s="160">
        <v>13</v>
      </c>
      <c r="AM87" s="160">
        <v>9</v>
      </c>
      <c r="AN87" s="160">
        <v>9</v>
      </c>
      <c r="AO87" s="160">
        <v>11</v>
      </c>
      <c r="AP87" s="160">
        <v>5</v>
      </c>
      <c r="AQ87" s="160">
        <v>5</v>
      </c>
      <c r="AR87" s="160">
        <v>6</v>
      </c>
      <c r="AS87" s="160">
        <v>10</v>
      </c>
      <c r="AT87" s="160">
        <v>9</v>
      </c>
      <c r="AU87" s="160">
        <v>6</v>
      </c>
      <c r="AV87" s="160">
        <v>4</v>
      </c>
      <c r="AW87" s="160">
        <v>9</v>
      </c>
      <c r="AX87" s="160">
        <v>5</v>
      </c>
      <c r="AY87" s="160">
        <v>6</v>
      </c>
      <c r="AZ87" s="160">
        <v>6</v>
      </c>
      <c r="BA87" s="160">
        <v>7</v>
      </c>
      <c r="BB87" s="160">
        <v>6</v>
      </c>
      <c r="BC87" s="160">
        <v>8</v>
      </c>
      <c r="BD87" s="160">
        <v>15</v>
      </c>
      <c r="BE87" s="160">
        <v>9</v>
      </c>
      <c r="BF87" s="160">
        <v>12</v>
      </c>
      <c r="BG87" s="160">
        <v>10</v>
      </c>
      <c r="BH87" s="160">
        <v>5</v>
      </c>
      <c r="BI87" s="160">
        <v>9</v>
      </c>
      <c r="BJ87" s="160">
        <v>5</v>
      </c>
      <c r="BK87" s="160">
        <v>8</v>
      </c>
      <c r="BL87" s="160">
        <v>1</v>
      </c>
      <c r="BM87" s="160">
        <v>5</v>
      </c>
      <c r="BN87" s="160">
        <v>7</v>
      </c>
      <c r="BO87" s="160">
        <v>4</v>
      </c>
      <c r="BP87" s="160">
        <v>5</v>
      </c>
      <c r="BQ87" s="160">
        <v>8</v>
      </c>
      <c r="BR87" s="160">
        <v>8</v>
      </c>
      <c r="BS87" s="160">
        <v>5</v>
      </c>
      <c r="BT87" s="160">
        <v>4</v>
      </c>
      <c r="BU87" s="160">
        <v>2</v>
      </c>
      <c r="BV87" s="160">
        <v>6</v>
      </c>
      <c r="BW87" s="160">
        <v>12</v>
      </c>
      <c r="BX87" s="160">
        <v>8</v>
      </c>
      <c r="BY87" s="160">
        <v>0</v>
      </c>
      <c r="BZ87">
        <v>3</v>
      </c>
      <c r="CA87">
        <v>1</v>
      </c>
      <c r="CB87">
        <v>4</v>
      </c>
      <c r="CC87">
        <v>4</v>
      </c>
      <c r="CD87">
        <v>5</v>
      </c>
      <c r="CE87">
        <v>3</v>
      </c>
      <c r="CF87">
        <v>4</v>
      </c>
      <c r="CG87">
        <v>6</v>
      </c>
      <c r="CH87">
        <v>10</v>
      </c>
      <c r="CI87">
        <v>8</v>
      </c>
      <c r="CJ87">
        <v>2</v>
      </c>
      <c r="CK87">
        <v>1</v>
      </c>
      <c r="CL87">
        <v>5</v>
      </c>
      <c r="CM87">
        <v>12</v>
      </c>
      <c r="CN87">
        <v>7</v>
      </c>
      <c r="CO87">
        <v>5</v>
      </c>
      <c r="CP87">
        <v>1</v>
      </c>
      <c r="CQ87">
        <v>4</v>
      </c>
      <c r="CR87">
        <v>6</v>
      </c>
      <c r="CS87" s="265">
        <v>2</v>
      </c>
      <c r="CT87" s="265">
        <v>4</v>
      </c>
      <c r="CU87" s="265">
        <v>9</v>
      </c>
      <c r="CV87" s="265">
        <v>4</v>
      </c>
      <c r="CW87" s="265">
        <v>7</v>
      </c>
      <c r="CX87" s="265">
        <v>6</v>
      </c>
      <c r="CY87" s="265">
        <v>6</v>
      </c>
      <c r="CZ87" s="265">
        <v>3</v>
      </c>
      <c r="DA87" s="265">
        <v>3</v>
      </c>
      <c r="DB87" s="265">
        <v>7</v>
      </c>
      <c r="DC87" s="265">
        <v>5</v>
      </c>
      <c r="DD87" s="265">
        <v>5</v>
      </c>
      <c r="DE87" s="265">
        <v>6</v>
      </c>
      <c r="DF87" s="265">
        <v>1</v>
      </c>
      <c r="DG87" s="265">
        <v>3</v>
      </c>
      <c r="DH87" s="265">
        <v>5</v>
      </c>
      <c r="DI87" s="265">
        <v>17</v>
      </c>
      <c r="DJ87" s="265">
        <v>3</v>
      </c>
      <c r="DL87" t="s">
        <v>263</v>
      </c>
    </row>
    <row r="88" spans="1:116" x14ac:dyDescent="0.2">
      <c r="A88" s="173" t="s">
        <v>177</v>
      </c>
      <c r="B88" s="174" t="s">
        <v>387</v>
      </c>
      <c r="C88" s="174"/>
      <c r="D88" s="175">
        <f>SUM(D85:D87)</f>
        <v>78</v>
      </c>
      <c r="E88" s="175">
        <f t="shared" ref="E88:O88" si="31">SUM(E85:E87)</f>
        <v>74</v>
      </c>
      <c r="F88" s="175">
        <f t="shared" si="31"/>
        <v>70</v>
      </c>
      <c r="G88" s="175">
        <f t="shared" si="31"/>
        <v>92</v>
      </c>
      <c r="H88" s="175">
        <f t="shared" si="31"/>
        <v>27</v>
      </c>
      <c r="I88" s="181">
        <f>SUM(I85:I87)</f>
        <v>58</v>
      </c>
      <c r="J88" s="175">
        <f>SUM(J85:J87)</f>
        <v>74</v>
      </c>
      <c r="K88" s="175">
        <f t="shared" si="31"/>
        <v>82</v>
      </c>
      <c r="L88" s="175">
        <f t="shared" si="31"/>
        <v>89</v>
      </c>
      <c r="M88" s="175">
        <f>SUM(M85:M87)</f>
        <v>47</v>
      </c>
      <c r="N88" s="175">
        <f>SUM(N85:N87)</f>
        <v>60</v>
      </c>
      <c r="O88" s="176">
        <f t="shared" si="31"/>
        <v>50</v>
      </c>
      <c r="P88" s="175">
        <f>SUM(P85:P87)</f>
        <v>80</v>
      </c>
      <c r="Q88" s="175">
        <f t="shared" ref="Q88:T88" si="32">SUM(Q85:Q87)</f>
        <v>39</v>
      </c>
      <c r="R88" s="175">
        <f t="shared" si="32"/>
        <v>56</v>
      </c>
      <c r="S88" s="175">
        <f t="shared" si="32"/>
        <v>60</v>
      </c>
      <c r="T88" s="175">
        <f t="shared" si="32"/>
        <v>91</v>
      </c>
      <c r="U88" s="181">
        <f>SUM(U85:U87)</f>
        <v>109</v>
      </c>
      <c r="V88" s="175">
        <f>SUM(V85:V87)</f>
        <v>56</v>
      </c>
      <c r="W88" s="175">
        <f t="shared" ref="W88:X88" si="33">SUM(W85:W87)</f>
        <v>64</v>
      </c>
      <c r="X88" s="175">
        <f t="shared" si="33"/>
        <v>95</v>
      </c>
      <c r="Y88" s="175">
        <f>SUM(Y85:Y87)</f>
        <v>46</v>
      </c>
      <c r="Z88" s="175">
        <f>SUM(Z85:Z87)</f>
        <v>50</v>
      </c>
      <c r="AA88" s="176">
        <f t="shared" ref="AA88" si="34">SUM(AA85:AA87)</f>
        <v>75</v>
      </c>
      <c r="AB88" s="175">
        <f>SUM(AB85:AB87)</f>
        <v>49</v>
      </c>
      <c r="AC88" s="175">
        <f t="shared" ref="AC88:AF88" si="35">SUM(AC85:AC87)</f>
        <v>57</v>
      </c>
      <c r="AD88" s="175">
        <f t="shared" si="35"/>
        <v>40</v>
      </c>
      <c r="AE88" s="175">
        <f t="shared" si="35"/>
        <v>87</v>
      </c>
      <c r="AF88" s="175">
        <f t="shared" si="35"/>
        <v>18</v>
      </c>
      <c r="AG88" s="181">
        <f>SUM(AG85:AG87)</f>
        <v>169</v>
      </c>
      <c r="AH88" s="175">
        <f>SUM(AH85:AH87)</f>
        <v>27</v>
      </c>
      <c r="AI88" s="175">
        <f t="shared" ref="AI88:AJ88" si="36">SUM(AI85:AI87)</f>
        <v>57</v>
      </c>
      <c r="AJ88" s="175">
        <f t="shared" si="36"/>
        <v>62</v>
      </c>
      <c r="AK88" s="175">
        <f>SUM(AK85:AK87)</f>
        <v>77</v>
      </c>
      <c r="AL88" s="175">
        <f>SUM(AL85:AL87)</f>
        <v>65</v>
      </c>
      <c r="AM88" s="176">
        <f t="shared" ref="AM88" si="37">SUM(AM85:AM87)</f>
        <v>82</v>
      </c>
      <c r="AN88" s="175">
        <f>SUM(AN85:AN87)</f>
        <v>35</v>
      </c>
      <c r="AO88" s="175">
        <f t="shared" ref="AO88:AR88" si="38">SUM(AO85:AO87)</f>
        <v>37</v>
      </c>
      <c r="AP88" s="175">
        <f t="shared" si="38"/>
        <v>33</v>
      </c>
      <c r="AQ88" s="175">
        <f t="shared" si="38"/>
        <v>40</v>
      </c>
      <c r="AR88" s="175">
        <f t="shared" si="38"/>
        <v>55</v>
      </c>
      <c r="AS88" s="181">
        <f>SUM(AS85:AS87)</f>
        <v>42</v>
      </c>
      <c r="AT88" s="175">
        <f>SUM(AT85:AT87)</f>
        <v>45</v>
      </c>
      <c r="AU88" s="175">
        <f t="shared" ref="AU88:AV88" si="39">SUM(AU85:AU87)</f>
        <v>36</v>
      </c>
      <c r="AV88" s="175">
        <f t="shared" si="39"/>
        <v>66</v>
      </c>
      <c r="AW88" s="175">
        <f>SUM(AW85:AW87)</f>
        <v>48</v>
      </c>
      <c r="AX88" s="175">
        <f>SUM(AX85:AX87)</f>
        <v>39</v>
      </c>
      <c r="AY88" s="176">
        <f t="shared" ref="AY88:CG88" si="40">SUM(AY85:AY87)</f>
        <v>50</v>
      </c>
      <c r="AZ88" s="176">
        <f t="shared" si="40"/>
        <v>38</v>
      </c>
      <c r="BA88" s="176">
        <f t="shared" si="40"/>
        <v>45</v>
      </c>
      <c r="BB88" s="176">
        <f t="shared" si="40"/>
        <v>52</v>
      </c>
      <c r="BC88" s="176">
        <f t="shared" si="40"/>
        <v>54</v>
      </c>
      <c r="BD88" s="176">
        <f t="shared" si="40"/>
        <v>56</v>
      </c>
      <c r="BE88" s="176">
        <f t="shared" si="40"/>
        <v>44</v>
      </c>
      <c r="BF88" s="176">
        <f t="shared" si="40"/>
        <v>97</v>
      </c>
      <c r="BG88" s="176">
        <f t="shared" si="40"/>
        <v>60</v>
      </c>
      <c r="BH88" s="176">
        <f t="shared" si="40"/>
        <v>44</v>
      </c>
      <c r="BI88" s="176">
        <f t="shared" si="40"/>
        <v>93</v>
      </c>
      <c r="BJ88" s="176">
        <f t="shared" si="40"/>
        <v>77</v>
      </c>
      <c r="BK88" s="176">
        <f t="shared" si="40"/>
        <v>67</v>
      </c>
      <c r="BL88" s="176">
        <f t="shared" si="40"/>
        <v>48</v>
      </c>
      <c r="BM88" s="176">
        <f t="shared" si="40"/>
        <v>53</v>
      </c>
      <c r="BN88" s="176">
        <f t="shared" si="40"/>
        <v>45</v>
      </c>
      <c r="BO88" s="176">
        <f t="shared" si="40"/>
        <v>64</v>
      </c>
      <c r="BP88" s="176">
        <f t="shared" si="40"/>
        <v>43</v>
      </c>
      <c r="BQ88" s="176">
        <f t="shared" si="40"/>
        <v>47</v>
      </c>
      <c r="BR88" s="176">
        <f t="shared" si="40"/>
        <v>61</v>
      </c>
      <c r="BS88" s="176">
        <f t="shared" si="40"/>
        <v>50</v>
      </c>
      <c r="BT88" s="176">
        <f t="shared" si="40"/>
        <v>31</v>
      </c>
      <c r="BU88" s="176">
        <f t="shared" si="40"/>
        <v>37</v>
      </c>
      <c r="BV88" s="176">
        <f t="shared" si="40"/>
        <v>44</v>
      </c>
      <c r="BW88" s="176">
        <f t="shared" si="40"/>
        <v>41</v>
      </c>
      <c r="BX88" s="176">
        <f t="shared" si="40"/>
        <v>72</v>
      </c>
      <c r="BY88" s="176">
        <f t="shared" si="40"/>
        <v>0</v>
      </c>
      <c r="BZ88" s="176">
        <f t="shared" si="40"/>
        <v>44</v>
      </c>
      <c r="CA88" s="176">
        <f t="shared" si="40"/>
        <v>77</v>
      </c>
      <c r="CB88" s="176">
        <f t="shared" si="40"/>
        <v>31</v>
      </c>
      <c r="CC88" s="176">
        <f t="shared" si="40"/>
        <v>47</v>
      </c>
      <c r="CD88" s="176">
        <f t="shared" si="40"/>
        <v>69</v>
      </c>
      <c r="CE88" s="176">
        <f t="shared" si="40"/>
        <v>68</v>
      </c>
      <c r="CF88" s="176">
        <f t="shared" si="40"/>
        <v>39</v>
      </c>
      <c r="CG88" s="176">
        <f t="shared" si="40"/>
        <v>42</v>
      </c>
      <c r="CH88" s="176">
        <f>SUM(CH85:CH87)</f>
        <v>52</v>
      </c>
      <c r="CI88" s="176">
        <f>SUM(CI85:CI87)</f>
        <v>45</v>
      </c>
      <c r="CJ88" s="176">
        <f>SUM(CJ85:CJ87)</f>
        <v>19</v>
      </c>
      <c r="CK88" s="176">
        <f>SUM(CK85:CK87)</f>
        <v>77</v>
      </c>
      <c r="CL88" s="176">
        <f>SUM(CL85:CL87)</f>
        <v>36</v>
      </c>
      <c r="CM88" s="176">
        <f t="shared" ref="CM88:CV88" si="41">SUM(CM85:CM87)</f>
        <v>48</v>
      </c>
      <c r="CN88" s="176">
        <f t="shared" si="41"/>
        <v>69</v>
      </c>
      <c r="CO88" s="176">
        <f t="shared" si="41"/>
        <v>58</v>
      </c>
      <c r="CP88" s="176">
        <f t="shared" si="41"/>
        <v>94</v>
      </c>
      <c r="CQ88" s="176">
        <f t="shared" si="41"/>
        <v>51</v>
      </c>
      <c r="CR88" s="176">
        <f t="shared" si="41"/>
        <v>46</v>
      </c>
      <c r="CS88" s="334">
        <f t="shared" si="41"/>
        <v>22</v>
      </c>
      <c r="CT88" s="334">
        <f t="shared" si="41"/>
        <v>34</v>
      </c>
      <c r="CU88" s="334">
        <f t="shared" si="41"/>
        <v>63</v>
      </c>
      <c r="CV88" s="334">
        <f t="shared" si="41"/>
        <v>19</v>
      </c>
      <c r="CW88" s="351">
        <f>SUM(CW85:CW87)</f>
        <v>56</v>
      </c>
      <c r="CX88" s="351">
        <f>SUM(CX85:CX87)</f>
        <v>82</v>
      </c>
      <c r="CY88" s="351">
        <f t="shared" ref="CY88:DC88" si="42">SUM(CY85:CY87)</f>
        <v>56</v>
      </c>
      <c r="CZ88" s="351">
        <f t="shared" si="42"/>
        <v>25</v>
      </c>
      <c r="DA88" s="351">
        <f t="shared" si="42"/>
        <v>31</v>
      </c>
      <c r="DB88" s="351">
        <f t="shared" si="42"/>
        <v>40</v>
      </c>
      <c r="DC88" s="351">
        <f t="shared" si="42"/>
        <v>38</v>
      </c>
      <c r="DD88" s="351">
        <f t="shared" ref="DD88" si="43">SUM(DD85:DD87)</f>
        <v>38</v>
      </c>
      <c r="DE88" s="358">
        <f t="shared" ref="DE88:DJ88" si="44">SUM(DE85:DE87)</f>
        <v>59</v>
      </c>
      <c r="DF88" s="358">
        <f t="shared" si="44"/>
        <v>61</v>
      </c>
      <c r="DG88" s="358">
        <f t="shared" si="44"/>
        <v>32</v>
      </c>
      <c r="DH88" s="358">
        <f t="shared" si="44"/>
        <v>50</v>
      </c>
      <c r="DI88" s="358">
        <f t="shared" si="44"/>
        <v>55</v>
      </c>
      <c r="DJ88" s="358">
        <f t="shared" si="44"/>
        <v>43</v>
      </c>
      <c r="DK88" s="173" t="s">
        <v>177</v>
      </c>
      <c r="DL88" s="174"/>
    </row>
    <row r="89" spans="1:116" x14ac:dyDescent="0.2">
      <c r="A89" t="s">
        <v>187</v>
      </c>
      <c r="B89" t="s">
        <v>337</v>
      </c>
      <c r="D89" s="160">
        <v>31</v>
      </c>
      <c r="E89" s="160">
        <v>17</v>
      </c>
      <c r="F89" s="160">
        <v>29</v>
      </c>
      <c r="G89" s="160">
        <v>52</v>
      </c>
      <c r="H89" s="160">
        <v>36</v>
      </c>
      <c r="I89" s="160">
        <v>47</v>
      </c>
      <c r="J89" s="160">
        <v>44</v>
      </c>
      <c r="K89" s="160">
        <v>81</v>
      </c>
      <c r="L89" s="160">
        <v>31</v>
      </c>
      <c r="M89" s="160">
        <v>60</v>
      </c>
      <c r="N89" s="160">
        <v>72</v>
      </c>
      <c r="O89" s="160">
        <v>60</v>
      </c>
      <c r="P89" s="160">
        <v>37</v>
      </c>
      <c r="Q89" s="160">
        <v>27</v>
      </c>
      <c r="R89" s="160">
        <v>33</v>
      </c>
      <c r="S89" s="160">
        <v>78</v>
      </c>
      <c r="T89" s="160">
        <v>33</v>
      </c>
      <c r="U89" s="160">
        <v>29</v>
      </c>
      <c r="V89" s="160">
        <v>111</v>
      </c>
      <c r="W89" s="160">
        <v>92</v>
      </c>
      <c r="X89" s="160">
        <v>54</v>
      </c>
      <c r="Y89" s="160">
        <v>68</v>
      </c>
      <c r="Z89" s="160">
        <v>74</v>
      </c>
      <c r="AA89" s="160">
        <v>25</v>
      </c>
      <c r="AB89" s="160">
        <v>24</v>
      </c>
      <c r="AC89" s="160">
        <v>34</v>
      </c>
      <c r="AD89" s="160">
        <v>28</v>
      </c>
      <c r="AE89" s="160">
        <v>69</v>
      </c>
      <c r="AF89" s="160">
        <v>30</v>
      </c>
      <c r="AG89" s="160">
        <v>44</v>
      </c>
      <c r="AH89" s="160">
        <v>34</v>
      </c>
      <c r="AI89" s="160">
        <v>35</v>
      </c>
      <c r="AJ89" s="160">
        <v>78</v>
      </c>
      <c r="AK89" s="160">
        <v>54</v>
      </c>
      <c r="AL89" s="160">
        <v>49</v>
      </c>
      <c r="AM89" s="160">
        <v>30</v>
      </c>
      <c r="AN89" s="160">
        <v>50</v>
      </c>
      <c r="AO89" s="160">
        <v>60</v>
      </c>
      <c r="AP89" s="160">
        <v>49</v>
      </c>
      <c r="AQ89" s="160">
        <v>69</v>
      </c>
      <c r="AR89" s="160">
        <v>26</v>
      </c>
      <c r="AS89" s="160">
        <v>60</v>
      </c>
      <c r="AT89" s="160">
        <v>36</v>
      </c>
      <c r="AU89" s="160">
        <v>63</v>
      </c>
      <c r="AV89" s="160">
        <v>34</v>
      </c>
      <c r="AW89" s="160">
        <v>60</v>
      </c>
      <c r="AX89" s="160">
        <v>31</v>
      </c>
      <c r="AY89" s="160">
        <v>35</v>
      </c>
      <c r="AZ89" s="160">
        <v>40</v>
      </c>
      <c r="BA89" s="160">
        <v>50</v>
      </c>
      <c r="BB89" s="160">
        <v>53</v>
      </c>
      <c r="BC89" s="160">
        <v>67</v>
      </c>
      <c r="BD89" s="160">
        <v>46</v>
      </c>
      <c r="BE89" s="160">
        <v>40</v>
      </c>
      <c r="BF89" s="160">
        <v>39</v>
      </c>
      <c r="BG89" s="160">
        <v>57</v>
      </c>
      <c r="BH89" s="160">
        <v>37</v>
      </c>
      <c r="BI89" s="160">
        <v>19</v>
      </c>
      <c r="BJ89" s="160">
        <v>67</v>
      </c>
      <c r="BK89" s="160">
        <v>30</v>
      </c>
      <c r="BL89" s="160">
        <v>47</v>
      </c>
      <c r="BM89" s="160">
        <v>12</v>
      </c>
      <c r="BN89" s="160">
        <v>55</v>
      </c>
      <c r="BO89" s="160">
        <v>60</v>
      </c>
      <c r="BP89" s="160">
        <v>45</v>
      </c>
      <c r="BQ89" s="160">
        <v>68</v>
      </c>
      <c r="BR89" s="160">
        <v>36</v>
      </c>
      <c r="BS89" s="160">
        <v>41</v>
      </c>
      <c r="BT89" s="160">
        <v>46</v>
      </c>
      <c r="BU89" s="160">
        <v>50</v>
      </c>
      <c r="BV89" s="160">
        <v>40</v>
      </c>
      <c r="BW89" s="160">
        <v>31</v>
      </c>
      <c r="BX89" s="160">
        <v>31</v>
      </c>
      <c r="BY89" s="160">
        <v>0</v>
      </c>
      <c r="BZ89">
        <v>23</v>
      </c>
      <c r="CA89">
        <v>20</v>
      </c>
      <c r="CB89">
        <v>34</v>
      </c>
      <c r="CC89">
        <v>34</v>
      </c>
      <c r="CD89">
        <v>39</v>
      </c>
      <c r="CE89">
        <v>30</v>
      </c>
      <c r="CF89">
        <v>38</v>
      </c>
      <c r="CG89">
        <v>58</v>
      </c>
      <c r="CH89">
        <v>69</v>
      </c>
      <c r="CI89">
        <v>34</v>
      </c>
      <c r="CJ89">
        <v>29</v>
      </c>
      <c r="CK89">
        <v>20</v>
      </c>
      <c r="CL89">
        <v>13</v>
      </c>
      <c r="CM89">
        <v>53</v>
      </c>
      <c r="CN89">
        <v>55</v>
      </c>
      <c r="CO89">
        <v>24</v>
      </c>
      <c r="CP89">
        <v>61</v>
      </c>
      <c r="CQ89">
        <v>36</v>
      </c>
      <c r="CR89">
        <v>46</v>
      </c>
      <c r="CS89" s="265">
        <v>13</v>
      </c>
      <c r="CT89" s="265">
        <v>19</v>
      </c>
      <c r="CU89" s="265">
        <v>33</v>
      </c>
      <c r="CV89" s="265">
        <v>5</v>
      </c>
      <c r="CW89" s="265">
        <v>22</v>
      </c>
      <c r="CX89" s="265">
        <v>43</v>
      </c>
      <c r="CY89" s="265">
        <v>20</v>
      </c>
      <c r="CZ89" s="265">
        <v>10</v>
      </c>
      <c r="DA89" s="265">
        <v>44</v>
      </c>
      <c r="DB89" s="265">
        <v>26</v>
      </c>
      <c r="DC89" s="265">
        <v>27</v>
      </c>
      <c r="DD89" s="265">
        <v>34</v>
      </c>
      <c r="DE89" s="265">
        <v>55</v>
      </c>
      <c r="DF89" s="265">
        <v>13</v>
      </c>
      <c r="DG89" s="265">
        <v>15</v>
      </c>
      <c r="DH89" s="265">
        <v>36</v>
      </c>
      <c r="DI89" s="265">
        <v>22</v>
      </c>
      <c r="DJ89" s="265">
        <v>20</v>
      </c>
      <c r="DK89" t="s">
        <v>187</v>
      </c>
      <c r="DL89" t="s">
        <v>188</v>
      </c>
    </row>
    <row r="90" spans="1:116" x14ac:dyDescent="0.2">
      <c r="B90" t="s">
        <v>381</v>
      </c>
      <c r="D90" s="160">
        <v>10</v>
      </c>
      <c r="E90" s="160">
        <v>10</v>
      </c>
      <c r="F90" s="160">
        <v>4</v>
      </c>
      <c r="G90" s="160">
        <v>3</v>
      </c>
      <c r="H90" s="160">
        <v>2</v>
      </c>
      <c r="I90" s="160">
        <v>6</v>
      </c>
      <c r="J90" s="160">
        <v>5</v>
      </c>
      <c r="K90" s="160">
        <v>8</v>
      </c>
      <c r="L90" s="160">
        <v>5</v>
      </c>
      <c r="M90" s="160">
        <v>13</v>
      </c>
      <c r="N90" s="160">
        <v>5</v>
      </c>
      <c r="O90" s="160">
        <v>6</v>
      </c>
      <c r="P90" s="160">
        <v>3</v>
      </c>
      <c r="Q90" s="160">
        <v>4</v>
      </c>
      <c r="R90" s="160">
        <v>3</v>
      </c>
      <c r="S90" s="160">
        <v>7</v>
      </c>
      <c r="T90" s="160">
        <v>8</v>
      </c>
      <c r="U90" s="160">
        <v>10</v>
      </c>
      <c r="V90" s="160">
        <v>7</v>
      </c>
      <c r="W90" s="160">
        <v>5</v>
      </c>
      <c r="X90" s="160">
        <v>2</v>
      </c>
      <c r="Y90" s="160">
        <v>7</v>
      </c>
      <c r="Z90" s="160">
        <v>24</v>
      </c>
      <c r="AA90" s="160">
        <v>3</v>
      </c>
      <c r="AB90" s="160">
        <v>1</v>
      </c>
      <c r="AC90" s="160">
        <v>2</v>
      </c>
      <c r="AD90" s="160">
        <v>3</v>
      </c>
      <c r="AE90" s="160">
        <v>13</v>
      </c>
      <c r="AF90" s="160">
        <v>6</v>
      </c>
      <c r="AG90" s="160">
        <v>34</v>
      </c>
      <c r="AH90" s="160">
        <v>13</v>
      </c>
      <c r="AI90" s="160">
        <v>4</v>
      </c>
      <c r="AJ90" s="160">
        <v>5</v>
      </c>
      <c r="AK90" s="160">
        <v>5</v>
      </c>
      <c r="AL90" s="160">
        <v>7</v>
      </c>
      <c r="AM90" s="160">
        <v>3</v>
      </c>
      <c r="AN90" s="160">
        <v>1</v>
      </c>
      <c r="AO90" s="160">
        <v>2</v>
      </c>
      <c r="AP90" s="160">
        <v>6</v>
      </c>
      <c r="AQ90" s="160">
        <v>9</v>
      </c>
      <c r="AR90" s="160">
        <v>8</v>
      </c>
      <c r="AS90" s="160">
        <v>8</v>
      </c>
      <c r="AT90" s="160">
        <v>8</v>
      </c>
      <c r="AU90" s="160">
        <v>4</v>
      </c>
      <c r="AV90" s="160">
        <v>4</v>
      </c>
      <c r="AW90" s="160">
        <v>7</v>
      </c>
      <c r="AX90" s="160">
        <v>10</v>
      </c>
      <c r="AY90" s="160">
        <v>2</v>
      </c>
      <c r="AZ90" s="160">
        <v>3</v>
      </c>
      <c r="BA90" s="160">
        <v>4</v>
      </c>
      <c r="BB90" s="160">
        <v>9</v>
      </c>
      <c r="BC90" s="160">
        <v>8</v>
      </c>
      <c r="BD90" s="160">
        <v>2</v>
      </c>
      <c r="BE90" s="160">
        <v>2</v>
      </c>
      <c r="BF90" s="160">
        <v>5</v>
      </c>
      <c r="BG90" s="160">
        <v>7</v>
      </c>
      <c r="BH90" s="160">
        <v>10</v>
      </c>
      <c r="BI90" s="160">
        <v>4</v>
      </c>
      <c r="BJ90" s="160">
        <v>3</v>
      </c>
      <c r="BK90" s="160">
        <v>2</v>
      </c>
      <c r="BL90" s="160">
        <v>11</v>
      </c>
      <c r="BM90" s="160">
        <v>1</v>
      </c>
      <c r="BN90" s="160">
        <v>4</v>
      </c>
      <c r="BO90" s="160">
        <v>8</v>
      </c>
      <c r="BP90" s="160">
        <v>3</v>
      </c>
      <c r="BQ90" s="160">
        <v>3</v>
      </c>
      <c r="BR90" s="160">
        <v>7</v>
      </c>
      <c r="BS90" s="160">
        <v>10</v>
      </c>
      <c r="BT90" s="160">
        <v>5</v>
      </c>
      <c r="BU90" s="160">
        <v>6</v>
      </c>
      <c r="BV90" s="160">
        <v>6</v>
      </c>
      <c r="BW90" s="160">
        <v>4</v>
      </c>
      <c r="BX90" s="160">
        <v>8</v>
      </c>
      <c r="BY90" s="160">
        <v>0</v>
      </c>
      <c r="BZ90">
        <v>1</v>
      </c>
      <c r="CA90">
        <v>4</v>
      </c>
      <c r="CB90">
        <v>1</v>
      </c>
      <c r="CC90">
        <v>3</v>
      </c>
      <c r="CD90">
        <v>4</v>
      </c>
      <c r="CE90">
        <v>4</v>
      </c>
      <c r="CF90">
        <v>6</v>
      </c>
      <c r="CG90">
        <v>2</v>
      </c>
      <c r="CH90">
        <v>1</v>
      </c>
      <c r="CI90">
        <v>0</v>
      </c>
      <c r="CJ90">
        <v>1</v>
      </c>
      <c r="CK90">
        <v>4</v>
      </c>
      <c r="CL90">
        <v>2</v>
      </c>
      <c r="CM90">
        <v>5</v>
      </c>
      <c r="CN90">
        <v>7</v>
      </c>
      <c r="CO90">
        <v>3</v>
      </c>
      <c r="CP90">
        <v>5</v>
      </c>
      <c r="CQ90">
        <v>4</v>
      </c>
      <c r="CR90">
        <v>5</v>
      </c>
      <c r="CS90" s="265">
        <v>4</v>
      </c>
      <c r="CT90" s="265">
        <v>4</v>
      </c>
      <c r="CU90" s="265">
        <v>3</v>
      </c>
      <c r="CV90" s="265">
        <v>2</v>
      </c>
      <c r="CW90" s="265">
        <v>3</v>
      </c>
      <c r="CX90" s="265">
        <v>4</v>
      </c>
      <c r="CY90" s="265">
        <v>6</v>
      </c>
      <c r="CZ90" s="265">
        <v>3</v>
      </c>
      <c r="DA90" s="265">
        <v>5</v>
      </c>
      <c r="DB90" s="265">
        <v>1</v>
      </c>
      <c r="DC90" s="265">
        <v>1</v>
      </c>
      <c r="DD90" s="265">
        <v>5</v>
      </c>
      <c r="DE90" s="265">
        <v>2</v>
      </c>
      <c r="DF90" s="265">
        <v>4</v>
      </c>
      <c r="DG90" s="265">
        <v>5</v>
      </c>
      <c r="DH90" s="265">
        <v>1</v>
      </c>
      <c r="DI90" s="265">
        <v>0</v>
      </c>
      <c r="DJ90" s="265">
        <v>3</v>
      </c>
      <c r="DL90" t="s">
        <v>189</v>
      </c>
    </row>
    <row r="91" spans="1:116" x14ac:dyDescent="0.2">
      <c r="B91" t="s">
        <v>382</v>
      </c>
      <c r="D91" s="160">
        <v>9</v>
      </c>
      <c r="E91" s="160">
        <v>4</v>
      </c>
      <c r="F91" s="160">
        <v>2</v>
      </c>
      <c r="G91" s="160">
        <v>6</v>
      </c>
      <c r="H91" s="160">
        <v>3</v>
      </c>
      <c r="I91" s="160">
        <v>16</v>
      </c>
      <c r="J91" s="160">
        <v>5</v>
      </c>
      <c r="K91" s="160">
        <v>7</v>
      </c>
      <c r="L91" s="160">
        <v>6</v>
      </c>
      <c r="M91" s="160">
        <v>12</v>
      </c>
      <c r="N91" s="160">
        <v>2</v>
      </c>
      <c r="O91" s="160">
        <v>3</v>
      </c>
      <c r="P91" s="160">
        <v>1</v>
      </c>
      <c r="Q91" s="160">
        <v>4</v>
      </c>
      <c r="R91" s="160">
        <v>2</v>
      </c>
      <c r="S91" s="160">
        <v>2</v>
      </c>
      <c r="T91" s="160">
        <v>5</v>
      </c>
      <c r="U91" s="160">
        <v>7</v>
      </c>
      <c r="V91" s="160">
        <v>12</v>
      </c>
      <c r="W91" s="160">
        <v>2</v>
      </c>
      <c r="X91" s="160">
        <v>10</v>
      </c>
      <c r="Y91" s="160">
        <v>6</v>
      </c>
      <c r="Z91" s="160">
        <v>11</v>
      </c>
      <c r="AA91" s="160">
        <v>8</v>
      </c>
      <c r="AB91" s="160">
        <v>2</v>
      </c>
      <c r="AC91" s="160">
        <v>4</v>
      </c>
      <c r="AD91" s="160">
        <v>4</v>
      </c>
      <c r="AE91" s="160">
        <v>4</v>
      </c>
      <c r="AF91" s="160">
        <v>8</v>
      </c>
      <c r="AG91" s="160">
        <v>9</v>
      </c>
      <c r="AH91" s="160">
        <v>12</v>
      </c>
      <c r="AI91" s="160">
        <v>6</v>
      </c>
      <c r="AJ91" s="160">
        <v>5</v>
      </c>
      <c r="AK91" s="160">
        <v>5</v>
      </c>
      <c r="AL91" s="160">
        <v>5</v>
      </c>
      <c r="AM91" s="160">
        <v>2</v>
      </c>
      <c r="AN91" s="160">
        <v>1</v>
      </c>
      <c r="AO91" s="160">
        <v>1</v>
      </c>
      <c r="AP91" s="160">
        <v>3</v>
      </c>
      <c r="AQ91" s="160">
        <v>10</v>
      </c>
      <c r="AR91" s="160">
        <v>7</v>
      </c>
      <c r="AS91" s="160">
        <v>4</v>
      </c>
      <c r="AT91" s="160">
        <v>4</v>
      </c>
      <c r="AU91" s="160">
        <v>3</v>
      </c>
      <c r="AV91" s="160">
        <v>1</v>
      </c>
      <c r="AW91" s="160">
        <v>7</v>
      </c>
      <c r="AX91" s="160">
        <v>3</v>
      </c>
      <c r="AY91" s="160">
        <v>1</v>
      </c>
      <c r="AZ91" s="160">
        <v>1</v>
      </c>
      <c r="BA91" s="160">
        <v>3</v>
      </c>
      <c r="BB91" s="160">
        <v>3</v>
      </c>
      <c r="BC91" s="160">
        <v>4</v>
      </c>
      <c r="BD91" s="160">
        <v>4</v>
      </c>
      <c r="BE91" s="160">
        <v>3</v>
      </c>
      <c r="BF91" s="160">
        <v>9</v>
      </c>
      <c r="BG91" s="160">
        <v>2</v>
      </c>
      <c r="BH91" s="160">
        <v>8</v>
      </c>
      <c r="BI91" s="160">
        <v>5</v>
      </c>
      <c r="BJ91" s="160">
        <v>3</v>
      </c>
      <c r="BK91" s="160">
        <v>3</v>
      </c>
      <c r="BL91" s="160">
        <v>2</v>
      </c>
      <c r="BM91" s="160">
        <v>9</v>
      </c>
      <c r="BN91" s="160">
        <v>2</v>
      </c>
      <c r="BO91" s="160">
        <v>1</v>
      </c>
      <c r="BP91" s="160">
        <v>3</v>
      </c>
      <c r="BQ91" s="160">
        <v>7</v>
      </c>
      <c r="BR91" s="160">
        <v>6</v>
      </c>
      <c r="BS91" s="160">
        <v>7</v>
      </c>
      <c r="BT91" s="160">
        <v>7</v>
      </c>
      <c r="BU91" s="160">
        <v>7</v>
      </c>
      <c r="BV91" s="160">
        <v>3</v>
      </c>
      <c r="BW91" s="160">
        <v>0</v>
      </c>
      <c r="BX91" s="160">
        <v>0</v>
      </c>
      <c r="BY91" s="160">
        <v>0</v>
      </c>
      <c r="BZ91">
        <v>3</v>
      </c>
      <c r="CA91">
        <v>1</v>
      </c>
      <c r="CB91">
        <v>4</v>
      </c>
      <c r="CC91">
        <v>6</v>
      </c>
      <c r="CD91">
        <v>9</v>
      </c>
      <c r="CE91">
        <v>8</v>
      </c>
      <c r="CF91">
        <v>3</v>
      </c>
      <c r="CG91">
        <v>5</v>
      </c>
      <c r="CH91">
        <v>4</v>
      </c>
      <c r="CI91">
        <v>4</v>
      </c>
      <c r="CJ91">
        <v>2</v>
      </c>
      <c r="CK91">
        <v>1</v>
      </c>
      <c r="CL91">
        <v>2</v>
      </c>
      <c r="CM91">
        <v>30</v>
      </c>
      <c r="CN91">
        <v>6</v>
      </c>
      <c r="CO91">
        <v>5</v>
      </c>
      <c r="CP91">
        <v>9</v>
      </c>
      <c r="CQ91">
        <v>3</v>
      </c>
      <c r="CR91">
        <v>4</v>
      </c>
      <c r="CS91" s="265">
        <v>16</v>
      </c>
      <c r="CT91" s="265">
        <v>6</v>
      </c>
      <c r="CU91" s="265">
        <v>1</v>
      </c>
      <c r="CV91" s="265">
        <v>2</v>
      </c>
      <c r="CW91" s="265">
        <v>2</v>
      </c>
      <c r="CX91" s="265">
        <v>9</v>
      </c>
      <c r="CY91" s="265">
        <v>2</v>
      </c>
      <c r="CZ91" s="265">
        <v>2</v>
      </c>
      <c r="DA91" s="265">
        <v>2</v>
      </c>
      <c r="DB91" s="265">
        <v>2</v>
      </c>
      <c r="DC91" s="265">
        <v>3</v>
      </c>
      <c r="DD91" s="265">
        <v>2</v>
      </c>
      <c r="DE91" s="265">
        <v>3</v>
      </c>
      <c r="DF91" s="265">
        <v>2</v>
      </c>
      <c r="DG91" s="265">
        <v>3</v>
      </c>
      <c r="DH91" s="265">
        <v>0</v>
      </c>
      <c r="DI91" s="265">
        <v>0</v>
      </c>
      <c r="DJ91" s="265">
        <v>1</v>
      </c>
      <c r="DL91" t="s">
        <v>123</v>
      </c>
    </row>
    <row r="92" spans="1:116" x14ac:dyDescent="0.2">
      <c r="A92" s="173" t="s">
        <v>177</v>
      </c>
      <c r="B92" s="174" t="s">
        <v>388</v>
      </c>
      <c r="C92" s="174"/>
      <c r="D92" s="175">
        <f>SUM(D89:D91)</f>
        <v>50</v>
      </c>
      <c r="E92" s="175">
        <f t="shared" ref="E92:O92" si="45">SUM(E89:E91)</f>
        <v>31</v>
      </c>
      <c r="F92" s="175">
        <f t="shared" si="45"/>
        <v>35</v>
      </c>
      <c r="G92" s="175">
        <f t="shared" si="45"/>
        <v>61</v>
      </c>
      <c r="H92" s="175">
        <f t="shared" si="45"/>
        <v>41</v>
      </c>
      <c r="I92" s="181">
        <f>SUM(I89:I91)</f>
        <v>69</v>
      </c>
      <c r="J92" s="175">
        <f>SUM(J89:J91)</f>
        <v>54</v>
      </c>
      <c r="K92" s="175">
        <f t="shared" si="45"/>
        <v>96</v>
      </c>
      <c r="L92" s="175">
        <f t="shared" si="45"/>
        <v>42</v>
      </c>
      <c r="M92" s="175">
        <f>SUM(M89:M91)</f>
        <v>85</v>
      </c>
      <c r="N92" s="175">
        <f>SUM(N89:N91)</f>
        <v>79</v>
      </c>
      <c r="O92" s="176">
        <f t="shared" si="45"/>
        <v>69</v>
      </c>
      <c r="P92" s="175">
        <f>SUM(P89:P91)</f>
        <v>41</v>
      </c>
      <c r="Q92" s="175">
        <f t="shared" ref="Q92:T92" si="46">SUM(Q89:Q91)</f>
        <v>35</v>
      </c>
      <c r="R92" s="175">
        <f t="shared" si="46"/>
        <v>38</v>
      </c>
      <c r="S92" s="175">
        <f t="shared" si="46"/>
        <v>87</v>
      </c>
      <c r="T92" s="175">
        <f t="shared" si="46"/>
        <v>46</v>
      </c>
      <c r="U92" s="181">
        <f>SUM(U89:U91)</f>
        <v>46</v>
      </c>
      <c r="V92" s="175">
        <f>SUM(V89:V91)</f>
        <v>130</v>
      </c>
      <c r="W92" s="175">
        <f t="shared" ref="W92:X92" si="47">SUM(W89:W91)</f>
        <v>99</v>
      </c>
      <c r="X92" s="175">
        <f t="shared" si="47"/>
        <v>66</v>
      </c>
      <c r="Y92" s="175">
        <f>SUM(Y89:Y91)</f>
        <v>81</v>
      </c>
      <c r="Z92" s="175">
        <f>SUM(Z89:Z91)</f>
        <v>109</v>
      </c>
      <c r="AA92" s="176">
        <f t="shared" ref="AA92" si="48">SUM(AA89:AA91)</f>
        <v>36</v>
      </c>
      <c r="AB92" s="175">
        <f>SUM(AB89:AB91)</f>
        <v>27</v>
      </c>
      <c r="AC92" s="175">
        <f t="shared" ref="AC92:AF92" si="49">SUM(AC89:AC91)</f>
        <v>40</v>
      </c>
      <c r="AD92" s="175">
        <f t="shared" si="49"/>
        <v>35</v>
      </c>
      <c r="AE92" s="175">
        <f t="shared" si="49"/>
        <v>86</v>
      </c>
      <c r="AF92" s="175">
        <f t="shared" si="49"/>
        <v>44</v>
      </c>
      <c r="AG92" s="181">
        <f>SUM(AG89:AG91)</f>
        <v>87</v>
      </c>
      <c r="AH92" s="175">
        <f>SUM(AH89:AH91)</f>
        <v>59</v>
      </c>
      <c r="AI92" s="175">
        <f t="shared" ref="AI92:AJ92" si="50">SUM(AI89:AI91)</f>
        <v>45</v>
      </c>
      <c r="AJ92" s="175">
        <f t="shared" si="50"/>
        <v>88</v>
      </c>
      <c r="AK92" s="175">
        <f>SUM(AK89:AK91)</f>
        <v>64</v>
      </c>
      <c r="AL92" s="175">
        <f>SUM(AL89:AL91)</f>
        <v>61</v>
      </c>
      <c r="AM92" s="176">
        <f t="shared" ref="AM92" si="51">SUM(AM89:AM91)</f>
        <v>35</v>
      </c>
      <c r="AN92" s="175">
        <f>SUM(AN89:AN91)</f>
        <v>52</v>
      </c>
      <c r="AO92" s="175">
        <f t="shared" ref="AO92:AR92" si="52">SUM(AO89:AO91)</f>
        <v>63</v>
      </c>
      <c r="AP92" s="175">
        <f t="shared" si="52"/>
        <v>58</v>
      </c>
      <c r="AQ92" s="175">
        <f t="shared" si="52"/>
        <v>88</v>
      </c>
      <c r="AR92" s="175">
        <f t="shared" si="52"/>
        <v>41</v>
      </c>
      <c r="AS92" s="181">
        <f>SUM(AS89:AS91)</f>
        <v>72</v>
      </c>
      <c r="AT92" s="175">
        <f>SUM(AT89:AT91)</f>
        <v>48</v>
      </c>
      <c r="AU92" s="175">
        <f t="shared" ref="AU92:AV92" si="53">SUM(AU89:AU91)</f>
        <v>70</v>
      </c>
      <c r="AV92" s="175">
        <f t="shared" si="53"/>
        <v>39</v>
      </c>
      <c r="AW92" s="175">
        <f>SUM(AW89:AW91)</f>
        <v>74</v>
      </c>
      <c r="AX92" s="175">
        <f>SUM(AX89:AX91)</f>
        <v>44</v>
      </c>
      <c r="AY92" s="176">
        <f t="shared" ref="AY92:BZ92" si="54">SUM(AY89:AY91)</f>
        <v>38</v>
      </c>
      <c r="AZ92" s="176">
        <f t="shared" si="54"/>
        <v>44</v>
      </c>
      <c r="BA92" s="176">
        <f t="shared" si="54"/>
        <v>57</v>
      </c>
      <c r="BB92" s="176">
        <f t="shared" si="54"/>
        <v>65</v>
      </c>
      <c r="BC92" s="176">
        <f t="shared" si="54"/>
        <v>79</v>
      </c>
      <c r="BD92" s="176">
        <f t="shared" si="54"/>
        <v>52</v>
      </c>
      <c r="BE92" s="176">
        <f t="shared" si="54"/>
        <v>45</v>
      </c>
      <c r="BF92" s="176">
        <f t="shared" si="54"/>
        <v>53</v>
      </c>
      <c r="BG92" s="176">
        <f t="shared" si="54"/>
        <v>66</v>
      </c>
      <c r="BH92" s="176">
        <f t="shared" si="54"/>
        <v>55</v>
      </c>
      <c r="BI92" s="176">
        <f t="shared" si="54"/>
        <v>28</v>
      </c>
      <c r="BJ92" s="176">
        <f t="shared" si="54"/>
        <v>73</v>
      </c>
      <c r="BK92" s="176">
        <f t="shared" si="54"/>
        <v>35</v>
      </c>
      <c r="BL92" s="176">
        <f t="shared" si="54"/>
        <v>60</v>
      </c>
      <c r="BM92" s="176">
        <f t="shared" si="54"/>
        <v>22</v>
      </c>
      <c r="BN92" s="176">
        <f t="shared" si="54"/>
        <v>61</v>
      </c>
      <c r="BO92" s="176">
        <f t="shared" si="54"/>
        <v>69</v>
      </c>
      <c r="BP92" s="176">
        <f t="shared" si="54"/>
        <v>51</v>
      </c>
      <c r="BQ92" s="176">
        <f t="shared" si="54"/>
        <v>78</v>
      </c>
      <c r="BR92" s="176">
        <f t="shared" si="54"/>
        <v>49</v>
      </c>
      <c r="BS92" s="176">
        <f t="shared" si="54"/>
        <v>58</v>
      </c>
      <c r="BT92" s="176">
        <f t="shared" si="54"/>
        <v>58</v>
      </c>
      <c r="BU92" s="176">
        <f t="shared" si="54"/>
        <v>63</v>
      </c>
      <c r="BV92" s="176">
        <f t="shared" si="54"/>
        <v>49</v>
      </c>
      <c r="BW92" s="176">
        <f t="shared" si="54"/>
        <v>35</v>
      </c>
      <c r="BX92" s="176">
        <f t="shared" si="54"/>
        <v>39</v>
      </c>
      <c r="BY92" s="176">
        <f t="shared" si="54"/>
        <v>0</v>
      </c>
      <c r="BZ92" s="176">
        <f t="shared" si="54"/>
        <v>27</v>
      </c>
      <c r="CA92" s="176">
        <f t="shared" ref="CA92:CG92" si="55">SUM(CA89:CA91)</f>
        <v>25</v>
      </c>
      <c r="CB92" s="176">
        <f t="shared" si="55"/>
        <v>39</v>
      </c>
      <c r="CC92" s="176">
        <f t="shared" si="55"/>
        <v>43</v>
      </c>
      <c r="CD92" s="176">
        <f t="shared" si="55"/>
        <v>52</v>
      </c>
      <c r="CE92" s="176">
        <f t="shared" si="55"/>
        <v>42</v>
      </c>
      <c r="CF92" s="176">
        <f t="shared" si="55"/>
        <v>47</v>
      </c>
      <c r="CG92" s="176">
        <f t="shared" si="55"/>
        <v>65</v>
      </c>
      <c r="CH92" s="176">
        <f>SUM(CH89:CH91)</f>
        <v>74</v>
      </c>
      <c r="CI92" s="176">
        <f>SUM(CI89:CI91)</f>
        <v>38</v>
      </c>
      <c r="CJ92" s="176">
        <f>SUM(CJ89:CJ91)</f>
        <v>32</v>
      </c>
      <c r="CK92" s="176">
        <f>SUM(CK89:CK91)</f>
        <v>25</v>
      </c>
      <c r="CL92" s="176">
        <f>SUM(CL89:CL91)</f>
        <v>17</v>
      </c>
      <c r="CM92" s="176">
        <f t="shared" ref="CM92:CV92" si="56">SUM(CM89:CM91)</f>
        <v>88</v>
      </c>
      <c r="CN92" s="176">
        <f t="shared" si="56"/>
        <v>68</v>
      </c>
      <c r="CO92" s="176">
        <f t="shared" si="56"/>
        <v>32</v>
      </c>
      <c r="CP92" s="176">
        <f t="shared" si="56"/>
        <v>75</v>
      </c>
      <c r="CQ92" s="176">
        <f t="shared" si="56"/>
        <v>43</v>
      </c>
      <c r="CR92" s="176">
        <f t="shared" si="56"/>
        <v>55</v>
      </c>
      <c r="CS92" s="334">
        <f t="shared" si="56"/>
        <v>33</v>
      </c>
      <c r="CT92" s="334">
        <f t="shared" si="56"/>
        <v>29</v>
      </c>
      <c r="CU92" s="334">
        <f t="shared" si="56"/>
        <v>37</v>
      </c>
      <c r="CV92" s="334">
        <f t="shared" si="56"/>
        <v>9</v>
      </c>
      <c r="CW92" s="351">
        <f>SUM(CW89:CW91)</f>
        <v>27</v>
      </c>
      <c r="CX92" s="351">
        <f>SUM(CX89:CX91)</f>
        <v>56</v>
      </c>
      <c r="CY92" s="351">
        <f t="shared" ref="CY92:DC92" si="57">SUM(CY89:CY91)</f>
        <v>28</v>
      </c>
      <c r="CZ92" s="351">
        <f t="shared" si="57"/>
        <v>15</v>
      </c>
      <c r="DA92" s="351">
        <f t="shared" si="57"/>
        <v>51</v>
      </c>
      <c r="DB92" s="351">
        <f t="shared" si="57"/>
        <v>29</v>
      </c>
      <c r="DC92" s="351">
        <f t="shared" si="57"/>
        <v>31</v>
      </c>
      <c r="DD92" s="351">
        <f t="shared" ref="DD92" si="58">SUM(DD89:DD91)</f>
        <v>41</v>
      </c>
      <c r="DE92" s="358">
        <f t="shared" ref="DE92:DJ92" si="59">SUM(DE89:DE91)</f>
        <v>60</v>
      </c>
      <c r="DF92" s="358">
        <f t="shared" si="59"/>
        <v>19</v>
      </c>
      <c r="DG92" s="358">
        <f t="shared" si="59"/>
        <v>23</v>
      </c>
      <c r="DH92" s="358">
        <f t="shared" si="59"/>
        <v>37</v>
      </c>
      <c r="DI92" s="358">
        <f t="shared" si="59"/>
        <v>22</v>
      </c>
      <c r="DJ92" s="358">
        <f t="shared" si="59"/>
        <v>24</v>
      </c>
      <c r="DK92" s="173" t="s">
        <v>177</v>
      </c>
      <c r="DL92" s="174"/>
    </row>
    <row r="93" spans="1:116" x14ac:dyDescent="0.2">
      <c r="A93" t="s">
        <v>190</v>
      </c>
      <c r="B93" t="s">
        <v>342</v>
      </c>
      <c r="D93" s="160">
        <v>8</v>
      </c>
      <c r="E93" s="160">
        <v>11</v>
      </c>
      <c r="F93" s="160">
        <v>15</v>
      </c>
      <c r="G93" s="160">
        <v>15</v>
      </c>
      <c r="H93" s="160">
        <v>6</v>
      </c>
      <c r="I93" s="160">
        <v>11</v>
      </c>
      <c r="J93" s="160">
        <v>5</v>
      </c>
      <c r="K93" s="160">
        <v>27</v>
      </c>
      <c r="L93" s="160">
        <v>9</v>
      </c>
      <c r="M93" s="160">
        <v>8</v>
      </c>
      <c r="N93" s="160">
        <v>7</v>
      </c>
      <c r="O93" s="160">
        <v>17</v>
      </c>
      <c r="P93" s="160">
        <v>23</v>
      </c>
      <c r="Q93" s="160">
        <v>2</v>
      </c>
      <c r="R93" s="160">
        <v>21</v>
      </c>
      <c r="S93" s="160">
        <v>14</v>
      </c>
      <c r="T93" s="160">
        <v>4</v>
      </c>
      <c r="U93" s="160">
        <v>46</v>
      </c>
      <c r="V93" s="160">
        <v>31</v>
      </c>
      <c r="W93" s="160">
        <v>9</v>
      </c>
      <c r="X93" s="160">
        <v>14</v>
      </c>
      <c r="Y93" s="160">
        <v>14</v>
      </c>
      <c r="Z93" s="160">
        <v>10</v>
      </c>
      <c r="AA93" s="160">
        <v>14</v>
      </c>
      <c r="AB93" s="160">
        <v>4</v>
      </c>
      <c r="AC93" s="160">
        <v>10</v>
      </c>
      <c r="AD93" s="160">
        <v>20</v>
      </c>
      <c r="AE93" s="160">
        <v>20</v>
      </c>
      <c r="AF93" s="160">
        <v>11</v>
      </c>
      <c r="AG93" s="160">
        <v>30</v>
      </c>
      <c r="AH93" s="160">
        <v>16</v>
      </c>
      <c r="AI93" s="160">
        <v>20</v>
      </c>
      <c r="AJ93" s="160">
        <v>14</v>
      </c>
      <c r="AK93" s="160">
        <v>8</v>
      </c>
      <c r="AL93" s="160">
        <v>17</v>
      </c>
      <c r="AM93" s="160">
        <v>8</v>
      </c>
      <c r="AN93" s="160">
        <v>7</v>
      </c>
      <c r="AO93" s="160">
        <v>13</v>
      </c>
      <c r="AP93" s="160">
        <v>6</v>
      </c>
      <c r="AQ93" s="160">
        <v>19</v>
      </c>
      <c r="AR93" s="160">
        <v>14</v>
      </c>
      <c r="AS93" s="160">
        <v>14</v>
      </c>
      <c r="AT93" s="160">
        <v>10</v>
      </c>
      <c r="AU93" s="160">
        <v>20</v>
      </c>
      <c r="AV93" s="160">
        <v>7</v>
      </c>
      <c r="AW93" s="160">
        <v>11</v>
      </c>
      <c r="AX93" s="160">
        <v>21</v>
      </c>
      <c r="AY93" s="160">
        <v>5</v>
      </c>
      <c r="AZ93" s="160">
        <v>13</v>
      </c>
      <c r="BA93" s="160">
        <v>6</v>
      </c>
      <c r="BB93" s="160">
        <v>7</v>
      </c>
      <c r="BC93" s="160">
        <v>22</v>
      </c>
      <c r="BD93" s="160">
        <v>20</v>
      </c>
      <c r="BE93" s="160">
        <v>15</v>
      </c>
      <c r="BF93" s="160">
        <v>14</v>
      </c>
      <c r="BG93" s="160">
        <v>14</v>
      </c>
      <c r="BH93" s="160">
        <v>8</v>
      </c>
      <c r="BI93" s="160">
        <v>21</v>
      </c>
      <c r="BJ93" s="160">
        <v>14</v>
      </c>
      <c r="BK93" s="160">
        <v>24</v>
      </c>
      <c r="BL93" s="160">
        <v>5</v>
      </c>
      <c r="BM93" s="160">
        <v>7</v>
      </c>
      <c r="BN93" s="160">
        <v>9</v>
      </c>
      <c r="BO93" s="160">
        <v>9</v>
      </c>
      <c r="BP93" s="160">
        <v>10</v>
      </c>
      <c r="BQ93" s="160">
        <v>12</v>
      </c>
      <c r="BR93" s="160">
        <v>14</v>
      </c>
      <c r="BS93" s="160">
        <v>24</v>
      </c>
      <c r="BT93" s="160">
        <v>11</v>
      </c>
      <c r="BU93" s="160">
        <v>17</v>
      </c>
      <c r="BV93" s="160">
        <v>27</v>
      </c>
      <c r="BW93" s="160">
        <v>8</v>
      </c>
      <c r="BX93" s="160">
        <v>7</v>
      </c>
      <c r="BY93" s="160">
        <v>0</v>
      </c>
      <c r="BZ93">
        <v>22</v>
      </c>
      <c r="CA93">
        <v>11</v>
      </c>
      <c r="CB93">
        <v>15</v>
      </c>
      <c r="CC93">
        <v>13</v>
      </c>
      <c r="CD93">
        <v>9</v>
      </c>
      <c r="CE93">
        <v>6</v>
      </c>
      <c r="CF93">
        <v>12</v>
      </c>
      <c r="CG93">
        <v>11</v>
      </c>
      <c r="CH93">
        <v>10</v>
      </c>
      <c r="CI93">
        <v>7</v>
      </c>
      <c r="CJ93">
        <v>6</v>
      </c>
      <c r="CK93">
        <v>11</v>
      </c>
      <c r="CL93">
        <v>6</v>
      </c>
      <c r="CM93">
        <v>14</v>
      </c>
      <c r="CN93">
        <v>6</v>
      </c>
      <c r="CO93">
        <v>13</v>
      </c>
      <c r="CP93">
        <v>13</v>
      </c>
      <c r="CQ93">
        <v>11</v>
      </c>
      <c r="CR93">
        <v>12</v>
      </c>
      <c r="CS93">
        <v>9</v>
      </c>
      <c r="CT93" s="265">
        <v>3</v>
      </c>
      <c r="CU93" s="265">
        <v>9</v>
      </c>
      <c r="CV93" s="265">
        <v>5</v>
      </c>
      <c r="CW93" s="265">
        <v>7</v>
      </c>
      <c r="CX93" s="265">
        <v>16</v>
      </c>
      <c r="CY93" s="265">
        <v>5</v>
      </c>
      <c r="CZ93" s="265">
        <v>4</v>
      </c>
      <c r="DA93" s="265">
        <v>3</v>
      </c>
      <c r="DB93" s="265">
        <v>9</v>
      </c>
      <c r="DC93" s="265">
        <v>5</v>
      </c>
      <c r="DD93" s="265">
        <v>5</v>
      </c>
      <c r="DE93" s="265">
        <v>10</v>
      </c>
      <c r="DF93" s="265">
        <v>8</v>
      </c>
      <c r="DG93" s="265">
        <v>4</v>
      </c>
      <c r="DH93" s="265">
        <v>13</v>
      </c>
      <c r="DI93" s="265">
        <v>5</v>
      </c>
      <c r="DJ93" s="265">
        <v>3</v>
      </c>
      <c r="DK93" t="s">
        <v>190</v>
      </c>
      <c r="DL93" t="s">
        <v>191</v>
      </c>
    </row>
    <row r="94" spans="1:116" x14ac:dyDescent="0.2">
      <c r="B94" t="s">
        <v>383</v>
      </c>
      <c r="D94" s="160">
        <v>1</v>
      </c>
      <c r="E94" s="160">
        <v>1</v>
      </c>
      <c r="F94" s="160">
        <v>1</v>
      </c>
      <c r="G94" s="160">
        <v>3</v>
      </c>
      <c r="H94" s="160">
        <v>5</v>
      </c>
      <c r="I94" s="160">
        <v>4</v>
      </c>
      <c r="J94" s="160">
        <v>4</v>
      </c>
      <c r="K94" s="160">
        <v>17</v>
      </c>
      <c r="L94" s="160">
        <v>4</v>
      </c>
      <c r="M94" s="160">
        <v>7</v>
      </c>
      <c r="N94" s="160">
        <v>2</v>
      </c>
      <c r="O94" s="160">
        <v>9</v>
      </c>
      <c r="P94" s="160">
        <v>8</v>
      </c>
      <c r="Q94" s="160">
        <v>0</v>
      </c>
      <c r="R94" s="160">
        <v>5</v>
      </c>
      <c r="S94" s="160">
        <v>5</v>
      </c>
      <c r="T94" s="160">
        <v>2</v>
      </c>
      <c r="U94" s="160">
        <v>7</v>
      </c>
      <c r="V94" s="160">
        <v>19</v>
      </c>
      <c r="W94" s="160">
        <v>3</v>
      </c>
      <c r="X94" s="160">
        <v>5</v>
      </c>
      <c r="Y94" s="160">
        <v>4</v>
      </c>
      <c r="Z94" s="160">
        <v>1</v>
      </c>
      <c r="AA94" s="160">
        <v>3</v>
      </c>
      <c r="AB94" s="160">
        <v>1</v>
      </c>
      <c r="AC94" s="160">
        <v>0</v>
      </c>
      <c r="AD94" s="160">
        <v>4</v>
      </c>
      <c r="AE94" s="160">
        <v>3</v>
      </c>
      <c r="AF94" s="160">
        <v>7</v>
      </c>
      <c r="AG94" s="160">
        <v>14</v>
      </c>
      <c r="AH94" s="160">
        <v>10</v>
      </c>
      <c r="AI94" s="160">
        <v>4</v>
      </c>
      <c r="AJ94" s="160">
        <v>4</v>
      </c>
      <c r="AK94" s="160">
        <v>1</v>
      </c>
      <c r="AL94" s="160">
        <v>3</v>
      </c>
      <c r="AM94" s="160">
        <v>2</v>
      </c>
      <c r="AN94" s="160">
        <v>2</v>
      </c>
      <c r="AO94" s="160">
        <v>1</v>
      </c>
      <c r="AP94" s="160">
        <v>1</v>
      </c>
      <c r="AQ94" s="160">
        <v>7</v>
      </c>
      <c r="AR94" s="160">
        <v>3</v>
      </c>
      <c r="AS94" s="160">
        <v>26</v>
      </c>
      <c r="AT94" s="160">
        <v>4</v>
      </c>
      <c r="AU94" s="160">
        <v>8</v>
      </c>
      <c r="AV94" s="160">
        <v>6</v>
      </c>
      <c r="AW94" s="160">
        <v>5</v>
      </c>
      <c r="AX94" s="160">
        <v>3</v>
      </c>
      <c r="AY94" s="160">
        <v>1</v>
      </c>
      <c r="AZ94" s="160">
        <v>0</v>
      </c>
      <c r="BA94" s="160">
        <v>1</v>
      </c>
      <c r="BB94" s="160">
        <v>4</v>
      </c>
      <c r="BC94" s="160">
        <v>8</v>
      </c>
      <c r="BD94" s="160">
        <v>7</v>
      </c>
      <c r="BE94" s="160">
        <v>6</v>
      </c>
      <c r="BF94" s="160">
        <v>7</v>
      </c>
      <c r="BG94" s="160">
        <v>4</v>
      </c>
      <c r="BH94" s="160">
        <v>5</v>
      </c>
      <c r="BI94" s="160">
        <v>3</v>
      </c>
      <c r="BJ94" s="160">
        <v>4</v>
      </c>
      <c r="BK94" s="160">
        <v>4</v>
      </c>
      <c r="BL94" s="160">
        <v>7</v>
      </c>
      <c r="BM94" s="160">
        <v>2</v>
      </c>
      <c r="BN94" s="160">
        <v>0</v>
      </c>
      <c r="BO94" s="160">
        <v>12</v>
      </c>
      <c r="BP94" s="160">
        <v>6</v>
      </c>
      <c r="BQ94" s="160">
        <v>6</v>
      </c>
      <c r="BR94" s="160">
        <v>4</v>
      </c>
      <c r="BS94" s="160">
        <v>3</v>
      </c>
      <c r="BT94" s="160">
        <v>1</v>
      </c>
      <c r="BU94" s="160">
        <v>7</v>
      </c>
      <c r="BV94" s="160">
        <v>3</v>
      </c>
      <c r="BW94" s="160">
        <v>25</v>
      </c>
      <c r="BX94" s="160">
        <v>1</v>
      </c>
      <c r="BY94" s="160">
        <v>0</v>
      </c>
      <c r="BZ94">
        <v>1</v>
      </c>
      <c r="CA94">
        <v>3</v>
      </c>
      <c r="CB94">
        <v>7</v>
      </c>
      <c r="CC94">
        <v>2</v>
      </c>
      <c r="CD94">
        <v>3</v>
      </c>
      <c r="CE94">
        <v>3</v>
      </c>
      <c r="CF94">
        <v>1</v>
      </c>
      <c r="CG94">
        <v>6</v>
      </c>
      <c r="CH94">
        <v>0</v>
      </c>
      <c r="CI94">
        <v>2</v>
      </c>
      <c r="CJ94">
        <v>3</v>
      </c>
      <c r="CK94">
        <v>3</v>
      </c>
      <c r="CL94">
        <v>3</v>
      </c>
      <c r="CM94">
        <v>8</v>
      </c>
      <c r="CN94">
        <v>3</v>
      </c>
      <c r="CO94">
        <v>5</v>
      </c>
      <c r="CP94">
        <v>4</v>
      </c>
      <c r="CQ94">
        <v>4</v>
      </c>
      <c r="CR94">
        <v>4</v>
      </c>
      <c r="CS94">
        <v>4</v>
      </c>
      <c r="CT94" s="265">
        <v>3</v>
      </c>
      <c r="CU94" s="265">
        <v>4</v>
      </c>
      <c r="CV94" s="265">
        <v>0</v>
      </c>
      <c r="CW94" s="265">
        <v>2</v>
      </c>
      <c r="CX94" s="265">
        <v>3</v>
      </c>
      <c r="CY94" s="265">
        <v>2</v>
      </c>
      <c r="CZ94" s="265">
        <v>55</v>
      </c>
      <c r="DA94" s="265">
        <v>2</v>
      </c>
      <c r="DB94" s="265">
        <v>2</v>
      </c>
      <c r="DC94" s="265">
        <v>1</v>
      </c>
      <c r="DD94" s="265">
        <v>1</v>
      </c>
      <c r="DE94" s="265">
        <v>2</v>
      </c>
      <c r="DF94" s="265">
        <v>3</v>
      </c>
      <c r="DG94" s="265">
        <v>2</v>
      </c>
      <c r="DH94" s="265">
        <v>0</v>
      </c>
      <c r="DI94" s="265">
        <v>0</v>
      </c>
      <c r="DJ94" s="265">
        <v>3</v>
      </c>
      <c r="DL94" t="s">
        <v>192</v>
      </c>
    </row>
    <row r="95" spans="1:116" x14ac:dyDescent="0.2">
      <c r="A95" s="173" t="s">
        <v>177</v>
      </c>
      <c r="B95" s="174" t="s">
        <v>388</v>
      </c>
      <c r="C95" s="174"/>
      <c r="D95" s="175">
        <f>SUM(D93:D94)</f>
        <v>9</v>
      </c>
      <c r="E95" s="175">
        <f t="shared" ref="E95:N95" si="60">SUM(E93:E94)</f>
        <v>12</v>
      </c>
      <c r="F95" s="175">
        <f t="shared" si="60"/>
        <v>16</v>
      </c>
      <c r="G95" s="175">
        <f t="shared" si="60"/>
        <v>18</v>
      </c>
      <c r="H95" s="175">
        <f t="shared" si="60"/>
        <v>11</v>
      </c>
      <c r="I95" s="181">
        <f>SUM(I93:I94)</f>
        <v>15</v>
      </c>
      <c r="J95" s="175">
        <f>SUM(J93:J94)</f>
        <v>9</v>
      </c>
      <c r="K95" s="175">
        <f t="shared" si="60"/>
        <v>44</v>
      </c>
      <c r="L95" s="175">
        <f t="shared" si="60"/>
        <v>13</v>
      </c>
      <c r="M95" s="175">
        <f>SUM(M93:M94)</f>
        <v>15</v>
      </c>
      <c r="N95" s="175">
        <f t="shared" si="60"/>
        <v>9</v>
      </c>
      <c r="O95" s="176">
        <f>SUM(O93:O94)</f>
        <v>26</v>
      </c>
      <c r="P95" s="175">
        <f>SUM(P93:P94)</f>
        <v>31</v>
      </c>
      <c r="Q95" s="175">
        <f t="shared" ref="Q95:T95" si="61">SUM(Q93:Q94)</f>
        <v>2</v>
      </c>
      <c r="R95" s="175">
        <f t="shared" si="61"/>
        <v>26</v>
      </c>
      <c r="S95" s="175">
        <f t="shared" si="61"/>
        <v>19</v>
      </c>
      <c r="T95" s="175">
        <f t="shared" si="61"/>
        <v>6</v>
      </c>
      <c r="U95" s="181">
        <f>SUM(U93:U94)</f>
        <v>53</v>
      </c>
      <c r="V95" s="175">
        <f>SUM(V93:V94)</f>
        <v>50</v>
      </c>
      <c r="W95" s="175">
        <f t="shared" ref="W95:X95" si="62">SUM(W93:W94)</f>
        <v>12</v>
      </c>
      <c r="X95" s="175">
        <f t="shared" si="62"/>
        <v>19</v>
      </c>
      <c r="Y95" s="175">
        <f>SUM(Y93:Y94)</f>
        <v>18</v>
      </c>
      <c r="Z95" s="175">
        <f t="shared" ref="Z95" si="63">SUM(Z93:Z94)</f>
        <v>11</v>
      </c>
      <c r="AA95" s="176">
        <f>SUM(AA93:AA94)</f>
        <v>17</v>
      </c>
      <c r="AB95" s="175">
        <f>SUM(AB93:AB94)</f>
        <v>5</v>
      </c>
      <c r="AC95" s="175">
        <f t="shared" ref="AC95:AF95" si="64">SUM(AC93:AC94)</f>
        <v>10</v>
      </c>
      <c r="AD95" s="175">
        <f t="shared" si="64"/>
        <v>24</v>
      </c>
      <c r="AE95" s="175">
        <f t="shared" si="64"/>
        <v>23</v>
      </c>
      <c r="AF95" s="175">
        <f t="shared" si="64"/>
        <v>18</v>
      </c>
      <c r="AG95" s="181">
        <f>SUM(AG93:AG94)</f>
        <v>44</v>
      </c>
      <c r="AH95" s="175">
        <f>SUM(AH93:AH94)</f>
        <v>26</v>
      </c>
      <c r="AI95" s="175">
        <f t="shared" ref="AI95:AJ95" si="65">SUM(AI93:AI94)</f>
        <v>24</v>
      </c>
      <c r="AJ95" s="175">
        <f t="shared" si="65"/>
        <v>18</v>
      </c>
      <c r="AK95" s="175">
        <f>SUM(AK93:AK94)</f>
        <v>9</v>
      </c>
      <c r="AL95" s="175">
        <f t="shared" ref="AL95" si="66">SUM(AL93:AL94)</f>
        <v>20</v>
      </c>
      <c r="AM95" s="176">
        <f>SUM(AM93:AM94)</f>
        <v>10</v>
      </c>
      <c r="AN95" s="175">
        <f>SUM(AN93:AN94)</f>
        <v>9</v>
      </c>
      <c r="AO95" s="175">
        <f t="shared" ref="AO95:AR95" si="67">SUM(AO93:AO94)</f>
        <v>14</v>
      </c>
      <c r="AP95" s="175">
        <f t="shared" si="67"/>
        <v>7</v>
      </c>
      <c r="AQ95" s="175">
        <f t="shared" si="67"/>
        <v>26</v>
      </c>
      <c r="AR95" s="175">
        <f t="shared" si="67"/>
        <v>17</v>
      </c>
      <c r="AS95" s="181">
        <f>SUM(AS93:AS94)</f>
        <v>40</v>
      </c>
      <c r="AT95" s="175">
        <f>SUM(AT93:AT94)</f>
        <v>14</v>
      </c>
      <c r="AU95" s="175">
        <f t="shared" ref="AU95:AV95" si="68">SUM(AU93:AU94)</f>
        <v>28</v>
      </c>
      <c r="AV95" s="175">
        <f t="shared" si="68"/>
        <v>13</v>
      </c>
      <c r="AW95" s="175">
        <f>SUM(AW93:AW94)</f>
        <v>16</v>
      </c>
      <c r="AX95" s="175">
        <f t="shared" ref="AX95" si="69">SUM(AX93:AX94)</f>
        <v>24</v>
      </c>
      <c r="AY95" s="176">
        <f>SUM(AY93:AY94)</f>
        <v>6</v>
      </c>
      <c r="AZ95" s="176">
        <f t="shared" ref="AZ95:BK95" si="70">SUM(AZ93:AZ94)</f>
        <v>13</v>
      </c>
      <c r="BA95" s="176">
        <f t="shared" si="70"/>
        <v>7</v>
      </c>
      <c r="BB95" s="176">
        <f t="shared" si="70"/>
        <v>11</v>
      </c>
      <c r="BC95" s="176">
        <f t="shared" si="70"/>
        <v>30</v>
      </c>
      <c r="BD95" s="176">
        <f t="shared" si="70"/>
        <v>27</v>
      </c>
      <c r="BE95" s="176">
        <f t="shared" si="70"/>
        <v>21</v>
      </c>
      <c r="BF95" s="176">
        <f t="shared" si="70"/>
        <v>21</v>
      </c>
      <c r="BG95" s="176">
        <f t="shared" si="70"/>
        <v>18</v>
      </c>
      <c r="BH95" s="176">
        <f t="shared" si="70"/>
        <v>13</v>
      </c>
      <c r="BI95" s="176">
        <f t="shared" si="70"/>
        <v>24</v>
      </c>
      <c r="BJ95" s="176">
        <f t="shared" si="70"/>
        <v>18</v>
      </c>
      <c r="BK95" s="176">
        <f t="shared" si="70"/>
        <v>28</v>
      </c>
      <c r="BL95" s="176">
        <f t="shared" ref="BL95:BO95" si="71">SUM(BL93:BL94)</f>
        <v>12</v>
      </c>
      <c r="BM95" s="176">
        <f t="shared" si="71"/>
        <v>9</v>
      </c>
      <c r="BN95" s="176">
        <f t="shared" si="71"/>
        <v>9</v>
      </c>
      <c r="BO95" s="176">
        <f t="shared" si="71"/>
        <v>21</v>
      </c>
      <c r="BP95" s="176">
        <f t="shared" ref="BP95:BZ95" si="72">SUM(BP93:BP94)</f>
        <v>16</v>
      </c>
      <c r="BQ95" s="176">
        <f t="shared" si="72"/>
        <v>18</v>
      </c>
      <c r="BR95" s="176">
        <f t="shared" si="72"/>
        <v>18</v>
      </c>
      <c r="BS95" s="176">
        <f t="shared" si="72"/>
        <v>27</v>
      </c>
      <c r="BT95" s="176">
        <f t="shared" si="72"/>
        <v>12</v>
      </c>
      <c r="BU95" s="176">
        <f t="shared" si="72"/>
        <v>24</v>
      </c>
      <c r="BV95" s="176">
        <f t="shared" si="72"/>
        <v>30</v>
      </c>
      <c r="BW95" s="176">
        <f t="shared" si="72"/>
        <v>33</v>
      </c>
      <c r="BX95" s="176">
        <f t="shared" si="72"/>
        <v>8</v>
      </c>
      <c r="BY95" s="176">
        <f t="shared" si="72"/>
        <v>0</v>
      </c>
      <c r="BZ95" s="176">
        <f t="shared" si="72"/>
        <v>23</v>
      </c>
      <c r="CA95" s="178">
        <f t="shared" ref="CA95:CC95" si="73">SUM(CA93:CA94)</f>
        <v>14</v>
      </c>
      <c r="CB95" s="178">
        <f t="shared" si="73"/>
        <v>22</v>
      </c>
      <c r="CC95" s="178">
        <f t="shared" si="73"/>
        <v>15</v>
      </c>
      <c r="CD95" s="178">
        <f t="shared" ref="CD95:CR95" si="74">SUM(CD93:CD94)</f>
        <v>12</v>
      </c>
      <c r="CE95" s="178">
        <f t="shared" si="74"/>
        <v>9</v>
      </c>
      <c r="CF95" s="178">
        <f t="shared" si="74"/>
        <v>13</v>
      </c>
      <c r="CG95" s="178">
        <f t="shared" si="74"/>
        <v>17</v>
      </c>
      <c r="CH95" s="178">
        <f t="shared" si="74"/>
        <v>10</v>
      </c>
      <c r="CI95" s="178">
        <f t="shared" si="74"/>
        <v>9</v>
      </c>
      <c r="CJ95" s="178">
        <f t="shared" si="74"/>
        <v>9</v>
      </c>
      <c r="CK95" s="178">
        <f t="shared" si="74"/>
        <v>14</v>
      </c>
      <c r="CL95" s="178">
        <f t="shared" si="74"/>
        <v>9</v>
      </c>
      <c r="CM95" s="178">
        <f t="shared" si="74"/>
        <v>22</v>
      </c>
      <c r="CN95" s="178">
        <f t="shared" si="74"/>
        <v>9</v>
      </c>
      <c r="CO95" s="178">
        <f t="shared" si="74"/>
        <v>18</v>
      </c>
      <c r="CP95" s="178">
        <f t="shared" si="74"/>
        <v>17</v>
      </c>
      <c r="CQ95" s="178">
        <f t="shared" si="74"/>
        <v>15</v>
      </c>
      <c r="CR95" s="178">
        <f t="shared" si="74"/>
        <v>16</v>
      </c>
      <c r="CS95" s="178">
        <f t="shared" ref="CS95:DC95" si="75">SUM(CS93:CS94)</f>
        <v>13</v>
      </c>
      <c r="CT95" s="178">
        <f t="shared" si="75"/>
        <v>6</v>
      </c>
      <c r="CU95" s="178">
        <f t="shared" si="75"/>
        <v>13</v>
      </c>
      <c r="CV95" s="178">
        <f t="shared" si="75"/>
        <v>5</v>
      </c>
      <c r="CW95" s="284">
        <f t="shared" si="75"/>
        <v>9</v>
      </c>
      <c r="CX95" s="284">
        <f t="shared" si="75"/>
        <v>19</v>
      </c>
      <c r="CY95" s="284">
        <f t="shared" si="75"/>
        <v>7</v>
      </c>
      <c r="CZ95" s="284">
        <f t="shared" si="75"/>
        <v>59</v>
      </c>
      <c r="DA95" s="284">
        <f t="shared" si="75"/>
        <v>5</v>
      </c>
      <c r="DB95" s="284">
        <f t="shared" si="75"/>
        <v>11</v>
      </c>
      <c r="DC95" s="284">
        <f t="shared" si="75"/>
        <v>6</v>
      </c>
      <c r="DD95" s="284">
        <f t="shared" ref="DD95" si="76">SUM(DD93:DD94)</f>
        <v>6</v>
      </c>
      <c r="DE95" s="284">
        <f t="shared" ref="DE95:DJ95" si="77">SUM(DE93:DE94)</f>
        <v>12</v>
      </c>
      <c r="DF95" s="284">
        <f t="shared" si="77"/>
        <v>11</v>
      </c>
      <c r="DG95" s="284">
        <f t="shared" si="77"/>
        <v>6</v>
      </c>
      <c r="DH95" s="284">
        <f t="shared" si="77"/>
        <v>13</v>
      </c>
      <c r="DI95" s="284">
        <f t="shared" si="77"/>
        <v>5</v>
      </c>
      <c r="DJ95" s="284">
        <f t="shared" si="77"/>
        <v>6</v>
      </c>
      <c r="DK95" s="173" t="s">
        <v>177</v>
      </c>
      <c r="DL95" s="174"/>
    </row>
    <row r="96" spans="1:116" x14ac:dyDescent="0.2">
      <c r="A96" s="173" t="s">
        <v>193</v>
      </c>
      <c r="B96" s="174" t="s">
        <v>384</v>
      </c>
      <c r="C96" s="174"/>
      <c r="D96" s="175">
        <v>4</v>
      </c>
      <c r="E96" s="175">
        <v>0</v>
      </c>
      <c r="F96" s="175">
        <v>6</v>
      </c>
      <c r="G96" s="175">
        <v>5</v>
      </c>
      <c r="H96" s="175">
        <v>5</v>
      </c>
      <c r="I96" s="181">
        <v>11</v>
      </c>
      <c r="J96" s="175">
        <v>7</v>
      </c>
      <c r="K96" s="175">
        <v>7</v>
      </c>
      <c r="L96" s="175">
        <v>4</v>
      </c>
      <c r="M96" s="175">
        <v>7</v>
      </c>
      <c r="N96" s="175">
        <v>5</v>
      </c>
      <c r="O96" s="176">
        <v>9</v>
      </c>
      <c r="P96" s="175">
        <v>1</v>
      </c>
      <c r="Q96" s="175">
        <v>3</v>
      </c>
      <c r="R96" s="175">
        <v>2</v>
      </c>
      <c r="S96" s="175">
        <v>15</v>
      </c>
      <c r="T96" s="175">
        <v>9</v>
      </c>
      <c r="U96" s="181">
        <v>8</v>
      </c>
      <c r="V96" s="175">
        <v>5</v>
      </c>
      <c r="W96" s="175">
        <v>8</v>
      </c>
      <c r="X96" s="175">
        <v>6</v>
      </c>
      <c r="Y96" s="175">
        <v>1</v>
      </c>
      <c r="Z96" s="175">
        <v>2</v>
      </c>
      <c r="AA96" s="176">
        <v>2</v>
      </c>
      <c r="AB96" s="175">
        <v>1</v>
      </c>
      <c r="AC96" s="175">
        <v>1</v>
      </c>
      <c r="AD96" s="175">
        <v>13</v>
      </c>
      <c r="AE96" s="175">
        <v>6</v>
      </c>
      <c r="AF96" s="175">
        <v>6</v>
      </c>
      <c r="AG96" s="181">
        <v>5</v>
      </c>
      <c r="AH96" s="175">
        <v>7</v>
      </c>
      <c r="AI96" s="175">
        <v>4</v>
      </c>
      <c r="AJ96" s="175">
        <v>7</v>
      </c>
      <c r="AK96" s="175">
        <v>3</v>
      </c>
      <c r="AL96" s="175">
        <v>4</v>
      </c>
      <c r="AM96" s="176">
        <v>2</v>
      </c>
      <c r="AN96" s="175">
        <v>1</v>
      </c>
      <c r="AO96" s="175">
        <v>0</v>
      </c>
      <c r="AP96" s="175">
        <v>6</v>
      </c>
      <c r="AQ96" s="175">
        <v>6</v>
      </c>
      <c r="AR96" s="175">
        <v>4</v>
      </c>
      <c r="AS96" s="181">
        <v>5</v>
      </c>
      <c r="AT96" s="175">
        <v>8</v>
      </c>
      <c r="AU96" s="175">
        <v>4</v>
      </c>
      <c r="AV96" s="175">
        <v>4</v>
      </c>
      <c r="AW96" s="175">
        <v>1</v>
      </c>
      <c r="AX96" s="175">
        <v>3</v>
      </c>
      <c r="AY96" s="176">
        <v>4</v>
      </c>
      <c r="AZ96" s="176">
        <v>0</v>
      </c>
      <c r="BA96" s="176">
        <v>0</v>
      </c>
      <c r="BB96" s="176">
        <v>1</v>
      </c>
      <c r="BC96" s="176">
        <v>3</v>
      </c>
      <c r="BD96" s="176">
        <v>0</v>
      </c>
      <c r="BE96" s="176">
        <v>4</v>
      </c>
      <c r="BF96" s="176">
        <v>1</v>
      </c>
      <c r="BG96" s="176">
        <v>5</v>
      </c>
      <c r="BH96" s="176">
        <v>3</v>
      </c>
      <c r="BI96" s="176">
        <v>3</v>
      </c>
      <c r="BJ96" s="176">
        <v>2</v>
      </c>
      <c r="BK96" s="176">
        <v>1</v>
      </c>
      <c r="BL96" s="176">
        <v>2</v>
      </c>
      <c r="BM96" s="284">
        <v>0</v>
      </c>
      <c r="BN96" s="324">
        <v>2</v>
      </c>
      <c r="BO96" s="324">
        <v>2</v>
      </c>
      <c r="BP96" s="324">
        <v>5</v>
      </c>
      <c r="BQ96" s="324">
        <v>7</v>
      </c>
      <c r="BR96" s="324">
        <v>6</v>
      </c>
      <c r="BS96" s="324">
        <v>11</v>
      </c>
      <c r="BT96" s="324">
        <v>5</v>
      </c>
      <c r="BU96" s="324">
        <v>4</v>
      </c>
      <c r="BV96" s="324">
        <v>2</v>
      </c>
      <c r="BW96" s="323">
        <v>0</v>
      </c>
      <c r="BX96" s="324">
        <v>0</v>
      </c>
      <c r="BY96" s="160">
        <v>0</v>
      </c>
      <c r="BZ96">
        <v>1</v>
      </c>
      <c r="CA96">
        <v>2</v>
      </c>
      <c r="CB96">
        <v>3</v>
      </c>
      <c r="CC96">
        <v>2</v>
      </c>
      <c r="CD96">
        <v>3</v>
      </c>
      <c r="CE96">
        <v>4</v>
      </c>
      <c r="CF96">
        <v>5</v>
      </c>
      <c r="CG96">
        <v>2</v>
      </c>
      <c r="CH96">
        <v>5</v>
      </c>
      <c r="CI96">
        <v>3</v>
      </c>
      <c r="CJ96">
        <v>4</v>
      </c>
      <c r="CK96">
        <v>2</v>
      </c>
      <c r="CL96">
        <v>2</v>
      </c>
      <c r="CM96">
        <v>3</v>
      </c>
      <c r="CN96">
        <v>19</v>
      </c>
      <c r="CO96">
        <v>1</v>
      </c>
      <c r="CP96">
        <v>3</v>
      </c>
      <c r="CQ96">
        <v>5</v>
      </c>
      <c r="CR96">
        <v>0</v>
      </c>
      <c r="CS96">
        <v>9</v>
      </c>
      <c r="CT96" s="265">
        <v>2</v>
      </c>
      <c r="CU96" s="265">
        <v>1</v>
      </c>
      <c r="CV96" s="265">
        <v>0</v>
      </c>
      <c r="CW96" s="265">
        <v>2</v>
      </c>
      <c r="CX96" s="265">
        <v>2</v>
      </c>
      <c r="CY96" s="265">
        <v>4</v>
      </c>
      <c r="CZ96" s="265">
        <v>4</v>
      </c>
      <c r="DA96" s="265">
        <v>8</v>
      </c>
      <c r="DB96" s="265">
        <v>1</v>
      </c>
      <c r="DC96" s="265">
        <v>34</v>
      </c>
      <c r="DD96" s="265">
        <v>1</v>
      </c>
      <c r="DE96" s="265">
        <v>0</v>
      </c>
      <c r="DF96" s="265">
        <v>1</v>
      </c>
      <c r="DG96" s="265">
        <v>9</v>
      </c>
      <c r="DH96" s="265">
        <v>0</v>
      </c>
      <c r="DI96" s="265">
        <v>1</v>
      </c>
      <c r="DJ96" s="265">
        <v>1</v>
      </c>
      <c r="DK96" s="173" t="s">
        <v>193</v>
      </c>
      <c r="DL96" s="174" t="s">
        <v>194</v>
      </c>
    </row>
    <row r="97" spans="1:116" x14ac:dyDescent="0.2">
      <c r="A97" s="173" t="s">
        <v>177</v>
      </c>
      <c r="B97" s="174" t="s">
        <v>388</v>
      </c>
      <c r="C97" s="174"/>
      <c r="D97" s="175">
        <f>SUM(D96)</f>
        <v>4</v>
      </c>
      <c r="E97" s="175">
        <f t="shared" ref="E97:BP97" si="78">SUM(E96)</f>
        <v>0</v>
      </c>
      <c r="F97" s="175">
        <f t="shared" si="78"/>
        <v>6</v>
      </c>
      <c r="G97" s="175">
        <f t="shared" si="78"/>
        <v>5</v>
      </c>
      <c r="H97" s="175">
        <f t="shared" si="78"/>
        <v>5</v>
      </c>
      <c r="I97" s="175">
        <f t="shared" si="78"/>
        <v>11</v>
      </c>
      <c r="J97" s="175">
        <f t="shared" si="78"/>
        <v>7</v>
      </c>
      <c r="K97" s="175">
        <f t="shared" si="78"/>
        <v>7</v>
      </c>
      <c r="L97" s="175">
        <f t="shared" si="78"/>
        <v>4</v>
      </c>
      <c r="M97" s="175">
        <f t="shared" si="78"/>
        <v>7</v>
      </c>
      <c r="N97" s="175">
        <f t="shared" si="78"/>
        <v>5</v>
      </c>
      <c r="O97" s="175">
        <f t="shared" si="78"/>
        <v>9</v>
      </c>
      <c r="P97" s="175">
        <f t="shared" si="78"/>
        <v>1</v>
      </c>
      <c r="Q97" s="175">
        <f t="shared" si="78"/>
        <v>3</v>
      </c>
      <c r="R97" s="175">
        <f t="shared" si="78"/>
        <v>2</v>
      </c>
      <c r="S97" s="175">
        <f t="shared" si="78"/>
        <v>15</v>
      </c>
      <c r="T97" s="175">
        <f t="shared" si="78"/>
        <v>9</v>
      </c>
      <c r="U97" s="175">
        <f t="shared" si="78"/>
        <v>8</v>
      </c>
      <c r="V97" s="175">
        <f t="shared" si="78"/>
        <v>5</v>
      </c>
      <c r="W97" s="175">
        <f t="shared" si="78"/>
        <v>8</v>
      </c>
      <c r="X97" s="175">
        <f t="shared" si="78"/>
        <v>6</v>
      </c>
      <c r="Y97" s="175">
        <f t="shared" si="78"/>
        <v>1</v>
      </c>
      <c r="Z97" s="175">
        <f t="shared" si="78"/>
        <v>2</v>
      </c>
      <c r="AA97" s="175">
        <f t="shared" si="78"/>
        <v>2</v>
      </c>
      <c r="AB97" s="175">
        <f t="shared" si="78"/>
        <v>1</v>
      </c>
      <c r="AC97" s="175">
        <f t="shared" si="78"/>
        <v>1</v>
      </c>
      <c r="AD97" s="175">
        <f t="shared" si="78"/>
        <v>13</v>
      </c>
      <c r="AE97" s="175">
        <f t="shared" si="78"/>
        <v>6</v>
      </c>
      <c r="AF97" s="175">
        <f t="shared" si="78"/>
        <v>6</v>
      </c>
      <c r="AG97" s="175">
        <f t="shared" si="78"/>
        <v>5</v>
      </c>
      <c r="AH97" s="175">
        <f t="shared" si="78"/>
        <v>7</v>
      </c>
      <c r="AI97" s="175">
        <f t="shared" si="78"/>
        <v>4</v>
      </c>
      <c r="AJ97" s="175">
        <f t="shared" si="78"/>
        <v>7</v>
      </c>
      <c r="AK97" s="175">
        <f t="shared" si="78"/>
        <v>3</v>
      </c>
      <c r="AL97" s="175">
        <f t="shared" si="78"/>
        <v>4</v>
      </c>
      <c r="AM97" s="175">
        <f t="shared" si="78"/>
        <v>2</v>
      </c>
      <c r="AN97" s="175">
        <f t="shared" si="78"/>
        <v>1</v>
      </c>
      <c r="AO97" s="175">
        <f t="shared" si="78"/>
        <v>0</v>
      </c>
      <c r="AP97" s="175">
        <f t="shared" si="78"/>
        <v>6</v>
      </c>
      <c r="AQ97" s="175">
        <f t="shared" si="78"/>
        <v>6</v>
      </c>
      <c r="AR97" s="175">
        <f t="shared" si="78"/>
        <v>4</v>
      </c>
      <c r="AS97" s="175">
        <f t="shared" si="78"/>
        <v>5</v>
      </c>
      <c r="AT97" s="175">
        <f t="shared" si="78"/>
        <v>8</v>
      </c>
      <c r="AU97" s="175">
        <f t="shared" si="78"/>
        <v>4</v>
      </c>
      <c r="AV97" s="175">
        <f t="shared" si="78"/>
        <v>4</v>
      </c>
      <c r="AW97" s="175">
        <f t="shared" si="78"/>
        <v>1</v>
      </c>
      <c r="AX97" s="175">
        <f t="shared" si="78"/>
        <v>3</v>
      </c>
      <c r="AY97" s="175">
        <f t="shared" si="78"/>
        <v>4</v>
      </c>
      <c r="AZ97" s="175">
        <f t="shared" si="78"/>
        <v>0</v>
      </c>
      <c r="BA97" s="175">
        <f t="shared" si="78"/>
        <v>0</v>
      </c>
      <c r="BB97" s="175">
        <f t="shared" si="78"/>
        <v>1</v>
      </c>
      <c r="BC97" s="175">
        <f t="shared" si="78"/>
        <v>3</v>
      </c>
      <c r="BD97" s="175">
        <f t="shared" si="78"/>
        <v>0</v>
      </c>
      <c r="BE97" s="175">
        <f t="shared" si="78"/>
        <v>4</v>
      </c>
      <c r="BF97" s="175">
        <f t="shared" si="78"/>
        <v>1</v>
      </c>
      <c r="BG97" s="175">
        <f t="shared" si="78"/>
        <v>5</v>
      </c>
      <c r="BH97" s="175">
        <f t="shared" si="78"/>
        <v>3</v>
      </c>
      <c r="BI97" s="175">
        <f t="shared" si="78"/>
        <v>3</v>
      </c>
      <c r="BJ97" s="175">
        <f t="shared" si="78"/>
        <v>2</v>
      </c>
      <c r="BK97" s="175">
        <f t="shared" si="78"/>
        <v>1</v>
      </c>
      <c r="BL97" s="175">
        <f t="shared" si="78"/>
        <v>2</v>
      </c>
      <c r="BM97" s="176">
        <f t="shared" si="78"/>
        <v>0</v>
      </c>
      <c r="BN97" s="176">
        <f t="shared" si="78"/>
        <v>2</v>
      </c>
      <c r="BO97" s="176">
        <f t="shared" si="78"/>
        <v>2</v>
      </c>
      <c r="BP97" s="176">
        <f t="shared" si="78"/>
        <v>5</v>
      </c>
      <c r="BQ97" s="176">
        <f t="shared" ref="BQ97:BZ97" si="79">SUM(BQ96)</f>
        <v>7</v>
      </c>
      <c r="BR97" s="176">
        <f t="shared" si="79"/>
        <v>6</v>
      </c>
      <c r="BS97" s="176">
        <f t="shared" si="79"/>
        <v>11</v>
      </c>
      <c r="BT97" s="176">
        <f t="shared" si="79"/>
        <v>5</v>
      </c>
      <c r="BU97" s="176">
        <f t="shared" si="79"/>
        <v>4</v>
      </c>
      <c r="BV97" s="176">
        <f t="shared" si="79"/>
        <v>2</v>
      </c>
      <c r="BW97" s="176">
        <f t="shared" si="79"/>
        <v>0</v>
      </c>
      <c r="BX97" s="326">
        <f t="shared" si="79"/>
        <v>0</v>
      </c>
      <c r="BY97" s="176">
        <f t="shared" si="79"/>
        <v>0</v>
      </c>
      <c r="BZ97" s="176">
        <f t="shared" si="79"/>
        <v>1</v>
      </c>
      <c r="CA97" s="325">
        <f t="shared" ref="CA97:CE97" si="80">SUM(CA96)</f>
        <v>2</v>
      </c>
      <c r="CB97" s="325">
        <f t="shared" si="80"/>
        <v>3</v>
      </c>
      <c r="CC97" s="325">
        <f t="shared" si="80"/>
        <v>2</v>
      </c>
      <c r="CD97" s="325">
        <f t="shared" si="80"/>
        <v>3</v>
      </c>
      <c r="CE97" s="325">
        <f t="shared" si="80"/>
        <v>4</v>
      </c>
      <c r="CF97" s="325">
        <f t="shared" ref="CF97:CN97" si="81">SUM(CF96)</f>
        <v>5</v>
      </c>
      <c r="CG97" s="325">
        <f t="shared" si="81"/>
        <v>2</v>
      </c>
      <c r="CH97" s="325">
        <f t="shared" si="81"/>
        <v>5</v>
      </c>
      <c r="CI97" s="325">
        <f t="shared" si="81"/>
        <v>3</v>
      </c>
      <c r="CJ97" s="325">
        <f t="shared" si="81"/>
        <v>4</v>
      </c>
      <c r="CK97" s="325">
        <f t="shared" si="81"/>
        <v>2</v>
      </c>
      <c r="CL97" s="325">
        <f t="shared" si="81"/>
        <v>2</v>
      </c>
      <c r="CM97" s="325">
        <f t="shared" si="81"/>
        <v>3</v>
      </c>
      <c r="CN97" s="325">
        <f t="shared" si="81"/>
        <v>19</v>
      </c>
      <c r="CO97" s="325">
        <f>SUM(CO96)</f>
        <v>1</v>
      </c>
      <c r="CP97" s="325">
        <f t="shared" ref="CP97:CV97" si="82">SUM(CP96)</f>
        <v>3</v>
      </c>
      <c r="CQ97" s="325">
        <f t="shared" si="82"/>
        <v>5</v>
      </c>
      <c r="CR97" s="325">
        <f t="shared" si="82"/>
        <v>0</v>
      </c>
      <c r="CS97" s="325">
        <f t="shared" si="82"/>
        <v>9</v>
      </c>
      <c r="CT97" s="325">
        <f t="shared" si="82"/>
        <v>2</v>
      </c>
      <c r="CU97" s="325">
        <f t="shared" si="82"/>
        <v>1</v>
      </c>
      <c r="CV97" s="325">
        <f t="shared" si="82"/>
        <v>0</v>
      </c>
      <c r="CW97" s="178">
        <v>2</v>
      </c>
      <c r="CX97" s="178">
        <v>2</v>
      </c>
      <c r="CY97" s="178">
        <v>4</v>
      </c>
      <c r="CZ97" s="178">
        <v>4</v>
      </c>
      <c r="DA97" s="178">
        <v>8</v>
      </c>
      <c r="DB97" s="178">
        <v>1</v>
      </c>
      <c r="DC97" s="178">
        <v>34</v>
      </c>
      <c r="DD97" s="178">
        <v>1</v>
      </c>
      <c r="DE97" s="284">
        <v>0</v>
      </c>
      <c r="DF97" s="284">
        <v>1</v>
      </c>
      <c r="DG97" s="284">
        <v>9</v>
      </c>
      <c r="DH97" s="284">
        <v>0</v>
      </c>
      <c r="DI97" s="284">
        <f>SUM(DI96)</f>
        <v>1</v>
      </c>
      <c r="DJ97" s="284">
        <f>SUM(DJ96)</f>
        <v>1</v>
      </c>
      <c r="DK97" s="173" t="s">
        <v>177</v>
      </c>
      <c r="DL97" s="174"/>
    </row>
    <row r="98" spans="1:116" x14ac:dyDescent="0.2">
      <c r="A98" t="s">
        <v>195</v>
      </c>
      <c r="B98" t="s">
        <v>343</v>
      </c>
      <c r="D98" s="160">
        <v>17</v>
      </c>
      <c r="E98" s="160">
        <v>31</v>
      </c>
      <c r="F98" s="160">
        <v>23</v>
      </c>
      <c r="G98" s="160">
        <v>20</v>
      </c>
      <c r="H98" s="160">
        <v>22</v>
      </c>
      <c r="I98" s="160">
        <v>33</v>
      </c>
      <c r="J98" s="160">
        <v>13</v>
      </c>
      <c r="K98" s="160">
        <v>27</v>
      </c>
      <c r="L98" s="160">
        <v>9</v>
      </c>
      <c r="M98" s="160">
        <v>14</v>
      </c>
      <c r="N98" s="160">
        <v>21</v>
      </c>
      <c r="O98" s="160">
        <v>28</v>
      </c>
      <c r="P98" s="160">
        <v>33</v>
      </c>
      <c r="Q98" s="160">
        <v>13</v>
      </c>
      <c r="R98" s="160">
        <v>23</v>
      </c>
      <c r="S98" s="160">
        <v>14</v>
      </c>
      <c r="T98" s="160">
        <v>13</v>
      </c>
      <c r="U98" s="160">
        <v>10</v>
      </c>
      <c r="V98" s="160">
        <v>35</v>
      </c>
      <c r="W98" s="160">
        <v>33</v>
      </c>
      <c r="X98" s="160">
        <v>30</v>
      </c>
      <c r="Y98" s="160">
        <v>15</v>
      </c>
      <c r="Z98" s="160">
        <v>9</v>
      </c>
      <c r="AA98" s="160">
        <v>19</v>
      </c>
      <c r="AB98" s="160">
        <v>3</v>
      </c>
      <c r="AC98" s="160">
        <v>16</v>
      </c>
      <c r="AD98" s="160">
        <v>14</v>
      </c>
      <c r="AE98" s="160">
        <v>21</v>
      </c>
      <c r="AF98" s="160">
        <v>10</v>
      </c>
      <c r="AG98" s="160">
        <v>46</v>
      </c>
      <c r="AH98" s="160">
        <v>25</v>
      </c>
      <c r="AI98" s="160">
        <v>11</v>
      </c>
      <c r="AJ98" s="160">
        <v>34</v>
      </c>
      <c r="AK98" s="160">
        <v>9</v>
      </c>
      <c r="AL98" s="160">
        <v>50</v>
      </c>
      <c r="AM98" s="160">
        <v>14</v>
      </c>
      <c r="AN98" s="160">
        <v>9</v>
      </c>
      <c r="AO98" s="160">
        <v>12</v>
      </c>
      <c r="AP98" s="160">
        <v>12</v>
      </c>
      <c r="AQ98" s="160">
        <v>13</v>
      </c>
      <c r="AR98" s="160">
        <v>7</v>
      </c>
      <c r="AS98" s="160">
        <v>8</v>
      </c>
      <c r="AT98" s="160">
        <v>7</v>
      </c>
      <c r="AU98" s="160">
        <v>28</v>
      </c>
      <c r="AV98" s="160">
        <v>16</v>
      </c>
      <c r="AW98" s="160">
        <v>9</v>
      </c>
      <c r="AX98" s="160">
        <v>12</v>
      </c>
      <c r="AY98" s="160">
        <v>9</v>
      </c>
      <c r="AZ98" s="160">
        <v>2</v>
      </c>
      <c r="BA98" s="160">
        <v>7</v>
      </c>
      <c r="BB98" s="160">
        <v>7</v>
      </c>
      <c r="BC98" s="160">
        <v>7</v>
      </c>
      <c r="BD98" s="160">
        <v>11</v>
      </c>
      <c r="BE98" s="160">
        <v>6</v>
      </c>
      <c r="BF98" s="160">
        <v>11</v>
      </c>
      <c r="BG98" s="160">
        <v>11</v>
      </c>
      <c r="BH98" s="160">
        <v>16</v>
      </c>
      <c r="BI98" s="160">
        <v>9</v>
      </c>
      <c r="BJ98" s="160">
        <v>24</v>
      </c>
      <c r="BK98" s="160">
        <v>12</v>
      </c>
      <c r="BL98" s="210">
        <v>11</v>
      </c>
      <c r="BM98" s="160">
        <v>7</v>
      </c>
      <c r="BN98" s="160">
        <v>8</v>
      </c>
      <c r="BO98" s="160">
        <v>5</v>
      </c>
      <c r="BP98" s="160">
        <v>8</v>
      </c>
      <c r="BQ98" s="160">
        <v>11</v>
      </c>
      <c r="BR98" s="160">
        <v>17</v>
      </c>
      <c r="BS98" s="160">
        <v>9</v>
      </c>
      <c r="BT98" s="160">
        <v>17</v>
      </c>
      <c r="BU98" s="160">
        <v>19</v>
      </c>
      <c r="BV98" s="160">
        <v>15</v>
      </c>
      <c r="BW98" s="160">
        <v>14</v>
      </c>
      <c r="BX98" s="160">
        <v>13</v>
      </c>
      <c r="BY98" s="160">
        <v>0</v>
      </c>
      <c r="BZ98">
        <v>14</v>
      </c>
      <c r="CA98">
        <v>16</v>
      </c>
      <c r="CB98">
        <v>15</v>
      </c>
      <c r="CC98">
        <v>19</v>
      </c>
      <c r="CD98">
        <v>14</v>
      </c>
      <c r="CE98">
        <v>17</v>
      </c>
      <c r="CF98">
        <v>11</v>
      </c>
      <c r="CG98">
        <v>14</v>
      </c>
      <c r="CH98">
        <v>5</v>
      </c>
      <c r="CI98">
        <v>11</v>
      </c>
      <c r="CJ98">
        <v>7</v>
      </c>
      <c r="CK98">
        <v>16</v>
      </c>
      <c r="CL98">
        <v>6</v>
      </c>
      <c r="CM98">
        <v>7</v>
      </c>
      <c r="CN98">
        <v>8</v>
      </c>
      <c r="CO98">
        <v>12</v>
      </c>
      <c r="CP98">
        <v>16</v>
      </c>
      <c r="CQ98">
        <v>9</v>
      </c>
      <c r="CR98">
        <v>4</v>
      </c>
      <c r="CS98">
        <v>7</v>
      </c>
      <c r="CT98" s="265">
        <v>4</v>
      </c>
      <c r="CU98" s="265">
        <v>15</v>
      </c>
      <c r="CV98" s="265">
        <v>4</v>
      </c>
      <c r="CW98" s="265">
        <v>5</v>
      </c>
      <c r="CX98" s="265">
        <v>28</v>
      </c>
      <c r="CY98" s="265">
        <v>12</v>
      </c>
      <c r="CZ98" s="265">
        <v>3</v>
      </c>
      <c r="DA98" s="265">
        <v>5</v>
      </c>
      <c r="DB98" s="265">
        <v>3</v>
      </c>
      <c r="DC98" s="265">
        <v>6</v>
      </c>
      <c r="DD98" s="265">
        <v>8</v>
      </c>
      <c r="DE98" s="265">
        <v>2</v>
      </c>
      <c r="DF98" s="265">
        <v>11</v>
      </c>
      <c r="DG98" s="265">
        <v>5</v>
      </c>
      <c r="DH98" s="265">
        <v>3</v>
      </c>
      <c r="DI98" s="265">
        <v>5</v>
      </c>
      <c r="DJ98" s="265">
        <v>4</v>
      </c>
      <c r="DK98" t="s">
        <v>195</v>
      </c>
      <c r="DL98" t="s">
        <v>196</v>
      </c>
    </row>
    <row r="99" spans="1:116" x14ac:dyDescent="0.2">
      <c r="B99" t="s">
        <v>346</v>
      </c>
      <c r="D99" s="160">
        <v>65</v>
      </c>
      <c r="E99" s="160">
        <v>87</v>
      </c>
      <c r="F99" s="160">
        <v>83</v>
      </c>
      <c r="G99" s="160">
        <v>68</v>
      </c>
      <c r="H99" s="160">
        <v>67</v>
      </c>
      <c r="I99" s="160">
        <v>62</v>
      </c>
      <c r="J99" s="160">
        <v>71</v>
      </c>
      <c r="K99" s="160">
        <v>93</v>
      </c>
      <c r="L99" s="160">
        <v>75</v>
      </c>
      <c r="M99" s="160">
        <v>87</v>
      </c>
      <c r="N99" s="160">
        <v>78</v>
      </c>
      <c r="O99" s="160">
        <v>51</v>
      </c>
      <c r="P99" s="160">
        <v>99</v>
      </c>
      <c r="Q99" s="160">
        <v>94</v>
      </c>
      <c r="R99" s="160">
        <v>21</v>
      </c>
      <c r="S99" s="160">
        <v>53</v>
      </c>
      <c r="T99" s="160">
        <v>34</v>
      </c>
      <c r="U99" s="160">
        <v>56</v>
      </c>
      <c r="V99" s="160">
        <v>117</v>
      </c>
      <c r="W99" s="160">
        <v>48</v>
      </c>
      <c r="X99" s="160">
        <v>43</v>
      </c>
      <c r="Y99" s="160">
        <v>51</v>
      </c>
      <c r="Z99" s="160">
        <v>54</v>
      </c>
      <c r="AA99" s="160">
        <v>32</v>
      </c>
      <c r="AB99" s="160">
        <v>28</v>
      </c>
      <c r="AC99" s="160">
        <v>24</v>
      </c>
      <c r="AD99" s="160">
        <v>27</v>
      </c>
      <c r="AE99" s="160">
        <v>40</v>
      </c>
      <c r="AF99" s="160">
        <v>22</v>
      </c>
      <c r="AG99" s="160">
        <v>37</v>
      </c>
      <c r="AH99" s="160">
        <v>26</v>
      </c>
      <c r="AI99" s="160">
        <v>36</v>
      </c>
      <c r="AJ99" s="160">
        <v>44</v>
      </c>
      <c r="AK99" s="160">
        <v>42</v>
      </c>
      <c r="AL99" s="160">
        <v>52</v>
      </c>
      <c r="AM99" s="160">
        <v>39</v>
      </c>
      <c r="AN99" s="160">
        <v>33</v>
      </c>
      <c r="AO99" s="160">
        <v>13</v>
      </c>
      <c r="AP99" s="160">
        <v>77</v>
      </c>
      <c r="AQ99" s="160">
        <v>28</v>
      </c>
      <c r="AR99" s="160">
        <v>15</v>
      </c>
      <c r="AS99" s="160">
        <v>31</v>
      </c>
      <c r="AT99" s="160">
        <v>65</v>
      </c>
      <c r="AU99" s="160">
        <v>58</v>
      </c>
      <c r="AV99" s="160">
        <v>64</v>
      </c>
      <c r="AW99" s="160">
        <v>48</v>
      </c>
      <c r="AX99" s="160">
        <v>21</v>
      </c>
      <c r="AY99" s="160">
        <v>57</v>
      </c>
      <c r="AZ99" s="160">
        <v>25</v>
      </c>
      <c r="BA99" s="160">
        <v>36</v>
      </c>
      <c r="BB99" s="160">
        <v>15</v>
      </c>
      <c r="BC99" s="160">
        <v>69</v>
      </c>
      <c r="BD99" s="160">
        <v>22</v>
      </c>
      <c r="BE99" s="160">
        <v>11</v>
      </c>
      <c r="BF99" s="160">
        <v>16</v>
      </c>
      <c r="BG99" s="160">
        <v>16</v>
      </c>
      <c r="BH99" s="160">
        <v>44</v>
      </c>
      <c r="BI99" s="160">
        <v>18</v>
      </c>
      <c r="BJ99" s="160">
        <v>17</v>
      </c>
      <c r="BK99" s="160">
        <v>10</v>
      </c>
      <c r="BL99" s="210">
        <v>11</v>
      </c>
      <c r="BM99" s="160">
        <v>21</v>
      </c>
      <c r="BN99" s="160">
        <v>29</v>
      </c>
      <c r="BO99" s="160">
        <v>16</v>
      </c>
      <c r="BP99" s="160">
        <v>12</v>
      </c>
      <c r="BQ99" s="160">
        <v>31</v>
      </c>
      <c r="BR99" s="160">
        <v>10</v>
      </c>
      <c r="BS99" s="160">
        <v>9</v>
      </c>
      <c r="BT99" s="160">
        <v>25</v>
      </c>
      <c r="BU99" s="160">
        <v>27</v>
      </c>
      <c r="BV99" s="160">
        <v>35</v>
      </c>
      <c r="BW99" s="160">
        <v>22</v>
      </c>
      <c r="BX99" s="160">
        <v>14</v>
      </c>
      <c r="BY99" s="160">
        <v>0</v>
      </c>
      <c r="BZ99">
        <v>11</v>
      </c>
      <c r="CA99">
        <v>14</v>
      </c>
      <c r="CB99">
        <v>7</v>
      </c>
      <c r="CC99">
        <v>17</v>
      </c>
      <c r="CD99">
        <v>22</v>
      </c>
      <c r="CE99">
        <v>11</v>
      </c>
      <c r="CF99">
        <v>20</v>
      </c>
      <c r="CG99">
        <v>27</v>
      </c>
      <c r="CH99">
        <v>62</v>
      </c>
      <c r="CI99">
        <v>12</v>
      </c>
      <c r="CJ99">
        <v>9</v>
      </c>
      <c r="CK99">
        <v>14</v>
      </c>
      <c r="CL99">
        <v>25</v>
      </c>
      <c r="CM99">
        <v>8</v>
      </c>
      <c r="CN99">
        <v>18</v>
      </c>
      <c r="CO99" s="160">
        <v>42</v>
      </c>
      <c r="CP99" s="160">
        <v>14</v>
      </c>
      <c r="CQ99" s="160">
        <v>19</v>
      </c>
      <c r="CR99" s="160">
        <v>28</v>
      </c>
      <c r="CS99" s="160">
        <v>5</v>
      </c>
      <c r="CT99" s="160">
        <v>9</v>
      </c>
      <c r="CU99" s="160">
        <v>14</v>
      </c>
      <c r="CV99" s="160">
        <v>14</v>
      </c>
      <c r="CW99" s="160">
        <v>31</v>
      </c>
      <c r="CX99" s="160">
        <v>50</v>
      </c>
      <c r="CY99" s="160">
        <v>6</v>
      </c>
      <c r="CZ99" s="160">
        <v>17</v>
      </c>
      <c r="DA99" s="160">
        <v>50</v>
      </c>
      <c r="DB99" s="160">
        <v>17</v>
      </c>
      <c r="DC99" s="160">
        <v>16</v>
      </c>
      <c r="DD99" s="160">
        <v>6</v>
      </c>
      <c r="DE99" s="160">
        <v>53</v>
      </c>
      <c r="DF99" s="160">
        <v>11</v>
      </c>
      <c r="DG99" s="160">
        <v>23</v>
      </c>
      <c r="DH99" s="160">
        <v>34</v>
      </c>
      <c r="DI99" s="160">
        <v>9</v>
      </c>
      <c r="DJ99" s="160">
        <v>21</v>
      </c>
      <c r="DL99" t="s">
        <v>197</v>
      </c>
    </row>
    <row r="100" spans="1:116" x14ac:dyDescent="0.2">
      <c r="B100" t="s">
        <v>386</v>
      </c>
      <c r="D100" s="160">
        <v>21</v>
      </c>
      <c r="E100" s="160">
        <v>80</v>
      </c>
      <c r="F100" s="160">
        <v>81</v>
      </c>
      <c r="G100" s="160">
        <v>96</v>
      </c>
      <c r="H100" s="160">
        <v>76</v>
      </c>
      <c r="I100" s="160">
        <v>38</v>
      </c>
      <c r="J100" s="160">
        <v>100</v>
      </c>
      <c r="K100" s="160">
        <v>53</v>
      </c>
      <c r="L100" s="160">
        <v>106</v>
      </c>
      <c r="M100" s="160">
        <v>155</v>
      </c>
      <c r="N100" s="160">
        <v>65</v>
      </c>
      <c r="O100" s="160">
        <v>167</v>
      </c>
      <c r="P100" s="160">
        <v>142</v>
      </c>
      <c r="Q100" s="160">
        <v>132</v>
      </c>
      <c r="R100" s="160">
        <v>20</v>
      </c>
      <c r="S100" s="160">
        <v>70</v>
      </c>
      <c r="T100" s="160">
        <v>30</v>
      </c>
      <c r="U100" s="160">
        <v>107</v>
      </c>
      <c r="V100" s="160">
        <v>70</v>
      </c>
      <c r="W100" s="160">
        <v>27</v>
      </c>
      <c r="X100" s="160">
        <v>124</v>
      </c>
      <c r="Y100" s="160">
        <v>16</v>
      </c>
      <c r="Z100" s="160">
        <v>41</v>
      </c>
      <c r="AA100" s="160">
        <v>148</v>
      </c>
      <c r="AB100" s="160">
        <v>41</v>
      </c>
      <c r="AC100" s="160">
        <v>73</v>
      </c>
      <c r="AD100" s="160">
        <v>53</v>
      </c>
      <c r="AE100" s="160">
        <v>38</v>
      </c>
      <c r="AF100" s="160">
        <v>65</v>
      </c>
      <c r="AG100" s="160">
        <v>108</v>
      </c>
      <c r="AH100" s="160">
        <v>57</v>
      </c>
      <c r="AI100" s="160">
        <v>54</v>
      </c>
      <c r="AJ100" s="160">
        <v>15</v>
      </c>
      <c r="AK100" s="160">
        <v>59</v>
      </c>
      <c r="AL100" s="160">
        <v>85</v>
      </c>
      <c r="AM100" s="160">
        <v>95</v>
      </c>
      <c r="AN100" s="160">
        <v>61</v>
      </c>
      <c r="AO100" s="160">
        <v>118</v>
      </c>
      <c r="AP100" s="160">
        <v>47</v>
      </c>
      <c r="AQ100" s="160">
        <v>45</v>
      </c>
      <c r="AR100" s="160">
        <v>15</v>
      </c>
      <c r="AS100" s="160">
        <v>33</v>
      </c>
      <c r="AT100" s="160">
        <v>79</v>
      </c>
      <c r="AU100" s="160">
        <v>35</v>
      </c>
      <c r="AV100" s="160">
        <v>17</v>
      </c>
      <c r="AW100" s="160">
        <v>48</v>
      </c>
      <c r="AX100" s="160">
        <v>55</v>
      </c>
      <c r="AY100" s="160">
        <v>22</v>
      </c>
      <c r="AZ100" s="160">
        <v>28</v>
      </c>
      <c r="BA100" s="160">
        <v>16</v>
      </c>
      <c r="BB100" s="160">
        <v>9</v>
      </c>
      <c r="BC100" s="160">
        <v>32</v>
      </c>
      <c r="BD100" s="160">
        <v>17</v>
      </c>
      <c r="BE100" s="160">
        <v>27</v>
      </c>
      <c r="BF100" s="160">
        <v>32</v>
      </c>
      <c r="BG100" s="160">
        <v>22</v>
      </c>
      <c r="BH100" s="160">
        <v>29</v>
      </c>
      <c r="BI100" s="160">
        <v>47</v>
      </c>
      <c r="BJ100" s="160">
        <v>13</v>
      </c>
      <c r="BK100" s="160">
        <v>33</v>
      </c>
      <c r="BL100" s="210">
        <v>47</v>
      </c>
      <c r="BM100" s="160">
        <v>16</v>
      </c>
      <c r="BN100" s="160">
        <v>23</v>
      </c>
      <c r="BO100" s="160">
        <v>10</v>
      </c>
      <c r="BP100" s="160">
        <v>8</v>
      </c>
      <c r="BQ100" s="160">
        <v>9</v>
      </c>
      <c r="BR100" s="160">
        <v>8</v>
      </c>
      <c r="BS100" s="160">
        <v>13</v>
      </c>
      <c r="BT100" s="160">
        <v>10</v>
      </c>
      <c r="BU100" s="160">
        <v>5</v>
      </c>
      <c r="BV100" s="160">
        <v>28</v>
      </c>
      <c r="BW100" s="160">
        <v>13</v>
      </c>
      <c r="BX100" s="160">
        <v>6</v>
      </c>
      <c r="BY100" s="160">
        <v>0</v>
      </c>
      <c r="BZ100">
        <v>5</v>
      </c>
      <c r="CA100">
        <v>29</v>
      </c>
      <c r="CB100">
        <v>16</v>
      </c>
      <c r="CC100">
        <v>15</v>
      </c>
      <c r="CD100">
        <v>48</v>
      </c>
      <c r="CE100">
        <v>45</v>
      </c>
      <c r="CF100">
        <v>48</v>
      </c>
      <c r="CG100">
        <v>23</v>
      </c>
      <c r="CH100">
        <v>7</v>
      </c>
      <c r="CI100">
        <v>3</v>
      </c>
      <c r="CJ100">
        <v>12</v>
      </c>
      <c r="CK100">
        <v>29</v>
      </c>
      <c r="CL100">
        <v>12</v>
      </c>
      <c r="CM100">
        <v>34</v>
      </c>
      <c r="CN100">
        <v>59</v>
      </c>
      <c r="CO100">
        <v>44</v>
      </c>
      <c r="CP100">
        <v>105</v>
      </c>
      <c r="CQ100">
        <v>18</v>
      </c>
      <c r="CR100">
        <v>126</v>
      </c>
      <c r="CS100">
        <v>16</v>
      </c>
      <c r="CT100" s="265">
        <v>60</v>
      </c>
      <c r="CU100" s="265">
        <v>17</v>
      </c>
      <c r="CV100" s="265">
        <v>25</v>
      </c>
      <c r="CW100" s="265">
        <v>15</v>
      </c>
      <c r="CX100" s="265">
        <v>67</v>
      </c>
      <c r="CY100" s="265">
        <v>21</v>
      </c>
      <c r="CZ100" s="265">
        <v>4</v>
      </c>
      <c r="DA100" s="265">
        <v>8</v>
      </c>
      <c r="DB100" s="265">
        <v>60</v>
      </c>
      <c r="DC100" s="265">
        <v>55</v>
      </c>
      <c r="DD100" s="265">
        <v>38</v>
      </c>
      <c r="DE100" s="265">
        <v>31</v>
      </c>
      <c r="DF100" s="265">
        <v>19</v>
      </c>
      <c r="DG100" s="265">
        <v>11</v>
      </c>
      <c r="DH100" s="265">
        <v>20</v>
      </c>
      <c r="DI100" s="265">
        <v>12</v>
      </c>
      <c r="DJ100" s="265">
        <v>21</v>
      </c>
      <c r="DL100" t="s">
        <v>198</v>
      </c>
    </row>
    <row r="101" spans="1:116" x14ac:dyDescent="0.2">
      <c r="B101" t="s">
        <v>385</v>
      </c>
      <c r="D101" s="160">
        <v>6</v>
      </c>
      <c r="E101" s="160">
        <v>8</v>
      </c>
      <c r="F101" s="160">
        <v>7</v>
      </c>
      <c r="G101" s="160">
        <v>25</v>
      </c>
      <c r="H101" s="160">
        <v>10</v>
      </c>
      <c r="I101" s="160">
        <v>7</v>
      </c>
      <c r="J101" s="160">
        <v>8</v>
      </c>
      <c r="K101" s="160">
        <v>16</v>
      </c>
      <c r="L101" s="160">
        <v>10</v>
      </c>
      <c r="M101" s="160">
        <v>40</v>
      </c>
      <c r="N101" s="160">
        <v>2</v>
      </c>
      <c r="O101" s="160">
        <v>22</v>
      </c>
      <c r="P101" s="160">
        <v>8</v>
      </c>
      <c r="Q101" s="160">
        <v>10</v>
      </c>
      <c r="R101" s="160">
        <v>6</v>
      </c>
      <c r="S101" s="160">
        <v>9</v>
      </c>
      <c r="T101" s="160">
        <v>3</v>
      </c>
      <c r="U101" s="160">
        <v>15</v>
      </c>
      <c r="V101" s="160">
        <v>5</v>
      </c>
      <c r="W101" s="160">
        <v>6</v>
      </c>
      <c r="X101" s="160">
        <v>8</v>
      </c>
      <c r="Y101" s="160">
        <v>9</v>
      </c>
      <c r="Z101" s="160">
        <v>7</v>
      </c>
      <c r="AA101" s="160">
        <v>7</v>
      </c>
      <c r="AB101" s="160">
        <v>4</v>
      </c>
      <c r="AC101" s="160">
        <v>5</v>
      </c>
      <c r="AD101" s="160">
        <v>3</v>
      </c>
      <c r="AE101" s="160">
        <v>5</v>
      </c>
      <c r="AF101" s="160">
        <v>16</v>
      </c>
      <c r="AG101" s="160">
        <v>4</v>
      </c>
      <c r="AH101" s="160">
        <v>6</v>
      </c>
      <c r="AI101" s="160">
        <v>3</v>
      </c>
      <c r="AJ101" s="160">
        <v>3</v>
      </c>
      <c r="AK101" s="160">
        <v>6</v>
      </c>
      <c r="AL101" s="160">
        <v>2</v>
      </c>
      <c r="AM101" s="160">
        <v>3</v>
      </c>
      <c r="AN101" s="160">
        <v>2</v>
      </c>
      <c r="AO101" s="160">
        <v>1</v>
      </c>
      <c r="AP101" s="160">
        <v>2</v>
      </c>
      <c r="AQ101" s="160">
        <v>5</v>
      </c>
      <c r="AR101" s="160">
        <v>3</v>
      </c>
      <c r="AS101" s="160">
        <v>3</v>
      </c>
      <c r="AT101" s="160">
        <v>3</v>
      </c>
      <c r="AU101" s="160">
        <v>2</v>
      </c>
      <c r="AV101" s="160">
        <v>2</v>
      </c>
      <c r="AW101" s="160">
        <v>3</v>
      </c>
      <c r="AX101" s="160">
        <v>7</v>
      </c>
      <c r="AY101" s="160">
        <v>3</v>
      </c>
      <c r="AZ101" s="160">
        <v>2</v>
      </c>
      <c r="BA101" s="160">
        <v>2</v>
      </c>
      <c r="BB101" s="160">
        <v>5</v>
      </c>
      <c r="BC101" s="160">
        <v>3</v>
      </c>
      <c r="BD101" s="160">
        <v>7</v>
      </c>
      <c r="BE101" s="160">
        <v>6</v>
      </c>
      <c r="BF101" s="160">
        <v>5</v>
      </c>
      <c r="BG101" s="160">
        <v>3</v>
      </c>
      <c r="BH101" s="160">
        <v>5</v>
      </c>
      <c r="BI101" s="160">
        <v>2</v>
      </c>
      <c r="BJ101" s="160">
        <v>7</v>
      </c>
      <c r="BK101" s="160">
        <v>4</v>
      </c>
      <c r="BL101" s="210">
        <v>6</v>
      </c>
      <c r="BM101" s="160">
        <v>7</v>
      </c>
      <c r="BN101" s="160">
        <v>3</v>
      </c>
      <c r="BO101" s="160">
        <v>4</v>
      </c>
      <c r="BP101" s="160">
        <v>1</v>
      </c>
      <c r="BQ101" s="160">
        <v>4</v>
      </c>
      <c r="BR101" s="160">
        <v>1</v>
      </c>
      <c r="BS101" s="160">
        <v>1</v>
      </c>
      <c r="BT101" s="160">
        <v>4</v>
      </c>
      <c r="BU101" s="160">
        <v>6</v>
      </c>
      <c r="BV101" s="160">
        <v>5</v>
      </c>
      <c r="BW101" s="160">
        <v>6</v>
      </c>
      <c r="BX101" s="160">
        <v>4</v>
      </c>
      <c r="BY101" s="160">
        <v>0</v>
      </c>
      <c r="BZ101">
        <v>2</v>
      </c>
      <c r="CA101" t="e">
        <v>#N/A</v>
      </c>
      <c r="CB101">
        <v>6</v>
      </c>
      <c r="CC101">
        <v>3</v>
      </c>
      <c r="CD101">
        <v>3</v>
      </c>
      <c r="CE101">
        <v>5</v>
      </c>
      <c r="CF101">
        <v>12</v>
      </c>
      <c r="CG101">
        <v>3</v>
      </c>
      <c r="CH101">
        <v>0</v>
      </c>
      <c r="CI101">
        <v>4</v>
      </c>
      <c r="CJ101">
        <v>1</v>
      </c>
      <c r="CK101">
        <v>0</v>
      </c>
      <c r="CL101">
        <v>5</v>
      </c>
      <c r="CM101">
        <v>2</v>
      </c>
      <c r="CN101">
        <v>4</v>
      </c>
      <c r="CO101" s="160">
        <v>3</v>
      </c>
      <c r="CP101" s="160">
        <v>4</v>
      </c>
      <c r="CQ101" s="160">
        <v>0</v>
      </c>
      <c r="CR101" s="160">
        <v>0</v>
      </c>
      <c r="CS101" s="160">
        <v>1</v>
      </c>
      <c r="CT101" s="160">
        <v>3</v>
      </c>
      <c r="CU101" s="160">
        <v>2</v>
      </c>
      <c r="CV101" s="160">
        <v>0</v>
      </c>
      <c r="CW101" s="160">
        <v>0</v>
      </c>
      <c r="CX101" s="160">
        <v>2</v>
      </c>
      <c r="CY101" s="160">
        <v>1</v>
      </c>
      <c r="CZ101" s="160">
        <v>2</v>
      </c>
      <c r="DA101" s="160">
        <v>13</v>
      </c>
      <c r="DB101" s="160">
        <v>2</v>
      </c>
      <c r="DC101" s="160">
        <v>1</v>
      </c>
      <c r="DD101" s="160">
        <v>2</v>
      </c>
      <c r="DE101" s="160">
        <v>0</v>
      </c>
      <c r="DF101" s="160">
        <v>0</v>
      </c>
      <c r="DG101" s="160">
        <v>1</v>
      </c>
      <c r="DH101" s="160">
        <v>0</v>
      </c>
      <c r="DI101" s="160">
        <v>0</v>
      </c>
      <c r="DJ101" s="160">
        <v>10</v>
      </c>
      <c r="DL101" t="s">
        <v>199</v>
      </c>
    </row>
    <row r="102" spans="1:116" x14ac:dyDescent="0.2">
      <c r="A102" s="173" t="s">
        <v>177</v>
      </c>
      <c r="B102" s="174" t="s">
        <v>389</v>
      </c>
      <c r="C102" s="174"/>
      <c r="D102" s="175">
        <f>SUM(D98:D101)</f>
        <v>109</v>
      </c>
      <c r="E102" s="175">
        <f t="shared" ref="E102:N102" si="83">SUM(E98:E101)</f>
        <v>206</v>
      </c>
      <c r="F102" s="175">
        <f t="shared" si="83"/>
        <v>194</v>
      </c>
      <c r="G102" s="175">
        <f t="shared" si="83"/>
        <v>209</v>
      </c>
      <c r="H102" s="175">
        <f t="shared" si="83"/>
        <v>175</v>
      </c>
      <c r="I102" s="181">
        <f>SUM(I98:I101)</f>
        <v>140</v>
      </c>
      <c r="J102" s="175">
        <f>SUM(J98:J101)</f>
        <v>192</v>
      </c>
      <c r="K102" s="175">
        <f t="shared" si="83"/>
        <v>189</v>
      </c>
      <c r="L102" s="175">
        <f t="shared" si="83"/>
        <v>200</v>
      </c>
      <c r="M102" s="175">
        <f>SUM(M98:M101)</f>
        <v>296</v>
      </c>
      <c r="N102" s="175">
        <f t="shared" si="83"/>
        <v>166</v>
      </c>
      <c r="O102" s="176">
        <f>SUM(O98:O101)</f>
        <v>268</v>
      </c>
      <c r="P102" s="175">
        <f>SUM(P98:P101)</f>
        <v>282</v>
      </c>
      <c r="Q102" s="175">
        <f t="shared" ref="Q102:T102" si="84">SUM(Q98:Q101)</f>
        <v>249</v>
      </c>
      <c r="R102" s="175">
        <f t="shared" si="84"/>
        <v>70</v>
      </c>
      <c r="S102" s="175">
        <f t="shared" si="84"/>
        <v>146</v>
      </c>
      <c r="T102" s="175">
        <f t="shared" si="84"/>
        <v>80</v>
      </c>
      <c r="U102" s="181">
        <f>SUM(U98:U101)</f>
        <v>188</v>
      </c>
      <c r="V102" s="175">
        <f>SUM(V98:V101)</f>
        <v>227</v>
      </c>
      <c r="W102" s="175">
        <f t="shared" ref="W102:X102" si="85">SUM(W98:W101)</f>
        <v>114</v>
      </c>
      <c r="X102" s="175">
        <f t="shared" si="85"/>
        <v>205</v>
      </c>
      <c r="Y102" s="175">
        <f>SUM(Y98:Y101)</f>
        <v>91</v>
      </c>
      <c r="Z102" s="175">
        <f t="shared" ref="Z102" si="86">SUM(Z98:Z101)</f>
        <v>111</v>
      </c>
      <c r="AA102" s="176">
        <f>SUM(AA98:AA101)</f>
        <v>206</v>
      </c>
      <c r="AB102" s="175">
        <f>SUM(AB98:AB101)</f>
        <v>76</v>
      </c>
      <c r="AC102" s="175">
        <f t="shared" ref="AC102:AF102" si="87">SUM(AC98:AC101)</f>
        <v>118</v>
      </c>
      <c r="AD102" s="175">
        <f t="shared" si="87"/>
        <v>97</v>
      </c>
      <c r="AE102" s="175">
        <f t="shared" si="87"/>
        <v>104</v>
      </c>
      <c r="AF102" s="175">
        <f t="shared" si="87"/>
        <v>113</v>
      </c>
      <c r="AG102" s="181">
        <f>SUM(AG98:AG101)</f>
        <v>195</v>
      </c>
      <c r="AH102" s="175">
        <f>SUM(AH98:AH101)</f>
        <v>114</v>
      </c>
      <c r="AI102" s="175">
        <f t="shared" ref="AI102:AJ102" si="88">SUM(AI98:AI101)</f>
        <v>104</v>
      </c>
      <c r="AJ102" s="175">
        <f t="shared" si="88"/>
        <v>96</v>
      </c>
      <c r="AK102" s="175">
        <f>SUM(AK98:AK101)</f>
        <v>116</v>
      </c>
      <c r="AL102" s="175">
        <f t="shared" ref="AL102" si="89">SUM(AL98:AL101)</f>
        <v>189</v>
      </c>
      <c r="AM102" s="176">
        <f>SUM(AM98:AM101)</f>
        <v>151</v>
      </c>
      <c r="AN102" s="175">
        <f>SUM(AN98:AN101)</f>
        <v>105</v>
      </c>
      <c r="AO102" s="175">
        <f t="shared" ref="AO102:AR102" si="90">SUM(AO98:AO101)</f>
        <v>144</v>
      </c>
      <c r="AP102" s="175">
        <f t="shared" si="90"/>
        <v>138</v>
      </c>
      <c r="AQ102" s="175">
        <f t="shared" si="90"/>
        <v>91</v>
      </c>
      <c r="AR102" s="175">
        <f t="shared" si="90"/>
        <v>40</v>
      </c>
      <c r="AS102" s="181">
        <f>SUM(AS98:AS101)</f>
        <v>75</v>
      </c>
      <c r="AT102" s="175">
        <f>SUM(AT98:AT101)</f>
        <v>154</v>
      </c>
      <c r="AU102" s="175">
        <f t="shared" ref="AU102:AV102" si="91">SUM(AU98:AU101)</f>
        <v>123</v>
      </c>
      <c r="AV102" s="175">
        <f t="shared" si="91"/>
        <v>99</v>
      </c>
      <c r="AW102" s="175">
        <f>SUM(AW98:AW101)</f>
        <v>108</v>
      </c>
      <c r="AX102" s="175">
        <f t="shared" ref="AX102" si="92">SUM(AX98:AX101)</f>
        <v>95</v>
      </c>
      <c r="AY102" s="176">
        <f>SUM(AY98:AY101)</f>
        <v>91</v>
      </c>
      <c r="AZ102" s="176">
        <f t="shared" ref="AZ102:BK102" si="93">SUM(AZ98:AZ101)</f>
        <v>57</v>
      </c>
      <c r="BA102" s="176">
        <f t="shared" si="93"/>
        <v>61</v>
      </c>
      <c r="BB102" s="176">
        <f t="shared" si="93"/>
        <v>36</v>
      </c>
      <c r="BC102" s="176">
        <f t="shared" si="93"/>
        <v>111</v>
      </c>
      <c r="BD102" s="176">
        <f t="shared" si="93"/>
        <v>57</v>
      </c>
      <c r="BE102" s="176">
        <f t="shared" si="93"/>
        <v>50</v>
      </c>
      <c r="BF102" s="176">
        <f t="shared" si="93"/>
        <v>64</v>
      </c>
      <c r="BG102" s="176">
        <f t="shared" si="93"/>
        <v>52</v>
      </c>
      <c r="BH102" s="176">
        <f t="shared" si="93"/>
        <v>94</v>
      </c>
      <c r="BI102" s="176">
        <f t="shared" si="93"/>
        <v>76</v>
      </c>
      <c r="BJ102" s="176">
        <f t="shared" si="93"/>
        <v>61</v>
      </c>
      <c r="BK102" s="176">
        <f t="shared" si="93"/>
        <v>59</v>
      </c>
      <c r="BL102" s="176">
        <f t="shared" ref="BL102:BQ102" si="94">SUM(BL98:BL101)</f>
        <v>75</v>
      </c>
      <c r="BM102" s="176">
        <f t="shared" si="94"/>
        <v>51</v>
      </c>
      <c r="BN102" s="176">
        <f t="shared" si="94"/>
        <v>63</v>
      </c>
      <c r="BO102" s="176">
        <f t="shared" si="94"/>
        <v>35</v>
      </c>
      <c r="BP102" s="176">
        <f t="shared" si="94"/>
        <v>29</v>
      </c>
      <c r="BQ102" s="176">
        <f t="shared" si="94"/>
        <v>55</v>
      </c>
      <c r="BR102" s="176">
        <f t="shared" ref="BR102:BZ102" si="95">SUM(BR98:BR101)</f>
        <v>36</v>
      </c>
      <c r="BS102" s="176">
        <f t="shared" si="95"/>
        <v>32</v>
      </c>
      <c r="BT102" s="176">
        <f t="shared" si="95"/>
        <v>56</v>
      </c>
      <c r="BU102" s="176">
        <f t="shared" si="95"/>
        <v>57</v>
      </c>
      <c r="BV102" s="176">
        <f t="shared" si="95"/>
        <v>83</v>
      </c>
      <c r="BW102" s="176">
        <f t="shared" si="95"/>
        <v>55</v>
      </c>
      <c r="BX102" s="176">
        <f t="shared" si="95"/>
        <v>37</v>
      </c>
      <c r="BY102" s="176">
        <f t="shared" si="95"/>
        <v>0</v>
      </c>
      <c r="BZ102" s="176">
        <f t="shared" si="95"/>
        <v>32</v>
      </c>
      <c r="CA102" s="178" t="e">
        <f t="shared" ref="CA102:CN102" si="96">SUM(CA98:CA101)</f>
        <v>#N/A</v>
      </c>
      <c r="CB102" s="178">
        <f t="shared" si="96"/>
        <v>44</v>
      </c>
      <c r="CC102" s="178">
        <f t="shared" si="96"/>
        <v>54</v>
      </c>
      <c r="CD102" s="178">
        <f t="shared" si="96"/>
        <v>87</v>
      </c>
      <c r="CE102" s="178">
        <f t="shared" si="96"/>
        <v>78</v>
      </c>
      <c r="CF102" s="178">
        <f t="shared" si="96"/>
        <v>91</v>
      </c>
      <c r="CG102" s="178">
        <f t="shared" si="96"/>
        <v>67</v>
      </c>
      <c r="CH102" s="178">
        <f t="shared" si="96"/>
        <v>74</v>
      </c>
      <c r="CI102" s="178">
        <f t="shared" si="96"/>
        <v>30</v>
      </c>
      <c r="CJ102" s="178">
        <f t="shared" si="96"/>
        <v>29</v>
      </c>
      <c r="CK102" s="178">
        <f t="shared" si="96"/>
        <v>59</v>
      </c>
      <c r="CL102" s="178">
        <f t="shared" si="96"/>
        <v>48</v>
      </c>
      <c r="CM102" s="178">
        <f t="shared" si="96"/>
        <v>51</v>
      </c>
      <c r="CN102" s="178">
        <f t="shared" si="96"/>
        <v>89</v>
      </c>
      <c r="CO102" s="178">
        <f>SUM(CO98:CO101)</f>
        <v>101</v>
      </c>
      <c r="CP102" s="178">
        <f t="shared" ref="CP102:CT102" si="97">SUM(CP98:CP101)</f>
        <v>139</v>
      </c>
      <c r="CQ102" s="178">
        <f t="shared" si="97"/>
        <v>46</v>
      </c>
      <c r="CR102" s="178">
        <f t="shared" si="97"/>
        <v>158</v>
      </c>
      <c r="CS102" s="178">
        <f t="shared" si="97"/>
        <v>29</v>
      </c>
      <c r="CT102" s="178">
        <f t="shared" si="97"/>
        <v>76</v>
      </c>
      <c r="CU102" s="178">
        <f>SUM(CU98:CU101)</f>
        <v>48</v>
      </c>
      <c r="CV102" s="178">
        <f>SUM(CV98:CV101)</f>
        <v>43</v>
      </c>
      <c r="CW102" s="284">
        <f>SUM(CW98:CW101)</f>
        <v>51</v>
      </c>
      <c r="CX102" s="284">
        <f>SUM(CX98:CX101)</f>
        <v>147</v>
      </c>
      <c r="CY102" s="284">
        <f t="shared" ref="CY102:DC102" si="98">SUM(CY98:CY101)</f>
        <v>40</v>
      </c>
      <c r="CZ102" s="284">
        <f t="shared" si="98"/>
        <v>26</v>
      </c>
      <c r="DA102" s="284">
        <f t="shared" si="98"/>
        <v>76</v>
      </c>
      <c r="DB102" s="284">
        <f t="shared" si="98"/>
        <v>82</v>
      </c>
      <c r="DC102" s="284">
        <f t="shared" si="98"/>
        <v>78</v>
      </c>
      <c r="DD102" s="284">
        <f t="shared" ref="DD102" si="99">SUM(DD98:DD101)</f>
        <v>54</v>
      </c>
      <c r="DE102" s="284">
        <f t="shared" ref="DE102:DJ102" si="100">SUM(DE98:DE101)</f>
        <v>86</v>
      </c>
      <c r="DF102" s="284">
        <f t="shared" si="100"/>
        <v>41</v>
      </c>
      <c r="DG102" s="284">
        <f t="shared" si="100"/>
        <v>40</v>
      </c>
      <c r="DH102" s="284">
        <f t="shared" si="100"/>
        <v>57</v>
      </c>
      <c r="DI102" s="284">
        <f t="shared" si="100"/>
        <v>26</v>
      </c>
      <c r="DJ102" s="284">
        <f t="shared" si="100"/>
        <v>56</v>
      </c>
      <c r="DK102" s="173" t="s">
        <v>177</v>
      </c>
      <c r="DL102" s="174"/>
    </row>
    <row r="103" spans="1:116" x14ac:dyDescent="0.2">
      <c r="A103" s="173" t="s">
        <v>200</v>
      </c>
      <c r="B103" s="174" t="s">
        <v>339</v>
      </c>
      <c r="C103" s="174"/>
      <c r="D103" s="175">
        <v>294</v>
      </c>
      <c r="E103" s="175">
        <v>243</v>
      </c>
      <c r="F103" s="175">
        <v>270</v>
      </c>
      <c r="G103" s="175">
        <v>451</v>
      </c>
      <c r="H103" s="175">
        <v>234</v>
      </c>
      <c r="I103" s="181">
        <v>204</v>
      </c>
      <c r="J103" s="175">
        <v>271</v>
      </c>
      <c r="K103" s="175">
        <v>298</v>
      </c>
      <c r="L103" s="175">
        <v>323</v>
      </c>
      <c r="M103" s="175">
        <v>354</v>
      </c>
      <c r="N103" s="175">
        <v>318</v>
      </c>
      <c r="O103" s="176">
        <v>188</v>
      </c>
      <c r="P103" s="175">
        <v>227</v>
      </c>
      <c r="Q103" s="175">
        <v>155</v>
      </c>
      <c r="R103" s="175">
        <v>133</v>
      </c>
      <c r="S103" s="175">
        <v>335</v>
      </c>
      <c r="T103" s="175">
        <v>192</v>
      </c>
      <c r="U103" s="181">
        <v>163</v>
      </c>
      <c r="V103" s="175">
        <v>283</v>
      </c>
      <c r="W103" s="175">
        <v>233</v>
      </c>
      <c r="X103" s="175">
        <v>90</v>
      </c>
      <c r="Y103" s="175">
        <v>213</v>
      </c>
      <c r="Z103" s="175">
        <v>146</v>
      </c>
      <c r="AA103" s="176">
        <v>247</v>
      </c>
      <c r="AB103" s="175">
        <v>115</v>
      </c>
      <c r="AC103" s="175">
        <v>147</v>
      </c>
      <c r="AD103" s="175">
        <v>112</v>
      </c>
      <c r="AE103" s="175">
        <v>145</v>
      </c>
      <c r="AF103" s="175">
        <v>89</v>
      </c>
      <c r="AG103" s="181">
        <v>316</v>
      </c>
      <c r="AH103" s="175">
        <v>215</v>
      </c>
      <c r="AI103" s="175">
        <v>79</v>
      </c>
      <c r="AJ103" s="175">
        <v>211</v>
      </c>
      <c r="AK103" s="175">
        <v>143</v>
      </c>
      <c r="AL103" s="175">
        <v>13</v>
      </c>
      <c r="AM103" s="176">
        <v>61</v>
      </c>
      <c r="AN103" s="175">
        <v>178</v>
      </c>
      <c r="AO103" s="175">
        <v>368</v>
      </c>
      <c r="AP103" s="175">
        <v>138</v>
      </c>
      <c r="AQ103" s="175">
        <v>165</v>
      </c>
      <c r="AR103" s="175">
        <v>66</v>
      </c>
      <c r="AS103" s="181">
        <v>196</v>
      </c>
      <c r="AT103" s="175">
        <v>152</v>
      </c>
      <c r="AU103" s="175">
        <v>148</v>
      </c>
      <c r="AV103" s="175">
        <v>127</v>
      </c>
      <c r="AW103" s="175">
        <v>174</v>
      </c>
      <c r="AX103" s="175">
        <v>154</v>
      </c>
      <c r="AY103" s="176">
        <v>135</v>
      </c>
      <c r="AZ103" s="176">
        <v>83</v>
      </c>
      <c r="BA103" s="176">
        <v>220</v>
      </c>
      <c r="BB103" s="176">
        <v>131</v>
      </c>
      <c r="BC103" s="176">
        <v>175</v>
      </c>
      <c r="BD103" s="176">
        <v>165</v>
      </c>
      <c r="BE103" s="176">
        <v>177</v>
      </c>
      <c r="BF103" s="176">
        <v>147</v>
      </c>
      <c r="BG103" s="176">
        <v>154</v>
      </c>
      <c r="BH103" s="176">
        <v>140</v>
      </c>
      <c r="BI103" s="176">
        <v>186</v>
      </c>
      <c r="BJ103" s="176">
        <v>119</v>
      </c>
      <c r="BK103" s="176">
        <v>214</v>
      </c>
      <c r="BL103" s="176">
        <v>323</v>
      </c>
      <c r="BM103" s="284">
        <v>125</v>
      </c>
      <c r="BN103" s="324">
        <v>134</v>
      </c>
      <c r="BO103" s="324">
        <v>224</v>
      </c>
      <c r="BP103" s="324">
        <v>68</v>
      </c>
      <c r="BQ103" s="324">
        <v>143</v>
      </c>
      <c r="BR103" s="324">
        <v>188</v>
      </c>
      <c r="BS103" s="324">
        <v>100</v>
      </c>
      <c r="BT103" s="324">
        <v>178</v>
      </c>
      <c r="BU103" s="324">
        <v>147</v>
      </c>
      <c r="BV103" s="324">
        <v>120</v>
      </c>
      <c r="BW103" s="323">
        <v>223</v>
      </c>
      <c r="BX103" s="324">
        <v>89</v>
      </c>
      <c r="BY103" s="324">
        <v>0</v>
      </c>
      <c r="BZ103" s="323">
        <v>155</v>
      </c>
      <c r="CA103">
        <v>84</v>
      </c>
      <c r="CB103">
        <v>66</v>
      </c>
      <c r="CC103">
        <v>143</v>
      </c>
      <c r="CD103">
        <v>123</v>
      </c>
      <c r="CE103">
        <v>119</v>
      </c>
      <c r="CF103">
        <v>212</v>
      </c>
      <c r="CG103">
        <v>110</v>
      </c>
      <c r="CH103">
        <v>150</v>
      </c>
      <c r="CI103">
        <v>115</v>
      </c>
      <c r="CJ103">
        <v>92</v>
      </c>
      <c r="CK103">
        <v>84</v>
      </c>
      <c r="CL103">
        <v>95</v>
      </c>
      <c r="CM103">
        <v>174</v>
      </c>
      <c r="CN103">
        <v>126</v>
      </c>
      <c r="CO103" s="160">
        <v>139</v>
      </c>
      <c r="CP103" s="160">
        <v>81</v>
      </c>
      <c r="CQ103" s="160">
        <v>119</v>
      </c>
      <c r="CR103" s="160">
        <v>124</v>
      </c>
      <c r="CS103" s="160">
        <v>47</v>
      </c>
      <c r="CT103" s="160">
        <v>87</v>
      </c>
      <c r="CU103" s="160">
        <v>82</v>
      </c>
      <c r="CV103" s="160">
        <v>76</v>
      </c>
      <c r="CW103" s="160">
        <v>110</v>
      </c>
      <c r="CX103" s="160">
        <v>160</v>
      </c>
      <c r="CY103" s="160">
        <v>84</v>
      </c>
      <c r="CZ103" s="160">
        <v>40</v>
      </c>
      <c r="DA103" s="160">
        <v>87</v>
      </c>
      <c r="DB103" s="160">
        <v>37</v>
      </c>
      <c r="DC103" s="160">
        <v>48</v>
      </c>
      <c r="DD103" s="160">
        <v>80</v>
      </c>
      <c r="DE103" s="160">
        <v>151</v>
      </c>
      <c r="DF103" s="160">
        <v>136</v>
      </c>
      <c r="DG103" s="160">
        <v>56</v>
      </c>
      <c r="DH103" s="160">
        <v>40</v>
      </c>
      <c r="DI103" s="160">
        <v>74</v>
      </c>
      <c r="DJ103" s="160">
        <v>108</v>
      </c>
      <c r="DK103" s="173" t="s">
        <v>200</v>
      </c>
      <c r="DL103" s="174" t="s">
        <v>5</v>
      </c>
    </row>
    <row r="104" spans="1:116" x14ac:dyDescent="0.2">
      <c r="A104" s="173" t="s">
        <v>177</v>
      </c>
      <c r="B104" s="174" t="s">
        <v>389</v>
      </c>
      <c r="C104" s="174"/>
      <c r="D104" s="175">
        <f>SUM(D103)</f>
        <v>294</v>
      </c>
      <c r="E104" s="175">
        <f t="shared" ref="E104" si="101">SUM(E103)</f>
        <v>243</v>
      </c>
      <c r="F104" s="175">
        <f t="shared" ref="F104" si="102">SUM(F103)</f>
        <v>270</v>
      </c>
      <c r="G104" s="175">
        <f t="shared" ref="G104" si="103">SUM(G103)</f>
        <v>451</v>
      </c>
      <c r="H104" s="175">
        <f t="shared" ref="H104" si="104">SUM(H103)</f>
        <v>234</v>
      </c>
      <c r="I104" s="175">
        <f t="shared" ref="I104" si="105">SUM(I103)</f>
        <v>204</v>
      </c>
      <c r="J104" s="175">
        <f t="shared" ref="J104" si="106">SUM(J103)</f>
        <v>271</v>
      </c>
      <c r="K104" s="175">
        <f t="shared" ref="K104" si="107">SUM(K103)</f>
        <v>298</v>
      </c>
      <c r="L104" s="175">
        <f t="shared" ref="L104" si="108">SUM(L103)</f>
        <v>323</v>
      </c>
      <c r="M104" s="175">
        <f t="shared" ref="M104" si="109">SUM(M103)</f>
        <v>354</v>
      </c>
      <c r="N104" s="175">
        <f t="shared" ref="N104" si="110">SUM(N103)</f>
        <v>318</v>
      </c>
      <c r="O104" s="175">
        <f t="shared" ref="O104" si="111">SUM(O103)</f>
        <v>188</v>
      </c>
      <c r="P104" s="175">
        <f t="shared" ref="P104" si="112">SUM(P103)</f>
        <v>227</v>
      </c>
      <c r="Q104" s="175">
        <f t="shared" ref="Q104" si="113">SUM(Q103)</f>
        <v>155</v>
      </c>
      <c r="R104" s="175">
        <f t="shared" ref="R104" si="114">SUM(R103)</f>
        <v>133</v>
      </c>
      <c r="S104" s="175">
        <f t="shared" ref="S104" si="115">SUM(S103)</f>
        <v>335</v>
      </c>
      <c r="T104" s="175">
        <f t="shared" ref="T104" si="116">SUM(T103)</f>
        <v>192</v>
      </c>
      <c r="U104" s="175">
        <f t="shared" ref="U104" si="117">SUM(U103)</f>
        <v>163</v>
      </c>
      <c r="V104" s="175">
        <f t="shared" ref="V104" si="118">SUM(V103)</f>
        <v>283</v>
      </c>
      <c r="W104" s="175">
        <f t="shared" ref="W104" si="119">SUM(W103)</f>
        <v>233</v>
      </c>
      <c r="X104" s="175">
        <f t="shared" ref="X104" si="120">SUM(X103)</f>
        <v>90</v>
      </c>
      <c r="Y104" s="175">
        <f t="shared" ref="Y104" si="121">SUM(Y103)</f>
        <v>213</v>
      </c>
      <c r="Z104" s="175">
        <f t="shared" ref="Z104" si="122">SUM(Z103)</f>
        <v>146</v>
      </c>
      <c r="AA104" s="175">
        <f t="shared" ref="AA104" si="123">SUM(AA103)</f>
        <v>247</v>
      </c>
      <c r="AB104" s="175">
        <f t="shared" ref="AB104" si="124">SUM(AB103)</f>
        <v>115</v>
      </c>
      <c r="AC104" s="175">
        <f t="shared" ref="AC104" si="125">SUM(AC103)</f>
        <v>147</v>
      </c>
      <c r="AD104" s="175">
        <f t="shared" ref="AD104" si="126">SUM(AD103)</f>
        <v>112</v>
      </c>
      <c r="AE104" s="175">
        <f t="shared" ref="AE104" si="127">SUM(AE103)</f>
        <v>145</v>
      </c>
      <c r="AF104" s="175">
        <f t="shared" ref="AF104" si="128">SUM(AF103)</f>
        <v>89</v>
      </c>
      <c r="AG104" s="175">
        <f t="shared" ref="AG104" si="129">SUM(AG103)</f>
        <v>316</v>
      </c>
      <c r="AH104" s="175">
        <f t="shared" ref="AH104" si="130">SUM(AH103)</f>
        <v>215</v>
      </c>
      <c r="AI104" s="175">
        <f t="shared" ref="AI104" si="131">SUM(AI103)</f>
        <v>79</v>
      </c>
      <c r="AJ104" s="175">
        <f t="shared" ref="AJ104" si="132">SUM(AJ103)</f>
        <v>211</v>
      </c>
      <c r="AK104" s="175">
        <f t="shared" ref="AK104" si="133">SUM(AK103)</f>
        <v>143</v>
      </c>
      <c r="AL104" s="175">
        <f t="shared" ref="AL104" si="134">SUM(AL103)</f>
        <v>13</v>
      </c>
      <c r="AM104" s="175">
        <f t="shared" ref="AM104" si="135">SUM(AM103)</f>
        <v>61</v>
      </c>
      <c r="AN104" s="175">
        <f t="shared" ref="AN104" si="136">SUM(AN103)</f>
        <v>178</v>
      </c>
      <c r="AO104" s="175">
        <f t="shared" ref="AO104" si="137">SUM(AO103)</f>
        <v>368</v>
      </c>
      <c r="AP104" s="175">
        <f t="shared" ref="AP104" si="138">SUM(AP103)</f>
        <v>138</v>
      </c>
      <c r="AQ104" s="175">
        <f t="shared" ref="AQ104" si="139">SUM(AQ103)</f>
        <v>165</v>
      </c>
      <c r="AR104" s="175">
        <f t="shared" ref="AR104" si="140">SUM(AR103)</f>
        <v>66</v>
      </c>
      <c r="AS104" s="175">
        <f t="shared" ref="AS104" si="141">SUM(AS103)</f>
        <v>196</v>
      </c>
      <c r="AT104" s="175">
        <f t="shared" ref="AT104" si="142">SUM(AT103)</f>
        <v>152</v>
      </c>
      <c r="AU104" s="175">
        <f t="shared" ref="AU104" si="143">SUM(AU103)</f>
        <v>148</v>
      </c>
      <c r="AV104" s="175">
        <f t="shared" ref="AV104" si="144">SUM(AV103)</f>
        <v>127</v>
      </c>
      <c r="AW104" s="175">
        <f t="shared" ref="AW104" si="145">SUM(AW103)</f>
        <v>174</v>
      </c>
      <c r="AX104" s="175">
        <f t="shared" ref="AX104" si="146">SUM(AX103)</f>
        <v>154</v>
      </c>
      <c r="AY104" s="175">
        <f t="shared" ref="AY104" si="147">SUM(AY103)</f>
        <v>135</v>
      </c>
      <c r="AZ104" s="175">
        <f t="shared" ref="AZ104" si="148">SUM(AZ103)</f>
        <v>83</v>
      </c>
      <c r="BA104" s="175">
        <f t="shared" ref="BA104" si="149">SUM(BA103)</f>
        <v>220</v>
      </c>
      <c r="BB104" s="175">
        <f t="shared" ref="BB104" si="150">SUM(BB103)</f>
        <v>131</v>
      </c>
      <c r="BC104" s="175">
        <f t="shared" ref="BC104" si="151">SUM(BC103)</f>
        <v>175</v>
      </c>
      <c r="BD104" s="175">
        <f t="shared" ref="BD104" si="152">SUM(BD103)</f>
        <v>165</v>
      </c>
      <c r="BE104" s="175">
        <f t="shared" ref="BE104" si="153">SUM(BE103)</f>
        <v>177</v>
      </c>
      <c r="BF104" s="175">
        <f t="shared" ref="BF104" si="154">SUM(BF103)</f>
        <v>147</v>
      </c>
      <c r="BG104" s="175">
        <f t="shared" ref="BG104" si="155">SUM(BG103)</f>
        <v>154</v>
      </c>
      <c r="BH104" s="175">
        <f t="shared" ref="BH104" si="156">SUM(BH103)</f>
        <v>140</v>
      </c>
      <c r="BI104" s="175">
        <f t="shared" ref="BI104" si="157">SUM(BI103)</f>
        <v>186</v>
      </c>
      <c r="BJ104" s="175">
        <f t="shared" ref="BJ104" si="158">SUM(BJ103)</f>
        <v>119</v>
      </c>
      <c r="BK104" s="175">
        <f t="shared" ref="BK104" si="159">SUM(BK103)</f>
        <v>214</v>
      </c>
      <c r="BL104" s="175">
        <f t="shared" ref="BL104" si="160">SUM(BL103)</f>
        <v>323</v>
      </c>
      <c r="BM104" s="175">
        <f t="shared" ref="BM104" si="161">SUM(BM103)</f>
        <v>125</v>
      </c>
      <c r="BN104" s="175">
        <f t="shared" ref="BN104" si="162">SUM(BN103)</f>
        <v>134</v>
      </c>
      <c r="BO104" s="175">
        <f t="shared" ref="BO104" si="163">SUM(BO103)</f>
        <v>224</v>
      </c>
      <c r="BP104" s="175">
        <f t="shared" ref="BP104" si="164">SUM(BP103)</f>
        <v>68</v>
      </c>
      <c r="BQ104" s="175">
        <f t="shared" ref="BQ104" si="165">SUM(BQ103)</f>
        <v>143</v>
      </c>
      <c r="BR104" s="175">
        <f t="shared" ref="BR104" si="166">SUM(BR103)</f>
        <v>188</v>
      </c>
      <c r="BS104" s="175">
        <f t="shared" ref="BS104" si="167">SUM(BS103)</f>
        <v>100</v>
      </c>
      <c r="BT104" s="176">
        <f t="shared" ref="BT104" si="168">SUM(BT103)</f>
        <v>178</v>
      </c>
      <c r="BU104" s="176">
        <f t="shared" ref="BU104" si="169">SUM(BU103)</f>
        <v>147</v>
      </c>
      <c r="BV104" s="176">
        <f t="shared" ref="BV104" si="170">SUM(BV103)</f>
        <v>120</v>
      </c>
      <c r="BW104" s="176">
        <f t="shared" ref="BW104" si="171">SUM(BW103)</f>
        <v>223</v>
      </c>
      <c r="BX104" s="176">
        <f t="shared" ref="BX104" si="172">SUM(BX103)</f>
        <v>89</v>
      </c>
      <c r="BY104" s="176">
        <f t="shared" ref="BY104:BZ104" si="173">SUM(BY103)</f>
        <v>0</v>
      </c>
      <c r="BZ104" s="176">
        <f t="shared" si="173"/>
        <v>155</v>
      </c>
      <c r="CA104" s="325">
        <f t="shared" ref="CA104:CD104" si="174">SUM(CA103)</f>
        <v>84</v>
      </c>
      <c r="CB104" s="325">
        <f t="shared" si="174"/>
        <v>66</v>
      </c>
      <c r="CC104" s="325">
        <f t="shared" si="174"/>
        <v>143</v>
      </c>
      <c r="CD104" s="325">
        <f t="shared" si="174"/>
        <v>123</v>
      </c>
      <c r="CE104" s="325">
        <f t="shared" ref="CE104:DC104" si="175">SUM(CE103)</f>
        <v>119</v>
      </c>
      <c r="CF104" s="325">
        <f t="shared" si="175"/>
        <v>212</v>
      </c>
      <c r="CG104" s="325">
        <f t="shared" si="175"/>
        <v>110</v>
      </c>
      <c r="CH104" s="325">
        <f t="shared" si="175"/>
        <v>150</v>
      </c>
      <c r="CI104" s="325">
        <f t="shared" si="175"/>
        <v>115</v>
      </c>
      <c r="CJ104" s="325">
        <f t="shared" si="175"/>
        <v>92</v>
      </c>
      <c r="CK104" s="325">
        <f t="shared" si="175"/>
        <v>84</v>
      </c>
      <c r="CL104" s="325">
        <f t="shared" si="175"/>
        <v>95</v>
      </c>
      <c r="CM104" s="325">
        <f t="shared" si="175"/>
        <v>174</v>
      </c>
      <c r="CN104" s="325">
        <f t="shared" si="175"/>
        <v>126</v>
      </c>
      <c r="CO104" s="325">
        <f t="shared" si="175"/>
        <v>139</v>
      </c>
      <c r="CP104" s="325">
        <f t="shared" si="175"/>
        <v>81</v>
      </c>
      <c r="CQ104" s="325">
        <f t="shared" si="175"/>
        <v>119</v>
      </c>
      <c r="CR104" s="325">
        <f t="shared" si="175"/>
        <v>124</v>
      </c>
      <c r="CS104" s="325">
        <f t="shared" si="175"/>
        <v>47</v>
      </c>
      <c r="CT104" s="325">
        <f t="shared" si="175"/>
        <v>87</v>
      </c>
      <c r="CU104" s="325">
        <f t="shared" si="175"/>
        <v>82</v>
      </c>
      <c r="CV104" s="325">
        <f t="shared" si="175"/>
        <v>76</v>
      </c>
      <c r="CW104" s="325">
        <f t="shared" si="175"/>
        <v>110</v>
      </c>
      <c r="CX104" s="325">
        <f t="shared" si="175"/>
        <v>160</v>
      </c>
      <c r="CY104" s="325">
        <f t="shared" si="175"/>
        <v>84</v>
      </c>
      <c r="CZ104" s="325">
        <f t="shared" si="175"/>
        <v>40</v>
      </c>
      <c r="DA104" s="325">
        <f t="shared" si="175"/>
        <v>87</v>
      </c>
      <c r="DB104" s="325">
        <f t="shared" si="175"/>
        <v>37</v>
      </c>
      <c r="DC104" s="325">
        <f t="shared" si="175"/>
        <v>48</v>
      </c>
      <c r="DD104" s="325">
        <f t="shared" ref="DD104" si="176">SUM(DD103)</f>
        <v>80</v>
      </c>
      <c r="DE104" s="324">
        <f>DE103</f>
        <v>151</v>
      </c>
      <c r="DF104" s="324">
        <f>DF103</f>
        <v>136</v>
      </c>
      <c r="DG104" s="324">
        <v>56</v>
      </c>
      <c r="DH104" s="324">
        <v>40</v>
      </c>
      <c r="DI104" s="324">
        <f>SUM(DI103)</f>
        <v>74</v>
      </c>
      <c r="DJ104" s="324">
        <f>SUM(DJ103)</f>
        <v>108</v>
      </c>
      <c r="DK104" s="173" t="s">
        <v>177</v>
      </c>
      <c r="DL104" s="174"/>
    </row>
    <row r="105" spans="1:116" x14ac:dyDescent="0.2">
      <c r="D105" s="160">
        <f>D77+D84+D88+D92+D95+D96+D102+D103</f>
        <v>975</v>
      </c>
      <c r="E105" s="160">
        <f>E77+E84+E88+E92+E95+E96+E102+E103</f>
        <v>1132</v>
      </c>
      <c r="F105" s="160">
        <f>F77+F84+F88+F92+F95+F96+F102+F103</f>
        <v>1173</v>
      </c>
      <c r="G105" s="160">
        <f t="shared" ref="G105:L105" si="177">G77+G84+G88+G92+G95+G96+G102+G103</f>
        <v>1465</v>
      </c>
      <c r="H105" s="160">
        <f>H77+H84+H88+H92+H95+H96+H102+H103</f>
        <v>1068</v>
      </c>
      <c r="I105" s="160">
        <f t="shared" si="177"/>
        <v>996</v>
      </c>
      <c r="J105" s="160">
        <f t="shared" si="177"/>
        <v>1234</v>
      </c>
      <c r="K105" s="160">
        <f t="shared" si="177"/>
        <v>1288</v>
      </c>
      <c r="L105" s="160">
        <f t="shared" si="177"/>
        <v>1408</v>
      </c>
      <c r="M105" s="160">
        <f t="shared" ref="M105:R105" si="178">M77+M84+M88+M92+M95+M96+M102+M103</f>
        <v>1553</v>
      </c>
      <c r="N105" s="160">
        <f t="shared" si="178"/>
        <v>1164</v>
      </c>
      <c r="O105" s="160">
        <f t="shared" si="178"/>
        <v>1254</v>
      </c>
      <c r="P105" s="160">
        <f t="shared" si="178"/>
        <v>1028</v>
      </c>
      <c r="Q105" s="160">
        <f t="shared" si="178"/>
        <v>1072</v>
      </c>
      <c r="R105" s="160">
        <f t="shared" si="178"/>
        <v>810</v>
      </c>
      <c r="S105" s="160">
        <f t="shared" ref="S105" si="179">S77+S84+S88+S92+S95+S96+S102+S103</f>
        <v>1174</v>
      </c>
      <c r="T105" s="160">
        <f>T77+T84+T88+T92+T95+T96+T102+T103</f>
        <v>740</v>
      </c>
      <c r="U105" s="160">
        <f t="shared" ref="U105:X105" si="180">U77+U84+U88+U92+U95+U96+U102+U103</f>
        <v>1255</v>
      </c>
      <c r="V105" s="160">
        <f t="shared" si="180"/>
        <v>1302</v>
      </c>
      <c r="W105" s="160">
        <f t="shared" si="180"/>
        <v>1262</v>
      </c>
      <c r="X105" s="160">
        <f t="shared" si="180"/>
        <v>1046</v>
      </c>
      <c r="Y105" s="160">
        <f>Y77+Y84+Y88+Y92+Y95+Y96+Y102+Y103</f>
        <v>873</v>
      </c>
      <c r="Z105" s="160">
        <f>Z77+Z84+Z88+Z92+Z95+Z96+Z102+Z103</f>
        <v>1051</v>
      </c>
      <c r="AA105" s="160">
        <f>AA77+AA84+AA88+AA92+AA95+AA96+AA102+AA103</f>
        <v>1148</v>
      </c>
      <c r="AB105" s="160">
        <f t="shared" ref="AB105:AE105" si="181">AB77+AB84+AB88+AB92+AB95+AB96+AB102+AB103</f>
        <v>676</v>
      </c>
      <c r="AC105" s="160">
        <f t="shared" si="181"/>
        <v>918</v>
      </c>
      <c r="AD105" s="160">
        <f t="shared" si="181"/>
        <v>768</v>
      </c>
      <c r="AE105" s="160">
        <f t="shared" si="181"/>
        <v>1094</v>
      </c>
      <c r="AF105" s="160">
        <f>AF77+AF84+AF88+AF92+AF95+AF96+AF102+AF103</f>
        <v>600</v>
      </c>
      <c r="AG105" s="160">
        <f t="shared" ref="AG105:AJ105" si="182">AG77+AG84+AG88+AG92+AG95+AG96+AG102+AG103</f>
        <v>1471</v>
      </c>
      <c r="AH105" s="160">
        <f t="shared" si="182"/>
        <v>921</v>
      </c>
      <c r="AI105" s="160">
        <f t="shared" si="182"/>
        <v>772</v>
      </c>
      <c r="AJ105" s="160">
        <f t="shared" si="182"/>
        <v>1105</v>
      </c>
      <c r="AK105" s="160">
        <f>AK77+AK84+AK88+AK92+AK95+AK96+AK102+AK103</f>
        <v>907</v>
      </c>
      <c r="AL105" s="160">
        <f>AL77+AL84+AL88+AL92+AL95+AL96+AL102+AL103</f>
        <v>817</v>
      </c>
      <c r="AM105" s="160">
        <f>AM77+AM84+AM88+AM92+AM95+AM96+AM102+AM103</f>
        <v>994</v>
      </c>
      <c r="AN105" s="160">
        <f t="shared" ref="AN105:AQ105" si="183">AN77+AN84+AN88+AN92+AN95+AN96+AN102+AN103</f>
        <v>713</v>
      </c>
      <c r="AO105" s="160">
        <f t="shared" si="183"/>
        <v>1090</v>
      </c>
      <c r="AP105" s="160">
        <f t="shared" si="183"/>
        <v>810</v>
      </c>
      <c r="AQ105" s="160">
        <f t="shared" si="183"/>
        <v>908</v>
      </c>
      <c r="AR105" s="160">
        <f>AR77+AR84+AR88+AR92+AR95+AR96+AR102+AR103</f>
        <v>478</v>
      </c>
      <c r="AS105" s="160">
        <f t="shared" ref="AS105:AV105" si="184">AS77+AS84+AS88+AS92+AS95+AS96+AS102+AS103</f>
        <v>1007</v>
      </c>
      <c r="AT105" s="160">
        <f t="shared" si="184"/>
        <v>849</v>
      </c>
      <c r="AU105" s="160">
        <f t="shared" si="184"/>
        <v>740</v>
      </c>
      <c r="AV105" s="160">
        <f t="shared" si="184"/>
        <v>762</v>
      </c>
      <c r="AW105" s="160">
        <f>AW77+AW84+AW88+AW92+AW95+AW96+AW102+AW103</f>
        <v>891</v>
      </c>
      <c r="AX105" s="160">
        <f>AX77+AX84+AX88+AX92+AX95+AX96+AX102+AX103</f>
        <v>777</v>
      </c>
      <c r="AY105" s="160">
        <f>AY77+AY84+AY88+AY92+AY95+AY96+AY102+AY103</f>
        <v>843</v>
      </c>
      <c r="AZ105" s="160">
        <f t="shared" ref="AZ105:BQ105" si="185">AZ77+AZ84+AZ88+AZ92+AZ95+AZ96+AZ102+AZ103</f>
        <v>578</v>
      </c>
      <c r="BA105" s="160">
        <f t="shared" si="185"/>
        <v>877</v>
      </c>
      <c r="BB105" s="160">
        <f t="shared" si="185"/>
        <v>640</v>
      </c>
      <c r="BC105" s="160">
        <f t="shared" si="185"/>
        <v>852</v>
      </c>
      <c r="BD105" s="160">
        <f t="shared" si="185"/>
        <v>734</v>
      </c>
      <c r="BE105" s="160">
        <f t="shared" si="185"/>
        <v>953</v>
      </c>
      <c r="BF105" s="160">
        <f t="shared" si="185"/>
        <v>858</v>
      </c>
      <c r="BG105" s="160">
        <f t="shared" si="185"/>
        <v>978</v>
      </c>
      <c r="BH105" s="160">
        <f t="shared" si="185"/>
        <v>771</v>
      </c>
      <c r="BI105" s="160">
        <f t="shared" si="185"/>
        <v>914</v>
      </c>
      <c r="BJ105" s="160">
        <f t="shared" si="185"/>
        <v>784</v>
      </c>
      <c r="BK105" s="160">
        <f t="shared" si="185"/>
        <v>852</v>
      </c>
      <c r="BL105" s="160">
        <f t="shared" si="185"/>
        <v>817</v>
      </c>
      <c r="BM105" s="160">
        <f t="shared" si="185"/>
        <v>706</v>
      </c>
      <c r="BN105" s="160">
        <f t="shared" si="185"/>
        <v>809</v>
      </c>
      <c r="BO105" s="160">
        <f t="shared" si="185"/>
        <v>865</v>
      </c>
      <c r="BP105" s="160">
        <f t="shared" si="185"/>
        <v>610</v>
      </c>
      <c r="BQ105" s="160">
        <f t="shared" si="185"/>
        <v>781</v>
      </c>
      <c r="BR105" s="160">
        <f t="shared" ref="BR105:BX105" si="186">BR77+BR84+BR88+BR92+BR95+BR96+BR102+BR103</f>
        <v>926</v>
      </c>
      <c r="BS105" s="160">
        <f t="shared" si="186"/>
        <v>712</v>
      </c>
      <c r="BT105" s="160">
        <f t="shared" si="186"/>
        <v>820</v>
      </c>
      <c r="BU105" s="160">
        <f t="shared" si="186"/>
        <v>775</v>
      </c>
      <c r="BV105" s="160">
        <f t="shared" si="186"/>
        <v>719</v>
      </c>
      <c r="BW105" s="160">
        <f t="shared" si="186"/>
        <v>790</v>
      </c>
      <c r="BX105" s="160">
        <f t="shared" si="186"/>
        <v>530</v>
      </c>
      <c r="BY105" s="160">
        <f t="shared" ref="BY105:CV105" si="187">SUMIF($A$77:$A$104,$A$77,BY$77:BY$104)</f>
        <v>0</v>
      </c>
      <c r="BZ105" s="160">
        <f t="shared" si="187"/>
        <v>664</v>
      </c>
      <c r="CA105" s="160" t="e">
        <f t="shared" si="187"/>
        <v>#N/A</v>
      </c>
      <c r="CB105" s="160">
        <f t="shared" si="187"/>
        <v>625</v>
      </c>
      <c r="CC105" s="160">
        <f t="shared" si="187"/>
        <v>709</v>
      </c>
      <c r="CD105" s="160">
        <f t="shared" si="187"/>
        <v>789</v>
      </c>
      <c r="CE105" s="160">
        <f t="shared" si="187"/>
        <v>778</v>
      </c>
      <c r="CF105" s="160">
        <f t="shared" si="187"/>
        <v>777</v>
      </c>
      <c r="CG105" s="160">
        <f t="shared" si="187"/>
        <v>696</v>
      </c>
      <c r="CH105" s="160">
        <f t="shared" si="187"/>
        <v>898</v>
      </c>
      <c r="CI105" s="160">
        <f t="shared" si="187"/>
        <v>595</v>
      </c>
      <c r="CJ105" s="160">
        <f t="shared" si="187"/>
        <v>510</v>
      </c>
      <c r="CK105" s="160">
        <f t="shared" si="187"/>
        <v>559</v>
      </c>
      <c r="CL105" s="160">
        <f t="shared" si="187"/>
        <v>478</v>
      </c>
      <c r="CM105" s="160">
        <f t="shared" si="187"/>
        <v>796</v>
      </c>
      <c r="CN105" s="160">
        <f t="shared" si="187"/>
        <v>661</v>
      </c>
      <c r="CO105" s="160">
        <f t="shared" si="187"/>
        <v>779</v>
      </c>
      <c r="CP105" s="160">
        <f t="shared" si="187"/>
        <v>861</v>
      </c>
      <c r="CQ105" s="160">
        <f>SUMIF($A$77:$A$104,$A$77,CQ$77:CQ$104)</f>
        <v>547</v>
      </c>
      <c r="CR105" s="160">
        <f t="shared" si="187"/>
        <v>761</v>
      </c>
      <c r="CS105" s="160">
        <f t="shared" si="187"/>
        <v>341</v>
      </c>
      <c r="CT105" s="160">
        <f t="shared" si="187"/>
        <v>536</v>
      </c>
      <c r="CU105" s="160">
        <f t="shared" si="187"/>
        <v>688</v>
      </c>
      <c r="CV105" s="160">
        <f t="shared" si="187"/>
        <v>400</v>
      </c>
      <c r="CW105" s="160">
        <f>CW77+CW84+CW88+CW92+CW95+CW97+CW102+CW104</f>
        <v>501</v>
      </c>
      <c r="CX105" s="160">
        <f>CX77+CX84+CX88+CX92+CX95+CX97+CX102+CX104</f>
        <v>945</v>
      </c>
      <c r="CY105" s="160">
        <f t="shared" ref="CY105:DC105" si="188">CY77+CY84+CY88+CY92+CY95+CY97+CY102+CY104</f>
        <v>459</v>
      </c>
      <c r="CZ105" s="160">
        <f t="shared" si="188"/>
        <v>425</v>
      </c>
      <c r="DA105" s="160">
        <f t="shared" si="188"/>
        <v>567</v>
      </c>
      <c r="DB105" s="160">
        <f t="shared" si="188"/>
        <v>528</v>
      </c>
      <c r="DC105" s="160">
        <f t="shared" si="188"/>
        <v>567</v>
      </c>
      <c r="DD105" s="160">
        <f t="shared" ref="DD105" si="189">DD77+DD84+DD88+DD92+DD95+DD97+DD102+DD104</f>
        <v>570</v>
      </c>
      <c r="DE105" s="160">
        <f t="shared" ref="DE105:DJ105" si="190">DE77+DE84+DE88+DE92+DE95+DE97+DE102+DE104</f>
        <v>740</v>
      </c>
      <c r="DF105" s="160">
        <f t="shared" si="190"/>
        <v>657</v>
      </c>
      <c r="DG105" s="160">
        <f t="shared" si="190"/>
        <v>521</v>
      </c>
      <c r="DH105" s="160">
        <f t="shared" si="190"/>
        <v>481</v>
      </c>
      <c r="DI105" s="160">
        <f t="shared" si="190"/>
        <v>474</v>
      </c>
      <c r="DJ105" s="160">
        <f t="shared" si="190"/>
        <v>507</v>
      </c>
    </row>
    <row r="108" spans="1:116" x14ac:dyDescent="0.2">
      <c r="CL108" s="160">
        <f>SUM(CL77,CL84,CL88)</f>
        <v>307</v>
      </c>
      <c r="CM108" s="160">
        <f>SUM(CM77,CM84,CM88)</f>
        <v>458</v>
      </c>
      <c r="CN108" s="160">
        <f>SUM(CN77,CN84,CN88)</f>
        <v>350</v>
      </c>
      <c r="CO108" s="160">
        <f>SUM(CO77,CO84,CO88)</f>
        <v>488</v>
      </c>
      <c r="CP108" s="160">
        <f t="shared" ref="CP108:DE108" si="191">SUM(CP77,CP84,CP88)</f>
        <v>546</v>
      </c>
      <c r="CQ108" s="160">
        <f t="shared" si="191"/>
        <v>319</v>
      </c>
      <c r="CR108" s="160">
        <f t="shared" si="191"/>
        <v>408</v>
      </c>
      <c r="CS108" s="160">
        <f t="shared" si="191"/>
        <v>210</v>
      </c>
      <c r="CT108" s="160">
        <f t="shared" si="191"/>
        <v>336</v>
      </c>
      <c r="CU108" s="160">
        <f t="shared" si="191"/>
        <v>507</v>
      </c>
      <c r="CV108" s="160">
        <f t="shared" si="191"/>
        <v>267</v>
      </c>
      <c r="CW108" s="160">
        <f t="shared" si="191"/>
        <v>302</v>
      </c>
      <c r="CX108" s="160">
        <f t="shared" si="191"/>
        <v>561</v>
      </c>
      <c r="CY108" s="160">
        <f t="shared" si="191"/>
        <v>296</v>
      </c>
      <c r="CZ108" s="160">
        <f t="shared" si="191"/>
        <v>281</v>
      </c>
      <c r="DA108" s="160">
        <f t="shared" si="191"/>
        <v>340</v>
      </c>
      <c r="DB108" s="160">
        <f t="shared" si="191"/>
        <v>368</v>
      </c>
      <c r="DC108" s="160">
        <f t="shared" si="191"/>
        <v>370</v>
      </c>
      <c r="DD108" s="160">
        <f t="shared" ref="DD108" si="192">SUM(DD77,DD84,DD88)</f>
        <v>388</v>
      </c>
      <c r="DE108" s="160">
        <f t="shared" si="191"/>
        <v>431</v>
      </c>
      <c r="DF108" s="160">
        <f t="shared" ref="DF108:DJ108" si="193">SUM(DF77,DF84,DF88)</f>
        <v>449</v>
      </c>
      <c r="DG108" s="160">
        <f t="shared" si="193"/>
        <v>387</v>
      </c>
      <c r="DH108" s="160">
        <f t="shared" si="193"/>
        <v>334</v>
      </c>
      <c r="DI108" s="160">
        <f t="shared" si="193"/>
        <v>346</v>
      </c>
      <c r="DJ108" s="160">
        <f t="shared" si="193"/>
        <v>312</v>
      </c>
      <c r="DK108" t="s">
        <v>207</v>
      </c>
    </row>
    <row r="109" spans="1:116" x14ac:dyDescent="0.2">
      <c r="CL109" s="160">
        <f t="shared" ref="CL109:DE109" si="194">SUM(CL92,CL95,CL97)</f>
        <v>28</v>
      </c>
      <c r="CM109" s="160">
        <f t="shared" si="194"/>
        <v>113</v>
      </c>
      <c r="CN109" s="160">
        <f t="shared" si="194"/>
        <v>96</v>
      </c>
      <c r="CO109" s="160">
        <f t="shared" si="194"/>
        <v>51</v>
      </c>
      <c r="CP109" s="160">
        <f t="shared" si="194"/>
        <v>95</v>
      </c>
      <c r="CQ109" s="160">
        <f t="shared" si="194"/>
        <v>63</v>
      </c>
      <c r="CR109" s="160">
        <f t="shared" si="194"/>
        <v>71</v>
      </c>
      <c r="CS109" s="160">
        <f t="shared" si="194"/>
        <v>55</v>
      </c>
      <c r="CT109" s="160">
        <f t="shared" si="194"/>
        <v>37</v>
      </c>
      <c r="CU109" s="160">
        <f t="shared" si="194"/>
        <v>51</v>
      </c>
      <c r="CV109" s="160">
        <f t="shared" si="194"/>
        <v>14</v>
      </c>
      <c r="CW109" s="160">
        <f t="shared" si="194"/>
        <v>38</v>
      </c>
      <c r="CX109" s="160">
        <f t="shared" si="194"/>
        <v>77</v>
      </c>
      <c r="CY109" s="160">
        <f t="shared" si="194"/>
        <v>39</v>
      </c>
      <c r="CZ109" s="160">
        <f t="shared" si="194"/>
        <v>78</v>
      </c>
      <c r="DA109" s="160">
        <f t="shared" si="194"/>
        <v>64</v>
      </c>
      <c r="DB109" s="160">
        <f t="shared" si="194"/>
        <v>41</v>
      </c>
      <c r="DC109" s="160">
        <f t="shared" si="194"/>
        <v>71</v>
      </c>
      <c r="DD109" s="160">
        <f t="shared" ref="DD109" si="195">SUM(DD92,DD95,DD97)</f>
        <v>48</v>
      </c>
      <c r="DE109" s="160">
        <f t="shared" si="194"/>
        <v>72</v>
      </c>
      <c r="DF109" s="160">
        <f t="shared" ref="DF109:DJ109" si="196">SUM(DF92,DF95,DF97)</f>
        <v>31</v>
      </c>
      <c r="DG109" s="160">
        <f t="shared" si="196"/>
        <v>38</v>
      </c>
      <c r="DH109" s="160">
        <f t="shared" si="196"/>
        <v>50</v>
      </c>
      <c r="DI109" s="160">
        <f t="shared" si="196"/>
        <v>28</v>
      </c>
      <c r="DJ109" s="160">
        <f t="shared" si="196"/>
        <v>31</v>
      </c>
      <c r="DK109" t="s">
        <v>206</v>
      </c>
    </row>
    <row r="110" spans="1:116" x14ac:dyDescent="0.2">
      <c r="CL110" s="160">
        <f t="shared" ref="CL110:DE110" si="197">SUM(CL102,CL104)</f>
        <v>143</v>
      </c>
      <c r="CM110" s="160">
        <f t="shared" si="197"/>
        <v>225</v>
      </c>
      <c r="CN110" s="160">
        <f t="shared" si="197"/>
        <v>215</v>
      </c>
      <c r="CO110" s="160">
        <f t="shared" si="197"/>
        <v>240</v>
      </c>
      <c r="CP110" s="160">
        <f t="shared" si="197"/>
        <v>220</v>
      </c>
      <c r="CQ110" s="160">
        <f t="shared" si="197"/>
        <v>165</v>
      </c>
      <c r="CR110" s="160">
        <f t="shared" si="197"/>
        <v>282</v>
      </c>
      <c r="CS110" s="160">
        <f t="shared" si="197"/>
        <v>76</v>
      </c>
      <c r="CT110" s="160">
        <f t="shared" si="197"/>
        <v>163</v>
      </c>
      <c r="CU110" s="160">
        <f t="shared" si="197"/>
        <v>130</v>
      </c>
      <c r="CV110" s="160">
        <f t="shared" si="197"/>
        <v>119</v>
      </c>
      <c r="CW110" s="160">
        <f t="shared" si="197"/>
        <v>161</v>
      </c>
      <c r="CX110" s="160">
        <f t="shared" si="197"/>
        <v>307</v>
      </c>
      <c r="CY110" s="160">
        <f t="shared" si="197"/>
        <v>124</v>
      </c>
      <c r="CZ110" s="160">
        <f t="shared" si="197"/>
        <v>66</v>
      </c>
      <c r="DA110" s="160">
        <f t="shared" si="197"/>
        <v>163</v>
      </c>
      <c r="DB110" s="160">
        <f t="shared" si="197"/>
        <v>119</v>
      </c>
      <c r="DC110" s="160">
        <f t="shared" si="197"/>
        <v>126</v>
      </c>
      <c r="DD110" s="160">
        <f t="shared" ref="DD110" si="198">SUM(DD102,DD104)</f>
        <v>134</v>
      </c>
      <c r="DE110" s="160">
        <f t="shared" si="197"/>
        <v>237</v>
      </c>
      <c r="DF110" s="160">
        <f t="shared" ref="DF110:DJ110" si="199">SUM(DF102,DF104)</f>
        <v>177</v>
      </c>
      <c r="DG110" s="160">
        <f t="shared" si="199"/>
        <v>96</v>
      </c>
      <c r="DH110" s="160">
        <f t="shared" si="199"/>
        <v>97</v>
      </c>
      <c r="DI110" s="160">
        <f t="shared" si="199"/>
        <v>100</v>
      </c>
      <c r="DJ110" s="160">
        <f t="shared" si="199"/>
        <v>164</v>
      </c>
      <c r="DK110" t="s">
        <v>208</v>
      </c>
    </row>
    <row r="111" spans="1:116" x14ac:dyDescent="0.2">
      <c r="CL111" s="160">
        <f t="shared" ref="CL111:CN111" si="200">SUM(CL108:CL110)</f>
        <v>478</v>
      </c>
      <c r="CM111" s="160">
        <f t="shared" si="200"/>
        <v>796</v>
      </c>
      <c r="CN111" s="160">
        <f t="shared" si="200"/>
        <v>661</v>
      </c>
      <c r="CO111" s="160">
        <f t="shared" ref="CO111:DE111" si="201">SUM(CO108:CO110)</f>
        <v>779</v>
      </c>
      <c r="CP111" s="160">
        <f t="shared" si="201"/>
        <v>861</v>
      </c>
      <c r="CQ111" s="160">
        <f t="shared" si="201"/>
        <v>547</v>
      </c>
      <c r="CR111" s="160">
        <f t="shared" si="201"/>
        <v>761</v>
      </c>
      <c r="CS111" s="160">
        <f t="shared" si="201"/>
        <v>341</v>
      </c>
      <c r="CT111" s="160">
        <f t="shared" si="201"/>
        <v>536</v>
      </c>
      <c r="CU111" s="160">
        <f t="shared" si="201"/>
        <v>688</v>
      </c>
      <c r="CV111" s="160">
        <f t="shared" si="201"/>
        <v>400</v>
      </c>
      <c r="CW111" s="160">
        <f t="shared" si="201"/>
        <v>501</v>
      </c>
      <c r="CX111" s="160">
        <f t="shared" si="201"/>
        <v>945</v>
      </c>
      <c r="CY111" s="160">
        <f>SUM(CY108:CY110)</f>
        <v>459</v>
      </c>
      <c r="CZ111" s="160">
        <f t="shared" si="201"/>
        <v>425</v>
      </c>
      <c r="DA111" s="160">
        <f t="shared" si="201"/>
        <v>567</v>
      </c>
      <c r="DB111" s="160">
        <f t="shared" si="201"/>
        <v>528</v>
      </c>
      <c r="DC111" s="160">
        <f t="shared" si="201"/>
        <v>567</v>
      </c>
      <c r="DD111" s="160">
        <f t="shared" ref="DD111" si="202">SUM(DD108:DD110)</f>
        <v>570</v>
      </c>
      <c r="DE111" s="160">
        <f t="shared" si="201"/>
        <v>740</v>
      </c>
      <c r="DF111" s="160">
        <f t="shared" ref="DF111:DJ111" si="203">SUM(DF108:DF110)</f>
        <v>657</v>
      </c>
      <c r="DG111" s="160">
        <f t="shared" si="203"/>
        <v>521</v>
      </c>
      <c r="DH111" s="160">
        <f t="shared" si="203"/>
        <v>481</v>
      </c>
      <c r="DI111" s="160">
        <f t="shared" si="203"/>
        <v>474</v>
      </c>
      <c r="DJ111" s="160">
        <f t="shared" si="203"/>
        <v>507</v>
      </c>
      <c r="DK111" t="s">
        <v>436</v>
      </c>
    </row>
    <row r="112" spans="1:116" x14ac:dyDescent="0.2">
      <c r="C112" t="s">
        <v>201</v>
      </c>
      <c r="D112" t="s">
        <v>170</v>
      </c>
      <c r="E112" t="s">
        <v>178</v>
      </c>
      <c r="F112" t="s">
        <v>184</v>
      </c>
      <c r="G112" t="s">
        <v>187</v>
      </c>
      <c r="H112" t="s">
        <v>190</v>
      </c>
      <c r="I112" t="s">
        <v>193</v>
      </c>
      <c r="J112" t="s">
        <v>195</v>
      </c>
      <c r="K112" t="s">
        <v>200</v>
      </c>
      <c r="O112" t="s">
        <v>201</v>
      </c>
      <c r="P112" t="s">
        <v>60</v>
      </c>
      <c r="Q112" t="s">
        <v>62</v>
      </c>
      <c r="R112" t="s">
        <v>63</v>
      </c>
      <c r="S112" t="s">
        <v>64</v>
      </c>
    </row>
    <row r="113" spans="1:92" hidden="1" x14ac:dyDescent="0.2">
      <c r="A113" t="s">
        <v>253</v>
      </c>
      <c r="B113" t="s">
        <v>203</v>
      </c>
      <c r="C113">
        <v>825</v>
      </c>
      <c r="D113">
        <v>170</v>
      </c>
      <c r="E113">
        <v>227</v>
      </c>
      <c r="F113">
        <v>49</v>
      </c>
      <c r="G113">
        <v>115</v>
      </c>
      <c r="H113">
        <v>38</v>
      </c>
      <c r="I113">
        <v>11</v>
      </c>
      <c r="J113">
        <v>62</v>
      </c>
      <c r="K113">
        <v>153</v>
      </c>
      <c r="M113" t="s">
        <v>253</v>
      </c>
      <c r="N113" t="s">
        <v>203</v>
      </c>
      <c r="O113">
        <v>825</v>
      </c>
      <c r="P113">
        <v>472</v>
      </c>
      <c r="Q113">
        <v>331</v>
      </c>
      <c r="R113">
        <v>1</v>
      </c>
      <c r="S113">
        <v>21</v>
      </c>
      <c r="CN113" s="160">
        <f t="shared" ref="CN113:CN176" si="204">SUM(CN103,CN105)</f>
        <v>787</v>
      </c>
    </row>
    <row r="114" spans="1:92" hidden="1" x14ac:dyDescent="0.2">
      <c r="B114" t="s">
        <v>18</v>
      </c>
      <c r="C114">
        <v>896</v>
      </c>
      <c r="D114">
        <v>164</v>
      </c>
      <c r="E114">
        <v>253</v>
      </c>
      <c r="F114">
        <v>84</v>
      </c>
      <c r="G114">
        <v>72</v>
      </c>
      <c r="H114">
        <v>18</v>
      </c>
      <c r="I114">
        <v>4</v>
      </c>
      <c r="J114">
        <v>71</v>
      </c>
      <c r="K114">
        <v>230</v>
      </c>
      <c r="N114" t="s">
        <v>18</v>
      </c>
      <c r="O114">
        <v>896</v>
      </c>
      <c r="P114">
        <v>498</v>
      </c>
      <c r="Q114">
        <v>259</v>
      </c>
      <c r="R114">
        <v>48</v>
      </c>
      <c r="S114">
        <v>91</v>
      </c>
      <c r="CN114" s="160">
        <f t="shared" si="204"/>
        <v>126</v>
      </c>
    </row>
    <row r="115" spans="1:92" hidden="1" x14ac:dyDescent="0.2">
      <c r="B115" t="s">
        <v>19</v>
      </c>
      <c r="C115">
        <v>1000</v>
      </c>
      <c r="D115">
        <v>314</v>
      </c>
      <c r="E115">
        <v>155</v>
      </c>
      <c r="F115">
        <v>55</v>
      </c>
      <c r="G115">
        <v>133</v>
      </c>
      <c r="H115">
        <v>19</v>
      </c>
      <c r="I115">
        <v>7</v>
      </c>
      <c r="J115">
        <v>103</v>
      </c>
      <c r="K115">
        <v>214</v>
      </c>
      <c r="N115" t="s">
        <v>19</v>
      </c>
      <c r="O115">
        <v>1000</v>
      </c>
      <c r="P115">
        <v>577</v>
      </c>
      <c r="Q115">
        <v>375</v>
      </c>
      <c r="R115">
        <v>20</v>
      </c>
      <c r="S115">
        <v>28</v>
      </c>
      <c r="CN115" s="160">
        <f t="shared" si="204"/>
        <v>661</v>
      </c>
    </row>
    <row r="116" spans="1:92" hidden="1" x14ac:dyDescent="0.2">
      <c r="B116" t="s">
        <v>20</v>
      </c>
      <c r="C116">
        <v>1034</v>
      </c>
      <c r="D116">
        <v>261</v>
      </c>
      <c r="E116">
        <v>301</v>
      </c>
      <c r="F116">
        <v>64</v>
      </c>
      <c r="G116">
        <v>104</v>
      </c>
      <c r="H116">
        <v>15</v>
      </c>
      <c r="I116">
        <v>8</v>
      </c>
      <c r="J116">
        <v>83</v>
      </c>
      <c r="K116">
        <v>198</v>
      </c>
      <c r="N116" t="s">
        <v>20</v>
      </c>
      <c r="O116">
        <v>1034</v>
      </c>
      <c r="P116">
        <v>668</v>
      </c>
      <c r="Q116">
        <v>273</v>
      </c>
      <c r="R116">
        <v>0</v>
      </c>
      <c r="S116">
        <v>93</v>
      </c>
      <c r="CN116" s="160">
        <f t="shared" si="204"/>
        <v>350</v>
      </c>
    </row>
    <row r="117" spans="1:92" hidden="1" x14ac:dyDescent="0.2">
      <c r="B117" t="s">
        <v>21</v>
      </c>
      <c r="C117">
        <v>692</v>
      </c>
      <c r="D117">
        <v>187</v>
      </c>
      <c r="E117">
        <v>215</v>
      </c>
      <c r="F117">
        <v>79</v>
      </c>
      <c r="G117">
        <v>58</v>
      </c>
      <c r="H117">
        <v>15</v>
      </c>
      <c r="I117">
        <v>13</v>
      </c>
      <c r="J117">
        <v>38</v>
      </c>
      <c r="K117">
        <v>87</v>
      </c>
      <c r="N117" t="s">
        <v>21</v>
      </c>
      <c r="O117">
        <v>692</v>
      </c>
      <c r="P117">
        <v>465</v>
      </c>
      <c r="Q117">
        <v>119</v>
      </c>
      <c r="R117">
        <v>0</v>
      </c>
      <c r="S117">
        <v>108</v>
      </c>
      <c r="CN117" s="160" t="e">
        <f>SUM(CN107,#REF!)</f>
        <v>#REF!</v>
      </c>
    </row>
    <row r="118" spans="1:92" hidden="1" x14ac:dyDescent="0.2">
      <c r="B118" t="s">
        <v>22</v>
      </c>
      <c r="C118">
        <v>1462</v>
      </c>
      <c r="D118">
        <v>255</v>
      </c>
      <c r="E118">
        <v>625</v>
      </c>
      <c r="F118">
        <v>92</v>
      </c>
      <c r="G118">
        <v>81</v>
      </c>
      <c r="H118">
        <v>33</v>
      </c>
      <c r="I118">
        <v>2</v>
      </c>
      <c r="J118">
        <v>195</v>
      </c>
      <c r="K118">
        <v>179</v>
      </c>
      <c r="N118" t="s">
        <v>22</v>
      </c>
      <c r="O118">
        <v>1462</v>
      </c>
      <c r="P118">
        <v>723</v>
      </c>
      <c r="Q118">
        <v>505</v>
      </c>
      <c r="R118">
        <v>2</v>
      </c>
      <c r="S118">
        <v>232</v>
      </c>
      <c r="CN118" s="160">
        <f>SUM(CN108,CN109)</f>
        <v>446</v>
      </c>
    </row>
    <row r="119" spans="1:92" hidden="1" x14ac:dyDescent="0.2">
      <c r="B119" t="s">
        <v>23</v>
      </c>
      <c r="C119">
        <v>1048</v>
      </c>
      <c r="D119">
        <v>258</v>
      </c>
      <c r="E119">
        <v>391</v>
      </c>
      <c r="F119">
        <v>49</v>
      </c>
      <c r="G119">
        <v>57</v>
      </c>
      <c r="H119">
        <v>17</v>
      </c>
      <c r="I119">
        <v>3</v>
      </c>
      <c r="J119">
        <v>95</v>
      </c>
      <c r="K119">
        <v>178</v>
      </c>
      <c r="N119" t="s">
        <v>23</v>
      </c>
      <c r="O119">
        <v>1048</v>
      </c>
      <c r="P119">
        <v>526</v>
      </c>
      <c r="Q119">
        <v>490</v>
      </c>
      <c r="R119">
        <v>13</v>
      </c>
      <c r="S119">
        <v>19</v>
      </c>
      <c r="CN119" s="160" t="e">
        <f>SUM(#REF!,#REF!)</f>
        <v>#REF!</v>
      </c>
    </row>
    <row r="120" spans="1:92" hidden="1" x14ac:dyDescent="0.2">
      <c r="B120" t="s">
        <v>24</v>
      </c>
      <c r="C120">
        <v>946</v>
      </c>
      <c r="D120">
        <v>234</v>
      </c>
      <c r="E120">
        <v>281</v>
      </c>
      <c r="F120">
        <v>119</v>
      </c>
      <c r="G120">
        <v>58</v>
      </c>
      <c r="H120">
        <v>11</v>
      </c>
      <c r="I120">
        <v>3</v>
      </c>
      <c r="J120">
        <v>126</v>
      </c>
      <c r="K120">
        <v>114</v>
      </c>
      <c r="N120" t="s">
        <v>24</v>
      </c>
      <c r="O120">
        <v>946</v>
      </c>
      <c r="P120">
        <v>501</v>
      </c>
      <c r="Q120">
        <v>408</v>
      </c>
      <c r="R120">
        <v>3</v>
      </c>
      <c r="S120">
        <v>34</v>
      </c>
      <c r="CN120" s="160">
        <f>SUM(CN109,CN110)</f>
        <v>311</v>
      </c>
    </row>
    <row r="121" spans="1:92" hidden="1" x14ac:dyDescent="0.2">
      <c r="B121" t="s">
        <v>25</v>
      </c>
      <c r="C121">
        <v>1155</v>
      </c>
      <c r="D121">
        <v>290</v>
      </c>
      <c r="E121">
        <v>483</v>
      </c>
      <c r="F121">
        <v>69</v>
      </c>
      <c r="G121">
        <v>92</v>
      </c>
      <c r="H121">
        <v>24</v>
      </c>
      <c r="I121">
        <v>8</v>
      </c>
      <c r="J121">
        <v>103</v>
      </c>
      <c r="K121">
        <v>86</v>
      </c>
      <c r="N121" t="s">
        <v>25</v>
      </c>
      <c r="O121">
        <v>1155</v>
      </c>
      <c r="P121">
        <v>497</v>
      </c>
      <c r="Q121">
        <v>594</v>
      </c>
      <c r="R121">
        <v>0</v>
      </c>
      <c r="S121">
        <v>64</v>
      </c>
      <c r="CN121" s="160" t="e">
        <f>SUM(#REF!,CN113)</f>
        <v>#REF!</v>
      </c>
    </row>
    <row r="122" spans="1:92" hidden="1" x14ac:dyDescent="0.2">
      <c r="B122" t="s">
        <v>14</v>
      </c>
      <c r="C122">
        <v>733</v>
      </c>
      <c r="D122">
        <v>131</v>
      </c>
      <c r="E122">
        <v>241</v>
      </c>
      <c r="F122">
        <v>108</v>
      </c>
      <c r="G122">
        <v>43</v>
      </c>
      <c r="H122">
        <v>12</v>
      </c>
      <c r="I122">
        <v>0</v>
      </c>
      <c r="J122">
        <v>57</v>
      </c>
      <c r="K122">
        <v>141</v>
      </c>
      <c r="N122" t="s">
        <v>14</v>
      </c>
      <c r="O122">
        <v>733</v>
      </c>
      <c r="P122">
        <v>291</v>
      </c>
      <c r="Q122">
        <v>398</v>
      </c>
      <c r="R122">
        <v>1</v>
      </c>
      <c r="S122">
        <v>43</v>
      </c>
      <c r="CN122" s="160">
        <f>SUM(CN110,CN114)</f>
        <v>341</v>
      </c>
    </row>
    <row r="123" spans="1:92" hidden="1" x14ac:dyDescent="0.2">
      <c r="B123" t="s">
        <v>15</v>
      </c>
      <c r="C123">
        <v>783</v>
      </c>
      <c r="D123">
        <v>160</v>
      </c>
      <c r="E123">
        <v>279</v>
      </c>
      <c r="F123">
        <v>47</v>
      </c>
      <c r="G123">
        <v>69</v>
      </c>
      <c r="H123">
        <v>15</v>
      </c>
      <c r="I123">
        <v>2</v>
      </c>
      <c r="J123">
        <v>43</v>
      </c>
      <c r="K123">
        <v>168</v>
      </c>
      <c r="N123" t="s">
        <v>15</v>
      </c>
      <c r="O123">
        <v>783</v>
      </c>
      <c r="P123">
        <v>399</v>
      </c>
      <c r="Q123">
        <v>265</v>
      </c>
      <c r="R123">
        <v>40</v>
      </c>
      <c r="S123">
        <v>79</v>
      </c>
      <c r="CN123" s="160">
        <f t="shared" si="204"/>
        <v>1448</v>
      </c>
    </row>
    <row r="124" spans="1:92" hidden="1" x14ac:dyDescent="0.2">
      <c r="B124" t="s">
        <v>16</v>
      </c>
      <c r="C124">
        <v>759</v>
      </c>
      <c r="D124">
        <v>146</v>
      </c>
      <c r="E124">
        <v>267</v>
      </c>
      <c r="F124">
        <v>80</v>
      </c>
      <c r="G124">
        <v>50</v>
      </c>
      <c r="H124">
        <v>12</v>
      </c>
      <c r="I124">
        <v>1</v>
      </c>
      <c r="J124">
        <v>88</v>
      </c>
      <c r="K124">
        <v>115</v>
      </c>
      <c r="N124" t="s">
        <v>16</v>
      </c>
      <c r="O124">
        <v>759</v>
      </c>
      <c r="P124">
        <v>393</v>
      </c>
      <c r="Q124">
        <v>222</v>
      </c>
      <c r="R124">
        <v>0</v>
      </c>
      <c r="S124">
        <v>144</v>
      </c>
      <c r="CN124" s="160">
        <f t="shared" si="204"/>
        <v>476</v>
      </c>
    </row>
    <row r="125" spans="1:92" hidden="1" x14ac:dyDescent="0.2">
      <c r="A125" t="s">
        <v>254</v>
      </c>
      <c r="B125" t="s">
        <v>17</v>
      </c>
      <c r="C125">
        <v>744</v>
      </c>
      <c r="D125">
        <v>179</v>
      </c>
      <c r="E125">
        <v>224</v>
      </c>
      <c r="F125">
        <v>53</v>
      </c>
      <c r="G125">
        <v>47</v>
      </c>
      <c r="H125">
        <v>12</v>
      </c>
      <c r="I125">
        <v>3</v>
      </c>
      <c r="J125">
        <v>67</v>
      </c>
      <c r="K125">
        <v>159</v>
      </c>
      <c r="M125" t="s">
        <v>254</v>
      </c>
      <c r="N125" t="s">
        <v>17</v>
      </c>
      <c r="O125">
        <v>744</v>
      </c>
      <c r="P125">
        <v>427</v>
      </c>
      <c r="Q125">
        <v>267</v>
      </c>
      <c r="R125">
        <v>1</v>
      </c>
      <c r="S125">
        <v>49</v>
      </c>
      <c r="CN125" s="160" t="e">
        <f t="shared" si="204"/>
        <v>#REF!</v>
      </c>
    </row>
    <row r="126" spans="1:92" hidden="1" x14ac:dyDescent="0.2">
      <c r="B126" t="s">
        <v>18</v>
      </c>
      <c r="C126">
        <v>770</v>
      </c>
      <c r="D126">
        <v>175</v>
      </c>
      <c r="E126">
        <v>156</v>
      </c>
      <c r="F126">
        <v>70</v>
      </c>
      <c r="G126">
        <v>115</v>
      </c>
      <c r="H126">
        <v>26</v>
      </c>
      <c r="I126">
        <v>5</v>
      </c>
      <c r="J126">
        <v>77</v>
      </c>
      <c r="K126">
        <v>146</v>
      </c>
      <c r="N126" t="s">
        <v>18</v>
      </c>
      <c r="O126">
        <v>770</v>
      </c>
      <c r="P126">
        <v>380</v>
      </c>
      <c r="Q126">
        <v>350</v>
      </c>
      <c r="R126">
        <v>0</v>
      </c>
      <c r="S126">
        <v>40</v>
      </c>
      <c r="CN126" s="160">
        <f t="shared" si="204"/>
        <v>796</v>
      </c>
    </row>
    <row r="127" spans="1:92" hidden="1" x14ac:dyDescent="0.2">
      <c r="B127" t="s">
        <v>19</v>
      </c>
      <c r="C127">
        <v>921</v>
      </c>
      <c r="D127">
        <v>240</v>
      </c>
      <c r="E127">
        <v>347</v>
      </c>
      <c r="F127">
        <v>49</v>
      </c>
      <c r="G127">
        <v>60</v>
      </c>
      <c r="H127">
        <v>19</v>
      </c>
      <c r="I127">
        <v>7</v>
      </c>
      <c r="J127">
        <v>72</v>
      </c>
      <c r="K127">
        <v>127</v>
      </c>
      <c r="N127" t="s">
        <v>19</v>
      </c>
      <c r="O127">
        <v>921</v>
      </c>
      <c r="P127">
        <v>608</v>
      </c>
      <c r="Q127">
        <v>272</v>
      </c>
      <c r="R127">
        <v>0</v>
      </c>
      <c r="S127">
        <v>41</v>
      </c>
      <c r="CN127" s="160" t="e">
        <f t="shared" si="204"/>
        <v>#REF!</v>
      </c>
    </row>
    <row r="128" spans="1:92" hidden="1" x14ac:dyDescent="0.2">
      <c r="B128" t="s">
        <v>20</v>
      </c>
      <c r="C128">
        <v>872</v>
      </c>
      <c r="D128">
        <v>166</v>
      </c>
      <c r="E128">
        <v>337</v>
      </c>
      <c r="F128">
        <v>41</v>
      </c>
      <c r="G128">
        <v>100</v>
      </c>
      <c r="H128">
        <v>30</v>
      </c>
      <c r="I128">
        <v>3</v>
      </c>
      <c r="J128">
        <v>75</v>
      </c>
      <c r="K128">
        <v>120</v>
      </c>
      <c r="N128" t="s">
        <v>20</v>
      </c>
      <c r="O128">
        <v>872</v>
      </c>
      <c r="P128">
        <v>534</v>
      </c>
      <c r="Q128">
        <v>303</v>
      </c>
      <c r="R128">
        <v>5</v>
      </c>
      <c r="S128">
        <v>30</v>
      </c>
      <c r="CN128" s="160">
        <f t="shared" si="204"/>
        <v>757</v>
      </c>
    </row>
    <row r="129" spans="1:92" hidden="1" x14ac:dyDescent="0.2">
      <c r="B129" t="s">
        <v>21</v>
      </c>
      <c r="C129">
        <v>804</v>
      </c>
      <c r="D129">
        <v>181</v>
      </c>
      <c r="E129">
        <v>220</v>
      </c>
      <c r="F129">
        <v>91</v>
      </c>
      <c r="G129">
        <v>62</v>
      </c>
      <c r="H129">
        <v>11</v>
      </c>
      <c r="I129">
        <v>2</v>
      </c>
      <c r="J129">
        <v>67</v>
      </c>
      <c r="K129">
        <v>170</v>
      </c>
      <c r="N129" t="s">
        <v>21</v>
      </c>
      <c r="O129">
        <v>804</v>
      </c>
      <c r="P129">
        <v>472</v>
      </c>
      <c r="Q129">
        <v>285</v>
      </c>
      <c r="R129">
        <v>0</v>
      </c>
      <c r="S129">
        <v>47</v>
      </c>
      <c r="CN129" s="160" t="e">
        <f t="shared" si="204"/>
        <v>#REF!</v>
      </c>
    </row>
    <row r="130" spans="1:92" hidden="1" x14ac:dyDescent="0.2">
      <c r="B130" t="s">
        <v>22</v>
      </c>
      <c r="C130">
        <v>742</v>
      </c>
      <c r="D130">
        <v>170</v>
      </c>
      <c r="E130">
        <v>206</v>
      </c>
      <c r="F130">
        <v>43</v>
      </c>
      <c r="G130">
        <v>49</v>
      </c>
      <c r="H130">
        <v>16</v>
      </c>
      <c r="I130">
        <v>2</v>
      </c>
      <c r="J130">
        <v>103</v>
      </c>
      <c r="K130">
        <v>153</v>
      </c>
      <c r="N130" t="s">
        <v>22</v>
      </c>
      <c r="O130">
        <v>742</v>
      </c>
      <c r="P130">
        <v>405</v>
      </c>
      <c r="Q130">
        <v>296</v>
      </c>
      <c r="R130">
        <v>1</v>
      </c>
      <c r="S130">
        <v>40</v>
      </c>
      <c r="CN130" s="160">
        <f t="shared" si="204"/>
        <v>652</v>
      </c>
    </row>
    <row r="131" spans="1:92" hidden="1" x14ac:dyDescent="0.2">
      <c r="B131" t="s">
        <v>23</v>
      </c>
      <c r="C131">
        <v>835</v>
      </c>
      <c r="D131">
        <v>176</v>
      </c>
      <c r="E131">
        <v>318</v>
      </c>
      <c r="F131">
        <v>83</v>
      </c>
      <c r="G131">
        <v>29</v>
      </c>
      <c r="H131">
        <v>19</v>
      </c>
      <c r="I131">
        <v>3</v>
      </c>
      <c r="J131">
        <v>84</v>
      </c>
      <c r="K131">
        <v>123</v>
      </c>
      <c r="N131" t="s">
        <v>23</v>
      </c>
      <c r="O131">
        <v>835</v>
      </c>
      <c r="P131">
        <v>442</v>
      </c>
      <c r="Q131">
        <v>333</v>
      </c>
      <c r="R131">
        <v>0</v>
      </c>
      <c r="S131">
        <v>60</v>
      </c>
      <c r="CN131" s="160" t="e">
        <f t="shared" si="204"/>
        <v>#REF!</v>
      </c>
    </row>
    <row r="132" spans="1:92" hidden="1" x14ac:dyDescent="0.2">
      <c r="B132" t="s">
        <v>24</v>
      </c>
      <c r="C132">
        <v>837</v>
      </c>
      <c r="D132">
        <v>232</v>
      </c>
      <c r="E132">
        <v>275</v>
      </c>
      <c r="F132">
        <v>53</v>
      </c>
      <c r="G132">
        <v>90</v>
      </c>
      <c r="H132">
        <v>9</v>
      </c>
      <c r="I132">
        <v>6</v>
      </c>
      <c r="J132">
        <v>68</v>
      </c>
      <c r="K132">
        <v>104</v>
      </c>
      <c r="N132" t="s">
        <v>24</v>
      </c>
      <c r="O132">
        <v>837</v>
      </c>
      <c r="P132">
        <v>460</v>
      </c>
      <c r="Q132">
        <v>310</v>
      </c>
      <c r="R132">
        <v>1</v>
      </c>
      <c r="S132">
        <v>66</v>
      </c>
      <c r="CN132" s="160">
        <f t="shared" si="204"/>
        <v>817</v>
      </c>
    </row>
    <row r="133" spans="1:92" hidden="1" x14ac:dyDescent="0.2">
      <c r="B133" t="s">
        <v>25</v>
      </c>
      <c r="C133">
        <v>857</v>
      </c>
      <c r="D133">
        <v>220</v>
      </c>
      <c r="E133">
        <v>245</v>
      </c>
      <c r="F133">
        <v>77</v>
      </c>
      <c r="G133">
        <v>28</v>
      </c>
      <c r="H133">
        <v>26</v>
      </c>
      <c r="I133">
        <v>0</v>
      </c>
      <c r="J133">
        <v>93</v>
      </c>
      <c r="K133">
        <v>168</v>
      </c>
      <c r="N133" t="s">
        <v>25</v>
      </c>
      <c r="O133">
        <v>857</v>
      </c>
      <c r="P133">
        <v>404</v>
      </c>
      <c r="Q133">
        <v>390</v>
      </c>
      <c r="R133">
        <v>9</v>
      </c>
      <c r="S133">
        <v>54</v>
      </c>
      <c r="CN133" s="160" t="e">
        <f t="shared" si="204"/>
        <v>#REF!</v>
      </c>
    </row>
    <row r="134" spans="1:92" hidden="1" x14ac:dyDescent="0.2">
      <c r="B134" t="s">
        <v>14</v>
      </c>
      <c r="C134">
        <v>727</v>
      </c>
      <c r="D134">
        <v>181</v>
      </c>
      <c r="E134">
        <v>228</v>
      </c>
      <c r="F134">
        <v>20</v>
      </c>
      <c r="G134">
        <v>61</v>
      </c>
      <c r="H134">
        <v>6</v>
      </c>
      <c r="I134">
        <v>1</v>
      </c>
      <c r="J134">
        <v>73</v>
      </c>
      <c r="K134">
        <v>157</v>
      </c>
      <c r="N134" t="s">
        <v>14</v>
      </c>
      <c r="O134">
        <v>727</v>
      </c>
      <c r="P134">
        <v>341</v>
      </c>
      <c r="Q134">
        <v>347</v>
      </c>
      <c r="R134">
        <v>0</v>
      </c>
      <c r="S134">
        <v>39</v>
      </c>
      <c r="CN134" s="160">
        <f t="shared" si="204"/>
        <v>1272</v>
      </c>
    </row>
    <row r="135" spans="1:92" hidden="1" x14ac:dyDescent="0.2">
      <c r="B135" t="s">
        <v>15</v>
      </c>
      <c r="C135">
        <v>776</v>
      </c>
      <c r="D135">
        <v>256</v>
      </c>
      <c r="E135">
        <v>176</v>
      </c>
      <c r="F135">
        <v>37</v>
      </c>
      <c r="G135">
        <v>30</v>
      </c>
      <c r="H135">
        <v>8</v>
      </c>
      <c r="I135">
        <v>1</v>
      </c>
      <c r="J135">
        <v>101</v>
      </c>
      <c r="K135">
        <v>167</v>
      </c>
      <c r="N135" t="s">
        <v>15</v>
      </c>
      <c r="O135">
        <v>776</v>
      </c>
      <c r="P135">
        <v>352</v>
      </c>
      <c r="Q135">
        <v>288</v>
      </c>
      <c r="R135">
        <v>88</v>
      </c>
      <c r="S135">
        <v>48</v>
      </c>
      <c r="CN135" s="160" t="e">
        <f t="shared" si="204"/>
        <v>#REF!</v>
      </c>
    </row>
    <row r="136" spans="1:92" hidden="1" x14ac:dyDescent="0.2">
      <c r="B136" t="s">
        <v>16</v>
      </c>
      <c r="C136">
        <v>719</v>
      </c>
      <c r="D136">
        <v>159</v>
      </c>
      <c r="E136">
        <v>185</v>
      </c>
      <c r="F136">
        <v>43</v>
      </c>
      <c r="G136">
        <v>72</v>
      </c>
      <c r="H136">
        <v>7</v>
      </c>
      <c r="I136">
        <v>2</v>
      </c>
      <c r="J136">
        <v>87</v>
      </c>
      <c r="K136">
        <v>164</v>
      </c>
      <c r="N136" t="s">
        <v>16</v>
      </c>
      <c r="O136">
        <v>719</v>
      </c>
      <c r="P136">
        <v>395</v>
      </c>
      <c r="Q136">
        <v>256</v>
      </c>
      <c r="R136">
        <v>13</v>
      </c>
      <c r="S136">
        <v>55</v>
      </c>
      <c r="CN136" s="160">
        <f t="shared" si="204"/>
        <v>1553</v>
      </c>
    </row>
    <row r="137" spans="1:92" hidden="1" x14ac:dyDescent="0.2">
      <c r="A137" t="s">
        <v>255</v>
      </c>
      <c r="B137" t="s">
        <v>17</v>
      </c>
      <c r="C137">
        <v>613</v>
      </c>
      <c r="D137">
        <v>151</v>
      </c>
      <c r="E137">
        <v>175</v>
      </c>
      <c r="F137">
        <v>52</v>
      </c>
      <c r="G137">
        <v>41</v>
      </c>
      <c r="H137">
        <v>12</v>
      </c>
      <c r="I137">
        <v>5</v>
      </c>
      <c r="J137">
        <v>112</v>
      </c>
      <c r="K137">
        <v>65</v>
      </c>
      <c r="M137" t="s">
        <v>255</v>
      </c>
      <c r="N137" t="s">
        <v>17</v>
      </c>
      <c r="O137">
        <v>613</v>
      </c>
      <c r="P137">
        <v>408</v>
      </c>
      <c r="Q137">
        <v>180</v>
      </c>
      <c r="R137">
        <v>0</v>
      </c>
      <c r="S137">
        <v>25</v>
      </c>
      <c r="CN137" s="160" t="e">
        <f t="shared" si="204"/>
        <v>#REF!</v>
      </c>
    </row>
    <row r="138" spans="1:92" hidden="1" x14ac:dyDescent="0.2">
      <c r="B138" t="s">
        <v>18</v>
      </c>
      <c r="C138">
        <v>807</v>
      </c>
      <c r="D138">
        <v>181</v>
      </c>
      <c r="E138">
        <v>292</v>
      </c>
      <c r="F138">
        <v>46</v>
      </c>
      <c r="G138">
        <v>63</v>
      </c>
      <c r="H138">
        <v>23</v>
      </c>
      <c r="I138">
        <v>6</v>
      </c>
      <c r="J138">
        <v>62</v>
      </c>
      <c r="K138">
        <v>134</v>
      </c>
      <c r="N138" t="s">
        <v>18</v>
      </c>
      <c r="O138">
        <v>807</v>
      </c>
      <c r="P138">
        <v>489</v>
      </c>
      <c r="Q138">
        <v>191</v>
      </c>
      <c r="R138">
        <v>2</v>
      </c>
      <c r="S138">
        <v>125</v>
      </c>
      <c r="CN138" s="160">
        <f t="shared" si="204"/>
        <v>1409</v>
      </c>
    </row>
    <row r="139" spans="1:92" hidden="1" x14ac:dyDescent="0.2">
      <c r="B139" t="s">
        <v>19</v>
      </c>
      <c r="C139">
        <v>885</v>
      </c>
      <c r="D139">
        <v>233</v>
      </c>
      <c r="E139">
        <v>208</v>
      </c>
      <c r="F139">
        <v>58</v>
      </c>
      <c r="G139">
        <v>83</v>
      </c>
      <c r="H139">
        <v>20</v>
      </c>
      <c r="I139">
        <v>8</v>
      </c>
      <c r="J139">
        <v>142</v>
      </c>
      <c r="K139">
        <v>133</v>
      </c>
      <c r="N139" t="s">
        <v>19</v>
      </c>
      <c r="O139">
        <v>885</v>
      </c>
      <c r="P139">
        <v>516</v>
      </c>
      <c r="Q139">
        <v>334</v>
      </c>
      <c r="R139">
        <v>1</v>
      </c>
      <c r="S139">
        <v>34</v>
      </c>
      <c r="CN139" s="160" t="e">
        <f t="shared" si="204"/>
        <v>#REF!</v>
      </c>
    </row>
    <row r="140" spans="1:92" hidden="1" x14ac:dyDescent="0.2">
      <c r="B140" t="s">
        <v>20</v>
      </c>
      <c r="C140">
        <v>790</v>
      </c>
      <c r="D140">
        <v>187</v>
      </c>
      <c r="E140">
        <v>274</v>
      </c>
      <c r="F140">
        <v>25</v>
      </c>
      <c r="G140">
        <v>47</v>
      </c>
      <c r="H140">
        <v>12</v>
      </c>
      <c r="I140">
        <v>7</v>
      </c>
      <c r="J140">
        <v>91</v>
      </c>
      <c r="K140">
        <v>147</v>
      </c>
      <c r="N140" t="s">
        <v>20</v>
      </c>
      <c r="O140">
        <v>790</v>
      </c>
      <c r="P140">
        <v>464</v>
      </c>
      <c r="Q140">
        <v>272</v>
      </c>
      <c r="R140">
        <v>1</v>
      </c>
      <c r="S140">
        <v>53</v>
      </c>
      <c r="CN140" s="160">
        <f t="shared" si="204"/>
        <v>1469</v>
      </c>
    </row>
    <row r="141" spans="1:92" hidden="1" x14ac:dyDescent="0.2">
      <c r="B141" t="s">
        <v>21</v>
      </c>
      <c r="C141">
        <v>668</v>
      </c>
      <c r="D141">
        <v>143</v>
      </c>
      <c r="E141">
        <v>209</v>
      </c>
      <c r="F141">
        <v>48</v>
      </c>
      <c r="G141">
        <v>55</v>
      </c>
      <c r="H141">
        <v>19</v>
      </c>
      <c r="I141">
        <v>3</v>
      </c>
      <c r="J141">
        <v>61</v>
      </c>
      <c r="K141">
        <v>130</v>
      </c>
      <c r="N141" t="s">
        <v>21</v>
      </c>
      <c r="O141">
        <v>668</v>
      </c>
      <c r="P141">
        <v>472</v>
      </c>
      <c r="Q141">
        <v>158</v>
      </c>
      <c r="R141">
        <v>1</v>
      </c>
      <c r="S141">
        <v>37</v>
      </c>
      <c r="CN141" s="160" t="e">
        <f t="shared" si="204"/>
        <v>#REF!</v>
      </c>
    </row>
    <row r="142" spans="1:92" hidden="1" x14ac:dyDescent="0.2">
      <c r="B142" t="s">
        <v>22</v>
      </c>
      <c r="C142">
        <v>778</v>
      </c>
      <c r="D142">
        <v>194</v>
      </c>
      <c r="E142">
        <v>217</v>
      </c>
      <c r="F142">
        <v>49</v>
      </c>
      <c r="G142">
        <v>62</v>
      </c>
      <c r="H142">
        <v>13</v>
      </c>
      <c r="I142">
        <v>5</v>
      </c>
      <c r="J142">
        <v>123</v>
      </c>
      <c r="K142">
        <v>115</v>
      </c>
      <c r="N142" t="s">
        <v>22</v>
      </c>
      <c r="O142">
        <v>778</v>
      </c>
      <c r="P142">
        <v>511</v>
      </c>
      <c r="Q142">
        <v>237</v>
      </c>
      <c r="R142">
        <v>2</v>
      </c>
      <c r="S142">
        <v>28</v>
      </c>
      <c r="CN142" s="160">
        <f t="shared" si="204"/>
        <v>2089</v>
      </c>
    </row>
    <row r="143" spans="1:92" hidden="1" x14ac:dyDescent="0.2">
      <c r="B143" t="s">
        <v>23</v>
      </c>
      <c r="C143">
        <v>813</v>
      </c>
      <c r="D143">
        <v>153</v>
      </c>
      <c r="E143">
        <v>276</v>
      </c>
      <c r="F143">
        <v>42</v>
      </c>
      <c r="G143">
        <v>36</v>
      </c>
      <c r="H143">
        <v>24</v>
      </c>
      <c r="I143">
        <v>2</v>
      </c>
      <c r="J143">
        <v>83</v>
      </c>
      <c r="K143">
        <v>197</v>
      </c>
      <c r="N143" t="s">
        <v>23</v>
      </c>
      <c r="O143">
        <v>813</v>
      </c>
      <c r="P143">
        <v>413</v>
      </c>
      <c r="Q143">
        <v>282</v>
      </c>
      <c r="R143">
        <v>0</v>
      </c>
      <c r="S143">
        <v>118</v>
      </c>
      <c r="CN143" s="160" t="e">
        <f t="shared" si="204"/>
        <v>#REF!</v>
      </c>
    </row>
    <row r="144" spans="1:92" hidden="1" x14ac:dyDescent="0.2">
      <c r="B144" t="s">
        <v>24</v>
      </c>
      <c r="C144">
        <v>968</v>
      </c>
      <c r="D144">
        <v>283</v>
      </c>
      <c r="E144">
        <v>248</v>
      </c>
      <c r="F144">
        <v>55</v>
      </c>
      <c r="G144">
        <v>113</v>
      </c>
      <c r="H144">
        <v>12</v>
      </c>
      <c r="I144">
        <v>9</v>
      </c>
      <c r="J144">
        <v>99</v>
      </c>
      <c r="K144">
        <v>149</v>
      </c>
      <c r="N144" t="s">
        <v>24</v>
      </c>
      <c r="O144">
        <v>968</v>
      </c>
      <c r="P144">
        <v>481</v>
      </c>
      <c r="Q144">
        <v>369</v>
      </c>
      <c r="R144">
        <v>2</v>
      </c>
      <c r="S144">
        <v>116</v>
      </c>
      <c r="CN144" s="160">
        <f t="shared" si="204"/>
        <v>2825</v>
      </c>
    </row>
    <row r="145" spans="1:92" hidden="1" x14ac:dyDescent="0.2">
      <c r="B145" t="s">
        <v>25</v>
      </c>
      <c r="C145">
        <v>798</v>
      </c>
      <c r="D145">
        <v>210</v>
      </c>
      <c r="E145">
        <v>258</v>
      </c>
      <c r="F145">
        <v>32</v>
      </c>
      <c r="G145">
        <v>36</v>
      </c>
      <c r="H145">
        <v>8</v>
      </c>
      <c r="I145">
        <v>1</v>
      </c>
      <c r="J145">
        <v>99</v>
      </c>
      <c r="K145">
        <v>154</v>
      </c>
      <c r="N145" t="s">
        <v>25</v>
      </c>
      <c r="O145">
        <v>798</v>
      </c>
      <c r="P145">
        <v>450</v>
      </c>
      <c r="Q145">
        <v>297</v>
      </c>
      <c r="R145">
        <v>2</v>
      </c>
      <c r="S145">
        <v>49</v>
      </c>
      <c r="CN145" s="160" t="e">
        <f t="shared" si="204"/>
        <v>#REF!</v>
      </c>
    </row>
    <row r="146" spans="1:92" hidden="1" x14ac:dyDescent="0.2">
      <c r="B146" t="s">
        <v>14</v>
      </c>
      <c r="C146">
        <v>676</v>
      </c>
      <c r="D146">
        <v>197</v>
      </c>
      <c r="E146">
        <v>223</v>
      </c>
      <c r="F146">
        <v>28</v>
      </c>
      <c r="G146">
        <v>32</v>
      </c>
      <c r="H146">
        <v>34</v>
      </c>
      <c r="I146">
        <v>0</v>
      </c>
      <c r="J146">
        <v>45</v>
      </c>
      <c r="K146">
        <v>117</v>
      </c>
      <c r="N146" t="s">
        <v>14</v>
      </c>
      <c r="O146">
        <v>676</v>
      </c>
      <c r="P146">
        <v>374</v>
      </c>
      <c r="Q146">
        <v>254</v>
      </c>
      <c r="R146">
        <v>1</v>
      </c>
      <c r="S146">
        <v>47</v>
      </c>
      <c r="CN146" s="160">
        <f t="shared" si="204"/>
        <v>2962</v>
      </c>
    </row>
    <row r="147" spans="1:92" hidden="1" x14ac:dyDescent="0.2">
      <c r="B147" t="s">
        <v>15</v>
      </c>
      <c r="C147">
        <v>548</v>
      </c>
      <c r="D147">
        <v>126</v>
      </c>
      <c r="E147">
        <v>142</v>
      </c>
      <c r="F147">
        <v>30</v>
      </c>
      <c r="G147">
        <v>22</v>
      </c>
      <c r="H147">
        <v>13</v>
      </c>
      <c r="I147">
        <v>2</v>
      </c>
      <c r="J147">
        <v>79</v>
      </c>
      <c r="K147">
        <v>134</v>
      </c>
      <c r="N147" t="s">
        <v>15</v>
      </c>
      <c r="O147">
        <v>548</v>
      </c>
      <c r="P147">
        <v>326</v>
      </c>
      <c r="Q147">
        <v>168</v>
      </c>
      <c r="R147">
        <v>0</v>
      </c>
      <c r="S147">
        <v>54</v>
      </c>
      <c r="CN147" s="160" t="e">
        <f t="shared" si="204"/>
        <v>#REF!</v>
      </c>
    </row>
    <row r="148" spans="1:92" hidden="1" x14ac:dyDescent="0.2">
      <c r="B148" t="s">
        <v>16</v>
      </c>
      <c r="C148">
        <v>568</v>
      </c>
      <c r="D148">
        <v>187</v>
      </c>
      <c r="E148">
        <v>94</v>
      </c>
      <c r="F148">
        <v>53</v>
      </c>
      <c r="G148">
        <v>28</v>
      </c>
      <c r="H148">
        <v>18</v>
      </c>
      <c r="I148">
        <v>0</v>
      </c>
      <c r="J148">
        <v>55</v>
      </c>
      <c r="K148">
        <v>133</v>
      </c>
      <c r="N148" t="s">
        <v>16</v>
      </c>
      <c r="O148">
        <v>568</v>
      </c>
      <c r="P148">
        <v>286</v>
      </c>
      <c r="Q148">
        <v>256</v>
      </c>
      <c r="R148">
        <v>0</v>
      </c>
      <c r="S148">
        <v>26</v>
      </c>
      <c r="CN148" s="160">
        <f t="shared" si="204"/>
        <v>2878</v>
      </c>
    </row>
    <row r="149" spans="1:92" hidden="1" x14ac:dyDescent="0.2">
      <c r="A149" t="s">
        <v>256</v>
      </c>
      <c r="B149" t="s">
        <v>17</v>
      </c>
      <c r="C149">
        <v>433</v>
      </c>
      <c r="D149">
        <v>128</v>
      </c>
      <c r="E149">
        <v>160</v>
      </c>
      <c r="F149">
        <v>25</v>
      </c>
      <c r="G149">
        <v>41</v>
      </c>
      <c r="H149">
        <v>10</v>
      </c>
      <c r="I149">
        <v>4</v>
      </c>
      <c r="J149">
        <v>38</v>
      </c>
      <c r="K149">
        <v>27</v>
      </c>
      <c r="M149" t="s">
        <v>256</v>
      </c>
      <c r="N149" t="s">
        <v>17</v>
      </c>
      <c r="O149">
        <v>433</v>
      </c>
      <c r="P149">
        <v>281</v>
      </c>
      <c r="Q149">
        <v>116</v>
      </c>
      <c r="R149">
        <v>1</v>
      </c>
      <c r="S149">
        <v>35</v>
      </c>
      <c r="CN149" s="160" t="e">
        <f t="shared" si="204"/>
        <v>#REF!</v>
      </c>
    </row>
    <row r="150" spans="1:92" hidden="1" x14ac:dyDescent="0.2">
      <c r="B150" t="s">
        <v>18</v>
      </c>
      <c r="C150">
        <v>487</v>
      </c>
      <c r="D150">
        <v>118</v>
      </c>
      <c r="E150">
        <v>72</v>
      </c>
      <c r="F150">
        <v>47</v>
      </c>
      <c r="G150">
        <v>43</v>
      </c>
      <c r="H150">
        <v>18</v>
      </c>
      <c r="I150">
        <v>4</v>
      </c>
      <c r="J150">
        <v>14</v>
      </c>
      <c r="K150">
        <v>171</v>
      </c>
      <c r="N150" t="s">
        <v>18</v>
      </c>
      <c r="O150">
        <v>487</v>
      </c>
      <c r="P150">
        <v>314</v>
      </c>
      <c r="Q150">
        <v>129</v>
      </c>
      <c r="R150">
        <v>1</v>
      </c>
      <c r="S150">
        <v>43</v>
      </c>
      <c r="CN150" s="160">
        <f t="shared" si="204"/>
        <v>3558</v>
      </c>
    </row>
    <row r="151" spans="1:92" hidden="1" x14ac:dyDescent="0.2">
      <c r="B151" t="s">
        <v>19</v>
      </c>
      <c r="C151">
        <v>512</v>
      </c>
      <c r="D151">
        <v>158</v>
      </c>
      <c r="E151">
        <v>129</v>
      </c>
      <c r="F151">
        <v>38</v>
      </c>
      <c r="G151">
        <v>72</v>
      </c>
      <c r="H151">
        <v>17</v>
      </c>
      <c r="I151">
        <v>4</v>
      </c>
      <c r="J151">
        <v>14</v>
      </c>
      <c r="K151">
        <v>80</v>
      </c>
      <c r="N151" t="s">
        <v>19</v>
      </c>
      <c r="O151">
        <v>512</v>
      </c>
      <c r="P151">
        <v>370</v>
      </c>
      <c r="Q151">
        <v>96</v>
      </c>
      <c r="R151">
        <v>0</v>
      </c>
      <c r="S151">
        <v>46</v>
      </c>
      <c r="CN151" s="160" t="e">
        <f t="shared" si="204"/>
        <v>#REF!</v>
      </c>
    </row>
    <row r="152" spans="1:92" hidden="1" x14ac:dyDescent="0.2">
      <c r="B152" t="s">
        <v>20</v>
      </c>
      <c r="C152">
        <v>638</v>
      </c>
      <c r="D152">
        <v>224</v>
      </c>
      <c r="E152">
        <v>229</v>
      </c>
      <c r="F152">
        <v>15</v>
      </c>
      <c r="G152">
        <v>48</v>
      </c>
      <c r="H152">
        <v>12</v>
      </c>
      <c r="I152">
        <v>10</v>
      </c>
      <c r="J152">
        <v>14</v>
      </c>
      <c r="K152">
        <v>86</v>
      </c>
      <c r="N152" t="s">
        <v>20</v>
      </c>
      <c r="O152">
        <v>638</v>
      </c>
      <c r="P152">
        <v>404</v>
      </c>
      <c r="Q152">
        <v>206</v>
      </c>
      <c r="R152">
        <v>2</v>
      </c>
      <c r="S152">
        <v>26</v>
      </c>
      <c r="CN152" s="160">
        <f t="shared" si="204"/>
        <v>4914</v>
      </c>
    </row>
    <row r="153" spans="1:92" hidden="1" x14ac:dyDescent="0.2">
      <c r="B153" t="s">
        <v>21</v>
      </c>
      <c r="C153">
        <v>1064</v>
      </c>
      <c r="D153">
        <v>283</v>
      </c>
      <c r="E153">
        <v>329</v>
      </c>
      <c r="F153">
        <v>144</v>
      </c>
      <c r="G153">
        <v>63</v>
      </c>
      <c r="H153">
        <v>16</v>
      </c>
      <c r="I153">
        <v>8</v>
      </c>
      <c r="J153">
        <v>22</v>
      </c>
      <c r="K153">
        <v>199</v>
      </c>
      <c r="N153" t="s">
        <v>21</v>
      </c>
      <c r="O153">
        <v>1064</v>
      </c>
      <c r="P153">
        <v>603</v>
      </c>
      <c r="Q153">
        <v>371</v>
      </c>
      <c r="R153">
        <v>8</v>
      </c>
      <c r="S153">
        <v>82</v>
      </c>
      <c r="CN153" s="160" t="e">
        <f t="shared" si="204"/>
        <v>#REF!</v>
      </c>
    </row>
    <row r="154" spans="1:92" hidden="1" x14ac:dyDescent="0.2">
      <c r="B154" t="s">
        <v>22</v>
      </c>
      <c r="C154">
        <v>604</v>
      </c>
      <c r="D154">
        <v>188</v>
      </c>
      <c r="E154">
        <v>245</v>
      </c>
      <c r="F154">
        <v>38</v>
      </c>
      <c r="G154">
        <v>35</v>
      </c>
      <c r="H154">
        <v>12</v>
      </c>
      <c r="I154">
        <v>5</v>
      </c>
      <c r="J154">
        <v>18</v>
      </c>
      <c r="K154">
        <v>63</v>
      </c>
      <c r="N154" t="s">
        <v>22</v>
      </c>
      <c r="O154">
        <v>604</v>
      </c>
      <c r="P154">
        <v>461</v>
      </c>
      <c r="Q154">
        <v>101</v>
      </c>
      <c r="R154">
        <v>9</v>
      </c>
      <c r="S154">
        <v>33</v>
      </c>
      <c r="CN154" s="160">
        <f t="shared" si="204"/>
        <v>5787</v>
      </c>
    </row>
    <row r="155" spans="1:92" hidden="1" x14ac:dyDescent="0.2">
      <c r="B155" t="s">
        <v>23</v>
      </c>
      <c r="C155">
        <v>729</v>
      </c>
      <c r="D155">
        <v>115</v>
      </c>
      <c r="E155">
        <v>281</v>
      </c>
      <c r="F155">
        <v>70</v>
      </c>
      <c r="G155">
        <v>43</v>
      </c>
      <c r="H155">
        <v>22</v>
      </c>
      <c r="I155">
        <v>3</v>
      </c>
      <c r="J155">
        <v>23</v>
      </c>
      <c r="K155">
        <v>172</v>
      </c>
      <c r="N155" t="s">
        <v>23</v>
      </c>
      <c r="O155">
        <v>729</v>
      </c>
      <c r="P155">
        <v>528</v>
      </c>
      <c r="Q155">
        <v>172</v>
      </c>
      <c r="R155">
        <v>0</v>
      </c>
      <c r="S155">
        <v>29</v>
      </c>
      <c r="CN155" s="160" t="e">
        <f t="shared" si="204"/>
        <v>#REF!</v>
      </c>
    </row>
    <row r="156" spans="1:92" hidden="1" x14ac:dyDescent="0.2">
      <c r="B156" t="s">
        <v>24</v>
      </c>
      <c r="C156">
        <v>873</v>
      </c>
      <c r="D156">
        <v>196</v>
      </c>
      <c r="E156">
        <v>274</v>
      </c>
      <c r="F156">
        <v>60</v>
      </c>
      <c r="G156">
        <v>74</v>
      </c>
      <c r="H156">
        <v>18</v>
      </c>
      <c r="I156">
        <v>4</v>
      </c>
      <c r="J156">
        <v>60</v>
      </c>
      <c r="K156">
        <v>187</v>
      </c>
      <c r="N156" t="s">
        <v>24</v>
      </c>
      <c r="O156">
        <v>873</v>
      </c>
      <c r="P156">
        <v>562</v>
      </c>
      <c r="Q156">
        <v>275</v>
      </c>
      <c r="R156">
        <v>1</v>
      </c>
      <c r="S156">
        <v>35</v>
      </c>
      <c r="CN156" s="160">
        <f t="shared" si="204"/>
        <v>5840</v>
      </c>
    </row>
    <row r="157" spans="1:92" hidden="1" x14ac:dyDescent="0.2">
      <c r="B157" t="s">
        <v>25</v>
      </c>
      <c r="C157">
        <v>694</v>
      </c>
      <c r="D157">
        <v>112</v>
      </c>
      <c r="E157">
        <v>272</v>
      </c>
      <c r="F157">
        <v>74</v>
      </c>
      <c r="G157">
        <v>41</v>
      </c>
      <c r="H157">
        <v>25</v>
      </c>
      <c r="I157">
        <v>0</v>
      </c>
      <c r="J157">
        <v>25</v>
      </c>
      <c r="K157">
        <v>145</v>
      </c>
      <c r="N157" t="s">
        <v>25</v>
      </c>
      <c r="O157">
        <v>694</v>
      </c>
      <c r="P157">
        <v>436</v>
      </c>
      <c r="Q157">
        <v>218</v>
      </c>
      <c r="R157">
        <v>1</v>
      </c>
      <c r="S157">
        <v>39</v>
      </c>
      <c r="CN157" s="160" t="e">
        <f t="shared" si="204"/>
        <v>#REF!</v>
      </c>
    </row>
    <row r="158" spans="1:92" hidden="1" x14ac:dyDescent="0.2">
      <c r="B158" t="s">
        <v>14</v>
      </c>
      <c r="C158">
        <v>823</v>
      </c>
      <c r="D158">
        <v>186</v>
      </c>
      <c r="E158">
        <v>205</v>
      </c>
      <c r="F158">
        <v>46</v>
      </c>
      <c r="G158">
        <v>41</v>
      </c>
      <c r="H158">
        <v>12</v>
      </c>
      <c r="I158">
        <v>1</v>
      </c>
      <c r="J158">
        <v>64</v>
      </c>
      <c r="K158">
        <v>268</v>
      </c>
      <c r="N158" t="s">
        <v>14</v>
      </c>
      <c r="O158">
        <v>823</v>
      </c>
      <c r="P158">
        <v>470</v>
      </c>
      <c r="Q158">
        <v>302</v>
      </c>
      <c r="R158">
        <v>9</v>
      </c>
      <c r="S158">
        <v>42</v>
      </c>
      <c r="CN158" s="160">
        <f t="shared" si="204"/>
        <v>6436</v>
      </c>
    </row>
    <row r="159" spans="1:92" hidden="1" x14ac:dyDescent="0.2">
      <c r="B159" t="s">
        <v>15</v>
      </c>
      <c r="C159">
        <v>547</v>
      </c>
      <c r="D159">
        <v>129</v>
      </c>
      <c r="E159">
        <v>173</v>
      </c>
      <c r="F159">
        <v>45</v>
      </c>
      <c r="G159">
        <v>12</v>
      </c>
      <c r="H159">
        <v>8</v>
      </c>
      <c r="I159">
        <v>1</v>
      </c>
      <c r="J159">
        <v>43</v>
      </c>
      <c r="K159">
        <v>136</v>
      </c>
      <c r="N159" t="s">
        <v>15</v>
      </c>
      <c r="O159">
        <v>547</v>
      </c>
      <c r="P159">
        <v>337</v>
      </c>
      <c r="Q159">
        <v>174</v>
      </c>
      <c r="R159">
        <v>0</v>
      </c>
      <c r="S159">
        <v>36</v>
      </c>
      <c r="CN159" s="160" t="e">
        <f t="shared" si="204"/>
        <v>#REF!</v>
      </c>
    </row>
    <row r="160" spans="1:92" hidden="1" x14ac:dyDescent="0.2">
      <c r="B160" t="s">
        <v>16</v>
      </c>
      <c r="C160">
        <v>689</v>
      </c>
      <c r="D160">
        <v>142</v>
      </c>
      <c r="E160">
        <v>212</v>
      </c>
      <c r="F160">
        <v>80</v>
      </c>
      <c r="G160">
        <v>35</v>
      </c>
      <c r="H160">
        <v>13</v>
      </c>
      <c r="I160">
        <v>1</v>
      </c>
      <c r="J160">
        <v>60</v>
      </c>
      <c r="K160">
        <v>146</v>
      </c>
      <c r="N160" t="s">
        <v>16</v>
      </c>
      <c r="O160">
        <v>689</v>
      </c>
      <c r="P160">
        <v>396</v>
      </c>
      <c r="Q160">
        <v>239</v>
      </c>
      <c r="R160">
        <v>0</v>
      </c>
      <c r="S160">
        <v>54</v>
      </c>
      <c r="CN160" s="160">
        <f t="shared" si="204"/>
        <v>8472</v>
      </c>
    </row>
    <row r="161" spans="1:92" hidden="1" x14ac:dyDescent="0.2">
      <c r="A161" t="s">
        <v>257</v>
      </c>
      <c r="B161" t="s">
        <v>17</v>
      </c>
      <c r="C161">
        <v>972</v>
      </c>
      <c r="D161">
        <v>250</v>
      </c>
      <c r="E161">
        <v>256</v>
      </c>
      <c r="F161">
        <v>20</v>
      </c>
      <c r="G161">
        <v>73</v>
      </c>
      <c r="H161">
        <v>23</v>
      </c>
      <c r="I161">
        <v>4</v>
      </c>
      <c r="J161">
        <v>101</v>
      </c>
      <c r="K161">
        <v>245</v>
      </c>
      <c r="M161" t="s">
        <v>257</v>
      </c>
      <c r="N161" t="s">
        <v>17</v>
      </c>
      <c r="O161">
        <v>972</v>
      </c>
      <c r="P161">
        <v>519</v>
      </c>
      <c r="Q161">
        <v>398</v>
      </c>
      <c r="R161">
        <v>10</v>
      </c>
      <c r="S161">
        <v>45</v>
      </c>
      <c r="CN161" s="160" t="e">
        <f t="shared" si="204"/>
        <v>#REF!</v>
      </c>
    </row>
    <row r="162" spans="1:92" hidden="1" x14ac:dyDescent="0.2">
      <c r="B162" t="s">
        <v>18</v>
      </c>
      <c r="C162">
        <v>885</v>
      </c>
      <c r="D162">
        <v>179</v>
      </c>
      <c r="E162">
        <v>255</v>
      </c>
      <c r="F162">
        <v>64</v>
      </c>
      <c r="G162">
        <v>56</v>
      </c>
      <c r="H162">
        <v>12</v>
      </c>
      <c r="I162">
        <v>9</v>
      </c>
      <c r="J162">
        <v>71</v>
      </c>
      <c r="K162">
        <v>239</v>
      </c>
      <c r="N162" t="s">
        <v>18</v>
      </c>
      <c r="O162">
        <v>885</v>
      </c>
      <c r="P162">
        <v>609</v>
      </c>
      <c r="Q162">
        <v>230</v>
      </c>
      <c r="R162">
        <v>1</v>
      </c>
      <c r="S162">
        <v>45</v>
      </c>
      <c r="CN162" s="160">
        <f t="shared" si="204"/>
        <v>10701</v>
      </c>
    </row>
    <row r="163" spans="1:92" hidden="1" x14ac:dyDescent="0.2">
      <c r="B163" t="s">
        <v>19</v>
      </c>
      <c r="C163">
        <v>1026</v>
      </c>
      <c r="D163">
        <v>160</v>
      </c>
      <c r="E163">
        <v>239</v>
      </c>
      <c r="F163">
        <v>61</v>
      </c>
      <c r="G163">
        <v>86</v>
      </c>
      <c r="H163">
        <v>15</v>
      </c>
      <c r="I163">
        <v>20</v>
      </c>
      <c r="J163">
        <v>225</v>
      </c>
      <c r="K163">
        <v>220</v>
      </c>
      <c r="N163" t="s">
        <v>19</v>
      </c>
      <c r="O163">
        <v>1026</v>
      </c>
      <c r="P163">
        <v>567</v>
      </c>
      <c r="Q163">
        <v>270</v>
      </c>
      <c r="R163">
        <v>156</v>
      </c>
      <c r="S163">
        <v>33</v>
      </c>
      <c r="CN163" s="160" t="e">
        <f t="shared" si="204"/>
        <v>#REF!</v>
      </c>
    </row>
    <row r="164" spans="1:92" hidden="1" x14ac:dyDescent="0.2">
      <c r="B164" t="s">
        <v>20</v>
      </c>
      <c r="C164">
        <v>904</v>
      </c>
      <c r="D164">
        <v>185</v>
      </c>
      <c r="E164">
        <v>244</v>
      </c>
      <c r="F164">
        <v>59</v>
      </c>
      <c r="G164">
        <v>58</v>
      </c>
      <c r="H164">
        <v>26</v>
      </c>
      <c r="I164">
        <v>7</v>
      </c>
      <c r="J164">
        <v>61</v>
      </c>
      <c r="K164">
        <v>264</v>
      </c>
      <c r="N164" t="s">
        <v>20</v>
      </c>
      <c r="O164">
        <v>904</v>
      </c>
      <c r="P164">
        <v>568</v>
      </c>
      <c r="Q164">
        <v>298</v>
      </c>
      <c r="R164">
        <v>0</v>
      </c>
      <c r="S164">
        <v>38</v>
      </c>
      <c r="CN164" s="160">
        <f t="shared" si="204"/>
        <v>11627</v>
      </c>
    </row>
    <row r="165" spans="1:92" hidden="1" x14ac:dyDescent="0.2">
      <c r="B165" t="s">
        <v>21</v>
      </c>
      <c r="C165">
        <v>817</v>
      </c>
      <c r="D165">
        <v>174</v>
      </c>
      <c r="E165">
        <v>204</v>
      </c>
      <c r="F165">
        <v>60</v>
      </c>
      <c r="G165">
        <v>67</v>
      </c>
      <c r="H165">
        <v>16</v>
      </c>
      <c r="I165">
        <v>8</v>
      </c>
      <c r="J165">
        <v>93</v>
      </c>
      <c r="K165">
        <v>195</v>
      </c>
      <c r="N165" t="s">
        <v>21</v>
      </c>
      <c r="O165">
        <v>817</v>
      </c>
      <c r="P165">
        <v>550</v>
      </c>
      <c r="Q165">
        <v>232</v>
      </c>
      <c r="R165">
        <v>1</v>
      </c>
      <c r="S165">
        <v>34</v>
      </c>
      <c r="CN165" s="160" t="e">
        <f t="shared" si="204"/>
        <v>#REF!</v>
      </c>
    </row>
    <row r="166" spans="1:92" hidden="1" x14ac:dyDescent="0.2">
      <c r="B166" t="s">
        <v>22</v>
      </c>
      <c r="C166">
        <v>1065</v>
      </c>
      <c r="D166">
        <v>233</v>
      </c>
      <c r="E166">
        <v>287</v>
      </c>
      <c r="F166">
        <v>12</v>
      </c>
      <c r="G166">
        <v>60</v>
      </c>
      <c r="H166">
        <v>13</v>
      </c>
      <c r="I166">
        <v>9</v>
      </c>
      <c r="J166">
        <v>81</v>
      </c>
      <c r="K166">
        <v>370</v>
      </c>
      <c r="N166" t="s">
        <v>22</v>
      </c>
      <c r="O166">
        <v>1065</v>
      </c>
      <c r="P166">
        <v>621</v>
      </c>
      <c r="Q166">
        <v>381</v>
      </c>
      <c r="R166">
        <v>1</v>
      </c>
      <c r="S166">
        <v>62</v>
      </c>
      <c r="CN166" s="160">
        <f t="shared" si="204"/>
        <v>12276</v>
      </c>
    </row>
    <row r="167" spans="1:92" hidden="1" x14ac:dyDescent="0.2">
      <c r="B167" t="s">
        <v>23</v>
      </c>
      <c r="C167">
        <v>1385</v>
      </c>
      <c r="D167">
        <v>293</v>
      </c>
      <c r="E167">
        <v>329</v>
      </c>
      <c r="F167">
        <v>58</v>
      </c>
      <c r="G167">
        <v>83</v>
      </c>
      <c r="H167">
        <v>23</v>
      </c>
      <c r="I167">
        <v>4</v>
      </c>
      <c r="J167">
        <v>230</v>
      </c>
      <c r="K167">
        <v>365</v>
      </c>
      <c r="N167" t="s">
        <v>23</v>
      </c>
      <c r="O167">
        <v>1385</v>
      </c>
      <c r="P167">
        <v>638</v>
      </c>
      <c r="Q167">
        <v>642</v>
      </c>
      <c r="R167">
        <v>0</v>
      </c>
      <c r="S167">
        <v>105</v>
      </c>
      <c r="CN167" s="160" t="e">
        <f t="shared" si="204"/>
        <v>#REF!</v>
      </c>
    </row>
    <row r="168" spans="1:92" hidden="1" x14ac:dyDescent="0.2">
      <c r="B168" t="s">
        <v>24</v>
      </c>
      <c r="C168">
        <v>1256</v>
      </c>
      <c r="D168">
        <v>198</v>
      </c>
      <c r="E168">
        <v>401</v>
      </c>
      <c r="F168">
        <v>53</v>
      </c>
      <c r="G168">
        <v>42</v>
      </c>
      <c r="H168">
        <v>18</v>
      </c>
      <c r="I168">
        <v>9</v>
      </c>
      <c r="J168">
        <v>169</v>
      </c>
      <c r="K168">
        <v>366</v>
      </c>
      <c r="N168" t="s">
        <v>24</v>
      </c>
      <c r="O168">
        <v>1256</v>
      </c>
      <c r="P168">
        <v>665</v>
      </c>
      <c r="Q168">
        <v>522</v>
      </c>
      <c r="R168">
        <v>2</v>
      </c>
      <c r="S168">
        <v>67</v>
      </c>
      <c r="CN168" s="160">
        <f t="shared" si="204"/>
        <v>14908</v>
      </c>
    </row>
    <row r="169" spans="1:92" hidden="1" x14ac:dyDescent="0.2">
      <c r="B169" t="s">
        <v>25</v>
      </c>
      <c r="C169">
        <v>984</v>
      </c>
      <c r="D169">
        <v>175</v>
      </c>
      <c r="E169">
        <v>287</v>
      </c>
      <c r="F169">
        <v>37</v>
      </c>
      <c r="G169">
        <v>32</v>
      </c>
      <c r="H169">
        <v>18</v>
      </c>
      <c r="I169">
        <v>3</v>
      </c>
      <c r="J169">
        <v>55</v>
      </c>
      <c r="K169">
        <v>377</v>
      </c>
      <c r="N169" t="s">
        <v>25</v>
      </c>
      <c r="O169">
        <v>984</v>
      </c>
      <c r="P169">
        <v>548</v>
      </c>
      <c r="Q169">
        <v>396</v>
      </c>
      <c r="R169">
        <v>0</v>
      </c>
      <c r="S169">
        <v>40</v>
      </c>
      <c r="CN169" s="160" t="e">
        <f t="shared" si="204"/>
        <v>#REF!</v>
      </c>
    </row>
    <row r="170" spans="1:92" hidden="1" x14ac:dyDescent="0.2">
      <c r="B170" t="s">
        <v>14</v>
      </c>
      <c r="C170">
        <v>854</v>
      </c>
      <c r="D170" s="160">
        <v>165</v>
      </c>
      <c r="E170" s="160">
        <v>252</v>
      </c>
      <c r="F170" s="160">
        <v>116</v>
      </c>
      <c r="G170" s="160">
        <v>20</v>
      </c>
      <c r="H170" s="160">
        <v>11</v>
      </c>
      <c r="I170" s="160">
        <v>0</v>
      </c>
      <c r="J170" s="160">
        <v>126</v>
      </c>
      <c r="K170" s="160">
        <v>164</v>
      </c>
      <c r="N170" t="s">
        <v>14</v>
      </c>
      <c r="O170">
        <v>854</v>
      </c>
      <c r="P170">
        <v>443</v>
      </c>
      <c r="Q170">
        <v>357</v>
      </c>
      <c r="R170">
        <v>0</v>
      </c>
      <c r="S170">
        <v>54</v>
      </c>
      <c r="CN170" s="160">
        <f t="shared" si="204"/>
        <v>19173</v>
      </c>
    </row>
    <row r="171" spans="1:92" hidden="1" x14ac:dyDescent="0.2">
      <c r="B171" t="s">
        <v>15</v>
      </c>
      <c r="C171">
        <v>1128</v>
      </c>
      <c r="D171" s="160">
        <v>142</v>
      </c>
      <c r="E171" s="160">
        <v>300</v>
      </c>
      <c r="F171" s="160">
        <v>98</v>
      </c>
      <c r="G171" s="160">
        <v>52</v>
      </c>
      <c r="H171" s="160">
        <v>7</v>
      </c>
      <c r="I171" s="160">
        <v>3</v>
      </c>
      <c r="J171" s="160">
        <v>159</v>
      </c>
      <c r="K171" s="160">
        <v>367</v>
      </c>
      <c r="N171" t="s">
        <v>15</v>
      </c>
      <c r="O171">
        <v>1128</v>
      </c>
      <c r="P171">
        <v>572</v>
      </c>
      <c r="Q171">
        <v>364</v>
      </c>
      <c r="R171">
        <v>16</v>
      </c>
      <c r="S171">
        <v>176</v>
      </c>
      <c r="CN171" s="160" t="e">
        <f t="shared" si="204"/>
        <v>#REF!</v>
      </c>
    </row>
    <row r="172" spans="1:92" hidden="1" x14ac:dyDescent="0.2">
      <c r="B172" t="s">
        <v>16</v>
      </c>
      <c r="C172">
        <v>1145</v>
      </c>
      <c r="D172" s="160">
        <v>140</v>
      </c>
      <c r="E172" s="160">
        <v>308</v>
      </c>
      <c r="F172" s="160">
        <v>88</v>
      </c>
      <c r="G172" s="160">
        <v>54</v>
      </c>
      <c r="H172" s="160">
        <v>2</v>
      </c>
      <c r="I172" s="160">
        <v>0</v>
      </c>
      <c r="J172" s="160">
        <v>88</v>
      </c>
      <c r="K172" s="160">
        <v>465</v>
      </c>
      <c r="N172" t="s">
        <v>16</v>
      </c>
      <c r="O172">
        <v>1145</v>
      </c>
      <c r="P172">
        <v>617</v>
      </c>
      <c r="Q172">
        <v>439</v>
      </c>
      <c r="R172">
        <v>2</v>
      </c>
      <c r="S172">
        <v>87</v>
      </c>
      <c r="CN172" s="160">
        <f t="shared" si="204"/>
        <v>22328</v>
      </c>
    </row>
    <row r="173" spans="1:92" hidden="1" x14ac:dyDescent="0.2">
      <c r="A173" t="s">
        <v>258</v>
      </c>
      <c r="B173" t="s">
        <v>17</v>
      </c>
      <c r="C173" s="160">
        <v>1144</v>
      </c>
      <c r="D173" s="160">
        <v>240</v>
      </c>
      <c r="E173" s="160">
        <v>329</v>
      </c>
      <c r="F173" s="160">
        <v>11</v>
      </c>
      <c r="G173" s="160">
        <v>72</v>
      </c>
      <c r="H173" s="160">
        <v>16</v>
      </c>
      <c r="I173" s="160">
        <v>5</v>
      </c>
      <c r="J173" s="160">
        <v>192</v>
      </c>
      <c r="K173" s="160">
        <v>279</v>
      </c>
      <c r="M173" t="s">
        <v>258</v>
      </c>
      <c r="N173" t="s">
        <v>17</v>
      </c>
      <c r="O173">
        <v>1144</v>
      </c>
      <c r="P173">
        <v>600</v>
      </c>
      <c r="Q173">
        <v>485</v>
      </c>
      <c r="R173">
        <v>1</v>
      </c>
      <c r="S173">
        <v>58</v>
      </c>
      <c r="CN173" s="160" t="e">
        <f t="shared" si="204"/>
        <v>#REF!</v>
      </c>
    </row>
    <row r="174" spans="1:92" hidden="1" x14ac:dyDescent="0.2">
      <c r="B174" t="s">
        <v>18</v>
      </c>
      <c r="C174" s="160">
        <v>983</v>
      </c>
      <c r="D174">
        <v>241</v>
      </c>
      <c r="E174">
        <v>230</v>
      </c>
      <c r="F174">
        <v>15</v>
      </c>
      <c r="G174">
        <v>47</v>
      </c>
      <c r="H174">
        <v>20</v>
      </c>
      <c r="I174">
        <v>7</v>
      </c>
      <c r="J174">
        <v>107</v>
      </c>
      <c r="K174">
        <v>316</v>
      </c>
      <c r="N174" t="s">
        <v>18</v>
      </c>
      <c r="O174">
        <v>983</v>
      </c>
      <c r="P174">
        <v>578</v>
      </c>
      <c r="Q174">
        <v>371</v>
      </c>
      <c r="R174">
        <v>9</v>
      </c>
      <c r="S174">
        <v>25</v>
      </c>
      <c r="CN174" s="160">
        <f t="shared" si="204"/>
        <v>23903</v>
      </c>
    </row>
    <row r="175" spans="1:92" hidden="1" x14ac:dyDescent="0.2">
      <c r="B175" t="s">
        <v>19</v>
      </c>
      <c r="C175" s="160">
        <v>1506</v>
      </c>
      <c r="D175">
        <v>313</v>
      </c>
      <c r="E175">
        <v>329</v>
      </c>
      <c r="F175">
        <v>136</v>
      </c>
      <c r="G175">
        <v>104</v>
      </c>
      <c r="H175">
        <v>23</v>
      </c>
      <c r="I175">
        <v>9</v>
      </c>
      <c r="J175">
        <v>142</v>
      </c>
      <c r="K175">
        <v>450</v>
      </c>
      <c r="N175" t="s">
        <v>19</v>
      </c>
      <c r="O175">
        <v>1506</v>
      </c>
      <c r="P175">
        <v>815</v>
      </c>
      <c r="Q175">
        <v>630</v>
      </c>
      <c r="R175">
        <v>1</v>
      </c>
      <c r="S175">
        <v>60</v>
      </c>
      <c r="CN175" s="160" t="e">
        <f t="shared" si="204"/>
        <v>#REF!</v>
      </c>
    </row>
    <row r="176" spans="1:92" hidden="1" x14ac:dyDescent="0.2">
      <c r="B176" t="s">
        <v>20</v>
      </c>
      <c r="C176" s="160">
        <v>2034</v>
      </c>
      <c r="D176">
        <v>341</v>
      </c>
      <c r="E176">
        <v>322</v>
      </c>
      <c r="F176">
        <v>57</v>
      </c>
      <c r="G176">
        <v>96</v>
      </c>
      <c r="H176">
        <v>27</v>
      </c>
      <c r="I176">
        <v>3</v>
      </c>
      <c r="J176">
        <v>231</v>
      </c>
      <c r="K176">
        <v>957</v>
      </c>
      <c r="N176" t="s">
        <v>20</v>
      </c>
      <c r="O176">
        <v>2034</v>
      </c>
      <c r="P176">
        <v>808</v>
      </c>
      <c r="Q176">
        <v>1181</v>
      </c>
      <c r="R176">
        <v>3</v>
      </c>
      <c r="S176">
        <v>42</v>
      </c>
      <c r="CN176" s="160">
        <f t="shared" si="204"/>
        <v>27184</v>
      </c>
    </row>
    <row r="177" spans="1:92" hidden="1" x14ac:dyDescent="0.2">
      <c r="B177" t="s">
        <v>21</v>
      </c>
      <c r="C177" s="160">
        <v>1281</v>
      </c>
      <c r="D177">
        <v>233</v>
      </c>
      <c r="E177">
        <v>353</v>
      </c>
      <c r="F177">
        <v>36</v>
      </c>
      <c r="G177">
        <v>68</v>
      </c>
      <c r="H177">
        <v>35</v>
      </c>
      <c r="I177">
        <v>3</v>
      </c>
      <c r="J177">
        <v>165</v>
      </c>
      <c r="K177">
        <v>388</v>
      </c>
      <c r="N177" t="s">
        <v>21</v>
      </c>
      <c r="O177">
        <v>1281</v>
      </c>
      <c r="P177">
        <v>695</v>
      </c>
      <c r="Q177">
        <v>343</v>
      </c>
      <c r="R177">
        <v>0</v>
      </c>
      <c r="S177">
        <v>243</v>
      </c>
      <c r="CN177" s="160" t="e">
        <f t="shared" ref="CN177:CN220" si="205">SUM(CN167,CN169)</f>
        <v>#REF!</v>
      </c>
    </row>
    <row r="178" spans="1:92" hidden="1" x14ac:dyDescent="0.2">
      <c r="B178" t="s">
        <v>22</v>
      </c>
      <c r="C178" s="160">
        <v>1194</v>
      </c>
      <c r="D178">
        <v>167</v>
      </c>
      <c r="E178">
        <v>248</v>
      </c>
      <c r="F178">
        <v>100</v>
      </c>
      <c r="G178">
        <v>102</v>
      </c>
      <c r="H178">
        <v>23</v>
      </c>
      <c r="I178">
        <v>7</v>
      </c>
      <c r="J178">
        <v>217</v>
      </c>
      <c r="K178">
        <v>330</v>
      </c>
      <c r="N178" t="s">
        <v>22</v>
      </c>
      <c r="O178">
        <v>1194</v>
      </c>
      <c r="P178">
        <v>690</v>
      </c>
      <c r="Q178">
        <v>439</v>
      </c>
      <c r="R178">
        <v>3</v>
      </c>
      <c r="S178">
        <v>62</v>
      </c>
      <c r="CN178" s="160">
        <f t="shared" si="205"/>
        <v>34081</v>
      </c>
    </row>
    <row r="179" spans="1:92" hidden="1" x14ac:dyDescent="0.2">
      <c r="B179" t="s">
        <v>23</v>
      </c>
      <c r="C179" s="160">
        <v>1176</v>
      </c>
      <c r="D179">
        <v>272</v>
      </c>
      <c r="E179">
        <v>260</v>
      </c>
      <c r="F179">
        <v>84</v>
      </c>
      <c r="G179">
        <v>81</v>
      </c>
      <c r="H179">
        <v>20</v>
      </c>
      <c r="I179">
        <v>11</v>
      </c>
      <c r="J179">
        <v>146</v>
      </c>
      <c r="K179">
        <v>302</v>
      </c>
      <c r="N179" t="s">
        <v>23</v>
      </c>
      <c r="O179">
        <v>1176</v>
      </c>
      <c r="P179">
        <v>678</v>
      </c>
      <c r="Q179">
        <v>446</v>
      </c>
      <c r="R179">
        <v>2</v>
      </c>
      <c r="S179">
        <v>50</v>
      </c>
      <c r="CN179" s="160" t="e">
        <f t="shared" si="205"/>
        <v>#REF!</v>
      </c>
    </row>
    <row r="180" spans="1:92" hidden="1" x14ac:dyDescent="0.2">
      <c r="B180" t="s">
        <v>24</v>
      </c>
      <c r="C180" s="160">
        <v>1356</v>
      </c>
      <c r="D180">
        <v>299</v>
      </c>
      <c r="E180">
        <v>295</v>
      </c>
      <c r="F180">
        <v>136</v>
      </c>
      <c r="G180">
        <v>66</v>
      </c>
      <c r="H180">
        <v>14</v>
      </c>
      <c r="I180">
        <v>11</v>
      </c>
      <c r="J180">
        <v>184</v>
      </c>
      <c r="K180">
        <v>351</v>
      </c>
      <c r="N180" t="s">
        <v>24</v>
      </c>
      <c r="O180">
        <v>1356</v>
      </c>
      <c r="P180">
        <v>795</v>
      </c>
      <c r="Q180">
        <v>479</v>
      </c>
      <c r="R180">
        <v>3</v>
      </c>
      <c r="S180">
        <v>79</v>
      </c>
      <c r="CN180" s="160">
        <f t="shared" si="205"/>
        <v>41501</v>
      </c>
    </row>
    <row r="181" spans="1:92" hidden="1" x14ac:dyDescent="0.2">
      <c r="B181" t="s">
        <v>25</v>
      </c>
      <c r="C181" s="160">
        <v>1432</v>
      </c>
      <c r="D181">
        <v>446</v>
      </c>
      <c r="E181">
        <v>350</v>
      </c>
      <c r="F181">
        <v>108</v>
      </c>
      <c r="G181">
        <v>86</v>
      </c>
      <c r="H181">
        <v>24</v>
      </c>
      <c r="I181">
        <v>2</v>
      </c>
      <c r="J181">
        <v>177</v>
      </c>
      <c r="K181">
        <v>239</v>
      </c>
      <c r="N181" t="s">
        <v>25</v>
      </c>
      <c r="O181">
        <v>1432</v>
      </c>
      <c r="P181">
        <v>759</v>
      </c>
      <c r="Q181">
        <v>599</v>
      </c>
      <c r="R181">
        <v>4</v>
      </c>
      <c r="S181">
        <v>70</v>
      </c>
      <c r="CN181" s="160" t="e">
        <f t="shared" si="205"/>
        <v>#REF!</v>
      </c>
    </row>
    <row r="182" spans="1:92" hidden="1" x14ac:dyDescent="0.2">
      <c r="B182" t="s">
        <v>14</v>
      </c>
      <c r="C182" s="160">
        <v>1014</v>
      </c>
      <c r="D182">
        <v>307</v>
      </c>
      <c r="E182">
        <v>237</v>
      </c>
      <c r="F182">
        <v>59</v>
      </c>
      <c r="G182">
        <v>45</v>
      </c>
      <c r="H182">
        <v>16</v>
      </c>
      <c r="I182">
        <v>1</v>
      </c>
      <c r="J182">
        <v>77</v>
      </c>
      <c r="K182">
        <v>272</v>
      </c>
      <c r="N182" t="s">
        <v>14</v>
      </c>
      <c r="O182">
        <v>1014</v>
      </c>
      <c r="P182">
        <v>605</v>
      </c>
      <c r="Q182">
        <v>358</v>
      </c>
      <c r="R182">
        <v>2</v>
      </c>
      <c r="S182">
        <v>49</v>
      </c>
      <c r="CN182" s="160">
        <f t="shared" si="205"/>
        <v>46231</v>
      </c>
    </row>
    <row r="183" spans="1:92" hidden="1" x14ac:dyDescent="0.2">
      <c r="B183" t="s">
        <v>15</v>
      </c>
      <c r="C183" s="160">
        <v>1631</v>
      </c>
      <c r="D183">
        <v>313</v>
      </c>
      <c r="E183">
        <v>460</v>
      </c>
      <c r="F183">
        <v>62</v>
      </c>
      <c r="G183">
        <v>90</v>
      </c>
      <c r="H183">
        <v>12</v>
      </c>
      <c r="I183">
        <v>0</v>
      </c>
      <c r="J183">
        <v>116</v>
      </c>
      <c r="K183">
        <v>578</v>
      </c>
      <c r="N183" t="s">
        <v>15</v>
      </c>
      <c r="O183">
        <v>1631</v>
      </c>
      <c r="P183">
        <v>659</v>
      </c>
      <c r="Q183">
        <v>874</v>
      </c>
      <c r="R183">
        <v>8</v>
      </c>
      <c r="S183">
        <v>90</v>
      </c>
      <c r="CN183" s="160" t="e">
        <f t="shared" si="205"/>
        <v>#REF!</v>
      </c>
    </row>
    <row r="184" spans="1:92" hidden="1" x14ac:dyDescent="0.2">
      <c r="B184" t="s">
        <v>16</v>
      </c>
      <c r="C184">
        <v>1203</v>
      </c>
      <c r="D184">
        <v>301</v>
      </c>
      <c r="E184">
        <v>222</v>
      </c>
      <c r="F184">
        <v>79</v>
      </c>
      <c r="G184">
        <v>24</v>
      </c>
      <c r="H184">
        <v>11</v>
      </c>
      <c r="I184">
        <v>0</v>
      </c>
      <c r="J184">
        <v>196</v>
      </c>
      <c r="K184">
        <v>370</v>
      </c>
      <c r="N184" t="s">
        <v>16</v>
      </c>
      <c r="O184">
        <v>1203</v>
      </c>
      <c r="P184">
        <v>587</v>
      </c>
      <c r="Q184">
        <v>547</v>
      </c>
      <c r="R184">
        <v>4</v>
      </c>
      <c r="S184">
        <v>65</v>
      </c>
      <c r="CN184" s="160">
        <f t="shared" si="205"/>
        <v>51087</v>
      </c>
    </row>
    <row r="185" spans="1:92" hidden="1" x14ac:dyDescent="0.2">
      <c r="A185" t="s">
        <v>259</v>
      </c>
      <c r="B185" t="s">
        <v>17</v>
      </c>
      <c r="C185" s="160">
        <v>927</v>
      </c>
      <c r="D185" s="210">
        <v>194</v>
      </c>
      <c r="E185" s="160">
        <v>175</v>
      </c>
      <c r="F185" s="160">
        <v>89</v>
      </c>
      <c r="G185" s="160">
        <v>45</v>
      </c>
      <c r="H185" s="160">
        <v>31</v>
      </c>
      <c r="I185" s="160">
        <v>4</v>
      </c>
      <c r="J185" s="160">
        <v>209</v>
      </c>
      <c r="K185" s="160">
        <v>180</v>
      </c>
      <c r="M185" t="s">
        <v>259</v>
      </c>
      <c r="N185" t="s">
        <v>203</v>
      </c>
      <c r="O185">
        <v>927</v>
      </c>
      <c r="P185">
        <v>548</v>
      </c>
      <c r="Q185">
        <v>310</v>
      </c>
      <c r="R185">
        <v>4</v>
      </c>
      <c r="S185">
        <v>65</v>
      </c>
      <c r="CN185" s="160" t="e">
        <f t="shared" si="205"/>
        <v>#REF!</v>
      </c>
    </row>
    <row r="186" spans="1:92" hidden="1" x14ac:dyDescent="0.2">
      <c r="B186" t="s">
        <v>18</v>
      </c>
      <c r="C186">
        <v>1148</v>
      </c>
      <c r="D186" s="210">
        <v>341</v>
      </c>
      <c r="E186" s="210">
        <v>200</v>
      </c>
      <c r="F186" s="210">
        <v>63</v>
      </c>
      <c r="G186" s="160">
        <v>62</v>
      </c>
      <c r="H186" s="160">
        <v>22</v>
      </c>
      <c r="I186" s="160">
        <v>7</v>
      </c>
      <c r="J186" s="160">
        <v>151</v>
      </c>
      <c r="K186" s="160">
        <v>302</v>
      </c>
      <c r="N186" t="s">
        <v>18</v>
      </c>
      <c r="O186">
        <v>1148</v>
      </c>
      <c r="P186">
        <v>627</v>
      </c>
      <c r="Q186">
        <v>370</v>
      </c>
      <c r="R186">
        <v>27</v>
      </c>
      <c r="S186">
        <v>124</v>
      </c>
      <c r="CN186" s="160">
        <f t="shared" si="205"/>
        <v>61265</v>
      </c>
    </row>
    <row r="187" spans="1:92" hidden="1" x14ac:dyDescent="0.2">
      <c r="B187" t="s">
        <v>19</v>
      </c>
      <c r="C187" s="160">
        <v>1477</v>
      </c>
      <c r="D187" s="211">
        <v>275</v>
      </c>
      <c r="E187" s="160">
        <v>396</v>
      </c>
      <c r="F187" s="211">
        <v>83</v>
      </c>
      <c r="G187" s="160">
        <v>98</v>
      </c>
      <c r="H187" s="160">
        <v>25</v>
      </c>
      <c r="I187">
        <v>8</v>
      </c>
      <c r="J187" s="160">
        <v>189</v>
      </c>
      <c r="K187">
        <v>403</v>
      </c>
      <c r="N187" t="s">
        <v>19</v>
      </c>
      <c r="O187">
        <v>1477</v>
      </c>
      <c r="P187">
        <v>762</v>
      </c>
      <c r="Q187">
        <v>531</v>
      </c>
      <c r="R187">
        <v>2</v>
      </c>
      <c r="S187">
        <v>182</v>
      </c>
      <c r="CN187" s="160" t="e">
        <f t="shared" si="205"/>
        <v>#REF!</v>
      </c>
    </row>
    <row r="188" spans="1:92" hidden="1" x14ac:dyDescent="0.2">
      <c r="B188" t="s">
        <v>20</v>
      </c>
      <c r="C188" s="160">
        <v>1647</v>
      </c>
      <c r="D188" s="160">
        <v>228</v>
      </c>
      <c r="E188" s="210">
        <v>469</v>
      </c>
      <c r="F188" s="160">
        <v>69</v>
      </c>
      <c r="G188" s="160">
        <v>127</v>
      </c>
      <c r="H188" s="160">
        <v>27</v>
      </c>
      <c r="I188" s="160">
        <v>7</v>
      </c>
      <c r="J188" s="160">
        <v>344</v>
      </c>
      <c r="K188">
        <v>376</v>
      </c>
      <c r="N188" t="s">
        <v>20</v>
      </c>
      <c r="O188">
        <v>1647</v>
      </c>
      <c r="P188">
        <v>573</v>
      </c>
      <c r="Q188">
        <v>898</v>
      </c>
      <c r="R188">
        <v>4</v>
      </c>
      <c r="S188">
        <v>172</v>
      </c>
      <c r="CN188" s="160">
        <f t="shared" si="205"/>
        <v>75582</v>
      </c>
    </row>
    <row r="189" spans="1:92" hidden="1" x14ac:dyDescent="0.2">
      <c r="B189" t="s">
        <v>21</v>
      </c>
      <c r="C189">
        <v>1100</v>
      </c>
      <c r="D189" s="160">
        <v>165</v>
      </c>
      <c r="E189" s="160">
        <v>394</v>
      </c>
      <c r="F189" s="160">
        <v>64</v>
      </c>
      <c r="G189" s="160">
        <v>88</v>
      </c>
      <c r="H189" s="160">
        <v>13</v>
      </c>
      <c r="I189" s="160">
        <v>7</v>
      </c>
      <c r="J189" s="160">
        <v>112</v>
      </c>
      <c r="K189" s="160">
        <v>257</v>
      </c>
      <c r="N189" t="s">
        <v>21</v>
      </c>
      <c r="O189">
        <v>1100</v>
      </c>
      <c r="P189">
        <v>583</v>
      </c>
      <c r="Q189">
        <v>398</v>
      </c>
      <c r="R189">
        <v>3</v>
      </c>
      <c r="S189">
        <v>116</v>
      </c>
      <c r="CN189" s="160" t="e">
        <f t="shared" si="205"/>
        <v>#REF!</v>
      </c>
    </row>
    <row r="190" spans="1:92" hidden="1" x14ac:dyDescent="0.2">
      <c r="B190" t="s">
        <v>22</v>
      </c>
      <c r="C190" s="160">
        <v>1050</v>
      </c>
      <c r="D190" s="160">
        <v>280</v>
      </c>
      <c r="E190" s="210">
        <v>305</v>
      </c>
      <c r="F190" s="160">
        <v>58</v>
      </c>
      <c r="G190" s="160">
        <v>61</v>
      </c>
      <c r="H190" s="160">
        <v>21</v>
      </c>
      <c r="I190" s="160">
        <v>5</v>
      </c>
      <c r="J190" s="160">
        <v>113</v>
      </c>
      <c r="K190" s="160">
        <v>207</v>
      </c>
      <c r="L190" s="160"/>
      <c r="N190" t="s">
        <v>22</v>
      </c>
      <c r="O190" s="160">
        <v>1050</v>
      </c>
      <c r="P190" s="160">
        <v>608</v>
      </c>
      <c r="Q190" s="160">
        <v>349</v>
      </c>
      <c r="R190" s="160">
        <v>9</v>
      </c>
      <c r="S190" s="160">
        <v>84</v>
      </c>
      <c r="T190" s="160"/>
      <c r="CN190" s="160">
        <f t="shared" si="205"/>
        <v>87732</v>
      </c>
    </row>
    <row r="191" spans="1:92" hidden="1" x14ac:dyDescent="0.2">
      <c r="B191" t="s">
        <v>23</v>
      </c>
      <c r="C191" s="160">
        <v>1178</v>
      </c>
      <c r="D191" s="160">
        <v>212</v>
      </c>
      <c r="E191" s="210">
        <v>215</v>
      </c>
      <c r="F191" s="160">
        <v>76</v>
      </c>
      <c r="G191" s="160">
        <v>72</v>
      </c>
      <c r="H191" s="160">
        <v>31</v>
      </c>
      <c r="I191" s="160">
        <v>3</v>
      </c>
      <c r="J191" s="160">
        <v>237</v>
      </c>
      <c r="K191" s="160">
        <v>332</v>
      </c>
      <c r="N191" t="s">
        <v>23</v>
      </c>
      <c r="O191" s="160">
        <v>1178</v>
      </c>
      <c r="P191" s="160">
        <v>554</v>
      </c>
      <c r="Q191" s="160">
        <v>556</v>
      </c>
      <c r="R191" s="160">
        <v>6</v>
      </c>
      <c r="S191" s="160">
        <v>62</v>
      </c>
      <c r="CN191" s="160" t="e">
        <f t="shared" si="205"/>
        <v>#REF!</v>
      </c>
    </row>
    <row r="192" spans="1:92" hidden="1" x14ac:dyDescent="0.2">
      <c r="B192" t="s">
        <v>24</v>
      </c>
      <c r="C192" s="160">
        <v>1342</v>
      </c>
      <c r="D192" s="160">
        <v>314</v>
      </c>
      <c r="E192" s="210">
        <v>357</v>
      </c>
      <c r="F192" s="160">
        <v>103</v>
      </c>
      <c r="G192" s="160">
        <v>42</v>
      </c>
      <c r="H192" s="160">
        <v>13</v>
      </c>
      <c r="I192" s="160">
        <v>5</v>
      </c>
      <c r="J192" s="160">
        <v>149</v>
      </c>
      <c r="K192" s="160">
        <v>359</v>
      </c>
      <c r="N192" t="s">
        <v>24</v>
      </c>
      <c r="O192">
        <v>1342</v>
      </c>
      <c r="P192">
        <v>741</v>
      </c>
      <c r="Q192">
        <v>491</v>
      </c>
      <c r="R192">
        <v>12</v>
      </c>
      <c r="S192">
        <v>98</v>
      </c>
      <c r="CN192" s="160">
        <f t="shared" si="205"/>
        <v>97318</v>
      </c>
    </row>
    <row r="193" spans="1:92" hidden="1" x14ac:dyDescent="0.2">
      <c r="B193" t="s">
        <v>25</v>
      </c>
      <c r="C193" s="160">
        <v>1448</v>
      </c>
      <c r="D193" s="160">
        <v>228</v>
      </c>
      <c r="E193" s="160">
        <v>537</v>
      </c>
      <c r="F193" s="160">
        <v>96</v>
      </c>
      <c r="G193" s="160">
        <v>65</v>
      </c>
      <c r="H193" s="160">
        <v>23</v>
      </c>
      <c r="I193" s="160">
        <v>3</v>
      </c>
      <c r="J193" s="160">
        <v>199</v>
      </c>
      <c r="K193" s="160">
        <v>297</v>
      </c>
      <c r="N193" t="s">
        <v>25</v>
      </c>
      <c r="O193" s="160">
        <v>1448</v>
      </c>
      <c r="P193" s="160">
        <v>680</v>
      </c>
      <c r="Q193" s="160">
        <v>670</v>
      </c>
      <c r="R193" s="160">
        <v>12</v>
      </c>
      <c r="S193" s="160">
        <v>86</v>
      </c>
      <c r="CN193" s="160" t="e">
        <f t="shared" si="205"/>
        <v>#REF!</v>
      </c>
    </row>
    <row r="194" spans="1:92" hidden="1" x14ac:dyDescent="0.2">
      <c r="B194" t="s">
        <v>14</v>
      </c>
      <c r="C194" s="160">
        <v>826</v>
      </c>
      <c r="D194" s="160">
        <v>235</v>
      </c>
      <c r="E194" s="160">
        <v>138</v>
      </c>
      <c r="F194" s="160">
        <v>46</v>
      </c>
      <c r="G194" s="160">
        <v>34</v>
      </c>
      <c r="H194" s="160">
        <v>6</v>
      </c>
      <c r="I194" s="160">
        <v>0</v>
      </c>
      <c r="J194" s="160">
        <v>133</v>
      </c>
      <c r="K194" s="160">
        <v>234</v>
      </c>
      <c r="N194" t="s">
        <v>168</v>
      </c>
      <c r="O194">
        <v>826</v>
      </c>
      <c r="P194">
        <v>437</v>
      </c>
      <c r="Q194">
        <v>346</v>
      </c>
      <c r="R194">
        <v>2</v>
      </c>
      <c r="S194">
        <v>41</v>
      </c>
      <c r="CN194" s="160">
        <f t="shared" si="205"/>
        <v>112352</v>
      </c>
    </row>
    <row r="195" spans="1:92" hidden="1" x14ac:dyDescent="0.2">
      <c r="B195" t="s">
        <v>15</v>
      </c>
      <c r="C195">
        <v>1131</v>
      </c>
      <c r="D195" s="160">
        <v>330</v>
      </c>
      <c r="E195" s="160">
        <v>292</v>
      </c>
      <c r="F195" s="160">
        <v>43</v>
      </c>
      <c r="G195">
        <v>36</v>
      </c>
      <c r="H195" s="160">
        <v>7</v>
      </c>
      <c r="I195" s="160">
        <v>4</v>
      </c>
      <c r="J195" s="160">
        <v>174</v>
      </c>
      <c r="K195" s="160">
        <v>245</v>
      </c>
      <c r="N195" t="s">
        <v>15</v>
      </c>
      <c r="O195">
        <v>1131</v>
      </c>
      <c r="P195">
        <v>600</v>
      </c>
      <c r="Q195">
        <v>446</v>
      </c>
      <c r="R195">
        <v>3</v>
      </c>
      <c r="S195">
        <v>82</v>
      </c>
      <c r="CN195" s="160" t="e">
        <f t="shared" si="205"/>
        <v>#REF!</v>
      </c>
    </row>
    <row r="196" spans="1:92" hidden="1" x14ac:dyDescent="0.2">
      <c r="B196" t="s">
        <v>16</v>
      </c>
      <c r="C196">
        <v>947</v>
      </c>
      <c r="D196" s="160">
        <v>172</v>
      </c>
      <c r="E196" s="160">
        <v>404</v>
      </c>
      <c r="F196" s="160">
        <v>45</v>
      </c>
      <c r="G196" s="160">
        <v>38</v>
      </c>
      <c r="H196" s="160">
        <v>9</v>
      </c>
      <c r="I196" s="160">
        <v>2</v>
      </c>
      <c r="J196" s="160">
        <v>129</v>
      </c>
      <c r="K196" s="160">
        <v>148</v>
      </c>
      <c r="N196" t="s">
        <v>16</v>
      </c>
      <c r="O196">
        <v>947</v>
      </c>
      <c r="P196">
        <v>486</v>
      </c>
      <c r="Q196">
        <v>348</v>
      </c>
      <c r="R196">
        <v>5</v>
      </c>
      <c r="S196">
        <v>108</v>
      </c>
      <c r="CN196" s="160">
        <f t="shared" si="205"/>
        <v>136847</v>
      </c>
    </row>
    <row r="197" spans="1:92" hidden="1" x14ac:dyDescent="0.2">
      <c r="A197" t="s">
        <v>260</v>
      </c>
      <c r="B197" t="s">
        <v>203</v>
      </c>
      <c r="C197">
        <v>1245</v>
      </c>
      <c r="D197" s="160">
        <v>184</v>
      </c>
      <c r="E197" s="160">
        <v>97</v>
      </c>
      <c r="F197" s="160">
        <v>115</v>
      </c>
      <c r="G197" s="160">
        <v>39</v>
      </c>
      <c r="H197" s="160">
        <v>8</v>
      </c>
      <c r="I197" s="160">
        <v>3</v>
      </c>
      <c r="J197" s="160">
        <v>462</v>
      </c>
      <c r="K197" s="160">
        <v>337</v>
      </c>
      <c r="M197" t="s">
        <v>260</v>
      </c>
      <c r="N197" t="s">
        <v>203</v>
      </c>
      <c r="O197" s="160">
        <v>1245</v>
      </c>
      <c r="P197" s="160">
        <v>510</v>
      </c>
      <c r="Q197" s="160">
        <v>596</v>
      </c>
      <c r="R197" s="160">
        <v>3</v>
      </c>
      <c r="S197" s="160">
        <v>136</v>
      </c>
      <c r="CN197" s="160" t="e">
        <f t="shared" si="205"/>
        <v>#REF!</v>
      </c>
    </row>
    <row r="198" spans="1:92" hidden="1" x14ac:dyDescent="0.2">
      <c r="B198" t="s">
        <v>18</v>
      </c>
      <c r="C198" s="160">
        <v>1446</v>
      </c>
      <c r="D198" s="160">
        <v>303</v>
      </c>
      <c r="E198" s="160">
        <v>600</v>
      </c>
      <c r="F198" s="160">
        <v>61</v>
      </c>
      <c r="G198" s="160">
        <v>75</v>
      </c>
      <c r="H198" s="160">
        <v>30</v>
      </c>
      <c r="I198" s="160">
        <v>5</v>
      </c>
      <c r="J198" s="160">
        <v>150</v>
      </c>
      <c r="K198" s="160">
        <v>222</v>
      </c>
      <c r="N198" t="s">
        <v>18</v>
      </c>
      <c r="O198">
        <v>1446</v>
      </c>
      <c r="P198">
        <v>647</v>
      </c>
      <c r="Q198">
        <v>569</v>
      </c>
      <c r="R198">
        <v>5</v>
      </c>
      <c r="S198">
        <v>225</v>
      </c>
      <c r="CN198" s="160">
        <f t="shared" si="205"/>
        <v>163314</v>
      </c>
    </row>
    <row r="199" spans="1:92" hidden="1" x14ac:dyDescent="0.2">
      <c r="B199" t="s">
        <v>19</v>
      </c>
      <c r="C199" s="160">
        <v>1658</v>
      </c>
      <c r="D199" s="160">
        <v>416</v>
      </c>
      <c r="E199" s="160">
        <v>618</v>
      </c>
      <c r="F199" s="160">
        <v>89</v>
      </c>
      <c r="G199" s="160">
        <v>65</v>
      </c>
      <c r="H199" s="160">
        <v>42</v>
      </c>
      <c r="I199" s="160">
        <v>4</v>
      </c>
      <c r="J199" s="160">
        <v>242</v>
      </c>
      <c r="K199" s="160">
        <v>182</v>
      </c>
      <c r="N199" t="s">
        <v>19</v>
      </c>
      <c r="O199">
        <v>1658</v>
      </c>
      <c r="P199">
        <v>826</v>
      </c>
      <c r="Q199">
        <v>690</v>
      </c>
      <c r="R199">
        <v>2</v>
      </c>
      <c r="S199">
        <v>140</v>
      </c>
      <c r="CN199" s="160" t="e">
        <f t="shared" si="205"/>
        <v>#REF!</v>
      </c>
    </row>
    <row r="200" spans="1:92" hidden="1" x14ac:dyDescent="0.2">
      <c r="B200" t="s">
        <v>20</v>
      </c>
      <c r="C200" s="160">
        <v>1410</v>
      </c>
      <c r="D200" s="160">
        <v>294</v>
      </c>
      <c r="E200" s="160">
        <v>269</v>
      </c>
      <c r="F200" s="160">
        <v>116</v>
      </c>
      <c r="G200" s="160">
        <v>59</v>
      </c>
      <c r="H200" s="160">
        <v>47</v>
      </c>
      <c r="I200" s="160">
        <v>13</v>
      </c>
      <c r="J200" s="160">
        <v>390</v>
      </c>
      <c r="K200" s="160">
        <v>222</v>
      </c>
      <c r="N200" t="s">
        <v>20</v>
      </c>
      <c r="O200">
        <v>1410</v>
      </c>
      <c r="P200">
        <v>675</v>
      </c>
      <c r="Q200">
        <v>658</v>
      </c>
      <c r="R200">
        <v>1</v>
      </c>
      <c r="S200">
        <v>76</v>
      </c>
      <c r="CN200" s="160">
        <f t="shared" si="205"/>
        <v>185050</v>
      </c>
    </row>
    <row r="201" spans="1:92" hidden="1" x14ac:dyDescent="0.2">
      <c r="B201" t="s">
        <v>21</v>
      </c>
      <c r="C201" s="160">
        <v>1321</v>
      </c>
      <c r="D201" s="160">
        <v>216</v>
      </c>
      <c r="E201" s="160">
        <v>345</v>
      </c>
      <c r="F201" s="160">
        <v>74</v>
      </c>
      <c r="G201" s="160">
        <v>94</v>
      </c>
      <c r="H201" s="160">
        <v>16</v>
      </c>
      <c r="I201" s="160">
        <v>17</v>
      </c>
      <c r="J201" s="160">
        <v>181</v>
      </c>
      <c r="K201" s="160">
        <v>378</v>
      </c>
      <c r="N201" t="s">
        <v>21</v>
      </c>
      <c r="O201">
        <v>1321</v>
      </c>
      <c r="P201">
        <v>627</v>
      </c>
      <c r="Q201">
        <v>576</v>
      </c>
      <c r="R201">
        <v>3</v>
      </c>
      <c r="S201">
        <v>115</v>
      </c>
      <c r="CN201" s="160" t="e">
        <f t="shared" si="205"/>
        <v>#REF!</v>
      </c>
    </row>
    <row r="202" spans="1:92" hidden="1" x14ac:dyDescent="0.2">
      <c r="B202" t="s">
        <v>22</v>
      </c>
      <c r="C202" s="160">
        <v>1401</v>
      </c>
      <c r="D202" s="160">
        <v>294</v>
      </c>
      <c r="E202" s="160">
        <v>376</v>
      </c>
      <c r="F202" s="160">
        <v>66</v>
      </c>
      <c r="G202" s="160">
        <v>60</v>
      </c>
      <c r="H202" s="160">
        <v>17</v>
      </c>
      <c r="I202" s="160">
        <v>4</v>
      </c>
      <c r="J202" s="160">
        <v>275</v>
      </c>
      <c r="K202" s="160">
        <v>309</v>
      </c>
      <c r="N202" t="s">
        <v>22</v>
      </c>
      <c r="O202">
        <v>1401</v>
      </c>
      <c r="P202">
        <v>637</v>
      </c>
      <c r="Q202">
        <v>642</v>
      </c>
      <c r="R202">
        <v>4</v>
      </c>
      <c r="S202">
        <v>118</v>
      </c>
      <c r="CN202" s="160">
        <f t="shared" si="205"/>
        <v>209670</v>
      </c>
    </row>
    <row r="203" spans="1:92" hidden="1" x14ac:dyDescent="0.2">
      <c r="B203" t="s">
        <v>23</v>
      </c>
      <c r="C203" s="160">
        <v>1454</v>
      </c>
      <c r="D203" s="160">
        <v>234</v>
      </c>
      <c r="E203" s="160">
        <v>364</v>
      </c>
      <c r="F203" s="160">
        <v>106</v>
      </c>
      <c r="G203" s="160">
        <v>105</v>
      </c>
      <c r="H203" s="160">
        <v>14</v>
      </c>
      <c r="I203" s="160">
        <v>4</v>
      </c>
      <c r="J203" s="160">
        <v>417</v>
      </c>
      <c r="K203" s="160">
        <v>210</v>
      </c>
      <c r="N203" t="s">
        <v>23</v>
      </c>
      <c r="O203">
        <v>1454</v>
      </c>
      <c r="P203">
        <v>569</v>
      </c>
      <c r="Q203">
        <v>729</v>
      </c>
      <c r="R203">
        <v>5</v>
      </c>
      <c r="S203">
        <v>151</v>
      </c>
      <c r="CN203" s="160" t="e">
        <f t="shared" si="205"/>
        <v>#REF!</v>
      </c>
    </row>
    <row r="204" spans="1:92" hidden="1" x14ac:dyDescent="0.2">
      <c r="B204" t="s">
        <v>24</v>
      </c>
      <c r="C204" s="160">
        <v>1231</v>
      </c>
      <c r="D204" s="160">
        <v>228</v>
      </c>
      <c r="E204" s="160">
        <v>366</v>
      </c>
      <c r="F204" s="160">
        <v>109</v>
      </c>
      <c r="G204" s="160">
        <v>59</v>
      </c>
      <c r="H204" s="160">
        <v>16</v>
      </c>
      <c r="I204" s="160">
        <v>5</v>
      </c>
      <c r="J204" s="160">
        <v>210</v>
      </c>
      <c r="K204" s="160">
        <v>238</v>
      </c>
      <c r="N204" t="s">
        <v>24</v>
      </c>
      <c r="O204">
        <v>1231</v>
      </c>
      <c r="P204">
        <v>607</v>
      </c>
      <c r="Q204">
        <v>445</v>
      </c>
      <c r="R204">
        <v>51</v>
      </c>
      <c r="S204">
        <v>128</v>
      </c>
      <c r="CN204" s="160">
        <f t="shared" si="205"/>
        <v>249199</v>
      </c>
    </row>
    <row r="205" spans="1:92" hidden="1" x14ac:dyDescent="0.2">
      <c r="B205" t="s">
        <v>25</v>
      </c>
      <c r="C205" s="160">
        <v>1498</v>
      </c>
      <c r="D205" s="160">
        <v>448</v>
      </c>
      <c r="E205" s="160">
        <v>383</v>
      </c>
      <c r="F205" s="160">
        <v>42</v>
      </c>
      <c r="G205" s="160">
        <v>63</v>
      </c>
      <c r="H205" s="160">
        <v>20</v>
      </c>
      <c r="I205" s="160">
        <v>6</v>
      </c>
      <c r="J205" s="160">
        <v>219</v>
      </c>
      <c r="K205" s="160">
        <v>317</v>
      </c>
      <c r="N205" t="s">
        <v>25</v>
      </c>
      <c r="O205">
        <v>1498</v>
      </c>
      <c r="P205">
        <v>620</v>
      </c>
      <c r="Q205">
        <v>699</v>
      </c>
      <c r="R205">
        <v>2</v>
      </c>
      <c r="S205">
        <v>177</v>
      </c>
      <c r="CN205" s="160" t="e">
        <f t="shared" si="205"/>
        <v>#REF!</v>
      </c>
    </row>
    <row r="206" spans="1:92" hidden="1" x14ac:dyDescent="0.2">
      <c r="B206" t="s">
        <v>236</v>
      </c>
      <c r="C206" s="160">
        <v>1151</v>
      </c>
      <c r="D206" s="160">
        <v>294</v>
      </c>
      <c r="E206" s="160">
        <v>120</v>
      </c>
      <c r="F206" s="160">
        <v>80</v>
      </c>
      <c r="G206" s="160">
        <v>48</v>
      </c>
      <c r="H206" s="160">
        <v>23</v>
      </c>
      <c r="I206" s="160">
        <v>1</v>
      </c>
      <c r="J206" s="160">
        <v>398</v>
      </c>
      <c r="K206" s="160">
        <v>187</v>
      </c>
      <c r="N206" t="s">
        <v>236</v>
      </c>
      <c r="O206">
        <v>1151</v>
      </c>
      <c r="P206">
        <v>428</v>
      </c>
      <c r="Q206">
        <v>638</v>
      </c>
      <c r="R206">
        <v>1</v>
      </c>
      <c r="S206">
        <v>84</v>
      </c>
      <c r="CN206" s="160">
        <f t="shared" si="205"/>
        <v>300161</v>
      </c>
    </row>
    <row r="207" spans="1:92" hidden="1" x14ac:dyDescent="0.2">
      <c r="B207" t="s">
        <v>169</v>
      </c>
      <c r="C207" s="160">
        <v>1339</v>
      </c>
      <c r="D207" s="160">
        <v>336</v>
      </c>
      <c r="E207" s="160">
        <v>303</v>
      </c>
      <c r="F207" s="160">
        <v>81</v>
      </c>
      <c r="G207" s="160">
        <v>84</v>
      </c>
      <c r="H207" s="160">
        <v>17</v>
      </c>
      <c r="I207" s="160">
        <v>2</v>
      </c>
      <c r="J207" s="160">
        <v>207</v>
      </c>
      <c r="K207" s="160">
        <v>309</v>
      </c>
      <c r="N207" t="s">
        <v>169</v>
      </c>
      <c r="O207">
        <v>1339</v>
      </c>
      <c r="P207" s="160">
        <v>614</v>
      </c>
      <c r="Q207" s="160">
        <v>549</v>
      </c>
      <c r="R207" s="160">
        <v>1</v>
      </c>
      <c r="S207" s="160">
        <v>175</v>
      </c>
      <c r="CN207" s="160" t="e">
        <f t="shared" si="205"/>
        <v>#REF!</v>
      </c>
    </row>
    <row r="208" spans="1:92" hidden="1" x14ac:dyDescent="0.2">
      <c r="B208" t="s">
        <v>16</v>
      </c>
      <c r="C208" s="160">
        <v>1455</v>
      </c>
      <c r="D208" s="160">
        <v>312</v>
      </c>
      <c r="E208" s="160">
        <v>321</v>
      </c>
      <c r="F208" s="160">
        <v>57</v>
      </c>
      <c r="G208" s="160">
        <v>56</v>
      </c>
      <c r="H208" s="160">
        <v>24</v>
      </c>
      <c r="I208" s="160">
        <v>5</v>
      </c>
      <c r="J208" s="160">
        <v>548</v>
      </c>
      <c r="K208" s="160">
        <v>132</v>
      </c>
      <c r="N208" t="s">
        <v>16</v>
      </c>
      <c r="O208">
        <v>1455</v>
      </c>
      <c r="P208" s="160">
        <v>487</v>
      </c>
      <c r="Q208" s="160">
        <v>621</v>
      </c>
      <c r="R208" s="160">
        <v>110</v>
      </c>
      <c r="S208" s="160">
        <v>237</v>
      </c>
      <c r="CN208" s="160">
        <f t="shared" si="205"/>
        <v>348364</v>
      </c>
    </row>
    <row r="209" spans="1:92" hidden="1" x14ac:dyDescent="0.2">
      <c r="A209" t="s">
        <v>252</v>
      </c>
      <c r="B209" t="s">
        <v>239</v>
      </c>
      <c r="C209" s="160">
        <v>1863</v>
      </c>
      <c r="D209" s="160">
        <v>342</v>
      </c>
      <c r="E209" s="160">
        <v>330</v>
      </c>
      <c r="F209" s="160">
        <v>86</v>
      </c>
      <c r="G209" s="160">
        <v>70</v>
      </c>
      <c r="H209" s="160">
        <v>8</v>
      </c>
      <c r="I209" s="160">
        <v>8</v>
      </c>
      <c r="J209" s="160">
        <v>780</v>
      </c>
      <c r="K209" s="160">
        <v>239</v>
      </c>
      <c r="M209" t="s">
        <v>252</v>
      </c>
      <c r="N209" t="s">
        <v>239</v>
      </c>
      <c r="O209">
        <v>1863</v>
      </c>
      <c r="P209">
        <v>664</v>
      </c>
      <c r="Q209">
        <v>990</v>
      </c>
      <c r="R209">
        <v>3</v>
      </c>
      <c r="S209">
        <v>206</v>
      </c>
      <c r="CN209" s="160" t="e">
        <f t="shared" si="205"/>
        <v>#REF!</v>
      </c>
    </row>
    <row r="210" spans="1:92" hidden="1" x14ac:dyDescent="0.2">
      <c r="B210" t="s">
        <v>240</v>
      </c>
      <c r="C210" s="160">
        <v>1606</v>
      </c>
      <c r="D210" s="160">
        <v>508</v>
      </c>
      <c r="E210" s="160">
        <v>429</v>
      </c>
      <c r="F210" s="160">
        <v>74</v>
      </c>
      <c r="G210" s="160">
        <v>54</v>
      </c>
      <c r="H210" s="160">
        <v>41</v>
      </c>
      <c r="I210" s="160">
        <v>3</v>
      </c>
      <c r="J210" s="160">
        <v>204</v>
      </c>
      <c r="K210" s="160">
        <v>293</v>
      </c>
      <c r="N210" t="s">
        <v>240</v>
      </c>
      <c r="O210">
        <v>1606</v>
      </c>
      <c r="P210">
        <v>599</v>
      </c>
      <c r="Q210">
        <v>674</v>
      </c>
      <c r="R210">
        <v>5</v>
      </c>
      <c r="S210">
        <v>328</v>
      </c>
      <c r="CN210" s="160">
        <f t="shared" si="205"/>
        <v>394720</v>
      </c>
    </row>
    <row r="211" spans="1:92" hidden="1" x14ac:dyDescent="0.2">
      <c r="B211" t="s">
        <v>241</v>
      </c>
      <c r="C211" s="203">
        <v>1474</v>
      </c>
      <c r="D211" s="160">
        <v>517</v>
      </c>
      <c r="E211">
        <v>341</v>
      </c>
      <c r="F211">
        <v>60</v>
      </c>
      <c r="G211">
        <v>99</v>
      </c>
      <c r="H211">
        <v>21</v>
      </c>
      <c r="I211">
        <v>11</v>
      </c>
      <c r="J211">
        <v>302</v>
      </c>
      <c r="K211">
        <v>123</v>
      </c>
      <c r="N211" t="s">
        <v>241</v>
      </c>
      <c r="O211">
        <v>1474</v>
      </c>
      <c r="P211">
        <v>730</v>
      </c>
      <c r="Q211">
        <v>583</v>
      </c>
      <c r="R211">
        <v>9</v>
      </c>
      <c r="S211">
        <v>152</v>
      </c>
      <c r="CN211" s="160" t="e">
        <f t="shared" si="205"/>
        <v>#REF!</v>
      </c>
    </row>
    <row r="212" spans="1:92" hidden="1" x14ac:dyDescent="0.2">
      <c r="B212" t="s">
        <v>242</v>
      </c>
      <c r="C212" s="160">
        <v>1676</v>
      </c>
      <c r="D212" s="160">
        <v>255</v>
      </c>
      <c r="E212" s="160">
        <v>334</v>
      </c>
      <c r="F212" s="160">
        <v>52</v>
      </c>
      <c r="G212" s="160">
        <v>174</v>
      </c>
      <c r="H212" s="160">
        <v>26</v>
      </c>
      <c r="I212" s="160">
        <v>4</v>
      </c>
      <c r="J212" s="160">
        <v>460</v>
      </c>
      <c r="K212" s="160">
        <v>371</v>
      </c>
      <c r="N212" t="s">
        <v>242</v>
      </c>
      <c r="O212">
        <v>1676</v>
      </c>
      <c r="P212">
        <v>715</v>
      </c>
      <c r="Q212">
        <v>717</v>
      </c>
      <c r="R212">
        <v>19</v>
      </c>
      <c r="S212">
        <v>225</v>
      </c>
      <c r="CN212" s="160">
        <f t="shared" si="205"/>
        <v>458869</v>
      </c>
    </row>
    <row r="213" spans="1:92" hidden="1" x14ac:dyDescent="0.2">
      <c r="B213" t="s">
        <v>243</v>
      </c>
      <c r="C213" s="203">
        <v>1710</v>
      </c>
      <c r="D213" s="160">
        <v>369</v>
      </c>
      <c r="E213" s="160">
        <v>448</v>
      </c>
      <c r="F213" s="160">
        <v>107</v>
      </c>
      <c r="G213" s="160">
        <v>65</v>
      </c>
      <c r="H213" s="160">
        <v>12</v>
      </c>
      <c r="I213" s="160">
        <v>18</v>
      </c>
      <c r="J213" s="160">
        <v>345</v>
      </c>
      <c r="K213" s="160">
        <v>346</v>
      </c>
      <c r="N213" t="s">
        <v>243</v>
      </c>
      <c r="O213">
        <v>1710</v>
      </c>
      <c r="P213">
        <v>655</v>
      </c>
      <c r="Q213">
        <v>826</v>
      </c>
      <c r="R213">
        <v>21</v>
      </c>
      <c r="S213">
        <v>208</v>
      </c>
      <c r="CN213" s="160" t="e">
        <f t="shared" si="205"/>
        <v>#REF!</v>
      </c>
    </row>
    <row r="214" spans="1:92" hidden="1" x14ac:dyDescent="0.2">
      <c r="B214" t="s">
        <v>244</v>
      </c>
      <c r="C214" s="160">
        <v>1447</v>
      </c>
      <c r="D214" s="160">
        <v>396</v>
      </c>
      <c r="E214" s="160">
        <v>389</v>
      </c>
      <c r="F214" s="160">
        <v>78</v>
      </c>
      <c r="G214" s="160">
        <v>48</v>
      </c>
      <c r="H214" s="160">
        <v>20</v>
      </c>
      <c r="I214" s="160">
        <v>4</v>
      </c>
      <c r="J214" s="160">
        <v>411</v>
      </c>
      <c r="K214" s="160">
        <v>101</v>
      </c>
      <c r="N214" t="s">
        <v>244</v>
      </c>
      <c r="O214">
        <v>1447</v>
      </c>
      <c r="P214">
        <v>502</v>
      </c>
      <c r="Q214">
        <v>762</v>
      </c>
      <c r="R214">
        <v>104</v>
      </c>
      <c r="S214">
        <v>79</v>
      </c>
      <c r="CN214" s="160">
        <f t="shared" si="205"/>
        <v>549360</v>
      </c>
    </row>
    <row r="215" spans="1:92" hidden="1" x14ac:dyDescent="0.2">
      <c r="B215" t="s">
        <v>53</v>
      </c>
      <c r="C215" s="203">
        <v>1739</v>
      </c>
      <c r="D215" s="160">
        <v>322</v>
      </c>
      <c r="E215" s="160">
        <v>403</v>
      </c>
      <c r="F215" s="160">
        <v>62</v>
      </c>
      <c r="G215" s="160">
        <v>55</v>
      </c>
      <c r="H215" s="160">
        <v>13</v>
      </c>
      <c r="I215" s="160">
        <v>7</v>
      </c>
      <c r="J215" s="160">
        <v>292</v>
      </c>
      <c r="K215" s="160">
        <v>585</v>
      </c>
      <c r="N215" t="s">
        <v>53</v>
      </c>
      <c r="O215">
        <v>1739</v>
      </c>
      <c r="P215">
        <v>553</v>
      </c>
      <c r="Q215">
        <v>1072</v>
      </c>
      <c r="R215">
        <v>10</v>
      </c>
      <c r="S215">
        <v>104</v>
      </c>
      <c r="CN215" s="160" t="e">
        <f t="shared" si="205"/>
        <v>#REF!</v>
      </c>
    </row>
    <row r="216" spans="1:92" hidden="1" x14ac:dyDescent="0.2">
      <c r="B216" t="s">
        <v>54</v>
      </c>
      <c r="C216" s="203">
        <v>1399</v>
      </c>
      <c r="D216" s="160">
        <v>374</v>
      </c>
      <c r="E216" s="160">
        <v>278</v>
      </c>
      <c r="F216" s="160">
        <v>76</v>
      </c>
      <c r="G216" s="160">
        <v>100</v>
      </c>
      <c r="H216" s="160">
        <v>16</v>
      </c>
      <c r="I216" s="160">
        <v>10</v>
      </c>
      <c r="J216" s="160">
        <v>127</v>
      </c>
      <c r="K216" s="160">
        <v>418</v>
      </c>
      <c r="N216" t="s">
        <v>54</v>
      </c>
      <c r="O216">
        <v>1399</v>
      </c>
      <c r="P216">
        <v>618</v>
      </c>
      <c r="Q216">
        <v>566</v>
      </c>
      <c r="R216">
        <v>23</v>
      </c>
      <c r="S216">
        <v>192</v>
      </c>
      <c r="CN216" s="160">
        <f t="shared" si="205"/>
        <v>648525</v>
      </c>
    </row>
    <row r="217" spans="1:92" hidden="1" x14ac:dyDescent="0.2">
      <c r="B217" t="s">
        <v>55</v>
      </c>
      <c r="C217" s="203">
        <v>1563</v>
      </c>
      <c r="D217" s="160">
        <v>464</v>
      </c>
      <c r="E217" s="160">
        <v>310</v>
      </c>
      <c r="F217" s="160">
        <v>73</v>
      </c>
      <c r="G217" s="160">
        <v>66</v>
      </c>
      <c r="H217" s="160">
        <v>12</v>
      </c>
      <c r="I217" s="160">
        <v>4</v>
      </c>
      <c r="J217" s="160">
        <v>318</v>
      </c>
      <c r="K217" s="160">
        <v>316</v>
      </c>
      <c r="N217" t="s">
        <v>55</v>
      </c>
      <c r="O217">
        <v>1563</v>
      </c>
      <c r="P217">
        <v>555</v>
      </c>
      <c r="Q217">
        <v>816</v>
      </c>
      <c r="R217">
        <v>0</v>
      </c>
      <c r="S217">
        <v>192</v>
      </c>
      <c r="CN217" s="160" t="e">
        <f t="shared" si="205"/>
        <v>#REF!</v>
      </c>
    </row>
    <row r="218" spans="1:92" hidden="1" x14ac:dyDescent="0.2">
      <c r="B218" t="s">
        <v>245</v>
      </c>
      <c r="C218" s="203">
        <v>975</v>
      </c>
      <c r="D218" s="160">
        <v>222</v>
      </c>
      <c r="E218" s="160">
        <v>209</v>
      </c>
      <c r="F218" s="160">
        <v>78</v>
      </c>
      <c r="G218" s="160">
        <v>50</v>
      </c>
      <c r="H218" s="160">
        <v>9</v>
      </c>
      <c r="I218" s="160">
        <v>4</v>
      </c>
      <c r="J218" s="160">
        <v>109</v>
      </c>
      <c r="K218" s="160">
        <v>294</v>
      </c>
      <c r="N218" t="s">
        <v>245</v>
      </c>
      <c r="O218">
        <v>975</v>
      </c>
      <c r="P218">
        <v>453</v>
      </c>
      <c r="Q218">
        <v>407</v>
      </c>
      <c r="R218">
        <v>4</v>
      </c>
      <c r="S218">
        <v>111</v>
      </c>
      <c r="CN218" s="160">
        <f t="shared" si="205"/>
        <v>743084</v>
      </c>
    </row>
    <row r="219" spans="1:92" hidden="1" x14ac:dyDescent="0.2">
      <c r="B219" t="s">
        <v>246</v>
      </c>
      <c r="C219" s="203">
        <v>1132</v>
      </c>
      <c r="D219" s="160">
        <v>243</v>
      </c>
      <c r="E219" s="160">
        <v>323</v>
      </c>
      <c r="F219" s="160">
        <v>74</v>
      </c>
      <c r="G219" s="160">
        <v>31</v>
      </c>
      <c r="H219" s="160">
        <v>12</v>
      </c>
      <c r="I219" s="160">
        <v>0</v>
      </c>
      <c r="J219" s="160">
        <v>206</v>
      </c>
      <c r="K219" s="160">
        <v>243</v>
      </c>
      <c r="N219" t="s">
        <v>246</v>
      </c>
      <c r="O219">
        <v>1132</v>
      </c>
      <c r="P219">
        <v>461</v>
      </c>
      <c r="Q219">
        <v>468</v>
      </c>
      <c r="R219">
        <v>15</v>
      </c>
      <c r="S219">
        <v>188</v>
      </c>
      <c r="CN219" s="160" t="e">
        <f t="shared" si="205"/>
        <v>#REF!</v>
      </c>
    </row>
    <row r="220" spans="1:92" hidden="1" x14ac:dyDescent="0.2">
      <c r="B220" t="s">
        <v>247</v>
      </c>
      <c r="C220" s="203">
        <v>1173</v>
      </c>
      <c r="D220" s="160">
        <v>221</v>
      </c>
      <c r="E220" s="160">
        <v>361</v>
      </c>
      <c r="F220" s="160">
        <v>70</v>
      </c>
      <c r="G220" s="160">
        <v>35</v>
      </c>
      <c r="H220" s="160">
        <v>16</v>
      </c>
      <c r="I220" s="160">
        <v>6</v>
      </c>
      <c r="J220" s="160">
        <v>194</v>
      </c>
      <c r="K220" s="160">
        <v>270</v>
      </c>
      <c r="N220" t="s">
        <v>247</v>
      </c>
      <c r="O220">
        <v>1173</v>
      </c>
      <c r="P220">
        <v>508</v>
      </c>
      <c r="Q220">
        <v>502</v>
      </c>
      <c r="R220">
        <v>1</v>
      </c>
      <c r="S220">
        <v>162</v>
      </c>
      <c r="CN220" s="160">
        <f t="shared" si="205"/>
        <v>853589</v>
      </c>
    </row>
    <row r="221" spans="1:92" x14ac:dyDescent="0.2">
      <c r="A221" t="s">
        <v>261</v>
      </c>
      <c r="B221" t="s">
        <v>239</v>
      </c>
      <c r="C221" s="203">
        <v>1465</v>
      </c>
      <c r="D221" s="160">
        <v>247</v>
      </c>
      <c r="E221" s="160">
        <v>382</v>
      </c>
      <c r="F221" s="160">
        <v>92</v>
      </c>
      <c r="G221" s="160">
        <v>61</v>
      </c>
      <c r="H221" s="160">
        <v>18</v>
      </c>
      <c r="I221" s="160">
        <v>5</v>
      </c>
      <c r="J221" s="160">
        <v>209</v>
      </c>
      <c r="K221" s="160">
        <v>451</v>
      </c>
      <c r="M221" t="s">
        <v>261</v>
      </c>
      <c r="N221" t="s">
        <v>239</v>
      </c>
      <c r="O221">
        <v>1465</v>
      </c>
      <c r="P221">
        <v>564</v>
      </c>
      <c r="Q221">
        <v>703</v>
      </c>
      <c r="R221">
        <v>21</v>
      </c>
      <c r="S221">
        <v>177</v>
      </c>
    </row>
    <row r="222" spans="1:92" x14ac:dyDescent="0.2">
      <c r="B222" t="s">
        <v>240</v>
      </c>
      <c r="C222" s="203">
        <v>1068</v>
      </c>
      <c r="D222" s="160">
        <v>237</v>
      </c>
      <c r="E222" s="160">
        <v>338</v>
      </c>
      <c r="F222" s="160">
        <v>27</v>
      </c>
      <c r="G222" s="160">
        <v>41</v>
      </c>
      <c r="H222" s="160">
        <v>11</v>
      </c>
      <c r="I222" s="160">
        <v>5</v>
      </c>
      <c r="J222" s="160">
        <v>175</v>
      </c>
      <c r="K222" s="160">
        <v>234</v>
      </c>
      <c r="N222" t="s">
        <v>240</v>
      </c>
      <c r="O222">
        <v>1068</v>
      </c>
      <c r="P222">
        <v>540</v>
      </c>
      <c r="Q222">
        <v>394</v>
      </c>
      <c r="R222">
        <v>0</v>
      </c>
      <c r="S222">
        <v>134</v>
      </c>
    </row>
    <row r="223" spans="1:92" x14ac:dyDescent="0.2">
      <c r="B223" t="s">
        <v>241</v>
      </c>
      <c r="C223">
        <v>996</v>
      </c>
      <c r="D223">
        <v>275</v>
      </c>
      <c r="E223">
        <v>224</v>
      </c>
      <c r="F223" s="160">
        <v>58</v>
      </c>
      <c r="G223">
        <v>69</v>
      </c>
      <c r="H223">
        <v>15</v>
      </c>
      <c r="I223">
        <v>11</v>
      </c>
      <c r="J223">
        <v>140</v>
      </c>
      <c r="K223">
        <v>204</v>
      </c>
      <c r="N223" t="s">
        <v>241</v>
      </c>
      <c r="O223">
        <v>996</v>
      </c>
      <c r="P223">
        <v>523</v>
      </c>
      <c r="Q223">
        <v>363</v>
      </c>
      <c r="R223">
        <v>0</v>
      </c>
      <c r="S223">
        <v>110</v>
      </c>
    </row>
    <row r="224" spans="1:92" x14ac:dyDescent="0.2">
      <c r="B224" t="s">
        <v>242</v>
      </c>
      <c r="C224">
        <v>1234</v>
      </c>
      <c r="D224">
        <v>302</v>
      </c>
      <c r="E224">
        <v>325</v>
      </c>
      <c r="F224">
        <v>74</v>
      </c>
      <c r="G224">
        <v>54</v>
      </c>
      <c r="H224">
        <v>9</v>
      </c>
      <c r="I224">
        <v>7</v>
      </c>
      <c r="J224">
        <v>192</v>
      </c>
      <c r="K224" s="160">
        <v>271</v>
      </c>
      <c r="N224" t="s">
        <v>242</v>
      </c>
      <c r="O224">
        <v>1234</v>
      </c>
      <c r="P224">
        <v>543</v>
      </c>
      <c r="Q224">
        <v>567</v>
      </c>
      <c r="R224">
        <v>2</v>
      </c>
      <c r="S224">
        <v>122</v>
      </c>
    </row>
    <row r="225" spans="1:19" x14ac:dyDescent="0.2">
      <c r="B225" t="s">
        <v>243</v>
      </c>
      <c r="C225" s="203">
        <f>D225+E225+F225+G225+H225+I225+J225+K225</f>
        <v>1288</v>
      </c>
      <c r="D225" s="160">
        <v>219</v>
      </c>
      <c r="E225" s="160">
        <v>353</v>
      </c>
      <c r="F225" s="160">
        <v>82</v>
      </c>
      <c r="G225" s="160">
        <v>96</v>
      </c>
      <c r="H225" s="160">
        <v>44</v>
      </c>
      <c r="I225" s="160">
        <v>7</v>
      </c>
      <c r="J225" s="160">
        <v>189</v>
      </c>
      <c r="K225" s="160">
        <v>298</v>
      </c>
      <c r="N225" t="s">
        <v>243</v>
      </c>
      <c r="O225">
        <f>P225+Q225+R225+S225</f>
        <v>1288</v>
      </c>
      <c r="P225">
        <v>570</v>
      </c>
      <c r="Q225">
        <v>496</v>
      </c>
      <c r="R225">
        <v>78</v>
      </c>
      <c r="S225">
        <v>144</v>
      </c>
    </row>
    <row r="226" spans="1:19" x14ac:dyDescent="0.2">
      <c r="B226" t="s">
        <v>244</v>
      </c>
      <c r="C226" s="160">
        <f t="shared" ref="C226:C232" si="206">SUM(D226:K226)</f>
        <v>1408</v>
      </c>
      <c r="D226" s="160">
        <f>L77</f>
        <v>397</v>
      </c>
      <c r="E226" s="160">
        <f>L84</f>
        <v>340</v>
      </c>
      <c r="F226" s="160">
        <f>L88</f>
        <v>89</v>
      </c>
      <c r="G226" s="160">
        <f>L92</f>
        <v>42</v>
      </c>
      <c r="H226" s="160">
        <f>L95</f>
        <v>13</v>
      </c>
      <c r="I226" s="160">
        <f>L96</f>
        <v>4</v>
      </c>
      <c r="J226" s="160">
        <f>L102</f>
        <v>200</v>
      </c>
      <c r="K226" s="160">
        <f>L103</f>
        <v>323</v>
      </c>
      <c r="N226" t="s">
        <v>244</v>
      </c>
      <c r="O226">
        <f t="shared" ref="O226:O232" si="207">SUM(P226:S226)</f>
        <v>1408</v>
      </c>
      <c r="P226">
        <v>576</v>
      </c>
      <c r="Q226">
        <v>644</v>
      </c>
      <c r="R226">
        <v>3</v>
      </c>
      <c r="S226">
        <v>185</v>
      </c>
    </row>
    <row r="227" spans="1:19" x14ac:dyDescent="0.2">
      <c r="B227" t="s">
        <v>53</v>
      </c>
      <c r="C227" s="160">
        <f t="shared" si="206"/>
        <v>1553</v>
      </c>
      <c r="D227" s="160">
        <v>363</v>
      </c>
      <c r="E227" s="160">
        <v>386</v>
      </c>
      <c r="F227" s="160">
        <v>47</v>
      </c>
      <c r="G227" s="160">
        <v>85</v>
      </c>
      <c r="H227" s="160">
        <v>15</v>
      </c>
      <c r="I227" s="160">
        <v>7</v>
      </c>
      <c r="J227" s="160">
        <v>296</v>
      </c>
      <c r="K227" s="160">
        <v>354</v>
      </c>
      <c r="N227" t="s">
        <v>53</v>
      </c>
      <c r="O227">
        <f t="shared" si="207"/>
        <v>1553</v>
      </c>
      <c r="P227">
        <v>554</v>
      </c>
      <c r="Q227">
        <v>776</v>
      </c>
      <c r="R227">
        <v>0</v>
      </c>
      <c r="S227">
        <v>223</v>
      </c>
    </row>
    <row r="228" spans="1:19" x14ac:dyDescent="0.2">
      <c r="B228" t="s">
        <v>54</v>
      </c>
      <c r="C228" s="160">
        <f t="shared" si="206"/>
        <v>1164</v>
      </c>
      <c r="D228" s="160">
        <f>N77</f>
        <v>269</v>
      </c>
      <c r="E228" s="160">
        <f>N84</f>
        <v>258</v>
      </c>
      <c r="F228" s="160">
        <f>N88</f>
        <v>60</v>
      </c>
      <c r="G228" s="160">
        <f>N92</f>
        <v>79</v>
      </c>
      <c r="H228" s="160">
        <f>N95</f>
        <v>9</v>
      </c>
      <c r="I228" s="160">
        <f>N96</f>
        <v>5</v>
      </c>
      <c r="J228" s="160">
        <f>N102</f>
        <v>166</v>
      </c>
      <c r="K228" s="160">
        <f>N103</f>
        <v>318</v>
      </c>
      <c r="N228" t="s">
        <v>54</v>
      </c>
      <c r="O228">
        <f t="shared" si="207"/>
        <v>1164</v>
      </c>
      <c r="P228">
        <v>507</v>
      </c>
      <c r="Q228">
        <v>442</v>
      </c>
      <c r="R228">
        <v>8</v>
      </c>
      <c r="S228">
        <v>207</v>
      </c>
    </row>
    <row r="229" spans="1:19" x14ac:dyDescent="0.2">
      <c r="B229" t="s">
        <v>55</v>
      </c>
      <c r="C229" s="160">
        <f t="shared" si="206"/>
        <v>1254</v>
      </c>
      <c r="D229" s="160">
        <f>O77</f>
        <v>365</v>
      </c>
      <c r="E229" s="160">
        <f>O84</f>
        <v>279</v>
      </c>
      <c r="F229" s="160">
        <f>O88</f>
        <v>50</v>
      </c>
      <c r="G229" s="160">
        <f>O92</f>
        <v>69</v>
      </c>
      <c r="H229" s="160">
        <f>O95</f>
        <v>26</v>
      </c>
      <c r="I229" s="160">
        <f>O96</f>
        <v>9</v>
      </c>
      <c r="J229" s="160">
        <f>O102</f>
        <v>268</v>
      </c>
      <c r="K229" s="160">
        <f>O103</f>
        <v>188</v>
      </c>
      <c r="N229" t="s">
        <v>55</v>
      </c>
      <c r="O229">
        <f t="shared" si="207"/>
        <v>1254</v>
      </c>
      <c r="P229">
        <v>503</v>
      </c>
      <c r="Q229">
        <v>469</v>
      </c>
      <c r="R229">
        <v>94</v>
      </c>
      <c r="S229">
        <v>188</v>
      </c>
    </row>
    <row r="230" spans="1:19" x14ac:dyDescent="0.2">
      <c r="B230" t="s">
        <v>245</v>
      </c>
      <c r="C230" s="160">
        <f t="shared" si="206"/>
        <v>1028</v>
      </c>
      <c r="D230">
        <v>172</v>
      </c>
      <c r="E230">
        <v>194</v>
      </c>
      <c r="F230">
        <v>80</v>
      </c>
      <c r="G230">
        <v>41</v>
      </c>
      <c r="H230">
        <v>31</v>
      </c>
      <c r="I230">
        <v>1</v>
      </c>
      <c r="J230">
        <v>282</v>
      </c>
      <c r="K230">
        <v>227</v>
      </c>
      <c r="N230" t="s">
        <v>245</v>
      </c>
      <c r="O230">
        <f t="shared" si="207"/>
        <v>1028</v>
      </c>
      <c r="P230">
        <v>411</v>
      </c>
      <c r="Q230">
        <v>428</v>
      </c>
      <c r="R230">
        <v>0</v>
      </c>
      <c r="S230">
        <v>189</v>
      </c>
    </row>
    <row r="231" spans="1:19" x14ac:dyDescent="0.2">
      <c r="B231" t="s">
        <v>246</v>
      </c>
      <c r="C231">
        <f t="shared" si="206"/>
        <v>1072</v>
      </c>
      <c r="D231" s="160">
        <v>313</v>
      </c>
      <c r="E231" s="160">
        <v>276</v>
      </c>
      <c r="F231" s="160">
        <v>39</v>
      </c>
      <c r="G231" s="160">
        <v>35</v>
      </c>
      <c r="H231" s="160">
        <v>2</v>
      </c>
      <c r="I231" s="160">
        <v>3</v>
      </c>
      <c r="J231" s="160">
        <v>249</v>
      </c>
      <c r="K231" s="160">
        <v>155</v>
      </c>
      <c r="N231" t="s">
        <v>246</v>
      </c>
      <c r="O231">
        <f t="shared" si="207"/>
        <v>1072</v>
      </c>
      <c r="P231">
        <v>422</v>
      </c>
      <c r="Q231">
        <v>436</v>
      </c>
      <c r="R231">
        <v>70</v>
      </c>
      <c r="S231">
        <v>144</v>
      </c>
    </row>
    <row r="232" spans="1:19" x14ac:dyDescent="0.2">
      <c r="B232" t="s">
        <v>247</v>
      </c>
      <c r="C232">
        <f t="shared" si="206"/>
        <v>810</v>
      </c>
      <c r="D232" s="160">
        <f>R77</f>
        <v>225</v>
      </c>
      <c r="E232" s="160">
        <f>R84</f>
        <v>260</v>
      </c>
      <c r="F232" s="160">
        <f>R88</f>
        <v>56</v>
      </c>
      <c r="G232" s="160">
        <f>R92</f>
        <v>38</v>
      </c>
      <c r="H232" s="160">
        <f>R95</f>
        <v>26</v>
      </c>
      <c r="I232" s="160">
        <v>2</v>
      </c>
      <c r="J232" s="160">
        <v>70</v>
      </c>
      <c r="K232" s="160">
        <v>133</v>
      </c>
      <c r="N232" t="s">
        <v>247</v>
      </c>
      <c r="O232">
        <f t="shared" si="207"/>
        <v>810</v>
      </c>
      <c r="P232">
        <v>423</v>
      </c>
      <c r="Q232">
        <v>265</v>
      </c>
      <c r="R232">
        <v>7</v>
      </c>
      <c r="S232">
        <v>115</v>
      </c>
    </row>
    <row r="233" spans="1:19" x14ac:dyDescent="0.2">
      <c r="A233" t="s">
        <v>268</v>
      </c>
      <c r="B233" t="s">
        <v>239</v>
      </c>
      <c r="C233">
        <f t="shared" ref="C233" si="208">SUM(D233:K233)</f>
        <v>1174</v>
      </c>
      <c r="D233" s="160">
        <f>S77</f>
        <v>275</v>
      </c>
      <c r="E233" s="160">
        <f>S84</f>
        <v>237</v>
      </c>
      <c r="F233" s="160">
        <f>S88</f>
        <v>60</v>
      </c>
      <c r="G233" s="160">
        <f>S92</f>
        <v>87</v>
      </c>
      <c r="H233" s="160">
        <f>S95</f>
        <v>19</v>
      </c>
      <c r="I233" s="160">
        <f>+S96</f>
        <v>15</v>
      </c>
      <c r="J233" s="160">
        <f>+S102</f>
        <v>146</v>
      </c>
      <c r="K233" s="160">
        <f>+S103</f>
        <v>335</v>
      </c>
      <c r="M233" t="s">
        <v>268</v>
      </c>
      <c r="N233" t="s">
        <v>239</v>
      </c>
      <c r="O233">
        <f t="shared" ref="O233" si="209">SUM(P233:S233)</f>
        <v>1174</v>
      </c>
      <c r="P233">
        <v>601</v>
      </c>
      <c r="Q233">
        <v>399</v>
      </c>
      <c r="R233">
        <v>15</v>
      </c>
      <c r="S233">
        <v>159</v>
      </c>
    </row>
    <row r="234" spans="1:19" x14ac:dyDescent="0.2">
      <c r="B234" t="s">
        <v>240</v>
      </c>
      <c r="C234">
        <f t="shared" ref="C234" si="210">SUM(D234:K234)</f>
        <v>740</v>
      </c>
      <c r="D234" s="160">
        <f>T77</f>
        <v>174</v>
      </c>
      <c r="E234" s="160">
        <f>T84</f>
        <v>142</v>
      </c>
      <c r="F234" s="160">
        <f>T88</f>
        <v>91</v>
      </c>
      <c r="G234" s="160">
        <f>T92</f>
        <v>46</v>
      </c>
      <c r="H234" s="160">
        <f>T95</f>
        <v>6</v>
      </c>
      <c r="I234" s="160">
        <f>+T96</f>
        <v>9</v>
      </c>
      <c r="J234" s="160">
        <f>+T102</f>
        <v>80</v>
      </c>
      <c r="K234" s="160">
        <f>+T103</f>
        <v>192</v>
      </c>
      <c r="N234" t="s">
        <v>240</v>
      </c>
      <c r="O234">
        <f t="shared" ref="O234:O256" si="211">SUM(P234:S234)</f>
        <v>740</v>
      </c>
      <c r="P234">
        <v>427</v>
      </c>
      <c r="Q234">
        <v>160</v>
      </c>
      <c r="R234">
        <v>1</v>
      </c>
      <c r="S234">
        <v>152</v>
      </c>
    </row>
    <row r="235" spans="1:19" x14ac:dyDescent="0.2">
      <c r="B235" t="s">
        <v>241</v>
      </c>
      <c r="C235">
        <f t="shared" ref="C235" si="212">SUM(D235:K235)</f>
        <v>1255</v>
      </c>
      <c r="D235" s="160">
        <f>U77</f>
        <v>296</v>
      </c>
      <c r="E235" s="160">
        <f>U84</f>
        <v>392</v>
      </c>
      <c r="F235" s="160">
        <f>U88</f>
        <v>109</v>
      </c>
      <c r="G235" s="160">
        <f>U92</f>
        <v>46</v>
      </c>
      <c r="H235" s="160">
        <f>U95</f>
        <v>53</v>
      </c>
      <c r="I235" s="160">
        <f>+U96</f>
        <v>8</v>
      </c>
      <c r="J235" s="160">
        <f>+U102</f>
        <v>188</v>
      </c>
      <c r="K235" s="160">
        <f>+U103</f>
        <v>163</v>
      </c>
      <c r="N235" t="s">
        <v>241</v>
      </c>
      <c r="O235">
        <f t="shared" si="211"/>
        <v>1255</v>
      </c>
      <c r="P235">
        <v>563</v>
      </c>
      <c r="Q235">
        <v>522</v>
      </c>
      <c r="R235">
        <v>4</v>
      </c>
      <c r="S235">
        <v>166</v>
      </c>
    </row>
    <row r="236" spans="1:19" x14ac:dyDescent="0.2">
      <c r="B236" t="s">
        <v>242</v>
      </c>
      <c r="C236">
        <f t="shared" ref="C236" si="213">SUM(D236:K236)</f>
        <v>1302</v>
      </c>
      <c r="D236" s="160">
        <f>V77</f>
        <v>296</v>
      </c>
      <c r="E236" s="160">
        <f>V84</f>
        <v>255</v>
      </c>
      <c r="F236" s="160">
        <f>V88</f>
        <v>56</v>
      </c>
      <c r="G236" s="160">
        <f>V92</f>
        <v>130</v>
      </c>
      <c r="H236" s="160">
        <f>V95</f>
        <v>50</v>
      </c>
      <c r="I236" s="160">
        <f>+V96</f>
        <v>5</v>
      </c>
      <c r="J236" s="160">
        <f>+V102</f>
        <v>227</v>
      </c>
      <c r="K236" s="160">
        <f>+V103</f>
        <v>283</v>
      </c>
      <c r="N236" t="s">
        <v>242</v>
      </c>
      <c r="O236">
        <f t="shared" si="211"/>
        <v>1302</v>
      </c>
      <c r="P236">
        <v>582</v>
      </c>
      <c r="Q236">
        <v>495</v>
      </c>
      <c r="R236">
        <v>51</v>
      </c>
      <c r="S236">
        <v>174</v>
      </c>
    </row>
    <row r="237" spans="1:19" x14ac:dyDescent="0.2">
      <c r="B237" t="s">
        <v>243</v>
      </c>
      <c r="C237">
        <f t="shared" ref="C237" si="214">SUM(D237:K237)</f>
        <v>1262</v>
      </c>
      <c r="D237" s="160">
        <f>W77</f>
        <v>250</v>
      </c>
      <c r="E237" s="160">
        <f>W84</f>
        <v>482</v>
      </c>
      <c r="F237" s="160">
        <f>W88</f>
        <v>64</v>
      </c>
      <c r="G237" s="160">
        <f>W92</f>
        <v>99</v>
      </c>
      <c r="H237" s="160">
        <f>W95</f>
        <v>12</v>
      </c>
      <c r="I237" s="160">
        <f>+W96</f>
        <v>8</v>
      </c>
      <c r="J237" s="160">
        <f>+W102</f>
        <v>114</v>
      </c>
      <c r="K237" s="160">
        <f>+W103</f>
        <v>233</v>
      </c>
      <c r="N237" t="s">
        <v>243</v>
      </c>
      <c r="O237">
        <f t="shared" si="211"/>
        <v>1262</v>
      </c>
      <c r="P237">
        <v>522</v>
      </c>
      <c r="Q237">
        <v>432</v>
      </c>
      <c r="R237">
        <v>33</v>
      </c>
      <c r="S237">
        <v>275</v>
      </c>
    </row>
    <row r="238" spans="1:19" x14ac:dyDescent="0.2">
      <c r="B238" t="s">
        <v>244</v>
      </c>
      <c r="C238">
        <f t="shared" ref="C238" si="215">SUM(D238:K238)</f>
        <v>1046</v>
      </c>
      <c r="D238" s="160">
        <f>X77</f>
        <v>274</v>
      </c>
      <c r="E238" s="160">
        <f>X84</f>
        <v>291</v>
      </c>
      <c r="F238" s="160">
        <f>X88</f>
        <v>95</v>
      </c>
      <c r="G238" s="160">
        <f>X92</f>
        <v>66</v>
      </c>
      <c r="H238" s="160">
        <f>X95</f>
        <v>19</v>
      </c>
      <c r="I238" s="160">
        <f>+X96</f>
        <v>6</v>
      </c>
      <c r="J238" s="160">
        <f>+X102</f>
        <v>205</v>
      </c>
      <c r="K238" s="160">
        <f>+X103</f>
        <v>90</v>
      </c>
      <c r="N238" t="s">
        <v>244</v>
      </c>
      <c r="O238">
        <f t="shared" si="211"/>
        <v>1046</v>
      </c>
      <c r="P238">
        <v>464</v>
      </c>
      <c r="Q238">
        <v>405</v>
      </c>
      <c r="R238">
        <v>4</v>
      </c>
      <c r="S238">
        <v>173</v>
      </c>
    </row>
    <row r="239" spans="1:19" x14ac:dyDescent="0.2">
      <c r="B239" t="s">
        <v>53</v>
      </c>
      <c r="C239">
        <f t="shared" ref="C239" si="216">SUM(D239:K239)</f>
        <v>873</v>
      </c>
      <c r="D239" s="160">
        <f>Y77</f>
        <v>203</v>
      </c>
      <c r="E239" s="160">
        <f>Y84</f>
        <v>220</v>
      </c>
      <c r="F239" s="160">
        <f>Y88</f>
        <v>46</v>
      </c>
      <c r="G239" s="160">
        <f>Y92</f>
        <v>81</v>
      </c>
      <c r="H239" s="160">
        <f>Y95</f>
        <v>18</v>
      </c>
      <c r="I239" s="160">
        <f>+Y96</f>
        <v>1</v>
      </c>
      <c r="J239" s="160">
        <f>+Y102</f>
        <v>91</v>
      </c>
      <c r="K239" s="160">
        <f>+Y103</f>
        <v>213</v>
      </c>
      <c r="N239" t="s">
        <v>53</v>
      </c>
      <c r="O239">
        <f t="shared" si="211"/>
        <v>873</v>
      </c>
      <c r="P239">
        <v>486</v>
      </c>
      <c r="Q239">
        <v>258</v>
      </c>
      <c r="R239">
        <v>1</v>
      </c>
      <c r="S239">
        <v>128</v>
      </c>
    </row>
    <row r="240" spans="1:19" x14ac:dyDescent="0.2">
      <c r="B240" t="s">
        <v>54</v>
      </c>
      <c r="C240">
        <f t="shared" ref="C240" si="217">SUM(D240:K240)</f>
        <v>1051</v>
      </c>
      <c r="D240" s="160">
        <f>Z77</f>
        <v>394</v>
      </c>
      <c r="E240" s="160">
        <f>Z84</f>
        <v>228</v>
      </c>
      <c r="F240" s="160">
        <f>Z88</f>
        <v>50</v>
      </c>
      <c r="G240" s="160">
        <f>Z92</f>
        <v>109</v>
      </c>
      <c r="H240" s="160">
        <f>Z95</f>
        <v>11</v>
      </c>
      <c r="I240" s="160">
        <f>+Z96</f>
        <v>2</v>
      </c>
      <c r="J240" s="160">
        <f>+Z102</f>
        <v>111</v>
      </c>
      <c r="K240" s="160">
        <f>+Z103</f>
        <v>146</v>
      </c>
      <c r="N240" t="s">
        <v>54</v>
      </c>
      <c r="O240">
        <f t="shared" si="211"/>
        <v>1051</v>
      </c>
      <c r="P240">
        <v>500</v>
      </c>
      <c r="Q240">
        <v>372</v>
      </c>
      <c r="R240">
        <v>3</v>
      </c>
      <c r="S240">
        <v>176</v>
      </c>
    </row>
    <row r="241" spans="1:19" x14ac:dyDescent="0.2">
      <c r="B241" t="s">
        <v>55</v>
      </c>
      <c r="C241">
        <f t="shared" ref="C241:C242" si="218">SUM(D241:K241)</f>
        <v>1148</v>
      </c>
      <c r="D241" s="160">
        <f>AA77</f>
        <v>230</v>
      </c>
      <c r="E241" s="160">
        <f>AA84</f>
        <v>335</v>
      </c>
      <c r="F241" s="160">
        <f>AA88</f>
        <v>75</v>
      </c>
      <c r="G241" s="160">
        <f>AA92</f>
        <v>36</v>
      </c>
      <c r="H241" s="160">
        <f>AA95</f>
        <v>17</v>
      </c>
      <c r="I241" s="160">
        <f>+AA96</f>
        <v>2</v>
      </c>
      <c r="J241" s="160">
        <f>+AA102</f>
        <v>206</v>
      </c>
      <c r="K241" s="160">
        <f>+AA103</f>
        <v>247</v>
      </c>
      <c r="N241" t="s">
        <v>55</v>
      </c>
      <c r="O241">
        <f t="shared" si="211"/>
        <v>1148</v>
      </c>
      <c r="P241">
        <v>485</v>
      </c>
      <c r="Q241">
        <v>397</v>
      </c>
      <c r="R241">
        <v>3</v>
      </c>
      <c r="S241">
        <v>263</v>
      </c>
    </row>
    <row r="242" spans="1:19" x14ac:dyDescent="0.2">
      <c r="B242" t="s">
        <v>245</v>
      </c>
      <c r="C242">
        <f t="shared" si="218"/>
        <v>676</v>
      </c>
      <c r="D242" s="160">
        <f>AB77</f>
        <v>250</v>
      </c>
      <c r="E242" s="160">
        <f>AB84</f>
        <v>153</v>
      </c>
      <c r="F242" s="160">
        <f>AB88</f>
        <v>49</v>
      </c>
      <c r="G242" s="160">
        <f>AB92</f>
        <v>27</v>
      </c>
      <c r="H242" s="160">
        <f>AB95</f>
        <v>5</v>
      </c>
      <c r="I242" s="160">
        <f>+AB96</f>
        <v>1</v>
      </c>
      <c r="J242" s="160">
        <f>+AB102</f>
        <v>76</v>
      </c>
      <c r="K242" s="160">
        <f>+AB103</f>
        <v>115</v>
      </c>
      <c r="N242" t="s">
        <v>245</v>
      </c>
      <c r="O242">
        <f t="shared" si="211"/>
        <v>676</v>
      </c>
      <c r="P242">
        <v>314</v>
      </c>
      <c r="Q242">
        <v>217</v>
      </c>
      <c r="R242">
        <v>4</v>
      </c>
      <c r="S242">
        <v>141</v>
      </c>
    </row>
    <row r="243" spans="1:19" x14ac:dyDescent="0.2">
      <c r="B243" t="s">
        <v>246</v>
      </c>
      <c r="C243">
        <f t="shared" ref="C243" si="219">SUM(D243:K243)</f>
        <v>918</v>
      </c>
      <c r="D243" s="160">
        <f>AC77</f>
        <v>230</v>
      </c>
      <c r="E243" s="160">
        <f>AC84</f>
        <v>315</v>
      </c>
      <c r="F243" s="160">
        <f>AC88</f>
        <v>57</v>
      </c>
      <c r="G243" s="160">
        <f>AC92</f>
        <v>40</v>
      </c>
      <c r="H243" s="160">
        <f>AC95</f>
        <v>10</v>
      </c>
      <c r="I243" s="160">
        <f>+AC96</f>
        <v>1</v>
      </c>
      <c r="J243" s="160">
        <f>+AC102</f>
        <v>118</v>
      </c>
      <c r="K243" s="160">
        <f>+AC103</f>
        <v>147</v>
      </c>
      <c r="N243" t="s">
        <v>246</v>
      </c>
      <c r="O243">
        <f t="shared" si="211"/>
        <v>918</v>
      </c>
      <c r="P243">
        <v>419</v>
      </c>
      <c r="Q243">
        <v>317</v>
      </c>
      <c r="R243">
        <v>21</v>
      </c>
      <c r="S243">
        <v>161</v>
      </c>
    </row>
    <row r="244" spans="1:19" x14ac:dyDescent="0.2">
      <c r="B244" t="s">
        <v>247</v>
      </c>
      <c r="C244">
        <f t="shared" ref="C244" si="220">SUM(D244:K244)</f>
        <v>768</v>
      </c>
      <c r="D244" s="160">
        <f>AD77</f>
        <v>248</v>
      </c>
      <c r="E244" s="160">
        <f>AD84</f>
        <v>199</v>
      </c>
      <c r="F244" s="160">
        <f>AD88</f>
        <v>40</v>
      </c>
      <c r="G244" s="160">
        <f>AD92</f>
        <v>35</v>
      </c>
      <c r="H244" s="160">
        <f>AD95</f>
        <v>24</v>
      </c>
      <c r="I244" s="160">
        <f>+AD96</f>
        <v>13</v>
      </c>
      <c r="J244" s="160">
        <f>+AD102</f>
        <v>97</v>
      </c>
      <c r="K244" s="160">
        <f>+AD103</f>
        <v>112</v>
      </c>
      <c r="N244" t="s">
        <v>247</v>
      </c>
      <c r="O244">
        <f t="shared" si="211"/>
        <v>768</v>
      </c>
      <c r="P244">
        <v>377</v>
      </c>
      <c r="Q244">
        <v>276</v>
      </c>
      <c r="R244">
        <v>3</v>
      </c>
      <c r="S244">
        <v>112</v>
      </c>
    </row>
    <row r="245" spans="1:19" ht="39.6" x14ac:dyDescent="0.2">
      <c r="A245" s="235" t="s">
        <v>274</v>
      </c>
      <c r="B245" t="s">
        <v>239</v>
      </c>
      <c r="C245" s="160">
        <f t="shared" ref="C245:C250" si="221">SUM(D245:K245)</f>
        <v>1094</v>
      </c>
      <c r="D245" s="160">
        <f>AE77</f>
        <v>358</v>
      </c>
      <c r="E245" s="160">
        <f>AE84</f>
        <v>285</v>
      </c>
      <c r="F245" s="160">
        <f>AE88</f>
        <v>87</v>
      </c>
      <c r="G245" s="160">
        <f>AE92</f>
        <v>86</v>
      </c>
      <c r="H245" s="160">
        <f>AE95</f>
        <v>23</v>
      </c>
      <c r="I245" s="160">
        <f>+AE96</f>
        <v>6</v>
      </c>
      <c r="J245" s="160">
        <f>+AE102</f>
        <v>104</v>
      </c>
      <c r="K245" s="160">
        <f>+AE103</f>
        <v>145</v>
      </c>
      <c r="M245" s="235" t="s">
        <v>274</v>
      </c>
      <c r="N245" t="s">
        <v>239</v>
      </c>
      <c r="O245">
        <f t="shared" si="211"/>
        <v>1094</v>
      </c>
      <c r="P245">
        <v>592</v>
      </c>
      <c r="Q245">
        <v>265</v>
      </c>
      <c r="R245">
        <v>9</v>
      </c>
      <c r="S245">
        <v>228</v>
      </c>
    </row>
    <row r="246" spans="1:19" x14ac:dyDescent="0.2">
      <c r="B246" t="s">
        <v>240</v>
      </c>
      <c r="C246" s="160">
        <f t="shared" si="221"/>
        <v>600</v>
      </c>
      <c r="D246" s="160">
        <f>AF77</f>
        <v>160</v>
      </c>
      <c r="E246" s="160">
        <f>AF84</f>
        <v>152</v>
      </c>
      <c r="F246" s="160">
        <f>AF88</f>
        <v>18</v>
      </c>
      <c r="G246" s="160">
        <f>AF92</f>
        <v>44</v>
      </c>
      <c r="H246" s="160">
        <f>AF95</f>
        <v>18</v>
      </c>
      <c r="I246" s="160">
        <f>+AF96</f>
        <v>6</v>
      </c>
      <c r="J246" s="160">
        <f>+AF102</f>
        <v>113</v>
      </c>
      <c r="K246" s="160">
        <f>+AF103</f>
        <v>89</v>
      </c>
      <c r="N246" t="s">
        <v>240</v>
      </c>
      <c r="O246">
        <f t="shared" si="211"/>
        <v>600</v>
      </c>
      <c r="P246">
        <v>370</v>
      </c>
      <c r="Q246">
        <v>132</v>
      </c>
      <c r="R246">
        <v>1</v>
      </c>
      <c r="S246">
        <v>97</v>
      </c>
    </row>
    <row r="247" spans="1:19" x14ac:dyDescent="0.2">
      <c r="B247" t="s">
        <v>241</v>
      </c>
      <c r="C247" s="160">
        <f t="shared" si="221"/>
        <v>1471</v>
      </c>
      <c r="D247" s="160">
        <f>AG77</f>
        <v>286</v>
      </c>
      <c r="E247" s="160">
        <f>AG84</f>
        <v>369</v>
      </c>
      <c r="F247" s="160">
        <f>AG88</f>
        <v>169</v>
      </c>
      <c r="G247" s="160">
        <f>AG92</f>
        <v>87</v>
      </c>
      <c r="H247" s="160">
        <f>AG95</f>
        <v>44</v>
      </c>
      <c r="I247" s="160">
        <f>+AG96</f>
        <v>5</v>
      </c>
      <c r="J247" s="160">
        <f>+AG102</f>
        <v>195</v>
      </c>
      <c r="K247" s="160">
        <f>+AG103</f>
        <v>316</v>
      </c>
      <c r="N247" t="s">
        <v>241</v>
      </c>
      <c r="O247">
        <f t="shared" si="211"/>
        <v>1471</v>
      </c>
      <c r="P247">
        <v>671</v>
      </c>
      <c r="Q247">
        <v>504</v>
      </c>
      <c r="R247">
        <v>1</v>
      </c>
      <c r="S247">
        <v>295</v>
      </c>
    </row>
    <row r="248" spans="1:19" x14ac:dyDescent="0.2">
      <c r="B248" t="s">
        <v>242</v>
      </c>
      <c r="C248" s="160">
        <f t="shared" si="221"/>
        <v>921</v>
      </c>
      <c r="D248" s="160">
        <f>AH77</f>
        <v>264</v>
      </c>
      <c r="E248" s="160">
        <f>AH84</f>
        <v>209</v>
      </c>
      <c r="F248" s="160">
        <f>AH88</f>
        <v>27</v>
      </c>
      <c r="G248" s="160">
        <f>AH92</f>
        <v>59</v>
      </c>
      <c r="H248" s="160">
        <f>AH95</f>
        <v>26</v>
      </c>
      <c r="I248" s="160">
        <f>+AH96</f>
        <v>7</v>
      </c>
      <c r="J248" s="160">
        <f>+AH102</f>
        <v>114</v>
      </c>
      <c r="K248" s="160">
        <f>+AH103</f>
        <v>215</v>
      </c>
      <c r="N248" t="s">
        <v>242</v>
      </c>
      <c r="O248">
        <f t="shared" si="211"/>
        <v>921</v>
      </c>
      <c r="P248">
        <v>485</v>
      </c>
      <c r="Q248">
        <v>260</v>
      </c>
      <c r="R248">
        <v>1</v>
      </c>
      <c r="S248">
        <v>175</v>
      </c>
    </row>
    <row r="249" spans="1:19" x14ac:dyDescent="0.2">
      <c r="B249" t="s">
        <v>243</v>
      </c>
      <c r="C249" s="160">
        <f t="shared" si="221"/>
        <v>772</v>
      </c>
      <c r="D249" s="160">
        <f>AI77</f>
        <v>219</v>
      </c>
      <c r="E249" s="160">
        <f>AI84</f>
        <v>240</v>
      </c>
      <c r="F249" s="160">
        <f>AI88</f>
        <v>57</v>
      </c>
      <c r="G249" s="160">
        <f>AI92</f>
        <v>45</v>
      </c>
      <c r="H249" s="160">
        <f>AI95</f>
        <v>24</v>
      </c>
      <c r="I249" s="160">
        <f>+AI96</f>
        <v>4</v>
      </c>
      <c r="J249" s="160">
        <f>+AI102</f>
        <v>104</v>
      </c>
      <c r="K249" s="160">
        <f>+AI103</f>
        <v>79</v>
      </c>
      <c r="N249" t="s">
        <v>243</v>
      </c>
      <c r="O249">
        <f t="shared" si="211"/>
        <v>772</v>
      </c>
      <c r="P249">
        <v>383</v>
      </c>
      <c r="Q249">
        <v>280</v>
      </c>
      <c r="R249">
        <v>2</v>
      </c>
      <c r="S249">
        <v>107</v>
      </c>
    </row>
    <row r="250" spans="1:19" x14ac:dyDescent="0.2">
      <c r="B250" t="s">
        <v>244</v>
      </c>
      <c r="C250" s="160">
        <f t="shared" si="221"/>
        <v>1105</v>
      </c>
      <c r="D250" s="160">
        <f>AJ77</f>
        <v>354</v>
      </c>
      <c r="E250" s="160">
        <f>AJ84</f>
        <v>269</v>
      </c>
      <c r="F250" s="160">
        <f>AJ88</f>
        <v>62</v>
      </c>
      <c r="G250" s="160">
        <f>AJ92</f>
        <v>88</v>
      </c>
      <c r="H250" s="160">
        <f>AJ95</f>
        <v>18</v>
      </c>
      <c r="I250" s="160">
        <f>+AJ96</f>
        <v>7</v>
      </c>
      <c r="J250" s="160">
        <f>+AJ102</f>
        <v>96</v>
      </c>
      <c r="K250" s="160">
        <f>+AJ103</f>
        <v>211</v>
      </c>
      <c r="N250" t="s">
        <v>244</v>
      </c>
      <c r="O250">
        <f t="shared" si="211"/>
        <v>1105</v>
      </c>
      <c r="P250">
        <v>434</v>
      </c>
      <c r="Q250">
        <v>444</v>
      </c>
      <c r="R250">
        <v>26</v>
      </c>
      <c r="S250">
        <v>201</v>
      </c>
    </row>
    <row r="251" spans="1:19" x14ac:dyDescent="0.2">
      <c r="B251" t="s">
        <v>53</v>
      </c>
      <c r="C251">
        <f t="shared" ref="C251" si="222">SUM(D251:K251)</f>
        <v>907</v>
      </c>
      <c r="D251" s="160">
        <f>AK77</f>
        <v>241</v>
      </c>
      <c r="E251" s="160">
        <f>AK84</f>
        <v>254</v>
      </c>
      <c r="F251" s="160">
        <f>AK88</f>
        <v>77</v>
      </c>
      <c r="G251" s="160">
        <f>AK92</f>
        <v>64</v>
      </c>
      <c r="H251" s="160">
        <f>AK95</f>
        <v>9</v>
      </c>
      <c r="I251" s="160">
        <f>+AK96</f>
        <v>3</v>
      </c>
      <c r="J251" s="160">
        <f>+AK102</f>
        <v>116</v>
      </c>
      <c r="K251" s="160">
        <f>+AK103</f>
        <v>143</v>
      </c>
      <c r="N251" t="s">
        <v>53</v>
      </c>
      <c r="O251">
        <f t="shared" si="211"/>
        <v>907</v>
      </c>
      <c r="P251">
        <v>470</v>
      </c>
      <c r="Q251">
        <v>199</v>
      </c>
      <c r="R251">
        <v>2</v>
      </c>
      <c r="S251">
        <v>236</v>
      </c>
    </row>
    <row r="252" spans="1:19" x14ac:dyDescent="0.2">
      <c r="B252" t="s">
        <v>54</v>
      </c>
      <c r="C252">
        <f t="shared" ref="C252" si="223">SUM(D252:K252)</f>
        <v>817</v>
      </c>
      <c r="D252" s="160">
        <f>AL77</f>
        <v>196</v>
      </c>
      <c r="E252" s="160">
        <f>AL84</f>
        <v>269</v>
      </c>
      <c r="F252" s="160">
        <f>AL88</f>
        <v>65</v>
      </c>
      <c r="G252" s="160">
        <f>AL92</f>
        <v>61</v>
      </c>
      <c r="H252" s="160">
        <f>AL95</f>
        <v>20</v>
      </c>
      <c r="I252" s="160">
        <f>+AL96</f>
        <v>4</v>
      </c>
      <c r="J252" s="160">
        <f>+AL102</f>
        <v>189</v>
      </c>
      <c r="K252" s="160">
        <f>+AL103</f>
        <v>13</v>
      </c>
      <c r="N252" t="s">
        <v>54</v>
      </c>
      <c r="O252">
        <f t="shared" si="211"/>
        <v>817</v>
      </c>
      <c r="P252">
        <v>321</v>
      </c>
      <c r="Q252">
        <v>275</v>
      </c>
      <c r="R252">
        <v>0</v>
      </c>
      <c r="S252">
        <v>221</v>
      </c>
    </row>
    <row r="253" spans="1:19" x14ac:dyDescent="0.2">
      <c r="B253" t="s">
        <v>55</v>
      </c>
      <c r="C253">
        <f t="shared" ref="C253" si="224">SUM(D253:K253)</f>
        <v>994</v>
      </c>
      <c r="D253" s="160">
        <f>AM77</f>
        <v>301</v>
      </c>
      <c r="E253" s="160">
        <f>AM84</f>
        <v>352</v>
      </c>
      <c r="F253" s="160">
        <f>AM88</f>
        <v>82</v>
      </c>
      <c r="G253" s="160">
        <f>AM92</f>
        <v>35</v>
      </c>
      <c r="H253" s="160">
        <f>AM95</f>
        <v>10</v>
      </c>
      <c r="I253" s="160">
        <f>+AM96</f>
        <v>2</v>
      </c>
      <c r="J253" s="160">
        <f>+AM102</f>
        <v>151</v>
      </c>
      <c r="K253" s="160">
        <f>+AM103</f>
        <v>61</v>
      </c>
      <c r="N253" t="s">
        <v>55</v>
      </c>
      <c r="O253">
        <f t="shared" si="211"/>
        <v>994</v>
      </c>
      <c r="P253">
        <v>337</v>
      </c>
      <c r="Q253">
        <v>250</v>
      </c>
      <c r="R253">
        <v>1</v>
      </c>
      <c r="S253">
        <v>406</v>
      </c>
    </row>
    <row r="254" spans="1:19" x14ac:dyDescent="0.2">
      <c r="B254" t="s">
        <v>245</v>
      </c>
      <c r="C254">
        <f t="shared" ref="C254" si="225">SUM(D254:K254)</f>
        <v>713</v>
      </c>
      <c r="D254" s="160">
        <f>AN77</f>
        <v>164</v>
      </c>
      <c r="E254" s="160">
        <f>AN84</f>
        <v>169</v>
      </c>
      <c r="F254" s="160">
        <f>AN88</f>
        <v>35</v>
      </c>
      <c r="G254" s="160">
        <f>AN92</f>
        <v>52</v>
      </c>
      <c r="H254" s="160">
        <f>AN95</f>
        <v>9</v>
      </c>
      <c r="I254" s="160">
        <f>+AN96</f>
        <v>1</v>
      </c>
      <c r="J254" s="160">
        <f>+AN102</f>
        <v>105</v>
      </c>
      <c r="K254" s="160">
        <f>+AN103</f>
        <v>178</v>
      </c>
      <c r="N254" t="s">
        <v>245</v>
      </c>
      <c r="O254">
        <f t="shared" si="211"/>
        <v>713</v>
      </c>
      <c r="P254">
        <v>347</v>
      </c>
      <c r="Q254">
        <v>222</v>
      </c>
      <c r="R254">
        <v>0</v>
      </c>
      <c r="S254">
        <v>144</v>
      </c>
    </row>
    <row r="255" spans="1:19" x14ac:dyDescent="0.2">
      <c r="B255" t="s">
        <v>246</v>
      </c>
      <c r="C255">
        <f t="shared" ref="C255" si="226">SUM(D255:K255)</f>
        <v>1090</v>
      </c>
      <c r="D255" s="160">
        <f>AO77</f>
        <v>231</v>
      </c>
      <c r="E255" s="160">
        <f>AO84</f>
        <v>233</v>
      </c>
      <c r="F255" s="160">
        <f>AO88</f>
        <v>37</v>
      </c>
      <c r="G255" s="160">
        <f>AO92</f>
        <v>63</v>
      </c>
      <c r="H255" s="160">
        <f>AO95</f>
        <v>14</v>
      </c>
      <c r="I255" s="160">
        <f>+AO96</f>
        <v>0</v>
      </c>
      <c r="J255" s="160">
        <f>+AO102</f>
        <v>144</v>
      </c>
      <c r="K255" s="160">
        <f>+AO103</f>
        <v>368</v>
      </c>
      <c r="N255" t="s">
        <v>246</v>
      </c>
      <c r="O255">
        <f t="shared" si="211"/>
        <v>1090</v>
      </c>
      <c r="P255">
        <v>565</v>
      </c>
      <c r="Q255">
        <v>374</v>
      </c>
      <c r="R255">
        <v>2</v>
      </c>
      <c r="S255">
        <v>149</v>
      </c>
    </row>
    <row r="256" spans="1:19" x14ac:dyDescent="0.2">
      <c r="B256" t="s">
        <v>247</v>
      </c>
      <c r="C256" s="160">
        <f t="shared" ref="C256:C261" si="227">SUM(D256:K256)</f>
        <v>810</v>
      </c>
      <c r="D256" s="160">
        <f>AP77</f>
        <v>268</v>
      </c>
      <c r="E256" s="160">
        <f>AP84</f>
        <v>162</v>
      </c>
      <c r="F256" s="160">
        <f>AP88</f>
        <v>33</v>
      </c>
      <c r="G256" s="160">
        <f>AP92</f>
        <v>58</v>
      </c>
      <c r="H256" s="160">
        <f>AP95</f>
        <v>7</v>
      </c>
      <c r="I256" s="160">
        <f>+AP96</f>
        <v>6</v>
      </c>
      <c r="J256" s="160">
        <f>+AP102</f>
        <v>138</v>
      </c>
      <c r="K256" s="160">
        <f>+AP103</f>
        <v>138</v>
      </c>
      <c r="N256" t="s">
        <v>247</v>
      </c>
      <c r="O256">
        <f t="shared" si="211"/>
        <v>810</v>
      </c>
      <c r="P256">
        <v>394</v>
      </c>
      <c r="Q256">
        <v>246</v>
      </c>
      <c r="R256">
        <v>1</v>
      </c>
      <c r="S256">
        <v>169</v>
      </c>
    </row>
    <row r="257" spans="1:19" x14ac:dyDescent="0.2">
      <c r="A257" t="s">
        <v>285</v>
      </c>
      <c r="B257" t="s">
        <v>281</v>
      </c>
      <c r="C257" s="160">
        <f t="shared" si="227"/>
        <v>908</v>
      </c>
      <c r="D257" s="160">
        <f>AQ77</f>
        <v>273</v>
      </c>
      <c r="E257" s="160">
        <f>AQ84</f>
        <v>219</v>
      </c>
      <c r="F257" s="160">
        <f>AQ88</f>
        <v>40</v>
      </c>
      <c r="G257" s="160">
        <f>AQ92</f>
        <v>88</v>
      </c>
      <c r="H257" s="160">
        <f>AQ95</f>
        <v>26</v>
      </c>
      <c r="I257" s="160">
        <f>+AQ96</f>
        <v>6</v>
      </c>
      <c r="J257" s="160">
        <f>+AQ102</f>
        <v>91</v>
      </c>
      <c r="K257" s="160">
        <f>+AQ103</f>
        <v>165</v>
      </c>
      <c r="M257" t="s">
        <v>285</v>
      </c>
      <c r="N257" t="s">
        <v>281</v>
      </c>
      <c r="O257">
        <f t="shared" ref="O257" si="228">SUM(P257:S257)</f>
        <v>908</v>
      </c>
      <c r="P257">
        <v>426</v>
      </c>
      <c r="Q257">
        <v>215</v>
      </c>
      <c r="R257">
        <v>22</v>
      </c>
      <c r="S257">
        <v>245</v>
      </c>
    </row>
    <row r="258" spans="1:19" x14ac:dyDescent="0.2">
      <c r="B258" t="s">
        <v>240</v>
      </c>
      <c r="C258" s="160">
        <f t="shared" si="227"/>
        <v>478</v>
      </c>
      <c r="D258" s="160">
        <f>AR77</f>
        <v>118</v>
      </c>
      <c r="E258" s="160">
        <f>AR84</f>
        <v>137</v>
      </c>
      <c r="F258" s="160">
        <f>AR88</f>
        <v>55</v>
      </c>
      <c r="G258" s="160">
        <f>AR92</f>
        <v>41</v>
      </c>
      <c r="H258" s="160">
        <f>AR95</f>
        <v>17</v>
      </c>
      <c r="I258" s="160">
        <f>+AR96</f>
        <v>4</v>
      </c>
      <c r="J258" s="160">
        <f>+AR102</f>
        <v>40</v>
      </c>
      <c r="K258" s="160">
        <f>+AR103</f>
        <v>66</v>
      </c>
      <c r="N258" t="s">
        <v>240</v>
      </c>
      <c r="O258">
        <f t="shared" ref="O258:O270" si="229">SUM(P258:S258)</f>
        <v>478</v>
      </c>
      <c r="P258">
        <v>319</v>
      </c>
      <c r="Q258">
        <v>54</v>
      </c>
      <c r="R258">
        <v>2</v>
      </c>
      <c r="S258">
        <v>103</v>
      </c>
    </row>
    <row r="259" spans="1:19" x14ac:dyDescent="0.2">
      <c r="B259" t="s">
        <v>241</v>
      </c>
      <c r="C259" s="160">
        <f t="shared" si="227"/>
        <v>1007</v>
      </c>
      <c r="D259" s="160">
        <f>AS77</f>
        <v>284</v>
      </c>
      <c r="E259" s="160">
        <f>AS84</f>
        <v>293</v>
      </c>
      <c r="F259" s="160">
        <f>AS88</f>
        <v>42</v>
      </c>
      <c r="G259" s="160">
        <f>AS92</f>
        <v>72</v>
      </c>
      <c r="H259" s="160">
        <f>AS95</f>
        <v>40</v>
      </c>
      <c r="I259" s="160">
        <f>+AS96</f>
        <v>5</v>
      </c>
      <c r="J259" s="160">
        <f>+AS102</f>
        <v>75</v>
      </c>
      <c r="K259" s="160">
        <f>+AS103</f>
        <v>196</v>
      </c>
      <c r="N259" t="s">
        <v>241</v>
      </c>
      <c r="O259">
        <f t="shared" si="229"/>
        <v>1007</v>
      </c>
      <c r="P259">
        <v>467</v>
      </c>
      <c r="Q259">
        <v>279</v>
      </c>
      <c r="R259">
        <v>10</v>
      </c>
      <c r="S259">
        <v>251</v>
      </c>
    </row>
    <row r="260" spans="1:19" x14ac:dyDescent="0.2">
      <c r="B260" t="s">
        <v>242</v>
      </c>
      <c r="C260" s="160">
        <f t="shared" si="227"/>
        <v>849</v>
      </c>
      <c r="D260" s="160">
        <f>AT77</f>
        <v>249</v>
      </c>
      <c r="E260" s="160">
        <f>AT84</f>
        <v>179</v>
      </c>
      <c r="F260" s="160">
        <f>AT88</f>
        <v>45</v>
      </c>
      <c r="G260" s="160">
        <f>AT92</f>
        <v>48</v>
      </c>
      <c r="H260" s="160">
        <f>AT95</f>
        <v>14</v>
      </c>
      <c r="I260" s="160">
        <f>+AT96</f>
        <v>8</v>
      </c>
      <c r="J260" s="160">
        <f>+AT102</f>
        <v>154</v>
      </c>
      <c r="K260" s="160">
        <f>+AT103</f>
        <v>152</v>
      </c>
      <c r="N260" t="s">
        <v>242</v>
      </c>
      <c r="O260">
        <f t="shared" si="229"/>
        <v>849</v>
      </c>
      <c r="P260">
        <v>429</v>
      </c>
      <c r="Q260">
        <v>289</v>
      </c>
      <c r="R260">
        <v>0</v>
      </c>
      <c r="S260">
        <v>131</v>
      </c>
    </row>
    <row r="261" spans="1:19" x14ac:dyDescent="0.2">
      <c r="B261" t="s">
        <v>243</v>
      </c>
      <c r="C261" s="160">
        <f t="shared" si="227"/>
        <v>740</v>
      </c>
      <c r="D261" s="160">
        <f>AU77</f>
        <v>167</v>
      </c>
      <c r="E261" s="160">
        <f>AU84</f>
        <v>164</v>
      </c>
      <c r="F261" s="160">
        <f>AU88</f>
        <v>36</v>
      </c>
      <c r="G261" s="160">
        <f>AU92</f>
        <v>70</v>
      </c>
      <c r="H261" s="160">
        <f>AU95</f>
        <v>28</v>
      </c>
      <c r="I261" s="160">
        <f>+AU96</f>
        <v>4</v>
      </c>
      <c r="J261" s="160">
        <f>+AU102</f>
        <v>123</v>
      </c>
      <c r="K261" s="160">
        <f>+AU103</f>
        <v>148</v>
      </c>
      <c r="N261" t="s">
        <v>243</v>
      </c>
      <c r="O261">
        <f t="shared" si="229"/>
        <v>740</v>
      </c>
      <c r="P261">
        <v>432</v>
      </c>
      <c r="Q261">
        <v>186</v>
      </c>
      <c r="R261">
        <v>9</v>
      </c>
      <c r="S261">
        <v>113</v>
      </c>
    </row>
    <row r="262" spans="1:19" x14ac:dyDescent="0.2">
      <c r="B262" t="s">
        <v>244</v>
      </c>
      <c r="C262" s="160">
        <f t="shared" ref="C262:C267" si="230">SUM(D262:K262)</f>
        <v>762</v>
      </c>
      <c r="D262" s="160">
        <f>AV77</f>
        <v>167</v>
      </c>
      <c r="E262" s="160">
        <f>AV84</f>
        <v>247</v>
      </c>
      <c r="F262" s="160">
        <f>AV88</f>
        <v>66</v>
      </c>
      <c r="G262" s="160">
        <f>AV92</f>
        <v>39</v>
      </c>
      <c r="H262" s="160">
        <f>AV95</f>
        <v>13</v>
      </c>
      <c r="I262" s="160">
        <f>+AV96</f>
        <v>4</v>
      </c>
      <c r="J262" s="160">
        <f>+AV102</f>
        <v>99</v>
      </c>
      <c r="K262" s="160">
        <f>+AV103</f>
        <v>127</v>
      </c>
      <c r="N262" t="s">
        <v>244</v>
      </c>
      <c r="O262">
        <f t="shared" si="229"/>
        <v>762</v>
      </c>
      <c r="P262">
        <v>416</v>
      </c>
      <c r="Q262">
        <v>240</v>
      </c>
      <c r="R262">
        <v>5</v>
      </c>
      <c r="S262">
        <v>101</v>
      </c>
    </row>
    <row r="263" spans="1:19" x14ac:dyDescent="0.2">
      <c r="B263" t="s">
        <v>53</v>
      </c>
      <c r="C263">
        <f t="shared" si="230"/>
        <v>891</v>
      </c>
      <c r="D263" s="160">
        <f>AW77</f>
        <v>193</v>
      </c>
      <c r="E263" s="160">
        <f>AW84</f>
        <v>277</v>
      </c>
      <c r="F263" s="160">
        <f>AW88</f>
        <v>48</v>
      </c>
      <c r="G263" s="160">
        <f>AW92</f>
        <v>74</v>
      </c>
      <c r="H263" s="160">
        <f>AW95</f>
        <v>16</v>
      </c>
      <c r="I263" s="160">
        <f>+AW96</f>
        <v>1</v>
      </c>
      <c r="J263" s="160">
        <f>+AW102</f>
        <v>108</v>
      </c>
      <c r="K263" s="160">
        <f>+AW103</f>
        <v>174</v>
      </c>
      <c r="N263" t="s">
        <v>53</v>
      </c>
      <c r="O263">
        <f t="shared" si="229"/>
        <v>891</v>
      </c>
      <c r="P263">
        <v>415</v>
      </c>
      <c r="Q263">
        <v>291</v>
      </c>
      <c r="R263">
        <v>2</v>
      </c>
      <c r="S263">
        <v>183</v>
      </c>
    </row>
    <row r="264" spans="1:19" x14ac:dyDescent="0.2">
      <c r="B264" t="s">
        <v>54</v>
      </c>
      <c r="C264">
        <f t="shared" si="230"/>
        <v>777</v>
      </c>
      <c r="D264" s="160">
        <f>AX77</f>
        <v>178</v>
      </c>
      <c r="E264" s="160">
        <f>AX84</f>
        <v>240</v>
      </c>
      <c r="F264" s="160">
        <f>AX88</f>
        <v>39</v>
      </c>
      <c r="G264" s="160">
        <f>AX92</f>
        <v>44</v>
      </c>
      <c r="H264" s="160">
        <f>AX95</f>
        <v>24</v>
      </c>
      <c r="I264" s="160">
        <f>+AX96</f>
        <v>3</v>
      </c>
      <c r="J264" s="160">
        <f>+AX102</f>
        <v>95</v>
      </c>
      <c r="K264" s="160">
        <f>+AX103</f>
        <v>154</v>
      </c>
      <c r="N264" t="s">
        <v>54</v>
      </c>
      <c r="O264">
        <f t="shared" si="229"/>
        <v>777</v>
      </c>
      <c r="P264">
        <v>466</v>
      </c>
      <c r="Q264">
        <v>183</v>
      </c>
      <c r="R264">
        <v>8</v>
      </c>
      <c r="S264">
        <v>120</v>
      </c>
    </row>
    <row r="265" spans="1:19" x14ac:dyDescent="0.2">
      <c r="B265" t="s">
        <v>55</v>
      </c>
      <c r="C265">
        <f t="shared" si="230"/>
        <v>843</v>
      </c>
      <c r="D265" s="160">
        <f>AY77</f>
        <v>211</v>
      </c>
      <c r="E265" s="160">
        <f>AY84</f>
        <v>308</v>
      </c>
      <c r="F265" s="160">
        <f>AY88</f>
        <v>50</v>
      </c>
      <c r="G265" s="160">
        <f>AY92</f>
        <v>38</v>
      </c>
      <c r="H265" s="160">
        <f>AY95</f>
        <v>6</v>
      </c>
      <c r="I265" s="160">
        <f>+AY96</f>
        <v>4</v>
      </c>
      <c r="J265" s="160">
        <f>+AY102</f>
        <v>91</v>
      </c>
      <c r="K265" s="160">
        <f>+AY103</f>
        <v>135</v>
      </c>
      <c r="N265" t="s">
        <v>55</v>
      </c>
      <c r="O265">
        <f t="shared" si="229"/>
        <v>843</v>
      </c>
      <c r="P265">
        <v>453</v>
      </c>
      <c r="Q265">
        <v>232</v>
      </c>
      <c r="R265">
        <v>3</v>
      </c>
      <c r="S265">
        <v>155</v>
      </c>
    </row>
    <row r="266" spans="1:19" x14ac:dyDescent="0.2">
      <c r="B266" t="s">
        <v>245</v>
      </c>
      <c r="C266">
        <f t="shared" si="230"/>
        <v>578</v>
      </c>
      <c r="D266" s="160">
        <f>AZ77</f>
        <v>160</v>
      </c>
      <c r="E266" s="160">
        <f>AZ84</f>
        <v>183</v>
      </c>
      <c r="F266" s="160">
        <f>AZ88</f>
        <v>38</v>
      </c>
      <c r="G266" s="160">
        <f>AZ92</f>
        <v>44</v>
      </c>
      <c r="H266" s="160">
        <f>AZ95</f>
        <v>13</v>
      </c>
      <c r="I266" s="160">
        <f>+AZ96</f>
        <v>0</v>
      </c>
      <c r="J266" s="160">
        <f>+AZ102</f>
        <v>57</v>
      </c>
      <c r="K266" s="160">
        <f>+AZ103</f>
        <v>83</v>
      </c>
      <c r="N266" t="s">
        <v>245</v>
      </c>
      <c r="O266">
        <f t="shared" si="229"/>
        <v>578</v>
      </c>
      <c r="P266">
        <v>293</v>
      </c>
      <c r="Q266">
        <v>188</v>
      </c>
      <c r="R266">
        <v>0</v>
      </c>
      <c r="S266">
        <v>97</v>
      </c>
    </row>
    <row r="267" spans="1:19" x14ac:dyDescent="0.2">
      <c r="B267" t="s">
        <v>246</v>
      </c>
      <c r="C267">
        <f t="shared" si="230"/>
        <v>877</v>
      </c>
      <c r="D267" s="160">
        <f>BA77</f>
        <v>234</v>
      </c>
      <c r="E267" s="160">
        <f>BA84</f>
        <v>253</v>
      </c>
      <c r="F267" s="160">
        <f>BA88</f>
        <v>45</v>
      </c>
      <c r="G267" s="160">
        <f>BA92</f>
        <v>57</v>
      </c>
      <c r="H267" s="160">
        <f>BA95</f>
        <v>7</v>
      </c>
      <c r="I267" s="160">
        <f>+BA96</f>
        <v>0</v>
      </c>
      <c r="J267" s="160">
        <f>+BA102</f>
        <v>61</v>
      </c>
      <c r="K267" s="160">
        <f>+BA103</f>
        <v>220</v>
      </c>
      <c r="N267" t="s">
        <v>246</v>
      </c>
      <c r="O267">
        <f t="shared" si="229"/>
        <v>877</v>
      </c>
      <c r="P267">
        <v>413</v>
      </c>
      <c r="Q267">
        <v>277</v>
      </c>
      <c r="R267">
        <v>17</v>
      </c>
      <c r="S267">
        <v>170</v>
      </c>
    </row>
    <row r="268" spans="1:19" x14ac:dyDescent="0.2">
      <c r="B268" t="s">
        <v>247</v>
      </c>
      <c r="C268" s="160">
        <f>SUM(D268:K268)</f>
        <v>640</v>
      </c>
      <c r="D268" s="160">
        <f>BB77</f>
        <v>201</v>
      </c>
      <c r="E268" s="160">
        <f>BB84</f>
        <v>143</v>
      </c>
      <c r="F268" s="160">
        <f>BB88</f>
        <v>52</v>
      </c>
      <c r="G268" s="160">
        <f>BB92</f>
        <v>65</v>
      </c>
      <c r="H268" s="160">
        <f>BB95</f>
        <v>11</v>
      </c>
      <c r="I268" s="160">
        <f>+BB96</f>
        <v>1</v>
      </c>
      <c r="J268" s="160">
        <f>+BB102</f>
        <v>36</v>
      </c>
      <c r="K268" s="160">
        <f>+BB103</f>
        <v>131</v>
      </c>
      <c r="N268" t="s">
        <v>247</v>
      </c>
      <c r="O268">
        <f t="shared" si="229"/>
        <v>640</v>
      </c>
      <c r="P268">
        <v>386</v>
      </c>
      <c r="Q268">
        <v>139</v>
      </c>
      <c r="R268">
        <v>4</v>
      </c>
      <c r="S268">
        <v>111</v>
      </c>
    </row>
    <row r="269" spans="1:19" x14ac:dyDescent="0.2">
      <c r="A269" t="s">
        <v>289</v>
      </c>
      <c r="B269" t="s">
        <v>281</v>
      </c>
      <c r="C269">
        <f>SUM(D269:K269)</f>
        <v>852</v>
      </c>
      <c r="D269" s="160">
        <f>+BC77</f>
        <v>201</v>
      </c>
      <c r="E269" s="160">
        <f>+BC84</f>
        <v>199</v>
      </c>
      <c r="F269" s="160">
        <f>+BC88</f>
        <v>54</v>
      </c>
      <c r="G269" s="160">
        <f>+BC92</f>
        <v>79</v>
      </c>
      <c r="H269" s="160">
        <f>+BC95</f>
        <v>30</v>
      </c>
      <c r="I269" s="160">
        <f>+BC96</f>
        <v>3</v>
      </c>
      <c r="J269" s="160">
        <f>+BC102</f>
        <v>111</v>
      </c>
      <c r="K269" s="160">
        <f>+BC103</f>
        <v>175</v>
      </c>
      <c r="M269" t="s">
        <v>289</v>
      </c>
      <c r="N269" t="s">
        <v>281</v>
      </c>
      <c r="O269">
        <f t="shared" si="229"/>
        <v>852</v>
      </c>
      <c r="P269">
        <v>417</v>
      </c>
      <c r="Q269">
        <v>270</v>
      </c>
      <c r="R269">
        <v>1</v>
      </c>
      <c r="S269">
        <v>164</v>
      </c>
    </row>
    <row r="270" spans="1:19" x14ac:dyDescent="0.2">
      <c r="B270" t="s">
        <v>240</v>
      </c>
      <c r="C270">
        <f>SUM(D270:K270)</f>
        <v>734</v>
      </c>
      <c r="D270" s="160">
        <f>BD77</f>
        <v>173</v>
      </c>
      <c r="E270" s="160">
        <f>BD84</f>
        <v>204</v>
      </c>
      <c r="F270" s="160">
        <f>BD88</f>
        <v>56</v>
      </c>
      <c r="G270" s="160">
        <f>BD92</f>
        <v>52</v>
      </c>
      <c r="H270" s="160">
        <f>BD95</f>
        <v>27</v>
      </c>
      <c r="I270" s="160">
        <f>BD96</f>
        <v>0</v>
      </c>
      <c r="J270" s="160">
        <f>BD102</f>
        <v>57</v>
      </c>
      <c r="K270" s="160">
        <f>BD103</f>
        <v>165</v>
      </c>
      <c r="N270" t="s">
        <v>240</v>
      </c>
      <c r="O270">
        <f t="shared" si="229"/>
        <v>734</v>
      </c>
      <c r="P270">
        <v>426</v>
      </c>
      <c r="Q270">
        <v>173</v>
      </c>
      <c r="R270">
        <v>2</v>
      </c>
      <c r="S270">
        <v>133</v>
      </c>
    </row>
    <row r="271" spans="1:19" x14ac:dyDescent="0.2">
      <c r="B271" t="s">
        <v>241</v>
      </c>
      <c r="C271" s="160">
        <f>SUM($D271:$K271)</f>
        <v>953</v>
      </c>
      <c r="D271" s="160">
        <f>BE77</f>
        <v>292</v>
      </c>
      <c r="E271" s="160">
        <f>BE84</f>
        <v>320</v>
      </c>
      <c r="F271" s="160">
        <f>BE88</f>
        <v>44</v>
      </c>
      <c r="G271" s="160">
        <f>BE92</f>
        <v>45</v>
      </c>
      <c r="H271" s="160">
        <f>BE95</f>
        <v>21</v>
      </c>
      <c r="I271" s="160">
        <f>BE96</f>
        <v>4</v>
      </c>
      <c r="J271" s="160">
        <f>BE102</f>
        <v>50</v>
      </c>
      <c r="K271" s="160">
        <f>BE103</f>
        <v>177</v>
      </c>
      <c r="N271" t="s">
        <v>241</v>
      </c>
      <c r="O271">
        <f>SUM($P271:$S271)</f>
        <v>953</v>
      </c>
      <c r="P271">
        <v>569</v>
      </c>
      <c r="Q271">
        <v>232</v>
      </c>
      <c r="R271">
        <v>2</v>
      </c>
      <c r="S271">
        <v>150</v>
      </c>
    </row>
    <row r="272" spans="1:19" x14ac:dyDescent="0.2">
      <c r="B272" t="s">
        <v>242</v>
      </c>
      <c r="C272" s="160">
        <f>SUM($D272:$K272)</f>
        <v>858</v>
      </c>
      <c r="D272" s="160">
        <f>BF77</f>
        <v>266</v>
      </c>
      <c r="E272" s="160">
        <f>BF84</f>
        <v>209</v>
      </c>
      <c r="F272" s="160">
        <f>BF88</f>
        <v>97</v>
      </c>
      <c r="G272" s="160">
        <f>BF92</f>
        <v>53</v>
      </c>
      <c r="H272" s="160">
        <f>BF95</f>
        <v>21</v>
      </c>
      <c r="I272" s="160">
        <f>BF96</f>
        <v>1</v>
      </c>
      <c r="J272" s="160">
        <f>BF102</f>
        <v>64</v>
      </c>
      <c r="K272" s="160">
        <f>BF103</f>
        <v>147</v>
      </c>
      <c r="N272" t="s">
        <v>242</v>
      </c>
      <c r="O272">
        <f>SUM($P272:$S272)</f>
        <v>858</v>
      </c>
      <c r="P272">
        <v>513</v>
      </c>
      <c r="Q272">
        <v>156</v>
      </c>
      <c r="R272">
        <v>8</v>
      </c>
      <c r="S272">
        <v>181</v>
      </c>
    </row>
    <row r="273" spans="1:19" x14ac:dyDescent="0.2">
      <c r="B273" t="s">
        <v>243</v>
      </c>
      <c r="C273" s="160">
        <v>978</v>
      </c>
      <c r="D273">
        <v>333</v>
      </c>
      <c r="E273">
        <v>290</v>
      </c>
      <c r="F273">
        <v>60</v>
      </c>
      <c r="G273">
        <v>66</v>
      </c>
      <c r="H273">
        <v>18</v>
      </c>
      <c r="I273">
        <v>5</v>
      </c>
      <c r="J273">
        <v>52</v>
      </c>
      <c r="K273">
        <v>154</v>
      </c>
      <c r="N273" t="s">
        <v>243</v>
      </c>
      <c r="O273">
        <v>978</v>
      </c>
      <c r="P273">
        <v>504</v>
      </c>
      <c r="Q273">
        <v>301</v>
      </c>
      <c r="R273">
        <v>0</v>
      </c>
      <c r="S273">
        <v>173</v>
      </c>
    </row>
    <row r="274" spans="1:19" x14ac:dyDescent="0.2">
      <c r="B274" t="s">
        <v>244</v>
      </c>
      <c r="C274">
        <v>771</v>
      </c>
      <c r="D274">
        <v>232</v>
      </c>
      <c r="E274">
        <v>190</v>
      </c>
      <c r="F274">
        <v>44</v>
      </c>
      <c r="G274">
        <v>55</v>
      </c>
      <c r="H274">
        <v>13</v>
      </c>
      <c r="I274">
        <v>3</v>
      </c>
      <c r="J274">
        <v>94</v>
      </c>
      <c r="K274">
        <v>140</v>
      </c>
      <c r="N274" t="s">
        <v>244</v>
      </c>
      <c r="O274">
        <v>771</v>
      </c>
      <c r="P274">
        <v>459</v>
      </c>
      <c r="Q274">
        <v>170</v>
      </c>
      <c r="R274">
        <v>2</v>
      </c>
      <c r="S274">
        <v>140</v>
      </c>
    </row>
    <row r="275" spans="1:19" x14ac:dyDescent="0.2">
      <c r="B275" t="s">
        <v>53</v>
      </c>
      <c r="C275">
        <v>914</v>
      </c>
      <c r="D275">
        <v>242</v>
      </c>
      <c r="E275">
        <v>262</v>
      </c>
      <c r="F275">
        <v>93</v>
      </c>
      <c r="G275">
        <v>28</v>
      </c>
      <c r="H275">
        <v>24</v>
      </c>
      <c r="I275">
        <v>3</v>
      </c>
      <c r="J275">
        <v>76</v>
      </c>
      <c r="K275">
        <v>186</v>
      </c>
      <c r="N275" t="s">
        <v>53</v>
      </c>
      <c r="O275">
        <v>914</v>
      </c>
      <c r="P275">
        <v>482</v>
      </c>
      <c r="Q275">
        <v>303</v>
      </c>
      <c r="R275">
        <v>9</v>
      </c>
      <c r="S275">
        <v>120</v>
      </c>
    </row>
    <row r="276" spans="1:19" x14ac:dyDescent="0.2">
      <c r="B276" t="s">
        <v>54</v>
      </c>
      <c r="C276" s="160">
        <v>784</v>
      </c>
      <c r="D276">
        <v>201</v>
      </c>
      <c r="E276">
        <v>233</v>
      </c>
      <c r="F276">
        <v>77</v>
      </c>
      <c r="G276">
        <v>73</v>
      </c>
      <c r="H276">
        <v>18</v>
      </c>
      <c r="I276">
        <v>2</v>
      </c>
      <c r="J276">
        <v>61</v>
      </c>
      <c r="K276">
        <v>119</v>
      </c>
      <c r="N276" t="s">
        <v>54</v>
      </c>
      <c r="O276">
        <v>784</v>
      </c>
      <c r="P276">
        <v>455</v>
      </c>
      <c r="Q276">
        <v>168</v>
      </c>
      <c r="R276">
        <v>1</v>
      </c>
      <c r="S276">
        <v>160</v>
      </c>
    </row>
    <row r="277" spans="1:19" x14ac:dyDescent="0.2">
      <c r="B277" t="s">
        <v>55</v>
      </c>
      <c r="C277" s="160">
        <v>852</v>
      </c>
      <c r="D277">
        <v>211</v>
      </c>
      <c r="E277">
        <v>237</v>
      </c>
      <c r="F277">
        <v>67</v>
      </c>
      <c r="G277">
        <v>35</v>
      </c>
      <c r="H277">
        <v>28</v>
      </c>
      <c r="I277">
        <v>1</v>
      </c>
      <c r="J277">
        <v>59</v>
      </c>
      <c r="K277">
        <v>214</v>
      </c>
      <c r="N277" t="s">
        <v>55</v>
      </c>
      <c r="O277">
        <v>852</v>
      </c>
      <c r="P277">
        <v>438</v>
      </c>
      <c r="Q277">
        <v>173</v>
      </c>
      <c r="R277">
        <v>26</v>
      </c>
      <c r="S277">
        <v>215</v>
      </c>
    </row>
    <row r="278" spans="1:19" x14ac:dyDescent="0.2">
      <c r="B278" t="s">
        <v>245</v>
      </c>
      <c r="C278" s="160">
        <v>817</v>
      </c>
      <c r="D278">
        <v>131</v>
      </c>
      <c r="E278">
        <v>166</v>
      </c>
      <c r="F278">
        <v>48</v>
      </c>
      <c r="G278">
        <v>60</v>
      </c>
      <c r="H278">
        <v>12</v>
      </c>
      <c r="I278">
        <v>2</v>
      </c>
      <c r="J278">
        <v>75</v>
      </c>
      <c r="K278">
        <v>323</v>
      </c>
      <c r="N278" t="s">
        <v>245</v>
      </c>
      <c r="O278">
        <v>817</v>
      </c>
      <c r="P278">
        <v>303</v>
      </c>
      <c r="Q278">
        <v>163</v>
      </c>
      <c r="R278">
        <v>3</v>
      </c>
      <c r="S278">
        <v>348</v>
      </c>
    </row>
    <row r="279" spans="1:19" x14ac:dyDescent="0.2">
      <c r="B279" t="s">
        <v>246</v>
      </c>
      <c r="C279" s="160">
        <v>706</v>
      </c>
      <c r="D279">
        <v>252</v>
      </c>
      <c r="E279">
        <v>194</v>
      </c>
      <c r="F279">
        <v>53</v>
      </c>
      <c r="G279">
        <v>22</v>
      </c>
      <c r="H279">
        <v>9</v>
      </c>
      <c r="I279">
        <v>0</v>
      </c>
      <c r="J279">
        <v>51</v>
      </c>
      <c r="K279">
        <v>125</v>
      </c>
      <c r="N279" t="s">
        <v>246</v>
      </c>
      <c r="O279">
        <v>706</v>
      </c>
      <c r="P279">
        <v>334</v>
      </c>
      <c r="Q279">
        <v>183</v>
      </c>
      <c r="R279">
        <v>0</v>
      </c>
      <c r="S279">
        <v>189</v>
      </c>
    </row>
    <row r="280" spans="1:19" x14ac:dyDescent="0.2">
      <c r="B280" t="s">
        <v>247</v>
      </c>
      <c r="C280" s="160">
        <v>809</v>
      </c>
      <c r="D280">
        <v>312</v>
      </c>
      <c r="E280">
        <v>183</v>
      </c>
      <c r="F280">
        <v>45</v>
      </c>
      <c r="G280">
        <v>61</v>
      </c>
      <c r="H280">
        <v>9</v>
      </c>
      <c r="I280">
        <v>2</v>
      </c>
      <c r="J280">
        <v>63</v>
      </c>
      <c r="K280">
        <v>134</v>
      </c>
      <c r="N280" t="s">
        <v>247</v>
      </c>
      <c r="O280">
        <v>809</v>
      </c>
      <c r="P280">
        <v>358</v>
      </c>
      <c r="Q280">
        <v>205</v>
      </c>
      <c r="R280">
        <v>108</v>
      </c>
      <c r="S280">
        <v>138</v>
      </c>
    </row>
    <row r="281" spans="1:19" x14ac:dyDescent="0.2">
      <c r="A281" t="s">
        <v>294</v>
      </c>
      <c r="B281" t="s">
        <v>281</v>
      </c>
      <c r="C281" s="160">
        <f t="shared" ref="C281:C289" si="231">SUM(D281:K281)</f>
        <v>865</v>
      </c>
      <c r="D281" s="160">
        <v>181</v>
      </c>
      <c r="E281" s="160">
        <v>269</v>
      </c>
      <c r="F281" s="160">
        <v>64</v>
      </c>
      <c r="G281" s="160">
        <v>69</v>
      </c>
      <c r="H281" s="160">
        <v>21</v>
      </c>
      <c r="I281" s="160">
        <v>2</v>
      </c>
      <c r="J281" s="160">
        <v>35</v>
      </c>
      <c r="K281" s="160">
        <v>224</v>
      </c>
      <c r="M281" t="s">
        <v>294</v>
      </c>
      <c r="N281" t="s">
        <v>281</v>
      </c>
      <c r="O281" s="160">
        <f t="shared" ref="O281:O290" si="232">SUM(P281:S281)</f>
        <v>865</v>
      </c>
      <c r="P281">
        <v>410</v>
      </c>
      <c r="Q281">
        <v>248</v>
      </c>
      <c r="R281">
        <v>0</v>
      </c>
      <c r="S281">
        <v>207</v>
      </c>
    </row>
    <row r="282" spans="1:19" x14ac:dyDescent="0.2">
      <c r="B282" t="s">
        <v>240</v>
      </c>
      <c r="C282" s="160">
        <f t="shared" si="231"/>
        <v>610</v>
      </c>
      <c r="D282" s="160">
        <v>204</v>
      </c>
      <c r="E282" s="160">
        <v>194</v>
      </c>
      <c r="F282" s="160">
        <v>43</v>
      </c>
      <c r="G282" s="160">
        <v>51</v>
      </c>
      <c r="H282" s="160">
        <v>16</v>
      </c>
      <c r="I282" s="160">
        <v>5</v>
      </c>
      <c r="J282" s="160">
        <v>29</v>
      </c>
      <c r="K282" s="160">
        <v>68</v>
      </c>
      <c r="N282" t="s">
        <v>240</v>
      </c>
      <c r="O282" s="160">
        <f t="shared" si="232"/>
        <v>610</v>
      </c>
      <c r="P282">
        <v>359</v>
      </c>
      <c r="Q282">
        <v>127</v>
      </c>
      <c r="R282">
        <v>0</v>
      </c>
      <c r="S282">
        <v>124</v>
      </c>
    </row>
    <row r="283" spans="1:19" x14ac:dyDescent="0.2">
      <c r="B283" t="s">
        <v>241</v>
      </c>
      <c r="C283" s="160">
        <f t="shared" si="231"/>
        <v>781</v>
      </c>
      <c r="D283" s="160">
        <v>230</v>
      </c>
      <c r="E283" s="160">
        <v>203</v>
      </c>
      <c r="F283" s="160">
        <v>47</v>
      </c>
      <c r="G283" s="160">
        <v>78</v>
      </c>
      <c r="H283" s="160">
        <v>18</v>
      </c>
      <c r="I283" s="160">
        <v>7</v>
      </c>
      <c r="J283" s="160">
        <v>55</v>
      </c>
      <c r="K283" s="160">
        <v>143</v>
      </c>
      <c r="N283" t="s">
        <v>241</v>
      </c>
      <c r="O283" s="160">
        <f t="shared" si="232"/>
        <v>781</v>
      </c>
      <c r="P283">
        <v>449</v>
      </c>
      <c r="Q283">
        <v>172</v>
      </c>
      <c r="R283">
        <v>5</v>
      </c>
      <c r="S283">
        <v>155</v>
      </c>
    </row>
    <row r="284" spans="1:19" x14ac:dyDescent="0.2">
      <c r="B284" t="s">
        <v>242</v>
      </c>
      <c r="C284" s="160">
        <f t="shared" si="231"/>
        <v>926</v>
      </c>
      <c r="D284" s="160">
        <v>221</v>
      </c>
      <c r="E284" s="160">
        <v>347</v>
      </c>
      <c r="F284" s="160">
        <v>61</v>
      </c>
      <c r="G284" s="160">
        <v>49</v>
      </c>
      <c r="H284" s="160">
        <v>18</v>
      </c>
      <c r="I284" s="160">
        <v>6</v>
      </c>
      <c r="J284" s="160">
        <v>36</v>
      </c>
      <c r="K284" s="160">
        <v>188</v>
      </c>
      <c r="N284" t="s">
        <v>242</v>
      </c>
      <c r="O284" s="160">
        <f t="shared" si="232"/>
        <v>926</v>
      </c>
      <c r="P284">
        <v>449</v>
      </c>
      <c r="Q284">
        <v>228</v>
      </c>
      <c r="R284">
        <v>33</v>
      </c>
      <c r="S284">
        <v>216</v>
      </c>
    </row>
    <row r="285" spans="1:19" x14ac:dyDescent="0.2">
      <c r="B285" t="s">
        <v>243</v>
      </c>
      <c r="C285" s="160">
        <f t="shared" si="231"/>
        <v>703</v>
      </c>
      <c r="D285" s="160">
        <v>199</v>
      </c>
      <c r="E285" s="160">
        <v>235</v>
      </c>
      <c r="F285" s="160">
        <v>50</v>
      </c>
      <c r="G285" s="160">
        <v>58</v>
      </c>
      <c r="H285" s="160">
        <v>27</v>
      </c>
      <c r="I285" s="160">
        <v>2</v>
      </c>
      <c r="J285" s="160">
        <v>32</v>
      </c>
      <c r="K285" s="160">
        <v>100</v>
      </c>
      <c r="N285" t="s">
        <v>243</v>
      </c>
      <c r="O285" s="160">
        <f t="shared" si="232"/>
        <v>712</v>
      </c>
      <c r="P285">
        <v>358</v>
      </c>
      <c r="Q285">
        <v>205</v>
      </c>
      <c r="R285">
        <v>0</v>
      </c>
      <c r="S285">
        <v>149</v>
      </c>
    </row>
    <row r="286" spans="1:19" x14ac:dyDescent="0.2">
      <c r="B286" t="s">
        <v>244</v>
      </c>
      <c r="C286" s="160">
        <f t="shared" si="231"/>
        <v>820</v>
      </c>
      <c r="D286" s="160">
        <v>201</v>
      </c>
      <c r="E286" s="160">
        <v>279</v>
      </c>
      <c r="F286" s="160">
        <v>31</v>
      </c>
      <c r="G286" s="160">
        <v>58</v>
      </c>
      <c r="H286" s="160">
        <v>12</v>
      </c>
      <c r="I286" s="160">
        <v>5</v>
      </c>
      <c r="J286" s="160">
        <v>56</v>
      </c>
      <c r="K286" s="160">
        <v>178</v>
      </c>
      <c r="N286" t="s">
        <v>244</v>
      </c>
      <c r="O286" s="160">
        <f t="shared" si="232"/>
        <v>820</v>
      </c>
      <c r="P286">
        <v>431</v>
      </c>
      <c r="Q286">
        <v>231</v>
      </c>
      <c r="R286">
        <v>1</v>
      </c>
      <c r="S286">
        <v>157</v>
      </c>
    </row>
    <row r="287" spans="1:19" x14ac:dyDescent="0.2">
      <c r="B287" t="s">
        <v>53</v>
      </c>
      <c r="C287" s="160">
        <f t="shared" si="231"/>
        <v>775</v>
      </c>
      <c r="D287" s="160">
        <v>245</v>
      </c>
      <c r="E287" s="160">
        <v>198</v>
      </c>
      <c r="F287" s="160">
        <v>37</v>
      </c>
      <c r="G287" s="160">
        <v>63</v>
      </c>
      <c r="H287" s="160">
        <v>24</v>
      </c>
      <c r="I287" s="160">
        <v>4</v>
      </c>
      <c r="J287" s="160">
        <v>57</v>
      </c>
      <c r="K287" s="160">
        <v>147</v>
      </c>
      <c r="N287" t="s">
        <v>53</v>
      </c>
      <c r="O287" s="160">
        <f t="shared" si="232"/>
        <v>775</v>
      </c>
      <c r="P287">
        <v>420</v>
      </c>
      <c r="Q287">
        <v>192</v>
      </c>
      <c r="R287">
        <v>5</v>
      </c>
      <c r="S287">
        <v>158</v>
      </c>
    </row>
    <row r="288" spans="1:19" x14ac:dyDescent="0.2">
      <c r="B288" t="s">
        <v>54</v>
      </c>
      <c r="C288" s="160">
        <f t="shared" si="231"/>
        <v>719</v>
      </c>
      <c r="D288" s="160">
        <v>219</v>
      </c>
      <c r="E288" s="160">
        <v>172</v>
      </c>
      <c r="F288" s="160">
        <v>44</v>
      </c>
      <c r="G288" s="160">
        <v>49</v>
      </c>
      <c r="H288" s="160">
        <v>30</v>
      </c>
      <c r="I288" s="160">
        <v>2</v>
      </c>
      <c r="J288" s="160">
        <v>83</v>
      </c>
      <c r="K288" s="160">
        <v>120</v>
      </c>
      <c r="N288" t="s">
        <v>54</v>
      </c>
      <c r="O288" s="160">
        <f t="shared" si="232"/>
        <v>719</v>
      </c>
      <c r="P288">
        <v>376</v>
      </c>
      <c r="Q288">
        <v>192</v>
      </c>
      <c r="R288">
        <v>15</v>
      </c>
      <c r="S288">
        <v>136</v>
      </c>
    </row>
    <row r="289" spans="1:19" x14ac:dyDescent="0.2">
      <c r="B289" t="s">
        <v>55</v>
      </c>
      <c r="C289" s="160">
        <f t="shared" si="231"/>
        <v>790</v>
      </c>
      <c r="D289" s="160">
        <v>239</v>
      </c>
      <c r="E289" s="160">
        <v>164</v>
      </c>
      <c r="F289" s="160">
        <v>41</v>
      </c>
      <c r="G289" s="160">
        <v>35</v>
      </c>
      <c r="H289" s="160">
        <v>33</v>
      </c>
      <c r="I289" s="160">
        <v>0</v>
      </c>
      <c r="J289" s="160">
        <v>55</v>
      </c>
      <c r="K289" s="160">
        <v>223</v>
      </c>
      <c r="N289" t="s">
        <v>55</v>
      </c>
      <c r="O289" s="160">
        <f t="shared" si="232"/>
        <v>790</v>
      </c>
      <c r="P289">
        <v>362</v>
      </c>
      <c r="Q289">
        <v>270</v>
      </c>
      <c r="R289">
        <v>3</v>
      </c>
      <c r="S289">
        <v>155</v>
      </c>
    </row>
    <row r="290" spans="1:19" x14ac:dyDescent="0.2">
      <c r="B290" t="s">
        <v>245</v>
      </c>
      <c r="C290" s="160">
        <f>SUM(D290:K290)</f>
        <v>530</v>
      </c>
      <c r="D290" s="160">
        <v>142</v>
      </c>
      <c r="E290" s="160">
        <v>143</v>
      </c>
      <c r="F290" s="160">
        <v>72</v>
      </c>
      <c r="G290" s="160">
        <v>39</v>
      </c>
      <c r="H290" s="160">
        <v>8</v>
      </c>
      <c r="I290" s="160">
        <v>0</v>
      </c>
      <c r="J290" s="160">
        <v>37</v>
      </c>
      <c r="K290" s="160">
        <v>89</v>
      </c>
      <c r="N290" t="s">
        <v>245</v>
      </c>
      <c r="O290" s="160">
        <f t="shared" si="232"/>
        <v>530</v>
      </c>
      <c r="P290">
        <v>288</v>
      </c>
      <c r="Q290">
        <v>114</v>
      </c>
      <c r="R290">
        <v>2</v>
      </c>
      <c r="S290">
        <v>126</v>
      </c>
    </row>
    <row r="291" spans="1:19" x14ac:dyDescent="0.2">
      <c r="B291" t="s">
        <v>246</v>
      </c>
      <c r="C291" s="160">
        <f>SUM(D291:K291)</f>
        <v>582</v>
      </c>
      <c r="D291">
        <v>160</v>
      </c>
      <c r="E291">
        <v>188</v>
      </c>
      <c r="F291">
        <v>36</v>
      </c>
      <c r="G291">
        <v>38</v>
      </c>
      <c r="H291">
        <v>8</v>
      </c>
      <c r="I291">
        <v>2</v>
      </c>
      <c r="J291">
        <v>52</v>
      </c>
      <c r="K291">
        <v>98</v>
      </c>
      <c r="N291" t="s">
        <v>246</v>
      </c>
      <c r="O291" s="160">
        <f>SUM(P291:S291)</f>
        <v>582</v>
      </c>
      <c r="P291" s="160">
        <v>336</v>
      </c>
      <c r="Q291" s="160">
        <v>141</v>
      </c>
      <c r="R291" s="160">
        <v>1</v>
      </c>
      <c r="S291" s="160">
        <v>104</v>
      </c>
    </row>
    <row r="292" spans="1:19" x14ac:dyDescent="0.2">
      <c r="B292" t="s">
        <v>247</v>
      </c>
      <c r="C292" s="160">
        <f>SUM(D292:K292)</f>
        <v>664</v>
      </c>
      <c r="D292" s="160">
        <v>210</v>
      </c>
      <c r="E292" s="160">
        <v>172</v>
      </c>
      <c r="F292" s="160">
        <v>44</v>
      </c>
      <c r="G292" s="160">
        <v>27</v>
      </c>
      <c r="H292" s="160">
        <v>23</v>
      </c>
      <c r="I292" s="160">
        <v>1</v>
      </c>
      <c r="J292" s="160">
        <v>32</v>
      </c>
      <c r="K292" s="160">
        <v>155</v>
      </c>
      <c r="N292" t="s">
        <v>247</v>
      </c>
      <c r="O292" s="160">
        <f>SUM(P292:S292)</f>
        <v>664</v>
      </c>
      <c r="P292">
        <v>298</v>
      </c>
      <c r="Q292">
        <v>244</v>
      </c>
      <c r="R292">
        <v>2</v>
      </c>
      <c r="S292">
        <v>120</v>
      </c>
    </row>
    <row r="293" spans="1:19" x14ac:dyDescent="0.2">
      <c r="A293" t="s">
        <v>411</v>
      </c>
      <c r="B293" t="s">
        <v>272</v>
      </c>
      <c r="C293" s="160">
        <f t="shared" ref="C293:C318" si="233">SUM(D293:K293)</f>
        <v>801</v>
      </c>
      <c r="D293" s="160">
        <v>190</v>
      </c>
      <c r="E293" s="160">
        <v>341</v>
      </c>
      <c r="F293" s="160">
        <v>57</v>
      </c>
      <c r="G293" s="160">
        <v>37</v>
      </c>
      <c r="H293" s="160">
        <v>18</v>
      </c>
      <c r="I293" s="160">
        <v>7</v>
      </c>
      <c r="J293" s="160">
        <v>64</v>
      </c>
      <c r="K293" s="160">
        <v>87</v>
      </c>
      <c r="M293" t="s">
        <v>411</v>
      </c>
      <c r="N293" t="s">
        <v>272</v>
      </c>
      <c r="O293" s="160">
        <f t="shared" ref="O293:O318" si="234">SUM(P293:S293)</f>
        <v>801</v>
      </c>
      <c r="P293">
        <v>397</v>
      </c>
      <c r="Q293">
        <v>121</v>
      </c>
      <c r="R293">
        <v>0</v>
      </c>
      <c r="S293">
        <v>283</v>
      </c>
    </row>
    <row r="294" spans="1:19" x14ac:dyDescent="0.2">
      <c r="B294" t="s">
        <v>240</v>
      </c>
      <c r="C294" s="160">
        <f t="shared" si="233"/>
        <v>625</v>
      </c>
      <c r="D294" s="160">
        <v>222</v>
      </c>
      <c r="E294" s="160">
        <v>198</v>
      </c>
      <c r="F294" s="160">
        <v>31</v>
      </c>
      <c r="G294" s="160">
        <v>39</v>
      </c>
      <c r="H294" s="160">
        <v>22</v>
      </c>
      <c r="I294" s="160">
        <v>3</v>
      </c>
      <c r="J294" s="160">
        <v>44</v>
      </c>
      <c r="K294" s="160">
        <v>66</v>
      </c>
      <c r="N294" t="s">
        <v>240</v>
      </c>
      <c r="O294" s="160">
        <f t="shared" si="234"/>
        <v>625</v>
      </c>
      <c r="P294">
        <v>313</v>
      </c>
      <c r="Q294">
        <v>219</v>
      </c>
      <c r="R294">
        <v>2</v>
      </c>
      <c r="S294">
        <v>91</v>
      </c>
    </row>
    <row r="295" spans="1:19" x14ac:dyDescent="0.2">
      <c r="B295" t="s">
        <v>241</v>
      </c>
      <c r="C295" s="160">
        <f t="shared" si="233"/>
        <v>709</v>
      </c>
      <c r="D295" s="160">
        <v>215</v>
      </c>
      <c r="E295" s="160">
        <v>190</v>
      </c>
      <c r="F295" s="160">
        <v>47</v>
      </c>
      <c r="G295" s="160">
        <v>43</v>
      </c>
      <c r="H295" s="160">
        <v>15</v>
      </c>
      <c r="I295" s="160">
        <v>2</v>
      </c>
      <c r="J295" s="160">
        <v>54</v>
      </c>
      <c r="K295" s="160">
        <v>143</v>
      </c>
      <c r="N295" t="s">
        <v>241</v>
      </c>
      <c r="O295" s="160">
        <f t="shared" si="234"/>
        <v>709</v>
      </c>
      <c r="P295">
        <v>384</v>
      </c>
      <c r="Q295">
        <v>175</v>
      </c>
      <c r="R295">
        <v>0</v>
      </c>
      <c r="S295">
        <v>150</v>
      </c>
    </row>
    <row r="296" spans="1:19" x14ac:dyDescent="0.2">
      <c r="B296" t="s">
        <v>242</v>
      </c>
      <c r="C296" s="160">
        <f t="shared" si="233"/>
        <v>789</v>
      </c>
      <c r="D296" s="160">
        <v>259</v>
      </c>
      <c r="E296" s="160">
        <v>184</v>
      </c>
      <c r="F296" s="160">
        <v>69</v>
      </c>
      <c r="G296" s="160">
        <v>52</v>
      </c>
      <c r="H296" s="160">
        <v>12</v>
      </c>
      <c r="I296" s="160">
        <v>3</v>
      </c>
      <c r="J296" s="160">
        <v>87</v>
      </c>
      <c r="K296" s="160">
        <v>123</v>
      </c>
      <c r="N296" t="s">
        <v>242</v>
      </c>
      <c r="O296" s="160">
        <f t="shared" si="234"/>
        <v>789</v>
      </c>
      <c r="P296">
        <v>418</v>
      </c>
      <c r="Q296">
        <v>225</v>
      </c>
      <c r="R296">
        <v>1</v>
      </c>
      <c r="S296">
        <v>145</v>
      </c>
    </row>
    <row r="297" spans="1:19" x14ac:dyDescent="0.2">
      <c r="B297" t="s">
        <v>243</v>
      </c>
      <c r="C297" s="160">
        <f t="shared" si="233"/>
        <v>778</v>
      </c>
      <c r="D297" s="160">
        <v>237</v>
      </c>
      <c r="E297" s="160">
        <v>221</v>
      </c>
      <c r="F297" s="160">
        <v>68</v>
      </c>
      <c r="G297" s="160">
        <v>42</v>
      </c>
      <c r="H297" s="160">
        <v>9</v>
      </c>
      <c r="I297" s="160">
        <v>4</v>
      </c>
      <c r="J297" s="160">
        <v>78</v>
      </c>
      <c r="K297" s="160">
        <v>119</v>
      </c>
      <c r="N297" t="s">
        <v>243</v>
      </c>
      <c r="O297" s="160">
        <f t="shared" si="234"/>
        <v>778</v>
      </c>
      <c r="P297">
        <v>380</v>
      </c>
      <c r="Q297">
        <v>230</v>
      </c>
      <c r="R297">
        <v>0</v>
      </c>
      <c r="S297">
        <v>168</v>
      </c>
    </row>
    <row r="298" spans="1:19" x14ac:dyDescent="0.2">
      <c r="B298" t="s">
        <v>244</v>
      </c>
      <c r="C298" s="160">
        <f t="shared" si="233"/>
        <v>777</v>
      </c>
      <c r="D298" s="160">
        <v>190</v>
      </c>
      <c r="E298" s="160">
        <v>180</v>
      </c>
      <c r="F298" s="160">
        <v>39</v>
      </c>
      <c r="G298" s="160">
        <v>47</v>
      </c>
      <c r="H298" s="160">
        <v>13</v>
      </c>
      <c r="I298" s="160">
        <v>5</v>
      </c>
      <c r="J298" s="160">
        <v>91</v>
      </c>
      <c r="K298" s="160">
        <v>212</v>
      </c>
      <c r="N298" t="s">
        <v>244</v>
      </c>
      <c r="O298" s="160">
        <f t="shared" si="234"/>
        <v>777</v>
      </c>
      <c r="P298">
        <v>342</v>
      </c>
      <c r="Q298">
        <v>287</v>
      </c>
      <c r="R298">
        <v>1</v>
      </c>
      <c r="S298">
        <v>147</v>
      </c>
    </row>
    <row r="299" spans="1:19" x14ac:dyDescent="0.2">
      <c r="B299" t="s">
        <v>53</v>
      </c>
      <c r="C299" s="160">
        <f t="shared" si="233"/>
        <v>696</v>
      </c>
      <c r="D299" s="160">
        <v>162</v>
      </c>
      <c r="E299" s="160">
        <v>231</v>
      </c>
      <c r="F299" s="160">
        <v>42</v>
      </c>
      <c r="G299" s="160">
        <v>65</v>
      </c>
      <c r="H299" s="160">
        <v>17</v>
      </c>
      <c r="I299" s="160">
        <v>2</v>
      </c>
      <c r="J299" s="160">
        <v>67</v>
      </c>
      <c r="K299" s="160">
        <v>110</v>
      </c>
      <c r="N299" t="s">
        <v>53</v>
      </c>
      <c r="O299" s="160">
        <f t="shared" si="234"/>
        <v>696</v>
      </c>
      <c r="P299">
        <v>333</v>
      </c>
      <c r="Q299">
        <v>250</v>
      </c>
      <c r="R299">
        <v>0</v>
      </c>
      <c r="S299">
        <v>113</v>
      </c>
    </row>
    <row r="300" spans="1:19" x14ac:dyDescent="0.2">
      <c r="B300" t="s">
        <v>54</v>
      </c>
      <c r="C300" s="160">
        <f t="shared" si="233"/>
        <v>898</v>
      </c>
      <c r="D300" s="160">
        <v>356</v>
      </c>
      <c r="E300" s="160">
        <v>177</v>
      </c>
      <c r="F300" s="160">
        <v>52</v>
      </c>
      <c r="G300" s="160">
        <v>74</v>
      </c>
      <c r="H300" s="160">
        <v>10</v>
      </c>
      <c r="I300" s="160">
        <v>5</v>
      </c>
      <c r="J300" s="160">
        <v>74</v>
      </c>
      <c r="K300" s="160">
        <v>150</v>
      </c>
      <c r="N300" t="s">
        <v>54</v>
      </c>
      <c r="O300" s="160">
        <f t="shared" si="234"/>
        <v>898</v>
      </c>
      <c r="P300">
        <v>309</v>
      </c>
      <c r="Q300">
        <v>325</v>
      </c>
      <c r="R300">
        <v>0</v>
      </c>
      <c r="S300">
        <v>264</v>
      </c>
    </row>
    <row r="301" spans="1:19" x14ac:dyDescent="0.2">
      <c r="B301" t="s">
        <v>55</v>
      </c>
      <c r="C301" s="160">
        <f t="shared" si="233"/>
        <v>595</v>
      </c>
      <c r="D301" s="160">
        <v>202</v>
      </c>
      <c r="E301" s="160">
        <v>153</v>
      </c>
      <c r="F301" s="160">
        <v>45</v>
      </c>
      <c r="G301" s="160">
        <v>38</v>
      </c>
      <c r="H301" s="160">
        <v>9</v>
      </c>
      <c r="I301" s="160">
        <v>3</v>
      </c>
      <c r="J301" s="160">
        <v>30</v>
      </c>
      <c r="K301" s="160">
        <v>115</v>
      </c>
      <c r="N301" t="s">
        <v>55</v>
      </c>
      <c r="O301" s="160">
        <f t="shared" si="234"/>
        <v>595</v>
      </c>
      <c r="P301">
        <v>291</v>
      </c>
      <c r="Q301">
        <v>157</v>
      </c>
      <c r="R301">
        <v>2</v>
      </c>
      <c r="S301">
        <v>145</v>
      </c>
    </row>
    <row r="302" spans="1:19" x14ac:dyDescent="0.2">
      <c r="B302" t="s">
        <v>245</v>
      </c>
      <c r="C302" s="160">
        <f t="shared" si="233"/>
        <v>510</v>
      </c>
      <c r="D302" s="160">
        <v>180</v>
      </c>
      <c r="E302" s="160">
        <v>145</v>
      </c>
      <c r="F302" s="160">
        <v>19</v>
      </c>
      <c r="G302" s="160">
        <v>32</v>
      </c>
      <c r="H302" s="160">
        <v>9</v>
      </c>
      <c r="I302" s="160">
        <v>4</v>
      </c>
      <c r="J302" s="160">
        <v>29</v>
      </c>
      <c r="K302" s="160">
        <v>92</v>
      </c>
      <c r="N302" t="s">
        <v>245</v>
      </c>
      <c r="O302" s="160">
        <f t="shared" si="234"/>
        <v>510</v>
      </c>
      <c r="P302">
        <v>238</v>
      </c>
      <c r="Q302">
        <v>167</v>
      </c>
      <c r="R302">
        <v>2</v>
      </c>
      <c r="S302">
        <v>103</v>
      </c>
    </row>
    <row r="303" spans="1:19" x14ac:dyDescent="0.2">
      <c r="B303" t="s">
        <v>246</v>
      </c>
      <c r="C303" s="160">
        <f t="shared" si="233"/>
        <v>559</v>
      </c>
      <c r="D303" s="160">
        <v>167</v>
      </c>
      <c r="E303" s="160">
        <v>131</v>
      </c>
      <c r="F303" s="160">
        <v>77</v>
      </c>
      <c r="G303" s="160">
        <v>25</v>
      </c>
      <c r="H303" s="160">
        <v>14</v>
      </c>
      <c r="I303" s="160">
        <v>2</v>
      </c>
      <c r="J303" s="160">
        <v>59</v>
      </c>
      <c r="K303" s="160">
        <v>84</v>
      </c>
      <c r="N303" t="s">
        <v>246</v>
      </c>
      <c r="O303" s="160">
        <f t="shared" si="234"/>
        <v>559</v>
      </c>
      <c r="P303" s="160">
        <v>289</v>
      </c>
      <c r="Q303" s="160">
        <v>173</v>
      </c>
      <c r="R303" s="160">
        <v>1</v>
      </c>
      <c r="S303" s="160">
        <v>96</v>
      </c>
    </row>
    <row r="304" spans="1:19" x14ac:dyDescent="0.2">
      <c r="B304" t="s">
        <v>247</v>
      </c>
      <c r="C304" s="160">
        <f t="shared" si="233"/>
        <v>478</v>
      </c>
      <c r="D304" s="160">
        <v>153</v>
      </c>
      <c r="E304" s="160">
        <v>118</v>
      </c>
      <c r="F304" s="160">
        <v>36</v>
      </c>
      <c r="G304" s="160">
        <v>17</v>
      </c>
      <c r="H304" s="160">
        <v>9</v>
      </c>
      <c r="I304" s="160">
        <v>2</v>
      </c>
      <c r="J304" s="160">
        <v>48</v>
      </c>
      <c r="K304" s="160">
        <v>95</v>
      </c>
      <c r="N304" t="s">
        <v>247</v>
      </c>
      <c r="O304" s="160">
        <f t="shared" si="234"/>
        <v>478</v>
      </c>
      <c r="P304">
        <v>249</v>
      </c>
      <c r="Q304">
        <v>113</v>
      </c>
      <c r="R304">
        <v>4</v>
      </c>
      <c r="S304">
        <v>112</v>
      </c>
    </row>
    <row r="305" spans="1:19" x14ac:dyDescent="0.2">
      <c r="A305" t="s">
        <v>432</v>
      </c>
      <c r="B305" t="s">
        <v>272</v>
      </c>
      <c r="C305" s="160">
        <f t="shared" si="233"/>
        <v>796</v>
      </c>
      <c r="D305" s="160">
        <v>250</v>
      </c>
      <c r="E305" s="160">
        <v>160</v>
      </c>
      <c r="F305" s="160">
        <v>48</v>
      </c>
      <c r="G305" s="160">
        <v>88</v>
      </c>
      <c r="H305" s="160">
        <v>22</v>
      </c>
      <c r="I305" s="160">
        <v>3</v>
      </c>
      <c r="J305" s="160">
        <v>51</v>
      </c>
      <c r="K305" s="160">
        <v>174</v>
      </c>
      <c r="M305" t="s">
        <v>432</v>
      </c>
      <c r="N305" t="s">
        <v>272</v>
      </c>
      <c r="O305" s="160">
        <f t="shared" si="234"/>
        <v>796</v>
      </c>
      <c r="P305">
        <v>359</v>
      </c>
      <c r="Q305">
        <v>300</v>
      </c>
      <c r="R305">
        <v>6</v>
      </c>
      <c r="S305">
        <v>131</v>
      </c>
    </row>
    <row r="306" spans="1:19" x14ac:dyDescent="0.2">
      <c r="B306" t="s">
        <v>240</v>
      </c>
      <c r="C306" s="160">
        <f t="shared" si="233"/>
        <v>661</v>
      </c>
      <c r="D306" s="160">
        <f>CN77</f>
        <v>166</v>
      </c>
      <c r="E306" s="160">
        <f>CN84</f>
        <v>115</v>
      </c>
      <c r="F306" s="160">
        <f>CN88</f>
        <v>69</v>
      </c>
      <c r="G306" s="160">
        <f>CN92</f>
        <v>68</v>
      </c>
      <c r="H306" s="160">
        <f>CN95</f>
        <v>9</v>
      </c>
      <c r="I306" s="160">
        <f>CN97</f>
        <v>19</v>
      </c>
      <c r="J306" s="160">
        <f>CN102</f>
        <v>89</v>
      </c>
      <c r="K306">
        <f>CN103</f>
        <v>126</v>
      </c>
      <c r="N306" t="s">
        <v>240</v>
      </c>
      <c r="O306" s="160">
        <f t="shared" si="234"/>
        <v>661</v>
      </c>
      <c r="P306">
        <v>302</v>
      </c>
      <c r="Q306">
        <v>233</v>
      </c>
      <c r="R306">
        <v>10</v>
      </c>
      <c r="S306">
        <v>116</v>
      </c>
    </row>
    <row r="307" spans="1:19" x14ac:dyDescent="0.2">
      <c r="B307" t="s">
        <v>241</v>
      </c>
      <c r="C307" s="160">
        <f t="shared" si="233"/>
        <v>779</v>
      </c>
      <c r="D307" s="160">
        <f>CO77</f>
        <v>171</v>
      </c>
      <c r="E307" s="160">
        <f>CO84</f>
        <v>259</v>
      </c>
      <c r="F307" s="160">
        <f>CO88</f>
        <v>58</v>
      </c>
      <c r="G307" s="160">
        <f>CO92</f>
        <v>32</v>
      </c>
      <c r="H307" s="160">
        <f>CO95</f>
        <v>18</v>
      </c>
      <c r="I307" s="160">
        <f>CO97</f>
        <v>1</v>
      </c>
      <c r="J307" s="160">
        <f>CO102</f>
        <v>101</v>
      </c>
      <c r="K307" s="160">
        <f>CO104</f>
        <v>139</v>
      </c>
      <c r="N307" t="s">
        <v>241</v>
      </c>
      <c r="O307" s="160">
        <f t="shared" si="234"/>
        <v>779</v>
      </c>
      <c r="P307">
        <v>394</v>
      </c>
      <c r="Q307">
        <v>252</v>
      </c>
      <c r="R307">
        <v>4</v>
      </c>
      <c r="S307">
        <v>129</v>
      </c>
    </row>
    <row r="308" spans="1:19" x14ac:dyDescent="0.2">
      <c r="B308" t="s">
        <v>242</v>
      </c>
      <c r="C308" s="160">
        <f t="shared" si="233"/>
        <v>861</v>
      </c>
      <c r="D308" s="160">
        <f>CP77</f>
        <v>281</v>
      </c>
      <c r="E308" s="160">
        <f>CP84</f>
        <v>171</v>
      </c>
      <c r="F308" s="160">
        <f>CP88</f>
        <v>94</v>
      </c>
      <c r="G308" s="160">
        <f>CP92</f>
        <v>75</v>
      </c>
      <c r="H308" s="160">
        <f>CP95</f>
        <v>17</v>
      </c>
      <c r="I308" s="160">
        <f>CP97</f>
        <v>3</v>
      </c>
      <c r="J308" s="160">
        <f>CP102</f>
        <v>139</v>
      </c>
      <c r="K308" s="160">
        <f>CP104</f>
        <v>81</v>
      </c>
      <c r="N308" t="s">
        <v>242</v>
      </c>
      <c r="O308" s="160">
        <f t="shared" si="234"/>
        <v>861</v>
      </c>
      <c r="P308">
        <v>346</v>
      </c>
      <c r="Q308">
        <v>385</v>
      </c>
      <c r="R308">
        <v>1</v>
      </c>
      <c r="S308">
        <v>129</v>
      </c>
    </row>
    <row r="309" spans="1:19" x14ac:dyDescent="0.2">
      <c r="B309" t="s">
        <v>243</v>
      </c>
      <c r="C309" s="160">
        <f t="shared" si="233"/>
        <v>547</v>
      </c>
      <c r="D309">
        <v>143</v>
      </c>
      <c r="E309">
        <v>125</v>
      </c>
      <c r="F309">
        <v>51</v>
      </c>
      <c r="G309">
        <v>43</v>
      </c>
      <c r="H309">
        <v>15</v>
      </c>
      <c r="I309">
        <v>5</v>
      </c>
      <c r="J309">
        <v>46</v>
      </c>
      <c r="K309">
        <v>119</v>
      </c>
      <c r="N309" t="s">
        <v>243</v>
      </c>
      <c r="O309" s="160">
        <f t="shared" si="234"/>
        <v>547</v>
      </c>
      <c r="P309">
        <v>301</v>
      </c>
      <c r="Q309">
        <v>164</v>
      </c>
      <c r="R309">
        <v>2</v>
      </c>
      <c r="S309">
        <v>80</v>
      </c>
    </row>
    <row r="310" spans="1:19" x14ac:dyDescent="0.2">
      <c r="B310" t="s">
        <v>244</v>
      </c>
      <c r="C310" s="160">
        <f t="shared" si="233"/>
        <v>761</v>
      </c>
      <c r="D310">
        <v>157</v>
      </c>
      <c r="E310">
        <v>205</v>
      </c>
      <c r="F310">
        <v>46</v>
      </c>
      <c r="G310">
        <v>55</v>
      </c>
      <c r="H310">
        <v>16</v>
      </c>
      <c r="I310">
        <v>0</v>
      </c>
      <c r="J310">
        <v>158</v>
      </c>
      <c r="K310">
        <v>124</v>
      </c>
      <c r="N310" t="s">
        <v>244</v>
      </c>
      <c r="O310" s="160">
        <f t="shared" si="234"/>
        <v>761</v>
      </c>
      <c r="P310">
        <v>314</v>
      </c>
      <c r="Q310">
        <v>279</v>
      </c>
      <c r="R310">
        <v>1</v>
      </c>
      <c r="S310">
        <v>167</v>
      </c>
    </row>
    <row r="311" spans="1:19" x14ac:dyDescent="0.2">
      <c r="B311" t="s">
        <v>53</v>
      </c>
      <c r="C311" s="160">
        <f t="shared" si="233"/>
        <v>341</v>
      </c>
      <c r="D311">
        <v>93</v>
      </c>
      <c r="E311">
        <v>95</v>
      </c>
      <c r="F311">
        <v>22</v>
      </c>
      <c r="G311">
        <v>33</v>
      </c>
      <c r="H311">
        <v>13</v>
      </c>
      <c r="I311">
        <v>9</v>
      </c>
      <c r="J311">
        <v>29</v>
      </c>
      <c r="K311">
        <v>47</v>
      </c>
      <c r="N311" t="s">
        <v>53</v>
      </c>
      <c r="O311" s="160">
        <f t="shared" si="234"/>
        <v>341</v>
      </c>
      <c r="P311">
        <v>208</v>
      </c>
      <c r="Q311">
        <v>51</v>
      </c>
      <c r="R311">
        <v>8</v>
      </c>
      <c r="S311">
        <v>74</v>
      </c>
    </row>
    <row r="312" spans="1:19" x14ac:dyDescent="0.2">
      <c r="B312" t="s">
        <v>54</v>
      </c>
      <c r="C312" s="160">
        <f t="shared" si="233"/>
        <v>536</v>
      </c>
      <c r="D312" s="160">
        <v>148</v>
      </c>
      <c r="E312" s="160">
        <v>154</v>
      </c>
      <c r="F312" s="160">
        <v>34</v>
      </c>
      <c r="G312" s="160">
        <v>29</v>
      </c>
      <c r="H312" s="160">
        <v>6</v>
      </c>
      <c r="I312" s="160">
        <v>2</v>
      </c>
      <c r="J312" s="160">
        <v>76</v>
      </c>
      <c r="K312" s="160">
        <v>87</v>
      </c>
      <c r="N312" t="s">
        <v>54</v>
      </c>
      <c r="O312" s="160">
        <f t="shared" si="234"/>
        <v>536</v>
      </c>
      <c r="P312">
        <v>277</v>
      </c>
      <c r="Q312">
        <v>136</v>
      </c>
      <c r="R312">
        <v>12</v>
      </c>
      <c r="S312">
        <v>111</v>
      </c>
    </row>
    <row r="313" spans="1:19" x14ac:dyDescent="0.2">
      <c r="B313" t="s">
        <v>55</v>
      </c>
      <c r="C313" s="160">
        <f t="shared" si="233"/>
        <v>688</v>
      </c>
      <c r="D313" s="160">
        <v>271</v>
      </c>
      <c r="E313" s="160">
        <v>173</v>
      </c>
      <c r="F313" s="160">
        <v>63</v>
      </c>
      <c r="G313" s="160">
        <v>37</v>
      </c>
      <c r="H313" s="160">
        <v>13</v>
      </c>
      <c r="I313" s="160">
        <v>1</v>
      </c>
      <c r="J313" s="160">
        <v>48</v>
      </c>
      <c r="K313" s="160">
        <v>82</v>
      </c>
      <c r="N313" t="s">
        <v>55</v>
      </c>
      <c r="O313" s="160">
        <f t="shared" si="234"/>
        <v>688</v>
      </c>
      <c r="P313">
        <v>299</v>
      </c>
      <c r="Q313">
        <v>184</v>
      </c>
      <c r="R313">
        <v>5</v>
      </c>
      <c r="S313">
        <v>200</v>
      </c>
    </row>
    <row r="314" spans="1:19" x14ac:dyDescent="0.2">
      <c r="B314" t="s">
        <v>245</v>
      </c>
      <c r="C314" s="160">
        <f t="shared" si="233"/>
        <v>400</v>
      </c>
      <c r="D314" s="160">
        <v>101</v>
      </c>
      <c r="E314" s="160">
        <v>147</v>
      </c>
      <c r="F314" s="160">
        <v>19</v>
      </c>
      <c r="G314" s="160">
        <v>9</v>
      </c>
      <c r="H314" s="160">
        <v>5</v>
      </c>
      <c r="I314" s="160">
        <v>0</v>
      </c>
      <c r="J314" s="160">
        <v>43</v>
      </c>
      <c r="K314" s="160">
        <v>76</v>
      </c>
      <c r="N314" t="s">
        <v>245</v>
      </c>
      <c r="O314" s="160">
        <f t="shared" si="234"/>
        <v>400</v>
      </c>
      <c r="P314">
        <v>170</v>
      </c>
      <c r="Q314">
        <v>163</v>
      </c>
      <c r="R314">
        <v>1</v>
      </c>
      <c r="S314">
        <v>66</v>
      </c>
    </row>
    <row r="315" spans="1:19" x14ac:dyDescent="0.2">
      <c r="B315" t="s">
        <v>246</v>
      </c>
      <c r="C315" s="160">
        <f t="shared" si="233"/>
        <v>501</v>
      </c>
      <c r="D315" s="160">
        <v>146</v>
      </c>
      <c r="E315" s="160">
        <v>100</v>
      </c>
      <c r="F315" s="160">
        <v>56</v>
      </c>
      <c r="G315" s="160">
        <v>27</v>
      </c>
      <c r="H315" s="160">
        <v>9</v>
      </c>
      <c r="I315" s="160">
        <v>2</v>
      </c>
      <c r="J315" s="160">
        <v>51</v>
      </c>
      <c r="K315" s="160">
        <v>110</v>
      </c>
      <c r="N315" t="s">
        <v>246</v>
      </c>
      <c r="O315" s="160">
        <f t="shared" si="234"/>
        <v>501</v>
      </c>
      <c r="P315">
        <v>287</v>
      </c>
      <c r="Q315">
        <v>120</v>
      </c>
      <c r="R315">
        <v>0</v>
      </c>
      <c r="S315">
        <v>94</v>
      </c>
    </row>
    <row r="316" spans="1:19" x14ac:dyDescent="0.2">
      <c r="B316" t="s">
        <v>247</v>
      </c>
      <c r="C316" s="160">
        <f t="shared" si="233"/>
        <v>945</v>
      </c>
      <c r="D316" s="160">
        <v>283</v>
      </c>
      <c r="E316" s="160">
        <v>196</v>
      </c>
      <c r="F316" s="160">
        <v>82</v>
      </c>
      <c r="G316" s="160">
        <v>56</v>
      </c>
      <c r="H316" s="160">
        <v>19</v>
      </c>
      <c r="I316" s="160">
        <v>2</v>
      </c>
      <c r="J316" s="160">
        <v>147</v>
      </c>
      <c r="K316" s="160">
        <v>160</v>
      </c>
      <c r="N316" t="s">
        <v>247</v>
      </c>
      <c r="O316" s="160">
        <f t="shared" si="234"/>
        <v>945</v>
      </c>
      <c r="P316">
        <v>425</v>
      </c>
      <c r="Q316">
        <v>359</v>
      </c>
      <c r="R316">
        <v>1</v>
      </c>
      <c r="S316">
        <v>160</v>
      </c>
    </row>
    <row r="317" spans="1:19" x14ac:dyDescent="0.2">
      <c r="A317" t="s">
        <v>472</v>
      </c>
      <c r="B317" t="s">
        <v>459</v>
      </c>
      <c r="C317" s="160">
        <f t="shared" si="233"/>
        <v>459</v>
      </c>
      <c r="D317" s="160">
        <v>100</v>
      </c>
      <c r="E317" s="160">
        <v>140</v>
      </c>
      <c r="F317" s="160">
        <v>56</v>
      </c>
      <c r="G317" s="160">
        <v>28</v>
      </c>
      <c r="H317" s="160">
        <v>7</v>
      </c>
      <c r="I317" s="160">
        <v>4</v>
      </c>
      <c r="J317" s="160">
        <v>40</v>
      </c>
      <c r="K317" s="160">
        <v>84</v>
      </c>
      <c r="M317" t="s">
        <v>472</v>
      </c>
      <c r="N317" t="s">
        <v>459</v>
      </c>
      <c r="O317" s="160">
        <f t="shared" si="234"/>
        <v>459</v>
      </c>
      <c r="P317">
        <v>217</v>
      </c>
      <c r="Q317">
        <v>149</v>
      </c>
      <c r="R317">
        <v>1</v>
      </c>
      <c r="S317">
        <v>92</v>
      </c>
    </row>
    <row r="318" spans="1:19" x14ac:dyDescent="0.2">
      <c r="B318" t="s">
        <v>460</v>
      </c>
      <c r="C318" s="160">
        <f t="shared" si="233"/>
        <v>425</v>
      </c>
      <c r="D318" s="160">
        <v>79</v>
      </c>
      <c r="E318" s="160">
        <v>177</v>
      </c>
      <c r="F318" s="160">
        <v>25</v>
      </c>
      <c r="G318" s="160">
        <v>15</v>
      </c>
      <c r="H318" s="160">
        <v>59</v>
      </c>
      <c r="I318" s="160">
        <v>4</v>
      </c>
      <c r="J318" s="160">
        <v>26</v>
      </c>
      <c r="K318" s="160">
        <v>40</v>
      </c>
      <c r="N318" t="s">
        <v>460</v>
      </c>
      <c r="O318" s="160">
        <f t="shared" si="234"/>
        <v>425</v>
      </c>
      <c r="P318">
        <v>171</v>
      </c>
      <c r="Q318">
        <v>79</v>
      </c>
      <c r="R318">
        <v>53</v>
      </c>
      <c r="S318">
        <v>122</v>
      </c>
    </row>
    <row r="319" spans="1:19" x14ac:dyDescent="0.2">
      <c r="B319" t="s">
        <v>461</v>
      </c>
      <c r="C319" s="160">
        <v>567</v>
      </c>
      <c r="D319" s="160">
        <v>149</v>
      </c>
      <c r="E319" s="160">
        <v>160</v>
      </c>
      <c r="F319" s="160">
        <v>31</v>
      </c>
      <c r="G319" s="160">
        <v>51</v>
      </c>
      <c r="H319" s="160">
        <v>5</v>
      </c>
      <c r="I319" s="160">
        <v>8</v>
      </c>
      <c r="J319" s="160">
        <v>76</v>
      </c>
      <c r="K319" s="160">
        <v>87</v>
      </c>
      <c r="N319" t="s">
        <v>461</v>
      </c>
      <c r="O319" s="160">
        <v>567</v>
      </c>
      <c r="P319">
        <v>252</v>
      </c>
      <c r="Q319">
        <v>206</v>
      </c>
      <c r="R319">
        <v>1</v>
      </c>
      <c r="S319">
        <v>108</v>
      </c>
    </row>
    <row r="320" spans="1:19" x14ac:dyDescent="0.2">
      <c r="B320" t="s">
        <v>462</v>
      </c>
      <c r="C320" s="160">
        <v>528</v>
      </c>
      <c r="D320" s="160">
        <v>183</v>
      </c>
      <c r="E320" s="160">
        <v>145</v>
      </c>
      <c r="F320" s="160">
        <v>40</v>
      </c>
      <c r="G320" s="160">
        <v>29</v>
      </c>
      <c r="H320" s="160">
        <v>11</v>
      </c>
      <c r="I320" s="160">
        <v>1</v>
      </c>
      <c r="J320" s="160">
        <v>82</v>
      </c>
      <c r="K320" s="160">
        <v>37</v>
      </c>
      <c r="N320" t="s">
        <v>462</v>
      </c>
      <c r="O320" s="160">
        <v>528</v>
      </c>
      <c r="P320">
        <v>250</v>
      </c>
      <c r="Q320">
        <v>178</v>
      </c>
      <c r="R320">
        <v>0</v>
      </c>
      <c r="S320">
        <v>100</v>
      </c>
    </row>
    <row r="321" spans="2:19" x14ac:dyDescent="0.2">
      <c r="B321" t="s">
        <v>463</v>
      </c>
      <c r="C321" s="160">
        <v>567</v>
      </c>
      <c r="D321" s="160">
        <v>171</v>
      </c>
      <c r="E321" s="160">
        <v>161</v>
      </c>
      <c r="F321" s="160">
        <v>38</v>
      </c>
      <c r="G321" s="160">
        <v>31</v>
      </c>
      <c r="H321" s="160">
        <v>6</v>
      </c>
      <c r="I321" s="160">
        <v>34</v>
      </c>
      <c r="J321" s="160">
        <v>78</v>
      </c>
      <c r="K321" s="160">
        <v>48</v>
      </c>
      <c r="N321" t="s">
        <v>463</v>
      </c>
      <c r="O321" s="160">
        <v>567</v>
      </c>
      <c r="P321">
        <v>258</v>
      </c>
      <c r="Q321">
        <v>171</v>
      </c>
      <c r="R321">
        <v>33</v>
      </c>
      <c r="S321">
        <v>105</v>
      </c>
    </row>
    <row r="322" spans="2:19" x14ac:dyDescent="0.2">
      <c r="B322" t="s">
        <v>464</v>
      </c>
      <c r="C322" s="160">
        <v>570</v>
      </c>
      <c r="D322" s="160">
        <v>147</v>
      </c>
      <c r="E322" s="160">
        <v>203</v>
      </c>
      <c r="F322" s="160">
        <v>38</v>
      </c>
      <c r="G322" s="160">
        <v>41</v>
      </c>
      <c r="H322" s="160">
        <v>6</v>
      </c>
      <c r="I322" s="160">
        <v>1</v>
      </c>
      <c r="J322" s="160">
        <v>54</v>
      </c>
      <c r="K322" s="160">
        <v>80</v>
      </c>
      <c r="N322" t="s">
        <v>464</v>
      </c>
      <c r="O322" s="160">
        <v>570</v>
      </c>
      <c r="P322">
        <v>299</v>
      </c>
      <c r="Q322">
        <v>183</v>
      </c>
      <c r="R322">
        <v>0</v>
      </c>
      <c r="S322">
        <v>88</v>
      </c>
    </row>
    <row r="323" spans="2:19" x14ac:dyDescent="0.2">
      <c r="B323" t="s">
        <v>465</v>
      </c>
      <c r="C323" s="160">
        <v>740</v>
      </c>
      <c r="D323" s="160">
        <v>198</v>
      </c>
      <c r="E323" s="160">
        <v>174</v>
      </c>
      <c r="F323" s="160">
        <v>59</v>
      </c>
      <c r="G323" s="160">
        <v>60</v>
      </c>
      <c r="H323" s="160">
        <v>12</v>
      </c>
      <c r="I323" s="160">
        <v>0</v>
      </c>
      <c r="J323" s="160">
        <v>86</v>
      </c>
      <c r="K323" s="160">
        <v>151</v>
      </c>
      <c r="N323" t="s">
        <v>465</v>
      </c>
      <c r="O323" s="160">
        <v>740</v>
      </c>
      <c r="P323">
        <v>313</v>
      </c>
      <c r="Q323">
        <v>301</v>
      </c>
      <c r="R323">
        <v>2</v>
      </c>
      <c r="S323">
        <v>124</v>
      </c>
    </row>
    <row r="324" spans="2:19" x14ac:dyDescent="0.2">
      <c r="B324" t="s">
        <v>466</v>
      </c>
      <c r="C324" s="160">
        <v>657</v>
      </c>
      <c r="D324" s="160">
        <v>222</v>
      </c>
      <c r="E324" s="160">
        <v>166</v>
      </c>
      <c r="F324" s="160">
        <v>61</v>
      </c>
      <c r="G324" s="160">
        <v>19</v>
      </c>
      <c r="H324" s="160">
        <v>11</v>
      </c>
      <c r="I324" s="160">
        <v>1</v>
      </c>
      <c r="J324" s="160">
        <v>41</v>
      </c>
      <c r="K324" s="160">
        <v>136</v>
      </c>
      <c r="N324" t="s">
        <v>466</v>
      </c>
      <c r="O324" s="160">
        <v>657</v>
      </c>
      <c r="P324">
        <v>323</v>
      </c>
      <c r="Q324">
        <v>185</v>
      </c>
      <c r="R324">
        <v>0</v>
      </c>
      <c r="S324">
        <v>149</v>
      </c>
    </row>
    <row r="325" spans="2:19" x14ac:dyDescent="0.2">
      <c r="B325" t="s">
        <v>467</v>
      </c>
      <c r="C325" s="160">
        <v>521</v>
      </c>
      <c r="D325" s="160">
        <v>143</v>
      </c>
      <c r="E325" s="160">
        <v>212</v>
      </c>
      <c r="F325" s="160">
        <v>32</v>
      </c>
      <c r="G325" s="160">
        <v>23</v>
      </c>
      <c r="H325" s="160">
        <v>6</v>
      </c>
      <c r="I325" s="160">
        <v>9</v>
      </c>
      <c r="J325" s="160">
        <v>40</v>
      </c>
      <c r="K325" s="160">
        <v>56</v>
      </c>
      <c r="N325" t="s">
        <v>467</v>
      </c>
      <c r="O325" s="160">
        <v>521</v>
      </c>
      <c r="P325">
        <v>259</v>
      </c>
      <c r="Q325">
        <v>167</v>
      </c>
      <c r="R325">
        <v>0</v>
      </c>
      <c r="S325">
        <v>95</v>
      </c>
    </row>
    <row r="326" spans="2:19" x14ac:dyDescent="0.2">
      <c r="B326" t="s">
        <v>468</v>
      </c>
      <c r="C326" s="160">
        <v>481</v>
      </c>
      <c r="D326" s="160">
        <v>119</v>
      </c>
      <c r="E326" s="160">
        <v>165</v>
      </c>
      <c r="F326" s="160">
        <v>50</v>
      </c>
      <c r="G326" s="160">
        <v>37</v>
      </c>
      <c r="H326" s="160">
        <v>13</v>
      </c>
      <c r="I326" s="160">
        <v>0</v>
      </c>
      <c r="J326" s="160">
        <v>57</v>
      </c>
      <c r="K326" s="160">
        <v>40</v>
      </c>
      <c r="N326" t="s">
        <v>468</v>
      </c>
      <c r="O326" s="160">
        <v>481</v>
      </c>
      <c r="P326">
        <v>202</v>
      </c>
      <c r="Q326">
        <v>182</v>
      </c>
      <c r="R326">
        <v>1</v>
      </c>
      <c r="S326">
        <v>96</v>
      </c>
    </row>
    <row r="327" spans="2:19" x14ac:dyDescent="0.2">
      <c r="B327" t="s">
        <v>469</v>
      </c>
      <c r="C327" s="160">
        <v>474</v>
      </c>
      <c r="D327" s="160">
        <v>127</v>
      </c>
      <c r="E327" s="160">
        <v>164</v>
      </c>
      <c r="F327" s="160">
        <v>55</v>
      </c>
      <c r="G327" s="160">
        <v>22</v>
      </c>
      <c r="H327" s="160">
        <v>5</v>
      </c>
      <c r="I327" s="160">
        <v>1</v>
      </c>
      <c r="J327" s="160">
        <v>26</v>
      </c>
      <c r="K327" s="160">
        <v>74</v>
      </c>
      <c r="N327" t="s">
        <v>471</v>
      </c>
      <c r="O327" s="160">
        <v>474</v>
      </c>
      <c r="P327">
        <v>239</v>
      </c>
      <c r="Q327">
        <v>130</v>
      </c>
      <c r="R327">
        <v>2</v>
      </c>
      <c r="S327">
        <v>103</v>
      </c>
    </row>
    <row r="328" spans="2:19" x14ac:dyDescent="0.2">
      <c r="B328" t="s">
        <v>470</v>
      </c>
      <c r="C328" s="160">
        <v>507</v>
      </c>
      <c r="D328" s="160">
        <v>131</v>
      </c>
      <c r="E328" s="160">
        <v>138</v>
      </c>
      <c r="F328" s="160">
        <v>43</v>
      </c>
      <c r="G328" s="160">
        <v>24</v>
      </c>
      <c r="H328" s="160">
        <v>6</v>
      </c>
      <c r="I328" s="160">
        <v>1</v>
      </c>
      <c r="J328" s="160">
        <v>56</v>
      </c>
      <c r="K328" s="160">
        <v>108</v>
      </c>
      <c r="N328" t="s">
        <v>470</v>
      </c>
      <c r="O328" s="160">
        <v>507</v>
      </c>
      <c r="P328">
        <v>288</v>
      </c>
      <c r="Q328">
        <v>108</v>
      </c>
      <c r="R328">
        <v>8</v>
      </c>
      <c r="S328">
        <v>103</v>
      </c>
    </row>
    <row r="329" spans="2:19" x14ac:dyDescent="0.2">
      <c r="C329" t="s">
        <v>403</v>
      </c>
      <c r="D329" t="s">
        <v>404</v>
      </c>
      <c r="E329" t="s">
        <v>405</v>
      </c>
      <c r="F329" t="s">
        <v>406</v>
      </c>
      <c r="G329" t="s">
        <v>407</v>
      </c>
      <c r="H329" t="s">
        <v>408</v>
      </c>
      <c r="I329" t="s">
        <v>409</v>
      </c>
      <c r="J329" t="s">
        <v>410</v>
      </c>
      <c r="K329" t="s">
        <v>271</v>
      </c>
      <c r="O329" t="s">
        <v>403</v>
      </c>
      <c r="P329" t="s">
        <v>60</v>
      </c>
      <c r="Q329" t="s">
        <v>62</v>
      </c>
      <c r="R329" t="s">
        <v>63</v>
      </c>
      <c r="S329" t="s">
        <v>64</v>
      </c>
    </row>
    <row r="330" spans="2:19" x14ac:dyDescent="0.2">
      <c r="C330" s="160"/>
      <c r="D330" s="160"/>
      <c r="E330" s="160"/>
      <c r="F330" s="160"/>
      <c r="G330" s="160"/>
      <c r="H330" s="160"/>
      <c r="I330" s="160"/>
      <c r="J330" s="160"/>
      <c r="K330" s="160"/>
    </row>
    <row r="331" spans="2:19" x14ac:dyDescent="0.2">
      <c r="C331" s="160"/>
      <c r="D331" s="160"/>
      <c r="E331" s="160"/>
      <c r="F331" s="160"/>
      <c r="G331" s="160"/>
      <c r="H331" s="160"/>
      <c r="I331" s="160"/>
      <c r="J331" s="160"/>
      <c r="K331" s="160"/>
      <c r="O331" s="160"/>
    </row>
    <row r="332" spans="2:19" x14ac:dyDescent="0.2">
      <c r="C332" s="160"/>
      <c r="D332" s="160"/>
      <c r="E332" s="160"/>
      <c r="F332" s="160"/>
      <c r="G332" s="160"/>
      <c r="H332" s="160"/>
      <c r="I332" s="160"/>
      <c r="J332" s="160"/>
      <c r="K332" s="160"/>
    </row>
    <row r="333" spans="2:19" x14ac:dyDescent="0.2">
      <c r="O333" s="160"/>
      <c r="P333" s="160"/>
      <c r="Q333" s="160"/>
      <c r="R333" s="160"/>
      <c r="S333" s="160"/>
    </row>
    <row r="334" spans="2:19" x14ac:dyDescent="0.2">
      <c r="C334" s="160"/>
      <c r="D334" s="160"/>
      <c r="E334" s="160"/>
      <c r="F334" s="160"/>
      <c r="G334" s="160"/>
      <c r="H334" s="160"/>
      <c r="I334" s="160"/>
      <c r="J334" s="160"/>
      <c r="K334" s="160"/>
      <c r="O334" s="160"/>
    </row>
  </sheetData>
  <autoFilter ref="A71:CB104"/>
  <phoneticPr fontId="2"/>
  <pageMargins left="0.51181102362204722" right="0.31496062992125984" top="0.74803149606299213" bottom="0.74803149606299213" header="0.31496062992125984" footer="0.31496062992125984"/>
  <pageSetup paperSize="9" scale="75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79"/>
  <sheetViews>
    <sheetView view="pageBreakPreview" topLeftCell="A19" zoomScale="115" zoomScaleNormal="100" zoomScaleSheetLayoutView="115" workbookViewId="0">
      <selection activeCell="N16" sqref="N16"/>
    </sheetView>
  </sheetViews>
  <sheetFormatPr defaultRowHeight="13.2" x14ac:dyDescent="0.2"/>
  <cols>
    <col min="1" max="1" width="10.21875" customWidth="1"/>
    <col min="2" max="2" width="7.5546875" customWidth="1"/>
    <col min="3" max="3" width="8.21875" bestFit="1" customWidth="1"/>
    <col min="4" max="4" width="8.44140625" customWidth="1"/>
    <col min="5" max="5" width="8.21875" customWidth="1"/>
    <col min="6" max="6" width="11.21875" customWidth="1"/>
    <col min="7" max="7" width="7.109375" customWidth="1"/>
    <col min="8" max="8" width="7.77734375" customWidth="1"/>
    <col min="9" max="9" width="7.44140625" customWidth="1"/>
    <col min="10" max="10" width="7.109375" customWidth="1"/>
    <col min="11" max="11" width="7.44140625" customWidth="1"/>
    <col min="12" max="12" width="7.5546875" customWidth="1"/>
    <col min="13" max="13" width="7.88671875" customWidth="1"/>
    <col min="14" max="14" width="7.109375" customWidth="1"/>
  </cols>
  <sheetData>
    <row r="1" spans="1:14" x14ac:dyDescent="0.2">
      <c r="A1" t="s">
        <v>499</v>
      </c>
    </row>
    <row r="2" spans="1:14" x14ac:dyDescent="0.2">
      <c r="B2" t="s">
        <v>474</v>
      </c>
    </row>
    <row r="3" spans="1:14" x14ac:dyDescent="0.2">
      <c r="A3" s="177" t="s">
        <v>58</v>
      </c>
      <c r="B3" s="177" t="s">
        <v>17</v>
      </c>
      <c r="C3" s="177" t="s">
        <v>18</v>
      </c>
      <c r="D3" s="177" t="s">
        <v>19</v>
      </c>
      <c r="E3" s="177" t="s">
        <v>20</v>
      </c>
      <c r="F3" s="177" t="s">
        <v>21</v>
      </c>
      <c r="G3" s="177" t="s">
        <v>22</v>
      </c>
      <c r="H3" s="177" t="s">
        <v>23</v>
      </c>
      <c r="I3" s="177" t="s">
        <v>24</v>
      </c>
      <c r="J3" s="177" t="s">
        <v>25</v>
      </c>
      <c r="K3" s="177" t="s">
        <v>14</v>
      </c>
      <c r="L3" s="177" t="s">
        <v>15</v>
      </c>
      <c r="M3" s="177" t="s">
        <v>16</v>
      </c>
      <c r="N3" s="177" t="s">
        <v>26</v>
      </c>
    </row>
    <row r="4" spans="1:14" x14ac:dyDescent="0.2">
      <c r="A4" s="177" t="s">
        <v>60</v>
      </c>
      <c r="B4" s="178">
        <v>359</v>
      </c>
      <c r="C4" s="178">
        <v>302</v>
      </c>
      <c r="D4" s="178">
        <v>394</v>
      </c>
      <c r="E4" s="178">
        <v>346</v>
      </c>
      <c r="F4" s="178">
        <v>301</v>
      </c>
      <c r="G4" s="178">
        <v>314</v>
      </c>
      <c r="H4" s="178">
        <v>208</v>
      </c>
      <c r="I4" s="178">
        <v>277</v>
      </c>
      <c r="J4" s="178">
        <v>299</v>
      </c>
      <c r="K4" s="178">
        <v>170</v>
      </c>
      <c r="L4" s="178">
        <v>287</v>
      </c>
      <c r="M4" s="178">
        <v>425</v>
      </c>
      <c r="N4" s="178">
        <v>3682</v>
      </c>
    </row>
    <row r="5" spans="1:14" x14ac:dyDescent="0.2">
      <c r="A5" s="177" t="s">
        <v>62</v>
      </c>
      <c r="B5" s="178">
        <v>300</v>
      </c>
      <c r="C5" s="178">
        <v>233</v>
      </c>
      <c r="D5" s="178">
        <v>252</v>
      </c>
      <c r="E5" s="178">
        <v>385</v>
      </c>
      <c r="F5" s="178">
        <v>164</v>
      </c>
      <c r="G5" s="178">
        <v>279</v>
      </c>
      <c r="H5" s="178">
        <v>51</v>
      </c>
      <c r="I5" s="178">
        <v>136</v>
      </c>
      <c r="J5" s="178">
        <v>184</v>
      </c>
      <c r="K5" s="178">
        <v>163</v>
      </c>
      <c r="L5" s="178">
        <v>120</v>
      </c>
      <c r="M5" s="178">
        <v>359</v>
      </c>
      <c r="N5" s="178">
        <v>2626</v>
      </c>
    </row>
    <row r="6" spans="1:14" x14ac:dyDescent="0.2">
      <c r="A6" s="177" t="s">
        <v>63</v>
      </c>
      <c r="B6" s="178">
        <v>6</v>
      </c>
      <c r="C6" s="178">
        <v>10</v>
      </c>
      <c r="D6" s="178">
        <v>4</v>
      </c>
      <c r="E6" s="178">
        <v>1</v>
      </c>
      <c r="F6" s="178">
        <v>2</v>
      </c>
      <c r="G6" s="178">
        <v>1</v>
      </c>
      <c r="H6" s="178">
        <v>8</v>
      </c>
      <c r="I6" s="178">
        <v>12</v>
      </c>
      <c r="J6" s="178">
        <v>5</v>
      </c>
      <c r="K6" s="178">
        <v>1</v>
      </c>
      <c r="L6" s="178">
        <v>0</v>
      </c>
      <c r="M6" s="178">
        <v>1</v>
      </c>
      <c r="N6" s="178">
        <v>51</v>
      </c>
    </row>
    <row r="7" spans="1:14" x14ac:dyDescent="0.2">
      <c r="A7" s="177" t="s">
        <v>64</v>
      </c>
      <c r="B7" s="178">
        <v>131</v>
      </c>
      <c r="C7" s="178">
        <v>116</v>
      </c>
      <c r="D7" s="178">
        <v>129</v>
      </c>
      <c r="E7" s="178">
        <v>129</v>
      </c>
      <c r="F7" s="178">
        <v>80</v>
      </c>
      <c r="G7" s="178">
        <v>167</v>
      </c>
      <c r="H7" s="178">
        <v>74</v>
      </c>
      <c r="I7" s="178">
        <v>111</v>
      </c>
      <c r="J7" s="178">
        <v>200</v>
      </c>
      <c r="K7" s="178">
        <v>66</v>
      </c>
      <c r="L7" s="178">
        <v>94</v>
      </c>
      <c r="M7" s="178">
        <v>160</v>
      </c>
      <c r="N7" s="178">
        <v>1457</v>
      </c>
    </row>
    <row r="8" spans="1:14" x14ac:dyDescent="0.2">
      <c r="A8" s="177" t="s">
        <v>66</v>
      </c>
      <c r="B8" s="178">
        <v>796</v>
      </c>
      <c r="C8" s="178">
        <v>661</v>
      </c>
      <c r="D8" s="178">
        <v>779</v>
      </c>
      <c r="E8" s="178">
        <v>861</v>
      </c>
      <c r="F8" s="178">
        <v>547</v>
      </c>
      <c r="G8" s="178">
        <v>761</v>
      </c>
      <c r="H8" s="178">
        <v>341</v>
      </c>
      <c r="I8" s="178">
        <v>536</v>
      </c>
      <c r="J8" s="178">
        <v>688</v>
      </c>
      <c r="K8" s="178">
        <v>400</v>
      </c>
      <c r="L8" s="178">
        <v>501</v>
      </c>
      <c r="M8" s="178">
        <v>945</v>
      </c>
      <c r="N8" s="178">
        <v>7816</v>
      </c>
    </row>
    <row r="9" spans="1:14" x14ac:dyDescent="0.2">
      <c r="B9" t="s">
        <v>486</v>
      </c>
    </row>
    <row r="10" spans="1:14" x14ac:dyDescent="0.2">
      <c r="A10" s="177" t="s">
        <v>58</v>
      </c>
      <c r="B10" s="177" t="s">
        <v>17</v>
      </c>
      <c r="C10" s="177" t="s">
        <v>18</v>
      </c>
      <c r="D10" s="177" t="s">
        <v>19</v>
      </c>
      <c r="E10" s="177" t="s">
        <v>20</v>
      </c>
      <c r="F10" s="177" t="s">
        <v>21</v>
      </c>
      <c r="G10" s="177" t="s">
        <v>22</v>
      </c>
      <c r="H10" s="177" t="s">
        <v>23</v>
      </c>
      <c r="I10" s="177" t="s">
        <v>24</v>
      </c>
      <c r="J10" s="177" t="s">
        <v>25</v>
      </c>
      <c r="K10" s="177" t="s">
        <v>14</v>
      </c>
      <c r="L10" s="177" t="s">
        <v>15</v>
      </c>
      <c r="M10" s="177" t="s">
        <v>16</v>
      </c>
      <c r="N10" s="177" t="s">
        <v>26</v>
      </c>
    </row>
    <row r="11" spans="1:14" x14ac:dyDescent="0.2">
      <c r="A11" s="177" t="s">
        <v>60</v>
      </c>
      <c r="B11" s="178">
        <v>217</v>
      </c>
      <c r="C11" s="178">
        <v>171</v>
      </c>
      <c r="D11" s="178">
        <v>252</v>
      </c>
      <c r="E11" s="178">
        <v>250</v>
      </c>
      <c r="F11" s="178">
        <v>258</v>
      </c>
      <c r="G11" s="178">
        <v>299</v>
      </c>
      <c r="H11" s="178">
        <v>313</v>
      </c>
      <c r="I11" s="178">
        <v>323</v>
      </c>
      <c r="J11" s="178">
        <v>259</v>
      </c>
      <c r="K11" s="178">
        <v>202</v>
      </c>
      <c r="L11" s="178">
        <v>239</v>
      </c>
      <c r="M11" s="178">
        <v>288</v>
      </c>
      <c r="N11" s="178">
        <f>SUM(B11:M11)</f>
        <v>3071</v>
      </c>
    </row>
    <row r="12" spans="1:14" x14ac:dyDescent="0.2">
      <c r="A12" s="177" t="s">
        <v>62</v>
      </c>
      <c r="B12" s="178">
        <v>149</v>
      </c>
      <c r="C12" s="178">
        <v>79</v>
      </c>
      <c r="D12" s="178">
        <v>206</v>
      </c>
      <c r="E12" s="178">
        <v>178</v>
      </c>
      <c r="F12" s="178">
        <v>171</v>
      </c>
      <c r="G12" s="178">
        <v>183</v>
      </c>
      <c r="H12" s="178">
        <v>301</v>
      </c>
      <c r="I12" s="178">
        <v>185</v>
      </c>
      <c r="J12" s="178">
        <v>167</v>
      </c>
      <c r="K12" s="178">
        <v>182</v>
      </c>
      <c r="L12" s="178">
        <v>130</v>
      </c>
      <c r="M12" s="178">
        <v>108</v>
      </c>
      <c r="N12" s="178">
        <f>SUM(B12:M12)</f>
        <v>2039</v>
      </c>
    </row>
    <row r="13" spans="1:14" x14ac:dyDescent="0.2">
      <c r="A13" s="177" t="s">
        <v>63</v>
      </c>
      <c r="B13" s="178">
        <v>1</v>
      </c>
      <c r="C13" s="178">
        <v>53</v>
      </c>
      <c r="D13" s="178">
        <v>1</v>
      </c>
      <c r="E13" s="178">
        <v>0</v>
      </c>
      <c r="F13" s="178">
        <v>33</v>
      </c>
      <c r="G13" s="178">
        <v>0</v>
      </c>
      <c r="H13" s="178">
        <v>2</v>
      </c>
      <c r="I13" s="178">
        <v>0</v>
      </c>
      <c r="J13" s="178">
        <v>0</v>
      </c>
      <c r="K13" s="178">
        <v>1</v>
      </c>
      <c r="L13" s="178">
        <v>2</v>
      </c>
      <c r="M13" s="178">
        <v>8</v>
      </c>
      <c r="N13" s="178">
        <f>SUM(B13:M13)</f>
        <v>101</v>
      </c>
    </row>
    <row r="14" spans="1:14" x14ac:dyDescent="0.2">
      <c r="A14" s="177" t="s">
        <v>64</v>
      </c>
      <c r="B14" s="178">
        <v>92</v>
      </c>
      <c r="C14" s="178">
        <v>122</v>
      </c>
      <c r="D14" s="178">
        <v>108</v>
      </c>
      <c r="E14" s="178">
        <v>100</v>
      </c>
      <c r="F14" s="178">
        <v>105</v>
      </c>
      <c r="G14" s="178">
        <v>88</v>
      </c>
      <c r="H14" s="178">
        <v>124</v>
      </c>
      <c r="I14" s="178">
        <v>149</v>
      </c>
      <c r="J14" s="178">
        <v>95</v>
      </c>
      <c r="K14" s="178">
        <v>96</v>
      </c>
      <c r="L14" s="178">
        <v>103</v>
      </c>
      <c r="M14" s="178">
        <v>103</v>
      </c>
      <c r="N14" s="178">
        <f>SUM(B14:M14)</f>
        <v>1285</v>
      </c>
    </row>
    <row r="15" spans="1:14" x14ac:dyDescent="0.2">
      <c r="A15" s="177" t="s">
        <v>66</v>
      </c>
      <c r="B15" s="178">
        <f t="shared" ref="B15:I15" si="0">SUM(B11:B14)</f>
        <v>459</v>
      </c>
      <c r="C15" s="178">
        <f t="shared" si="0"/>
        <v>425</v>
      </c>
      <c r="D15" s="178">
        <f t="shared" si="0"/>
        <v>567</v>
      </c>
      <c r="E15" s="178">
        <f t="shared" si="0"/>
        <v>528</v>
      </c>
      <c r="F15" s="178">
        <f t="shared" si="0"/>
        <v>567</v>
      </c>
      <c r="G15" s="178">
        <f t="shared" si="0"/>
        <v>570</v>
      </c>
      <c r="H15" s="178">
        <f t="shared" si="0"/>
        <v>740</v>
      </c>
      <c r="I15" s="178">
        <f t="shared" si="0"/>
        <v>657</v>
      </c>
      <c r="J15" s="178">
        <v>521</v>
      </c>
      <c r="K15" s="178">
        <v>481</v>
      </c>
      <c r="L15" s="178">
        <v>474</v>
      </c>
      <c r="M15" s="178">
        <v>507</v>
      </c>
      <c r="N15" s="178">
        <f>SUM(B15:M15)</f>
        <v>6496</v>
      </c>
    </row>
    <row r="17" spans="1:17" x14ac:dyDescent="0.2">
      <c r="A17" t="s">
        <v>475</v>
      </c>
    </row>
    <row r="18" spans="1:17" x14ac:dyDescent="0.2">
      <c r="A18" s="177" t="s">
        <v>58</v>
      </c>
      <c r="B18" s="177" t="s">
        <v>17</v>
      </c>
      <c r="C18" s="177" t="s">
        <v>18</v>
      </c>
      <c r="D18" s="177" t="s">
        <v>19</v>
      </c>
      <c r="E18" s="177" t="s">
        <v>20</v>
      </c>
      <c r="F18" s="177" t="s">
        <v>21</v>
      </c>
      <c r="G18" s="177" t="s">
        <v>22</v>
      </c>
      <c r="H18" s="177" t="s">
        <v>23</v>
      </c>
      <c r="I18" s="177" t="s">
        <v>24</v>
      </c>
      <c r="J18" s="177" t="s">
        <v>25</v>
      </c>
      <c r="K18" s="177" t="s">
        <v>14</v>
      </c>
      <c r="L18" s="177" t="s">
        <v>15</v>
      </c>
      <c r="M18" s="177" t="s">
        <v>16</v>
      </c>
      <c r="N18" s="177" t="s">
        <v>26</v>
      </c>
    </row>
    <row r="19" spans="1:17" x14ac:dyDescent="0.2">
      <c r="A19" s="177" t="s">
        <v>60</v>
      </c>
      <c r="B19" s="179">
        <f>IF(B11=0,"-",(B11-B4)/B4)</f>
        <v>-0.3955431754874652</v>
      </c>
      <c r="C19" s="179">
        <f>IF(C11="","-",(C11-C4)/C4)</f>
        <v>-0.43377483443708609</v>
      </c>
      <c r="D19" s="179">
        <f t="shared" ref="D19:M19" si="1">IF(D11="","-",(D11-D4)/D4)</f>
        <v>-0.3604060913705584</v>
      </c>
      <c r="E19" s="179">
        <f t="shared" si="1"/>
        <v>-0.2774566473988439</v>
      </c>
      <c r="F19" s="179">
        <f t="shared" si="1"/>
        <v>-0.14285714285714285</v>
      </c>
      <c r="G19" s="179">
        <f>IF(G11="","-",(G11-G4)/G4)</f>
        <v>-4.7770700636942678E-2</v>
      </c>
      <c r="H19" s="179">
        <f>IF(H11="","-",(H11-H4)/H4)</f>
        <v>0.50480769230769229</v>
      </c>
      <c r="I19" s="179">
        <f>IF(I11="","-",(I11-I4)/I4)</f>
        <v>0.16606498194945848</v>
      </c>
      <c r="J19" s="179">
        <f t="shared" si="1"/>
        <v>-0.13377926421404682</v>
      </c>
      <c r="K19" s="179">
        <f>IF(K11="","-",(K11-K4)/K4)</f>
        <v>0.18823529411764706</v>
      </c>
      <c r="L19" s="179">
        <f t="shared" si="1"/>
        <v>-0.1672473867595819</v>
      </c>
      <c r="M19" s="179">
        <f t="shared" si="1"/>
        <v>-0.32235294117647056</v>
      </c>
      <c r="N19" s="179">
        <f t="shared" ref="N19:N22" si="2">IF(N11=0,"-",(N11-N4)/N4)</f>
        <v>-0.16594242259641498</v>
      </c>
    </row>
    <row r="20" spans="1:17" x14ac:dyDescent="0.2">
      <c r="A20" s="177" t="s">
        <v>62</v>
      </c>
      <c r="B20" s="179">
        <f>IF(B12=0,"-",(B12-B5)/B5)</f>
        <v>-0.5033333333333333</v>
      </c>
      <c r="C20" s="179">
        <f t="shared" ref="C20:M22" si="3">IF(C12="","-",(C12-C5)/C5)</f>
        <v>-0.66094420600858372</v>
      </c>
      <c r="D20" s="179">
        <f t="shared" si="3"/>
        <v>-0.18253968253968253</v>
      </c>
      <c r="E20" s="179">
        <f t="shared" si="3"/>
        <v>-0.53766233766233762</v>
      </c>
      <c r="F20" s="179">
        <f t="shared" si="3"/>
        <v>4.2682926829268296E-2</v>
      </c>
      <c r="G20" s="179">
        <f t="shared" si="3"/>
        <v>-0.34408602150537637</v>
      </c>
      <c r="H20" s="179">
        <f>IF(H12="","-",(H12-H5)/H5)</f>
        <v>4.9019607843137258</v>
      </c>
      <c r="I20" s="179">
        <f>IF(I12="","-",(I12-I5)/I5)</f>
        <v>0.36029411764705882</v>
      </c>
      <c r="J20" s="179">
        <f>IF(J12="","-",(J12-J5)/J5)</f>
        <v>-9.2391304347826081E-2</v>
      </c>
      <c r="K20" s="179">
        <f>IF(K12="","-",(K12-K5)/K5)</f>
        <v>0.1165644171779141</v>
      </c>
      <c r="L20" s="182">
        <f t="shared" si="3"/>
        <v>8.3333333333333329E-2</v>
      </c>
      <c r="M20" s="179">
        <f>IF(M12="","-",(M12-M5)/M5)</f>
        <v>-0.69916434540389971</v>
      </c>
      <c r="N20" s="179">
        <f t="shared" si="2"/>
        <v>-0.22353389185072353</v>
      </c>
    </row>
    <row r="21" spans="1:17" x14ac:dyDescent="0.2">
      <c r="A21" s="177" t="s">
        <v>63</v>
      </c>
      <c r="B21" s="179">
        <f>IF(B13=0,"-",(B13-B6)/B6)</f>
        <v>-0.83333333333333337</v>
      </c>
      <c r="C21" s="179">
        <f t="shared" si="3"/>
        <v>4.3</v>
      </c>
      <c r="D21" s="238">
        <f>IF(D13="","-",(D13-D6)/D6)</f>
        <v>-0.75</v>
      </c>
      <c r="E21" s="179">
        <f t="shared" si="3"/>
        <v>-1</v>
      </c>
      <c r="F21" s="179">
        <f>IF(F13="","-",(F13-F6)/F6)</f>
        <v>15.5</v>
      </c>
      <c r="G21" s="239">
        <f>IF(G13="","-",(G13-G6)/G6)</f>
        <v>-1</v>
      </c>
      <c r="H21" s="238">
        <f t="shared" si="3"/>
        <v>-0.75</v>
      </c>
      <c r="I21" s="238">
        <f>IF(I13="","-",(I13-I6)/I6)</f>
        <v>-1</v>
      </c>
      <c r="J21" s="238">
        <f>IF(J13="","-",(J13-J6)/J6)</f>
        <v>-1</v>
      </c>
      <c r="K21" s="179">
        <f>IF(K13="","-",(K13-K6)/K6)</f>
        <v>0</v>
      </c>
      <c r="L21" s="239" t="e">
        <f>IF(L13="","-",(L13-L6)/L6)</f>
        <v>#DIV/0!</v>
      </c>
      <c r="M21" s="238">
        <f>IF(M13="","-",(M13-M6)/M6)</f>
        <v>7</v>
      </c>
      <c r="N21" s="179">
        <f>IF(N13=0,"-",(N13-N6)/N6)</f>
        <v>0.98039215686274506</v>
      </c>
    </row>
    <row r="22" spans="1:17" x14ac:dyDescent="0.2">
      <c r="A22" s="177" t="s">
        <v>64</v>
      </c>
      <c r="B22" s="179">
        <f>IF(B14=0,"-",(B14-B7)/B7)</f>
        <v>-0.29770992366412213</v>
      </c>
      <c r="C22" s="179">
        <f>IF(C14="","-",(C14-C7)/C7)</f>
        <v>5.1724137931034482E-2</v>
      </c>
      <c r="D22" s="179">
        <f t="shared" si="3"/>
        <v>-0.16279069767441862</v>
      </c>
      <c r="E22" s="179">
        <f t="shared" si="3"/>
        <v>-0.22480620155038761</v>
      </c>
      <c r="F22" s="179">
        <f t="shared" si="3"/>
        <v>0.3125</v>
      </c>
      <c r="G22" s="179">
        <f t="shared" si="3"/>
        <v>-0.47305389221556887</v>
      </c>
      <c r="H22" s="179">
        <f>IF(H14="","-",(H14-H7)/H7)</f>
        <v>0.67567567567567566</v>
      </c>
      <c r="I22" s="179">
        <f>IF(I14="","-",(I14-I7)/I7)</f>
        <v>0.34234234234234234</v>
      </c>
      <c r="J22" s="179">
        <f>IF(J14="","-",(J14-J7)/J7)</f>
        <v>-0.52500000000000002</v>
      </c>
      <c r="K22" s="179">
        <f>IF(K14="","-",(K14-K7)/K7)</f>
        <v>0.45454545454545453</v>
      </c>
      <c r="L22" s="179">
        <f t="shared" si="3"/>
        <v>9.5744680851063829E-2</v>
      </c>
      <c r="M22" s="179">
        <f t="shared" si="3"/>
        <v>-0.35625000000000001</v>
      </c>
      <c r="N22" s="179">
        <f t="shared" si="2"/>
        <v>-0.11805078929306795</v>
      </c>
    </row>
    <row r="23" spans="1:17" x14ac:dyDescent="0.2">
      <c r="A23" s="177" t="s">
        <v>66</v>
      </c>
      <c r="B23" s="179">
        <f>IF(B15=0,"-",(B15-B8)/B8)</f>
        <v>-0.42336683417085424</v>
      </c>
      <c r="C23" s="179">
        <f t="shared" ref="C23:N23" si="4">IF(C15=0,"-",(C15-C8)/C8)</f>
        <v>-0.35703479576399394</v>
      </c>
      <c r="D23" s="179">
        <f t="shared" si="4"/>
        <v>-0.27214377406931967</v>
      </c>
      <c r="E23" s="179">
        <f>IF(E15=0,"-",(E15-E8)/E8)</f>
        <v>-0.38675958188153309</v>
      </c>
      <c r="F23" s="179">
        <f t="shared" si="4"/>
        <v>3.6563071297989032E-2</v>
      </c>
      <c r="G23" s="179">
        <f t="shared" si="4"/>
        <v>-0.25098554533508544</v>
      </c>
      <c r="H23" s="179">
        <f>IF(H15=0,"-",(H15-H8)/H8)</f>
        <v>1.1700879765395895</v>
      </c>
      <c r="I23" s="179">
        <f>IF(I15=0,"-",(I15-I8)/I8)</f>
        <v>0.22574626865671643</v>
      </c>
      <c r="J23" s="179">
        <f>IF(J15=0,"-",(J15-J8)/J8)</f>
        <v>-0.24273255813953487</v>
      </c>
      <c r="K23" s="179">
        <f>IF(K15=0,"-",(K15-K8)/K8)</f>
        <v>0.20250000000000001</v>
      </c>
      <c r="L23" s="179">
        <f t="shared" si="4"/>
        <v>-5.3892215568862277E-2</v>
      </c>
      <c r="M23" s="179">
        <f t="shared" si="4"/>
        <v>-0.46349206349206351</v>
      </c>
      <c r="N23" s="179">
        <f t="shared" si="4"/>
        <v>-0.16888433981576254</v>
      </c>
    </row>
    <row r="24" spans="1:17" ht="15.6" x14ac:dyDescent="0.2">
      <c r="C24" s="39"/>
      <c r="D24" s="39"/>
      <c r="E24" s="41"/>
      <c r="F24" s="39"/>
      <c r="G24" s="40"/>
      <c r="I24" s="39"/>
      <c r="K24" s="41"/>
      <c r="O24" s="39"/>
      <c r="Q24" s="41"/>
    </row>
    <row r="25" spans="1:17" ht="15.6" x14ac:dyDescent="0.2">
      <c r="C25" s="39"/>
      <c r="D25" s="39"/>
      <c r="E25" s="41"/>
      <c r="F25" s="39"/>
      <c r="G25" s="40"/>
      <c r="I25" s="39"/>
      <c r="K25" s="41"/>
      <c r="O25" s="39"/>
      <c r="Q25" s="41"/>
    </row>
    <row r="26" spans="1:17" ht="15.6" x14ac:dyDescent="0.2">
      <c r="C26" s="39"/>
      <c r="D26" s="39"/>
      <c r="E26" s="41"/>
      <c r="F26" s="39"/>
      <c r="G26" s="40"/>
      <c r="I26" s="39"/>
      <c r="K26" s="41"/>
      <c r="O26" s="39"/>
      <c r="Q26" s="41"/>
    </row>
    <row r="27" spans="1:17" ht="15.6" x14ac:dyDescent="0.2">
      <c r="C27" s="39"/>
      <c r="D27" s="39"/>
      <c r="E27" s="41"/>
      <c r="F27" s="39"/>
      <c r="G27" s="40"/>
      <c r="I27" s="39"/>
      <c r="K27" s="41"/>
      <c r="O27" s="39"/>
      <c r="Q27" s="41"/>
    </row>
    <row r="28" spans="1:17" ht="16.2" x14ac:dyDescent="0.2">
      <c r="C28" s="1"/>
      <c r="D28" s="1"/>
      <c r="E28" s="1"/>
      <c r="F28" s="1"/>
      <c r="G28" s="1"/>
    </row>
    <row r="61" spans="1:13" x14ac:dyDescent="0.2">
      <c r="C61" t="s">
        <v>201</v>
      </c>
      <c r="D61" t="s">
        <v>206</v>
      </c>
      <c r="E61" t="s">
        <v>207</v>
      </c>
      <c r="F61" t="s">
        <v>208</v>
      </c>
      <c r="J61" t="s">
        <v>201</v>
      </c>
      <c r="K61" t="s">
        <v>206</v>
      </c>
      <c r="L61" t="s">
        <v>207</v>
      </c>
      <c r="M61" t="s">
        <v>208</v>
      </c>
    </row>
    <row r="62" spans="1:13" x14ac:dyDescent="0.2">
      <c r="A62" t="s">
        <v>202</v>
      </c>
      <c r="B62" t="s">
        <v>203</v>
      </c>
      <c r="C62">
        <v>825</v>
      </c>
      <c r="D62">
        <v>164</v>
      </c>
      <c r="E62">
        <v>446</v>
      </c>
      <c r="F62">
        <v>215</v>
      </c>
      <c r="H62" t="s">
        <v>202</v>
      </c>
      <c r="I62" t="s">
        <v>203</v>
      </c>
    </row>
    <row r="63" spans="1:13" x14ac:dyDescent="0.2">
      <c r="B63" t="s">
        <v>18</v>
      </c>
      <c r="C63">
        <v>896</v>
      </c>
      <c r="D63">
        <v>94</v>
      </c>
      <c r="E63">
        <v>501</v>
      </c>
      <c r="F63">
        <v>301</v>
      </c>
      <c r="I63" t="s">
        <v>18</v>
      </c>
    </row>
    <row r="64" spans="1:13" x14ac:dyDescent="0.2">
      <c r="B64" t="s">
        <v>19</v>
      </c>
      <c r="C64">
        <v>1000</v>
      </c>
      <c r="D64">
        <v>159</v>
      </c>
      <c r="E64">
        <v>524</v>
      </c>
      <c r="F64">
        <v>317</v>
      </c>
      <c r="I64" t="s">
        <v>19</v>
      </c>
    </row>
    <row r="65" spans="1:13" x14ac:dyDescent="0.2">
      <c r="B65" t="s">
        <v>20</v>
      </c>
      <c r="C65">
        <v>1034</v>
      </c>
      <c r="D65">
        <v>127</v>
      </c>
      <c r="E65">
        <v>626</v>
      </c>
      <c r="F65">
        <v>281</v>
      </c>
      <c r="I65" t="s">
        <v>20</v>
      </c>
    </row>
    <row r="66" spans="1:13" x14ac:dyDescent="0.2">
      <c r="B66" t="s">
        <v>21</v>
      </c>
      <c r="C66">
        <v>692</v>
      </c>
      <c r="D66">
        <v>86</v>
      </c>
      <c r="E66">
        <v>481</v>
      </c>
      <c r="F66">
        <v>125</v>
      </c>
      <c r="I66" t="s">
        <v>21</v>
      </c>
    </row>
    <row r="67" spans="1:13" x14ac:dyDescent="0.2">
      <c r="B67" t="s">
        <v>22</v>
      </c>
      <c r="C67">
        <v>1462</v>
      </c>
      <c r="D67">
        <v>116</v>
      </c>
      <c r="E67">
        <v>972</v>
      </c>
      <c r="F67">
        <v>374</v>
      </c>
      <c r="I67" t="s">
        <v>22</v>
      </c>
    </row>
    <row r="68" spans="1:13" x14ac:dyDescent="0.2">
      <c r="B68" t="s">
        <v>23</v>
      </c>
      <c r="C68">
        <v>1048</v>
      </c>
      <c r="D68">
        <v>77</v>
      </c>
      <c r="E68">
        <v>698</v>
      </c>
      <c r="F68">
        <v>273</v>
      </c>
      <c r="I68" t="s">
        <v>23</v>
      </c>
    </row>
    <row r="69" spans="1:13" x14ac:dyDescent="0.2">
      <c r="B69" t="s">
        <v>24</v>
      </c>
      <c r="C69">
        <v>946</v>
      </c>
      <c r="D69">
        <v>72</v>
      </c>
      <c r="E69">
        <v>634</v>
      </c>
      <c r="F69">
        <v>240</v>
      </c>
      <c r="I69" t="s">
        <v>24</v>
      </c>
    </row>
    <row r="70" spans="1:13" x14ac:dyDescent="0.2">
      <c r="B70" t="s">
        <v>25</v>
      </c>
      <c r="C70">
        <v>1155</v>
      </c>
      <c r="D70">
        <v>124</v>
      </c>
      <c r="E70">
        <v>842</v>
      </c>
      <c r="F70">
        <v>189</v>
      </c>
      <c r="I70" t="s">
        <v>25</v>
      </c>
    </row>
    <row r="71" spans="1:13" x14ac:dyDescent="0.2">
      <c r="B71" t="s">
        <v>14</v>
      </c>
      <c r="C71">
        <v>733</v>
      </c>
      <c r="D71">
        <v>55</v>
      </c>
      <c r="E71">
        <v>480</v>
      </c>
      <c r="F71">
        <v>198</v>
      </c>
      <c r="I71" t="s">
        <v>14</v>
      </c>
    </row>
    <row r="72" spans="1:13" x14ac:dyDescent="0.2">
      <c r="B72" t="s">
        <v>15</v>
      </c>
      <c r="C72">
        <v>783</v>
      </c>
      <c r="D72">
        <v>86</v>
      </c>
      <c r="E72">
        <v>486</v>
      </c>
      <c r="F72">
        <v>211</v>
      </c>
      <c r="I72" t="s">
        <v>15</v>
      </c>
    </row>
    <row r="73" spans="1:13" x14ac:dyDescent="0.2">
      <c r="B73" t="s">
        <v>16</v>
      </c>
      <c r="C73">
        <v>759</v>
      </c>
      <c r="D73">
        <v>63</v>
      </c>
      <c r="E73">
        <v>493</v>
      </c>
      <c r="F73">
        <v>203</v>
      </c>
      <c r="I73" t="s">
        <v>16</v>
      </c>
    </row>
    <row r="74" spans="1:13" x14ac:dyDescent="0.2">
      <c r="A74" t="s">
        <v>204</v>
      </c>
      <c r="B74" t="s">
        <v>17</v>
      </c>
      <c r="C74">
        <v>744</v>
      </c>
      <c r="D74">
        <v>62</v>
      </c>
      <c r="E74">
        <v>456</v>
      </c>
      <c r="F74">
        <v>226</v>
      </c>
      <c r="H74" t="s">
        <v>211</v>
      </c>
      <c r="I74" t="s">
        <v>17</v>
      </c>
      <c r="J74" s="180">
        <f>C74/C62</f>
        <v>0.90181818181818185</v>
      </c>
      <c r="K74" s="180">
        <f t="shared" ref="K74:M89" si="5">D74/D62</f>
        <v>0.37804878048780488</v>
      </c>
      <c r="L74" s="180">
        <f t="shared" si="5"/>
        <v>1.0224215246636772</v>
      </c>
      <c r="M74" s="180">
        <f t="shared" si="5"/>
        <v>1.0511627906976744</v>
      </c>
    </row>
    <row r="75" spans="1:13" x14ac:dyDescent="0.2">
      <c r="B75" t="s">
        <v>18</v>
      </c>
      <c r="C75">
        <v>770</v>
      </c>
      <c r="D75">
        <v>146</v>
      </c>
      <c r="E75">
        <v>401</v>
      </c>
      <c r="F75">
        <v>223</v>
      </c>
      <c r="I75" t="s">
        <v>18</v>
      </c>
      <c r="J75" s="180">
        <f t="shared" ref="J75:M132" si="6">C75/C63</f>
        <v>0.859375</v>
      </c>
      <c r="K75" s="180">
        <f t="shared" si="5"/>
        <v>1.553191489361702</v>
      </c>
      <c r="L75" s="180">
        <f t="shared" si="5"/>
        <v>0.80039920159680644</v>
      </c>
      <c r="M75" s="180">
        <f t="shared" si="5"/>
        <v>0.74086378737541525</v>
      </c>
    </row>
    <row r="76" spans="1:13" x14ac:dyDescent="0.2">
      <c r="B76" t="s">
        <v>19</v>
      </c>
      <c r="C76">
        <v>921</v>
      </c>
      <c r="D76">
        <v>86</v>
      </c>
      <c r="E76">
        <v>636</v>
      </c>
      <c r="F76">
        <v>199</v>
      </c>
      <c r="I76" t="s">
        <v>19</v>
      </c>
      <c r="J76" s="180">
        <f t="shared" si="6"/>
        <v>0.92100000000000004</v>
      </c>
      <c r="K76" s="180">
        <f t="shared" si="5"/>
        <v>0.54088050314465408</v>
      </c>
      <c r="L76" s="180">
        <f t="shared" si="5"/>
        <v>1.2137404580152671</v>
      </c>
      <c r="M76" s="180">
        <f t="shared" si="5"/>
        <v>0.62776025236593058</v>
      </c>
    </row>
    <row r="77" spans="1:13" x14ac:dyDescent="0.2">
      <c r="B77" t="s">
        <v>20</v>
      </c>
      <c r="C77">
        <v>872</v>
      </c>
      <c r="D77">
        <v>133</v>
      </c>
      <c r="E77">
        <v>544</v>
      </c>
      <c r="F77">
        <v>195</v>
      </c>
      <c r="I77" t="s">
        <v>20</v>
      </c>
      <c r="J77" s="180">
        <f t="shared" si="6"/>
        <v>0.84332688588007731</v>
      </c>
      <c r="K77" s="180">
        <f t="shared" si="5"/>
        <v>1.0472440944881889</v>
      </c>
      <c r="L77" s="180">
        <f t="shared" si="5"/>
        <v>0.86900958466453671</v>
      </c>
      <c r="M77" s="180">
        <f t="shared" si="5"/>
        <v>0.69395017793594305</v>
      </c>
    </row>
    <row r="78" spans="1:13" x14ac:dyDescent="0.2">
      <c r="B78" t="s">
        <v>21</v>
      </c>
      <c r="C78">
        <v>804</v>
      </c>
      <c r="D78">
        <v>75</v>
      </c>
      <c r="E78">
        <v>492</v>
      </c>
      <c r="F78">
        <v>237</v>
      </c>
      <c r="I78" t="s">
        <v>21</v>
      </c>
      <c r="J78" s="180">
        <f t="shared" si="6"/>
        <v>1.1618497109826589</v>
      </c>
      <c r="K78" s="180">
        <f t="shared" si="5"/>
        <v>0.87209302325581395</v>
      </c>
      <c r="L78" s="180">
        <f t="shared" si="5"/>
        <v>1.0228690228690229</v>
      </c>
      <c r="M78" s="180">
        <f t="shared" si="5"/>
        <v>1.8959999999999999</v>
      </c>
    </row>
    <row r="79" spans="1:13" x14ac:dyDescent="0.2">
      <c r="B79" t="s">
        <v>22</v>
      </c>
      <c r="C79">
        <v>742</v>
      </c>
      <c r="D79">
        <v>67</v>
      </c>
      <c r="E79">
        <v>419</v>
      </c>
      <c r="F79">
        <v>256</v>
      </c>
      <c r="I79" t="s">
        <v>22</v>
      </c>
      <c r="J79" s="180">
        <f t="shared" si="6"/>
        <v>0.50752393980848154</v>
      </c>
      <c r="K79" s="180">
        <f t="shared" si="5"/>
        <v>0.57758620689655171</v>
      </c>
      <c r="L79" s="180">
        <f t="shared" si="5"/>
        <v>0.43106995884773663</v>
      </c>
      <c r="M79" s="180">
        <f t="shared" si="5"/>
        <v>0.68449197860962563</v>
      </c>
    </row>
    <row r="80" spans="1:13" x14ac:dyDescent="0.2">
      <c r="B80" t="s">
        <v>23</v>
      </c>
      <c r="C80">
        <v>835</v>
      </c>
      <c r="D80">
        <v>51</v>
      </c>
      <c r="E80">
        <v>577</v>
      </c>
      <c r="F80">
        <v>207</v>
      </c>
      <c r="I80" t="s">
        <v>23</v>
      </c>
      <c r="J80" s="180">
        <f t="shared" si="6"/>
        <v>0.7967557251908397</v>
      </c>
      <c r="K80" s="180">
        <f t="shared" si="5"/>
        <v>0.66233766233766234</v>
      </c>
      <c r="L80" s="180">
        <f t="shared" si="5"/>
        <v>0.82664756446991405</v>
      </c>
      <c r="M80" s="180">
        <f t="shared" si="5"/>
        <v>0.75824175824175821</v>
      </c>
    </row>
    <row r="81" spans="1:13" x14ac:dyDescent="0.2">
      <c r="B81" t="s">
        <v>24</v>
      </c>
      <c r="C81">
        <v>837</v>
      </c>
      <c r="D81">
        <v>105</v>
      </c>
      <c r="E81">
        <v>560</v>
      </c>
      <c r="F81">
        <v>172</v>
      </c>
      <c r="I81" t="s">
        <v>24</v>
      </c>
      <c r="J81" s="180">
        <f t="shared" si="6"/>
        <v>0.88477801268498946</v>
      </c>
      <c r="K81" s="180">
        <f t="shared" si="5"/>
        <v>1.4583333333333333</v>
      </c>
      <c r="L81" s="180">
        <f t="shared" si="5"/>
        <v>0.88328075709779175</v>
      </c>
      <c r="M81" s="180">
        <f t="shared" si="5"/>
        <v>0.71666666666666667</v>
      </c>
    </row>
    <row r="82" spans="1:13" x14ac:dyDescent="0.2">
      <c r="B82" t="s">
        <v>25</v>
      </c>
      <c r="C82">
        <v>857</v>
      </c>
      <c r="D82">
        <v>54</v>
      </c>
      <c r="E82">
        <v>542</v>
      </c>
      <c r="F82">
        <v>261</v>
      </c>
      <c r="I82" t="s">
        <v>25</v>
      </c>
      <c r="J82" s="180">
        <f t="shared" si="6"/>
        <v>0.74199134199134198</v>
      </c>
      <c r="K82" s="180">
        <f t="shared" si="5"/>
        <v>0.43548387096774194</v>
      </c>
      <c r="L82" s="180">
        <f t="shared" si="5"/>
        <v>0.6437054631828979</v>
      </c>
      <c r="M82" s="180">
        <f t="shared" si="5"/>
        <v>1.3809523809523809</v>
      </c>
    </row>
    <row r="83" spans="1:13" x14ac:dyDescent="0.2">
      <c r="B83" t="s">
        <v>14</v>
      </c>
      <c r="C83">
        <v>727</v>
      </c>
      <c r="D83">
        <v>68</v>
      </c>
      <c r="E83">
        <v>429</v>
      </c>
      <c r="F83">
        <v>230</v>
      </c>
      <c r="I83" t="s">
        <v>14</v>
      </c>
      <c r="J83" s="180">
        <f t="shared" si="6"/>
        <v>0.99181446111869032</v>
      </c>
      <c r="K83" s="180">
        <f t="shared" si="5"/>
        <v>1.2363636363636363</v>
      </c>
      <c r="L83" s="180">
        <f t="shared" si="5"/>
        <v>0.89375000000000004</v>
      </c>
      <c r="M83" s="180">
        <f t="shared" si="5"/>
        <v>1.1616161616161615</v>
      </c>
    </row>
    <row r="84" spans="1:13" x14ac:dyDescent="0.2">
      <c r="B84" t="s">
        <v>15</v>
      </c>
      <c r="C84">
        <v>776</v>
      </c>
      <c r="D84">
        <v>39</v>
      </c>
      <c r="E84">
        <v>469</v>
      </c>
      <c r="F84">
        <v>268</v>
      </c>
      <c r="I84" t="s">
        <v>15</v>
      </c>
      <c r="J84" s="180">
        <f t="shared" si="6"/>
        <v>0.99106002554278416</v>
      </c>
      <c r="K84" s="180">
        <f t="shared" si="5"/>
        <v>0.45348837209302323</v>
      </c>
      <c r="L84" s="180">
        <f t="shared" si="5"/>
        <v>0.96502057613168724</v>
      </c>
      <c r="M84" s="180">
        <f t="shared" si="5"/>
        <v>1.2701421800947867</v>
      </c>
    </row>
    <row r="85" spans="1:13" x14ac:dyDescent="0.2">
      <c r="B85" t="s">
        <v>16</v>
      </c>
      <c r="C85">
        <v>719</v>
      </c>
      <c r="D85">
        <v>81</v>
      </c>
      <c r="E85">
        <v>387</v>
      </c>
      <c r="F85">
        <v>251</v>
      </c>
      <c r="I85" t="s">
        <v>16</v>
      </c>
      <c r="J85" s="180">
        <f t="shared" si="6"/>
        <v>0.94729907773386035</v>
      </c>
      <c r="K85" s="180">
        <f t="shared" si="5"/>
        <v>1.2857142857142858</v>
      </c>
      <c r="L85" s="180">
        <f t="shared" si="5"/>
        <v>0.78498985801217036</v>
      </c>
      <c r="M85" s="180">
        <f t="shared" si="5"/>
        <v>1.2364532019704433</v>
      </c>
    </row>
    <row r="86" spans="1:13" x14ac:dyDescent="0.2">
      <c r="B86" t="s">
        <v>17</v>
      </c>
      <c r="C86">
        <v>613</v>
      </c>
      <c r="D86">
        <v>58</v>
      </c>
      <c r="E86">
        <v>378</v>
      </c>
      <c r="F86">
        <v>177</v>
      </c>
      <c r="I86" t="s">
        <v>17</v>
      </c>
      <c r="J86" s="180">
        <f t="shared" si="6"/>
        <v>0.82392473118279574</v>
      </c>
      <c r="K86" s="180">
        <f t="shared" si="5"/>
        <v>0.93548387096774188</v>
      </c>
      <c r="L86" s="180">
        <f t="shared" si="5"/>
        <v>0.82894736842105265</v>
      </c>
      <c r="M86" s="180">
        <f t="shared" si="5"/>
        <v>0.7831858407079646</v>
      </c>
    </row>
    <row r="87" spans="1:13" x14ac:dyDescent="0.2">
      <c r="B87" t="s">
        <v>18</v>
      </c>
      <c r="C87">
        <v>807</v>
      </c>
      <c r="D87">
        <v>92</v>
      </c>
      <c r="E87">
        <v>519</v>
      </c>
      <c r="F87">
        <v>196</v>
      </c>
      <c r="I87" t="s">
        <v>18</v>
      </c>
      <c r="J87" s="180">
        <f t="shared" si="6"/>
        <v>1.0480519480519481</v>
      </c>
      <c r="K87" s="180">
        <f t="shared" si="5"/>
        <v>0.63013698630136983</v>
      </c>
      <c r="L87" s="180">
        <f t="shared" si="5"/>
        <v>1.2942643391521198</v>
      </c>
      <c r="M87" s="180">
        <f t="shared" si="5"/>
        <v>0.87892376681614348</v>
      </c>
    </row>
    <row r="88" spans="1:13" x14ac:dyDescent="0.2">
      <c r="B88" t="s">
        <v>19</v>
      </c>
      <c r="C88">
        <v>885</v>
      </c>
      <c r="D88">
        <v>111</v>
      </c>
      <c r="E88">
        <v>499</v>
      </c>
      <c r="F88">
        <v>275</v>
      </c>
      <c r="I88" t="s">
        <v>19</v>
      </c>
      <c r="J88" s="180">
        <f t="shared" si="6"/>
        <v>0.96091205211726383</v>
      </c>
      <c r="K88" s="180">
        <f t="shared" si="5"/>
        <v>1.2906976744186047</v>
      </c>
      <c r="L88" s="180">
        <f t="shared" si="5"/>
        <v>0.78459119496855345</v>
      </c>
      <c r="M88" s="180">
        <f t="shared" si="5"/>
        <v>1.3819095477386936</v>
      </c>
    </row>
    <row r="89" spans="1:13" x14ac:dyDescent="0.2">
      <c r="B89" t="s">
        <v>20</v>
      </c>
      <c r="C89">
        <v>790</v>
      </c>
      <c r="D89">
        <v>66</v>
      </c>
      <c r="E89">
        <v>486</v>
      </c>
      <c r="F89">
        <v>238</v>
      </c>
      <c r="I89" t="s">
        <v>20</v>
      </c>
      <c r="J89" s="180">
        <f t="shared" si="6"/>
        <v>0.90596330275229353</v>
      </c>
      <c r="K89" s="180">
        <f t="shared" si="5"/>
        <v>0.49624060150375937</v>
      </c>
      <c r="L89" s="180">
        <f t="shared" si="5"/>
        <v>0.89338235294117652</v>
      </c>
      <c r="M89" s="180">
        <f t="shared" si="5"/>
        <v>1.2205128205128206</v>
      </c>
    </row>
    <row r="90" spans="1:13" x14ac:dyDescent="0.2">
      <c r="B90" t="s">
        <v>21</v>
      </c>
      <c r="C90">
        <v>668</v>
      </c>
      <c r="D90">
        <v>77</v>
      </c>
      <c r="E90">
        <v>400</v>
      </c>
      <c r="F90">
        <v>191</v>
      </c>
      <c r="I90" t="s">
        <v>21</v>
      </c>
      <c r="J90" s="180">
        <f t="shared" si="6"/>
        <v>0.8308457711442786</v>
      </c>
      <c r="K90" s="180">
        <f t="shared" si="6"/>
        <v>1.0266666666666666</v>
      </c>
      <c r="L90" s="180">
        <f t="shared" si="6"/>
        <v>0.81300813008130079</v>
      </c>
      <c r="M90" s="180">
        <f t="shared" si="6"/>
        <v>0.80590717299578063</v>
      </c>
    </row>
    <row r="91" spans="1:13" x14ac:dyDescent="0.2">
      <c r="B91" t="s">
        <v>22</v>
      </c>
      <c r="C91">
        <v>778</v>
      </c>
      <c r="D91">
        <v>80</v>
      </c>
      <c r="E91">
        <v>460</v>
      </c>
      <c r="F91">
        <v>238</v>
      </c>
      <c r="I91" t="s">
        <v>22</v>
      </c>
      <c r="J91" s="180">
        <f t="shared" si="6"/>
        <v>1.0485175202156334</v>
      </c>
      <c r="K91" s="180">
        <f t="shared" si="6"/>
        <v>1.1940298507462686</v>
      </c>
      <c r="L91" s="180">
        <f t="shared" si="6"/>
        <v>1.0978520286396181</v>
      </c>
      <c r="M91" s="180">
        <f t="shared" si="6"/>
        <v>0.9296875</v>
      </c>
    </row>
    <row r="92" spans="1:13" x14ac:dyDescent="0.2">
      <c r="B92" t="s">
        <v>23</v>
      </c>
      <c r="C92">
        <v>813</v>
      </c>
      <c r="D92">
        <v>62</v>
      </c>
      <c r="E92">
        <v>471</v>
      </c>
      <c r="F92">
        <v>280</v>
      </c>
      <c r="I92" t="s">
        <v>23</v>
      </c>
      <c r="J92" s="180">
        <f t="shared" si="6"/>
        <v>0.97365269461077841</v>
      </c>
      <c r="K92" s="180">
        <f t="shared" si="6"/>
        <v>1.2156862745098038</v>
      </c>
      <c r="L92" s="180">
        <f t="shared" si="6"/>
        <v>0.81629116117850953</v>
      </c>
      <c r="M92" s="180">
        <f t="shared" si="6"/>
        <v>1.3526570048309179</v>
      </c>
    </row>
    <row r="93" spans="1:13" x14ac:dyDescent="0.2">
      <c r="B93" t="s">
        <v>24</v>
      </c>
      <c r="C93">
        <v>968</v>
      </c>
      <c r="D93">
        <v>134</v>
      </c>
      <c r="E93">
        <v>586</v>
      </c>
      <c r="F93">
        <v>248</v>
      </c>
      <c r="I93" t="s">
        <v>24</v>
      </c>
      <c r="J93" s="180">
        <f t="shared" si="6"/>
        <v>1.1565113500597373</v>
      </c>
      <c r="K93" s="180">
        <f t="shared" si="6"/>
        <v>1.2761904761904761</v>
      </c>
      <c r="L93" s="180">
        <f t="shared" si="6"/>
        <v>1.0464285714285715</v>
      </c>
      <c r="M93" s="180">
        <f t="shared" si="6"/>
        <v>1.441860465116279</v>
      </c>
    </row>
    <row r="94" spans="1:13" x14ac:dyDescent="0.2">
      <c r="B94" t="s">
        <v>25</v>
      </c>
      <c r="C94">
        <v>798</v>
      </c>
      <c r="D94">
        <v>45</v>
      </c>
      <c r="E94">
        <v>500</v>
      </c>
      <c r="F94">
        <v>253</v>
      </c>
      <c r="I94" t="s">
        <v>25</v>
      </c>
      <c r="J94" s="180">
        <f t="shared" si="6"/>
        <v>0.93115519253208867</v>
      </c>
      <c r="K94" s="180">
        <f t="shared" si="6"/>
        <v>0.83333333333333337</v>
      </c>
      <c r="L94" s="180">
        <f t="shared" si="6"/>
        <v>0.92250922509225097</v>
      </c>
      <c r="M94" s="180">
        <f t="shared" si="6"/>
        <v>0.96934865900383138</v>
      </c>
    </row>
    <row r="95" spans="1:13" x14ac:dyDescent="0.2">
      <c r="B95" t="s">
        <v>14</v>
      </c>
      <c r="C95">
        <v>676</v>
      </c>
      <c r="D95">
        <v>66</v>
      </c>
      <c r="E95">
        <v>448</v>
      </c>
      <c r="F95">
        <v>162</v>
      </c>
      <c r="I95" t="s">
        <v>14</v>
      </c>
      <c r="J95" s="180">
        <f t="shared" si="6"/>
        <v>0.92984869325997244</v>
      </c>
      <c r="K95" s="180">
        <f t="shared" si="6"/>
        <v>0.97058823529411764</v>
      </c>
      <c r="L95" s="180">
        <f t="shared" si="6"/>
        <v>1.0442890442890442</v>
      </c>
      <c r="M95" s="180">
        <f t="shared" si="6"/>
        <v>0.70434782608695656</v>
      </c>
    </row>
    <row r="96" spans="1:13" x14ac:dyDescent="0.2">
      <c r="A96" t="s">
        <v>205</v>
      </c>
      <c r="B96" t="s">
        <v>15</v>
      </c>
      <c r="C96">
        <v>548</v>
      </c>
      <c r="D96">
        <v>37</v>
      </c>
      <c r="E96">
        <v>298</v>
      </c>
      <c r="F96">
        <v>213</v>
      </c>
      <c r="I96" t="s">
        <v>15</v>
      </c>
      <c r="J96" s="180">
        <f t="shared" si="6"/>
        <v>0.70618556701030932</v>
      </c>
      <c r="K96" s="180">
        <f t="shared" si="6"/>
        <v>0.94871794871794868</v>
      </c>
      <c r="L96" s="180">
        <f t="shared" si="6"/>
        <v>0.6353944562899787</v>
      </c>
      <c r="M96" s="180">
        <f t="shared" si="6"/>
        <v>0.79477611940298509</v>
      </c>
    </row>
    <row r="97" spans="1:13" x14ac:dyDescent="0.2">
      <c r="B97" t="s">
        <v>16</v>
      </c>
      <c r="C97">
        <v>568</v>
      </c>
      <c r="D97">
        <v>46</v>
      </c>
      <c r="E97">
        <v>334</v>
      </c>
      <c r="F97">
        <v>188</v>
      </c>
      <c r="H97" t="s">
        <v>212</v>
      </c>
      <c r="I97" t="s">
        <v>16</v>
      </c>
      <c r="J97" s="180">
        <f t="shared" si="6"/>
        <v>0.78998609179415857</v>
      </c>
      <c r="K97" s="180">
        <f t="shared" si="6"/>
        <v>0.5679012345679012</v>
      </c>
      <c r="L97" s="180">
        <f t="shared" si="6"/>
        <v>0.86304909560723519</v>
      </c>
      <c r="M97" s="180">
        <f t="shared" si="6"/>
        <v>0.74900398406374502</v>
      </c>
    </row>
    <row r="98" spans="1:13" x14ac:dyDescent="0.2">
      <c r="A98" t="s">
        <v>209</v>
      </c>
      <c r="B98" t="s">
        <v>17</v>
      </c>
      <c r="C98">
        <v>433</v>
      </c>
      <c r="D98">
        <v>55</v>
      </c>
      <c r="E98">
        <v>313</v>
      </c>
      <c r="F98">
        <v>65</v>
      </c>
      <c r="H98" t="s">
        <v>158</v>
      </c>
      <c r="I98" t="s">
        <v>17</v>
      </c>
      <c r="J98" s="180">
        <f>C98/C86</f>
        <v>0.70636215334420882</v>
      </c>
      <c r="K98" s="180">
        <f t="shared" si="6"/>
        <v>0.94827586206896552</v>
      </c>
      <c r="L98" s="180">
        <f t="shared" si="6"/>
        <v>0.82804232804232802</v>
      </c>
      <c r="M98" s="180">
        <f t="shared" si="6"/>
        <v>0.3672316384180791</v>
      </c>
    </row>
    <row r="99" spans="1:13" x14ac:dyDescent="0.2">
      <c r="B99" t="s">
        <v>18</v>
      </c>
      <c r="C99">
        <v>487</v>
      </c>
      <c r="D99">
        <v>65</v>
      </c>
      <c r="E99">
        <v>237</v>
      </c>
      <c r="F99">
        <v>185</v>
      </c>
      <c r="I99" t="s">
        <v>18</v>
      </c>
      <c r="J99" s="180">
        <f t="shared" si="6"/>
        <v>0.60346964064436182</v>
      </c>
      <c r="K99" s="180">
        <f t="shared" si="6"/>
        <v>0.70652173913043481</v>
      </c>
      <c r="L99" s="180">
        <f t="shared" si="6"/>
        <v>0.45664739884393063</v>
      </c>
      <c r="M99" s="180">
        <f t="shared" si="6"/>
        <v>0.94387755102040816</v>
      </c>
    </row>
    <row r="100" spans="1:13" x14ac:dyDescent="0.2">
      <c r="B100" t="s">
        <v>19</v>
      </c>
      <c r="C100">
        <v>512</v>
      </c>
      <c r="D100">
        <v>93</v>
      </c>
      <c r="E100">
        <v>325</v>
      </c>
      <c r="F100">
        <v>94</v>
      </c>
      <c r="I100" t="s">
        <v>19</v>
      </c>
      <c r="J100" s="180">
        <f t="shared" si="6"/>
        <v>0.5785310734463277</v>
      </c>
      <c r="K100" s="180">
        <f t="shared" si="6"/>
        <v>0.83783783783783783</v>
      </c>
      <c r="L100" s="180">
        <f t="shared" si="6"/>
        <v>0.65130260521042083</v>
      </c>
      <c r="M100" s="180">
        <f t="shared" si="6"/>
        <v>0.3418181818181818</v>
      </c>
    </row>
    <row r="101" spans="1:13" x14ac:dyDescent="0.2">
      <c r="B101" t="s">
        <v>20</v>
      </c>
      <c r="C101">
        <v>638</v>
      </c>
      <c r="D101">
        <v>70</v>
      </c>
      <c r="E101">
        <v>468</v>
      </c>
      <c r="F101">
        <v>100</v>
      </c>
      <c r="I101" t="s">
        <v>20</v>
      </c>
      <c r="J101" s="180">
        <f t="shared" si="6"/>
        <v>0.80759493670886073</v>
      </c>
      <c r="K101" s="180">
        <f t="shared" si="6"/>
        <v>1.0606060606060606</v>
      </c>
      <c r="L101" s="180">
        <f t="shared" si="6"/>
        <v>0.96296296296296291</v>
      </c>
      <c r="M101" s="180">
        <f t="shared" si="6"/>
        <v>0.42016806722689076</v>
      </c>
    </row>
    <row r="102" spans="1:13" x14ac:dyDescent="0.2">
      <c r="B102" t="s">
        <v>21</v>
      </c>
      <c r="C102">
        <v>1064</v>
      </c>
      <c r="D102">
        <v>87</v>
      </c>
      <c r="E102">
        <v>756</v>
      </c>
      <c r="F102">
        <v>221</v>
      </c>
      <c r="I102" t="s">
        <v>21</v>
      </c>
      <c r="J102" s="180">
        <f t="shared" si="6"/>
        <v>1.5928143712574849</v>
      </c>
      <c r="K102" s="180">
        <f t="shared" si="6"/>
        <v>1.1298701298701299</v>
      </c>
      <c r="L102" s="180">
        <f t="shared" si="6"/>
        <v>1.89</v>
      </c>
      <c r="M102" s="180">
        <f t="shared" si="6"/>
        <v>1.1570680628272252</v>
      </c>
    </row>
    <row r="103" spans="1:13" x14ac:dyDescent="0.2">
      <c r="B103" t="s">
        <v>22</v>
      </c>
      <c r="C103">
        <v>604</v>
      </c>
      <c r="D103">
        <v>52</v>
      </c>
      <c r="E103">
        <v>471</v>
      </c>
      <c r="F103">
        <v>81</v>
      </c>
      <c r="I103" t="s">
        <v>22</v>
      </c>
      <c r="J103" s="180">
        <f t="shared" si="6"/>
        <v>0.7763496143958869</v>
      </c>
      <c r="K103" s="180">
        <f t="shared" si="6"/>
        <v>0.65</v>
      </c>
      <c r="L103" s="180">
        <f t="shared" si="6"/>
        <v>1.0239130434782608</v>
      </c>
      <c r="M103" s="180">
        <f t="shared" si="6"/>
        <v>0.34033613445378152</v>
      </c>
    </row>
    <row r="104" spans="1:13" x14ac:dyDescent="0.2">
      <c r="B104" t="s">
        <v>23</v>
      </c>
      <c r="C104">
        <v>729</v>
      </c>
      <c r="D104">
        <v>68</v>
      </c>
      <c r="E104">
        <v>466</v>
      </c>
      <c r="F104">
        <v>195</v>
      </c>
      <c r="I104" t="s">
        <v>23</v>
      </c>
      <c r="J104" s="180">
        <f t="shared" si="6"/>
        <v>0.89667896678966785</v>
      </c>
      <c r="K104" s="180">
        <f t="shared" si="6"/>
        <v>1.096774193548387</v>
      </c>
      <c r="L104" s="180">
        <f t="shared" si="6"/>
        <v>0.98938428874734607</v>
      </c>
      <c r="M104" s="180">
        <f t="shared" si="6"/>
        <v>0.6964285714285714</v>
      </c>
    </row>
    <row r="105" spans="1:13" x14ac:dyDescent="0.2">
      <c r="B105" t="s">
        <v>24</v>
      </c>
      <c r="C105">
        <v>873</v>
      </c>
      <c r="D105">
        <v>96</v>
      </c>
      <c r="E105">
        <v>530</v>
      </c>
      <c r="F105">
        <v>247</v>
      </c>
      <c r="I105" t="s">
        <v>24</v>
      </c>
      <c r="J105" s="180">
        <f t="shared" si="6"/>
        <v>0.90185950413223137</v>
      </c>
      <c r="K105" s="180">
        <f t="shared" si="6"/>
        <v>0.71641791044776115</v>
      </c>
      <c r="L105" s="180">
        <f t="shared" si="6"/>
        <v>0.90443686006825941</v>
      </c>
      <c r="M105" s="180">
        <f t="shared" si="6"/>
        <v>0.99596774193548387</v>
      </c>
    </row>
    <row r="106" spans="1:13" x14ac:dyDescent="0.2">
      <c r="B106" t="s">
        <v>25</v>
      </c>
      <c r="C106">
        <v>694</v>
      </c>
      <c r="D106">
        <v>66</v>
      </c>
      <c r="E106">
        <v>458</v>
      </c>
      <c r="F106">
        <v>170</v>
      </c>
      <c r="I106" t="s">
        <v>25</v>
      </c>
      <c r="J106" s="180">
        <f>C106/C94</f>
        <v>0.86967418546365916</v>
      </c>
      <c r="K106" s="180">
        <f t="shared" si="6"/>
        <v>1.4666666666666666</v>
      </c>
      <c r="L106" s="180">
        <f t="shared" si="6"/>
        <v>0.91600000000000004</v>
      </c>
      <c r="M106" s="180">
        <f t="shared" si="6"/>
        <v>0.67193675889328064</v>
      </c>
    </row>
    <row r="107" spans="1:13" x14ac:dyDescent="0.2">
      <c r="B107" t="s">
        <v>14</v>
      </c>
      <c r="C107">
        <v>823</v>
      </c>
      <c r="D107">
        <v>54</v>
      </c>
      <c r="E107">
        <v>437</v>
      </c>
      <c r="F107">
        <v>332</v>
      </c>
      <c r="I107" t="s">
        <v>14</v>
      </c>
      <c r="J107" s="180">
        <f t="shared" si="6"/>
        <v>1.2174556213017751</v>
      </c>
      <c r="K107" s="180">
        <f t="shared" si="6"/>
        <v>0.81818181818181823</v>
      </c>
      <c r="L107" s="180">
        <f t="shared" si="6"/>
        <v>0.9754464285714286</v>
      </c>
      <c r="M107" s="180">
        <f t="shared" si="6"/>
        <v>2.0493827160493829</v>
      </c>
    </row>
    <row r="108" spans="1:13" x14ac:dyDescent="0.2">
      <c r="B108" t="s">
        <v>15</v>
      </c>
      <c r="C108">
        <v>547</v>
      </c>
      <c r="D108">
        <v>21</v>
      </c>
      <c r="E108">
        <v>347</v>
      </c>
      <c r="F108">
        <v>179</v>
      </c>
      <c r="I108" t="s">
        <v>15</v>
      </c>
      <c r="J108" s="180">
        <f t="shared" si="6"/>
        <v>0.99817518248175185</v>
      </c>
      <c r="K108" s="180">
        <f t="shared" si="6"/>
        <v>0.56756756756756754</v>
      </c>
      <c r="L108" s="180">
        <f t="shared" si="6"/>
        <v>1.1644295302013423</v>
      </c>
      <c r="M108" s="180">
        <f t="shared" si="6"/>
        <v>0.84037558685446012</v>
      </c>
    </row>
    <row r="109" spans="1:13" x14ac:dyDescent="0.2">
      <c r="B109" t="s">
        <v>16</v>
      </c>
      <c r="C109">
        <v>689</v>
      </c>
      <c r="D109">
        <v>49</v>
      </c>
      <c r="E109">
        <v>434</v>
      </c>
      <c r="F109">
        <v>206</v>
      </c>
      <c r="I109" t="s">
        <v>16</v>
      </c>
      <c r="J109" s="180">
        <f t="shared" si="6"/>
        <v>1.2130281690140845</v>
      </c>
      <c r="K109" s="180">
        <f t="shared" si="6"/>
        <v>1.0652173913043479</v>
      </c>
      <c r="L109" s="180">
        <f t="shared" si="6"/>
        <v>1.2994011976047903</v>
      </c>
      <c r="M109" s="180">
        <f t="shared" si="6"/>
        <v>1.0957446808510638</v>
      </c>
    </row>
    <row r="110" spans="1:13" x14ac:dyDescent="0.2">
      <c r="A110" t="s">
        <v>224</v>
      </c>
      <c r="B110" t="s">
        <v>17</v>
      </c>
      <c r="C110">
        <v>972</v>
      </c>
      <c r="D110">
        <v>100</v>
      </c>
      <c r="E110">
        <v>526</v>
      </c>
      <c r="F110">
        <v>346</v>
      </c>
      <c r="H110" t="s">
        <v>215</v>
      </c>
      <c r="I110" t="s">
        <v>17</v>
      </c>
      <c r="J110" s="180">
        <f t="shared" si="6"/>
        <v>2.2448036951501154</v>
      </c>
      <c r="K110" s="180">
        <f t="shared" si="6"/>
        <v>1.8181818181818181</v>
      </c>
      <c r="L110" s="180">
        <f t="shared" si="6"/>
        <v>1.6805111821086263</v>
      </c>
      <c r="M110" s="180">
        <f t="shared" si="6"/>
        <v>5.3230769230769228</v>
      </c>
    </row>
    <row r="111" spans="1:13" x14ac:dyDescent="0.2">
      <c r="B111" t="s">
        <v>18</v>
      </c>
      <c r="C111">
        <v>885</v>
      </c>
      <c r="D111">
        <v>77</v>
      </c>
      <c r="E111">
        <v>498</v>
      </c>
      <c r="F111">
        <v>310</v>
      </c>
      <c r="I111" t="s">
        <v>18</v>
      </c>
      <c r="J111" s="180">
        <f t="shared" si="6"/>
        <v>1.8172484599589322</v>
      </c>
      <c r="K111" s="180">
        <f t="shared" si="6"/>
        <v>1.1846153846153846</v>
      </c>
      <c r="L111" s="180">
        <f t="shared" si="6"/>
        <v>2.1012658227848102</v>
      </c>
      <c r="M111" s="180">
        <f t="shared" si="6"/>
        <v>1.6756756756756757</v>
      </c>
    </row>
    <row r="112" spans="1:13" x14ac:dyDescent="0.2">
      <c r="B112" t="s">
        <v>19</v>
      </c>
      <c r="C112">
        <v>1026</v>
      </c>
      <c r="D112">
        <v>121</v>
      </c>
      <c r="E112">
        <v>460</v>
      </c>
      <c r="F112">
        <v>445</v>
      </c>
      <c r="I112" t="s">
        <v>19</v>
      </c>
      <c r="J112" s="180">
        <f t="shared" si="6"/>
        <v>2.00390625</v>
      </c>
      <c r="K112" s="180">
        <f t="shared" si="6"/>
        <v>1.3010752688172043</v>
      </c>
      <c r="L112" s="180">
        <f t="shared" si="6"/>
        <v>1.4153846153846155</v>
      </c>
      <c r="M112" s="180">
        <f t="shared" si="6"/>
        <v>4.7340425531914896</v>
      </c>
    </row>
    <row r="113" spans="1:13" x14ac:dyDescent="0.2">
      <c r="B113" t="s">
        <v>20</v>
      </c>
      <c r="C113">
        <v>904</v>
      </c>
      <c r="D113">
        <v>91</v>
      </c>
      <c r="E113">
        <v>488</v>
      </c>
      <c r="F113">
        <v>325</v>
      </c>
      <c r="I113" t="s">
        <v>20</v>
      </c>
      <c r="J113" s="180">
        <f t="shared" si="6"/>
        <v>1.4169278996865204</v>
      </c>
      <c r="K113" s="180">
        <f t="shared" si="6"/>
        <v>1.3</v>
      </c>
      <c r="L113" s="180">
        <f t="shared" si="6"/>
        <v>1.0427350427350428</v>
      </c>
      <c r="M113" s="180">
        <f t="shared" si="6"/>
        <v>3.25</v>
      </c>
    </row>
    <row r="114" spans="1:13" x14ac:dyDescent="0.2">
      <c r="B114" t="s">
        <v>21</v>
      </c>
      <c r="C114">
        <v>817</v>
      </c>
      <c r="D114">
        <v>91</v>
      </c>
      <c r="E114">
        <v>438</v>
      </c>
      <c r="F114">
        <v>288</v>
      </c>
      <c r="I114" t="s">
        <v>21</v>
      </c>
      <c r="J114" s="180">
        <f t="shared" si="6"/>
        <v>0.7678571428571429</v>
      </c>
      <c r="K114" s="180">
        <f t="shared" si="6"/>
        <v>1.0459770114942528</v>
      </c>
      <c r="L114" s="180">
        <f t="shared" si="6"/>
        <v>0.57936507936507942</v>
      </c>
      <c r="M114" s="180">
        <f t="shared" si="6"/>
        <v>1.3031674208144797</v>
      </c>
    </row>
    <row r="115" spans="1:13" x14ac:dyDescent="0.2">
      <c r="B115" t="s">
        <v>22</v>
      </c>
      <c r="C115">
        <v>1065</v>
      </c>
      <c r="D115">
        <v>82</v>
      </c>
      <c r="E115">
        <v>532</v>
      </c>
      <c r="F115">
        <v>451</v>
      </c>
      <c r="I115" t="s">
        <v>22</v>
      </c>
      <c r="J115" s="180">
        <f t="shared" si="6"/>
        <v>1.7632450331125828</v>
      </c>
      <c r="K115" s="180">
        <f t="shared" si="6"/>
        <v>1.5769230769230769</v>
      </c>
      <c r="L115" s="180">
        <f t="shared" si="6"/>
        <v>1.1295116772823779</v>
      </c>
      <c r="M115" s="180">
        <f t="shared" si="6"/>
        <v>5.5679012345679011</v>
      </c>
    </row>
    <row r="116" spans="1:13" x14ac:dyDescent="0.2">
      <c r="B116" t="s">
        <v>23</v>
      </c>
      <c r="C116">
        <v>1385</v>
      </c>
      <c r="D116">
        <v>110</v>
      </c>
      <c r="E116">
        <v>680</v>
      </c>
      <c r="F116">
        <v>595</v>
      </c>
      <c r="I116" t="s">
        <v>23</v>
      </c>
      <c r="J116" s="180">
        <f t="shared" si="6"/>
        <v>1.8998628257887518</v>
      </c>
      <c r="K116" s="180">
        <f t="shared" si="6"/>
        <v>1.6176470588235294</v>
      </c>
      <c r="L116" s="180">
        <f t="shared" si="6"/>
        <v>1.4592274678111588</v>
      </c>
      <c r="M116" s="180">
        <f t="shared" si="6"/>
        <v>3.0512820512820511</v>
      </c>
    </row>
    <row r="117" spans="1:13" x14ac:dyDescent="0.2">
      <c r="B117" t="s">
        <v>24</v>
      </c>
      <c r="C117">
        <v>1256</v>
      </c>
      <c r="D117">
        <v>69</v>
      </c>
      <c r="E117">
        <v>652</v>
      </c>
      <c r="F117">
        <v>535</v>
      </c>
      <c r="I117" t="s">
        <v>24</v>
      </c>
      <c r="J117" s="180">
        <f t="shared" si="6"/>
        <v>1.438717067583047</v>
      </c>
      <c r="K117" s="180">
        <f t="shared" si="6"/>
        <v>0.71875</v>
      </c>
      <c r="L117" s="180">
        <f t="shared" si="6"/>
        <v>1.230188679245283</v>
      </c>
      <c r="M117" s="180">
        <f t="shared" si="6"/>
        <v>2.165991902834008</v>
      </c>
    </row>
    <row r="118" spans="1:13" x14ac:dyDescent="0.2">
      <c r="B118" t="s">
        <v>25</v>
      </c>
      <c r="C118">
        <v>984</v>
      </c>
      <c r="D118">
        <v>53</v>
      </c>
      <c r="E118">
        <v>499</v>
      </c>
      <c r="F118">
        <v>432</v>
      </c>
      <c r="I118" t="s">
        <v>25</v>
      </c>
      <c r="J118" s="180">
        <f t="shared" si="6"/>
        <v>1.4178674351585014</v>
      </c>
      <c r="K118" s="180">
        <f t="shared" si="6"/>
        <v>0.80303030303030298</v>
      </c>
      <c r="L118" s="180">
        <f t="shared" si="6"/>
        <v>1.0895196506550218</v>
      </c>
      <c r="M118" s="180">
        <f t="shared" si="6"/>
        <v>2.5411764705882351</v>
      </c>
    </row>
    <row r="119" spans="1:13" x14ac:dyDescent="0.2">
      <c r="B119" t="s">
        <v>14</v>
      </c>
      <c r="C119">
        <v>854</v>
      </c>
      <c r="D119">
        <v>31</v>
      </c>
      <c r="E119">
        <v>533</v>
      </c>
      <c r="F119">
        <v>290</v>
      </c>
      <c r="I119" t="s">
        <v>14</v>
      </c>
      <c r="J119" s="180">
        <f t="shared" si="6"/>
        <v>1.0376670716889429</v>
      </c>
      <c r="K119" s="180">
        <f t="shared" si="6"/>
        <v>0.57407407407407407</v>
      </c>
      <c r="L119" s="180">
        <f t="shared" si="6"/>
        <v>1.2196796338672768</v>
      </c>
      <c r="M119" s="180">
        <f t="shared" si="6"/>
        <v>0.87349397590361444</v>
      </c>
    </row>
    <row r="120" spans="1:13" x14ac:dyDescent="0.2">
      <c r="B120" t="s">
        <v>15</v>
      </c>
      <c r="C120">
        <v>1128</v>
      </c>
      <c r="D120">
        <v>62</v>
      </c>
      <c r="E120">
        <v>540</v>
      </c>
      <c r="F120">
        <v>526</v>
      </c>
      <c r="I120" t="s">
        <v>15</v>
      </c>
      <c r="J120" s="180">
        <f t="shared" si="6"/>
        <v>2.0621572212065815</v>
      </c>
      <c r="K120" s="180">
        <f t="shared" si="6"/>
        <v>2.9523809523809526</v>
      </c>
      <c r="L120" s="180">
        <f t="shared" si="6"/>
        <v>1.5561959654178674</v>
      </c>
      <c r="M120" s="180">
        <f t="shared" si="6"/>
        <v>2.9385474860335195</v>
      </c>
    </row>
    <row r="121" spans="1:13" x14ac:dyDescent="0.2">
      <c r="B121" t="s">
        <v>16</v>
      </c>
      <c r="C121">
        <v>1145</v>
      </c>
      <c r="D121">
        <v>56</v>
      </c>
      <c r="E121">
        <v>536</v>
      </c>
      <c r="F121">
        <v>553</v>
      </c>
      <c r="I121" t="s">
        <v>16</v>
      </c>
      <c r="J121" s="180">
        <f t="shared" si="6"/>
        <v>1.6618287373004355</v>
      </c>
      <c r="K121" s="180">
        <f t="shared" si="6"/>
        <v>1.1428571428571428</v>
      </c>
      <c r="L121" s="180">
        <f t="shared" si="6"/>
        <v>1.2350230414746544</v>
      </c>
      <c r="M121" s="180">
        <f t="shared" si="6"/>
        <v>2.6844660194174756</v>
      </c>
    </row>
    <row r="122" spans="1:13" x14ac:dyDescent="0.2">
      <c r="A122" t="s">
        <v>167</v>
      </c>
      <c r="B122" t="s">
        <v>17</v>
      </c>
      <c r="C122">
        <v>1144</v>
      </c>
      <c r="D122">
        <v>93</v>
      </c>
      <c r="E122">
        <v>580</v>
      </c>
      <c r="F122">
        <v>471</v>
      </c>
      <c r="H122" t="s">
        <v>231</v>
      </c>
      <c r="I122" t="s">
        <v>17</v>
      </c>
      <c r="J122" s="180">
        <f t="shared" si="6"/>
        <v>1.176954732510288</v>
      </c>
      <c r="K122" s="180">
        <f t="shared" si="6"/>
        <v>0.93</v>
      </c>
      <c r="L122" s="180">
        <f t="shared" si="6"/>
        <v>1.102661596958175</v>
      </c>
      <c r="M122" s="180">
        <f t="shared" si="6"/>
        <v>1.3612716763005781</v>
      </c>
    </row>
    <row r="123" spans="1:13" x14ac:dyDescent="0.2">
      <c r="B123" t="s">
        <v>18</v>
      </c>
      <c r="C123">
        <v>983</v>
      </c>
      <c r="D123">
        <v>74</v>
      </c>
      <c r="E123">
        <v>486</v>
      </c>
      <c r="F123">
        <v>423</v>
      </c>
      <c r="I123" t="s">
        <v>18</v>
      </c>
      <c r="J123" s="180">
        <f t="shared" si="6"/>
        <v>1.1107344632768361</v>
      </c>
      <c r="K123" s="180">
        <f t="shared" si="6"/>
        <v>0.96103896103896103</v>
      </c>
      <c r="L123" s="180">
        <f t="shared" si="6"/>
        <v>0.97590361445783136</v>
      </c>
      <c r="M123" s="180">
        <f t="shared" si="6"/>
        <v>1.3645161290322581</v>
      </c>
    </row>
    <row r="124" spans="1:13" x14ac:dyDescent="0.2">
      <c r="B124" t="s">
        <v>19</v>
      </c>
      <c r="C124">
        <v>1506</v>
      </c>
      <c r="D124">
        <v>136</v>
      </c>
      <c r="E124">
        <v>778</v>
      </c>
      <c r="F124">
        <v>592</v>
      </c>
      <c r="I124" t="s">
        <v>19</v>
      </c>
      <c r="J124" s="180">
        <f t="shared" si="6"/>
        <v>1.4678362573099415</v>
      </c>
      <c r="K124" s="180">
        <f t="shared" si="6"/>
        <v>1.1239669421487604</v>
      </c>
      <c r="L124" s="180">
        <f t="shared" si="6"/>
        <v>1.691304347826087</v>
      </c>
      <c r="M124" s="180">
        <f t="shared" si="6"/>
        <v>1.3303370786516855</v>
      </c>
    </row>
    <row r="125" spans="1:13" x14ac:dyDescent="0.2">
      <c r="B125" t="s">
        <v>20</v>
      </c>
      <c r="C125">
        <v>2034</v>
      </c>
      <c r="D125">
        <v>126</v>
      </c>
      <c r="E125">
        <v>720</v>
      </c>
      <c r="F125">
        <v>1188</v>
      </c>
      <c r="I125" t="s">
        <v>20</v>
      </c>
      <c r="J125" s="180">
        <f t="shared" si="6"/>
        <v>2.25</v>
      </c>
      <c r="K125" s="180">
        <f t="shared" si="6"/>
        <v>1.3846153846153846</v>
      </c>
      <c r="L125" s="180">
        <f t="shared" si="6"/>
        <v>1.4754098360655739</v>
      </c>
      <c r="M125" s="180">
        <f t="shared" si="6"/>
        <v>3.6553846153846155</v>
      </c>
    </row>
    <row r="126" spans="1:13" x14ac:dyDescent="0.2">
      <c r="B126" t="s">
        <v>21</v>
      </c>
      <c r="C126">
        <v>1281</v>
      </c>
      <c r="D126">
        <v>106</v>
      </c>
      <c r="E126">
        <v>622</v>
      </c>
      <c r="F126">
        <v>553</v>
      </c>
      <c r="I126" t="s">
        <v>21</v>
      </c>
      <c r="J126" s="180">
        <f t="shared" si="6"/>
        <v>1.5679314565483475</v>
      </c>
      <c r="K126" s="180">
        <f t="shared" si="6"/>
        <v>1.1648351648351649</v>
      </c>
      <c r="L126" s="180">
        <f t="shared" si="6"/>
        <v>1.4200913242009132</v>
      </c>
      <c r="M126" s="180">
        <f t="shared" si="6"/>
        <v>1.9201388888888888</v>
      </c>
    </row>
    <row r="127" spans="1:13" x14ac:dyDescent="0.2">
      <c r="B127" t="s">
        <v>22</v>
      </c>
      <c r="C127">
        <v>1194</v>
      </c>
      <c r="D127">
        <v>132</v>
      </c>
      <c r="E127">
        <v>515</v>
      </c>
      <c r="F127">
        <v>547</v>
      </c>
      <c r="I127" t="s">
        <v>22</v>
      </c>
      <c r="J127" s="180">
        <f t="shared" si="6"/>
        <v>1.1211267605633803</v>
      </c>
      <c r="K127" s="180">
        <f t="shared" si="6"/>
        <v>1.6097560975609757</v>
      </c>
      <c r="L127" s="180">
        <f t="shared" si="6"/>
        <v>0.96804511278195493</v>
      </c>
      <c r="M127" s="180">
        <f t="shared" si="6"/>
        <v>1.2128603104212861</v>
      </c>
    </row>
    <row r="128" spans="1:13" x14ac:dyDescent="0.2">
      <c r="B128" t="s">
        <v>23</v>
      </c>
      <c r="C128">
        <v>1176</v>
      </c>
      <c r="D128">
        <v>112</v>
      </c>
      <c r="E128">
        <v>616</v>
      </c>
      <c r="F128">
        <v>448</v>
      </c>
      <c r="I128" t="s">
        <v>23</v>
      </c>
      <c r="J128" s="180">
        <f t="shared" si="6"/>
        <v>0.84909747292418769</v>
      </c>
      <c r="K128" s="180">
        <f t="shared" si="6"/>
        <v>1.0181818181818181</v>
      </c>
      <c r="L128" s="180">
        <f t="shared" si="6"/>
        <v>0.90588235294117647</v>
      </c>
      <c r="M128" s="180">
        <f t="shared" si="6"/>
        <v>0.75294117647058822</v>
      </c>
    </row>
    <row r="129" spans="1:13" x14ac:dyDescent="0.2">
      <c r="B129" t="s">
        <v>24</v>
      </c>
      <c r="C129">
        <v>1356</v>
      </c>
      <c r="D129">
        <v>91</v>
      </c>
      <c r="E129">
        <v>730</v>
      </c>
      <c r="F129">
        <v>535</v>
      </c>
      <c r="I129" t="s">
        <v>24</v>
      </c>
      <c r="J129" s="180">
        <f t="shared" si="6"/>
        <v>1.0796178343949046</v>
      </c>
      <c r="K129" s="180">
        <f t="shared" si="6"/>
        <v>1.318840579710145</v>
      </c>
      <c r="L129" s="180">
        <f t="shared" si="6"/>
        <v>1.1196319018404908</v>
      </c>
      <c r="M129" s="180">
        <f t="shared" si="6"/>
        <v>1</v>
      </c>
    </row>
    <row r="130" spans="1:13" x14ac:dyDescent="0.2">
      <c r="B130" t="s">
        <v>25</v>
      </c>
      <c r="C130">
        <v>1432</v>
      </c>
      <c r="D130">
        <v>112</v>
      </c>
      <c r="E130">
        <v>904</v>
      </c>
      <c r="F130">
        <v>416</v>
      </c>
      <c r="I130" t="s">
        <v>25</v>
      </c>
      <c r="J130" s="180">
        <f t="shared" si="6"/>
        <v>1.4552845528455285</v>
      </c>
      <c r="K130" s="180">
        <f t="shared" si="6"/>
        <v>2.1132075471698113</v>
      </c>
      <c r="L130" s="180">
        <f t="shared" si="6"/>
        <v>1.811623246492986</v>
      </c>
      <c r="M130" s="180">
        <f t="shared" si="6"/>
        <v>0.96296296296296291</v>
      </c>
    </row>
    <row r="131" spans="1:13" x14ac:dyDescent="0.2">
      <c r="B131" t="s">
        <v>14</v>
      </c>
      <c r="C131">
        <v>1014</v>
      </c>
      <c r="D131">
        <v>62</v>
      </c>
      <c r="E131">
        <v>603</v>
      </c>
      <c r="F131">
        <v>349</v>
      </c>
      <c r="I131" t="s">
        <v>14</v>
      </c>
      <c r="J131" s="180">
        <f t="shared" si="6"/>
        <v>1.1873536299765808</v>
      </c>
      <c r="K131" s="180">
        <f t="shared" si="6"/>
        <v>2</v>
      </c>
      <c r="L131" s="180">
        <f t="shared" si="6"/>
        <v>1.1313320825515947</v>
      </c>
      <c r="M131" s="180">
        <f t="shared" si="6"/>
        <v>1.203448275862069</v>
      </c>
    </row>
    <row r="132" spans="1:13" x14ac:dyDescent="0.2">
      <c r="B132" t="s">
        <v>15</v>
      </c>
      <c r="C132">
        <v>1631</v>
      </c>
      <c r="D132">
        <v>102</v>
      </c>
      <c r="E132">
        <v>835</v>
      </c>
      <c r="F132">
        <v>694</v>
      </c>
      <c r="I132" t="s">
        <v>15</v>
      </c>
      <c r="J132" s="180">
        <f t="shared" si="6"/>
        <v>1.4459219858156029</v>
      </c>
      <c r="K132" s="180">
        <f t="shared" si="6"/>
        <v>1.6451612903225807</v>
      </c>
      <c r="L132" s="180">
        <f t="shared" si="6"/>
        <v>1.5462962962962963</v>
      </c>
      <c r="M132" s="180">
        <f t="shared" si="6"/>
        <v>1.3193916349809887</v>
      </c>
    </row>
    <row r="133" spans="1:13" x14ac:dyDescent="0.2">
      <c r="B133" t="s">
        <v>16</v>
      </c>
      <c r="C133">
        <v>1203</v>
      </c>
      <c r="D133">
        <v>35</v>
      </c>
      <c r="E133">
        <v>602</v>
      </c>
      <c r="F133">
        <v>566</v>
      </c>
      <c r="I133" t="s">
        <v>16</v>
      </c>
      <c r="J133" s="180">
        <f>C133/C121</f>
        <v>1.0506550218340611</v>
      </c>
      <c r="K133" s="180">
        <f>D133/D121</f>
        <v>0.625</v>
      </c>
      <c r="L133" s="180">
        <f>E133/E121</f>
        <v>1.1231343283582089</v>
      </c>
      <c r="M133" s="180">
        <f>F133/F121</f>
        <v>1.0235081374321882</v>
      </c>
    </row>
    <row r="134" spans="1:13" x14ac:dyDescent="0.2">
      <c r="A134" t="s">
        <v>223</v>
      </c>
      <c r="B134" t="s">
        <v>17</v>
      </c>
      <c r="C134">
        <v>927</v>
      </c>
      <c r="D134" s="160">
        <v>80</v>
      </c>
      <c r="E134" s="160">
        <v>458</v>
      </c>
      <c r="F134" s="160">
        <v>389</v>
      </c>
      <c r="H134" t="s">
        <v>232</v>
      </c>
      <c r="I134" t="s">
        <v>17</v>
      </c>
      <c r="J134" s="180">
        <f t="shared" ref="J134:M149" si="7">C134/C122</f>
        <v>0.81031468531468531</v>
      </c>
      <c r="K134" s="180">
        <f t="shared" si="7"/>
        <v>0.86021505376344087</v>
      </c>
      <c r="L134" s="180">
        <f t="shared" si="7"/>
        <v>0.78965517241379313</v>
      </c>
      <c r="M134" s="180">
        <f t="shared" si="7"/>
        <v>0.82590233545647562</v>
      </c>
    </row>
    <row r="135" spans="1:13" x14ac:dyDescent="0.2">
      <c r="B135" t="s">
        <v>18</v>
      </c>
      <c r="C135" s="160">
        <v>1148</v>
      </c>
      <c r="D135">
        <v>91</v>
      </c>
      <c r="E135">
        <v>604</v>
      </c>
      <c r="F135">
        <v>453</v>
      </c>
      <c r="I135" t="s">
        <v>18</v>
      </c>
      <c r="J135" s="180">
        <f t="shared" si="7"/>
        <v>1.167853509664293</v>
      </c>
      <c r="K135" s="180">
        <f t="shared" si="7"/>
        <v>1.2297297297297298</v>
      </c>
      <c r="L135" s="180">
        <f t="shared" si="7"/>
        <v>1.2427983539094649</v>
      </c>
      <c r="M135" s="180">
        <f t="shared" si="7"/>
        <v>1.0709219858156029</v>
      </c>
    </row>
    <row r="136" spans="1:13" x14ac:dyDescent="0.2">
      <c r="B136" t="s">
        <v>19</v>
      </c>
      <c r="C136" s="160">
        <v>1477</v>
      </c>
      <c r="D136" s="160">
        <v>131</v>
      </c>
      <c r="E136" s="160">
        <v>754</v>
      </c>
      <c r="F136" s="160">
        <v>592</v>
      </c>
      <c r="I136" t="s">
        <v>19</v>
      </c>
      <c r="J136" s="183">
        <f t="shared" si="7"/>
        <v>0.9807436918990704</v>
      </c>
      <c r="K136" s="180">
        <f t="shared" si="7"/>
        <v>0.96323529411764708</v>
      </c>
      <c r="L136" s="180">
        <f t="shared" si="7"/>
        <v>0.96915167095115684</v>
      </c>
      <c r="M136" s="180">
        <f t="shared" si="7"/>
        <v>1</v>
      </c>
    </row>
    <row r="137" spans="1:13" x14ac:dyDescent="0.2">
      <c r="B137" t="s">
        <v>20</v>
      </c>
      <c r="C137" s="160">
        <v>1647</v>
      </c>
      <c r="D137" s="160">
        <v>161</v>
      </c>
      <c r="E137" s="160">
        <v>766</v>
      </c>
      <c r="F137" s="160">
        <v>720</v>
      </c>
      <c r="I137" t="s">
        <v>20</v>
      </c>
      <c r="J137" s="183">
        <f t="shared" si="7"/>
        <v>0.80973451327433632</v>
      </c>
      <c r="K137" s="180">
        <f t="shared" si="7"/>
        <v>1.2777777777777777</v>
      </c>
      <c r="L137" s="180">
        <f t="shared" si="7"/>
        <v>1.0638888888888889</v>
      </c>
      <c r="M137" s="180">
        <f t="shared" si="7"/>
        <v>0.60606060606060608</v>
      </c>
    </row>
    <row r="138" spans="1:13" x14ac:dyDescent="0.2">
      <c r="B138" t="s">
        <v>21</v>
      </c>
      <c r="C138" s="160">
        <v>1100</v>
      </c>
      <c r="D138" s="160">
        <v>108</v>
      </c>
      <c r="E138" s="160">
        <v>623</v>
      </c>
      <c r="F138" s="160">
        <v>369</v>
      </c>
      <c r="I138" t="s">
        <v>21</v>
      </c>
      <c r="J138" s="183">
        <f t="shared" si="7"/>
        <v>0.85870413739266194</v>
      </c>
      <c r="K138" s="180">
        <f t="shared" si="7"/>
        <v>1.0188679245283019</v>
      </c>
      <c r="L138" s="180">
        <f t="shared" si="7"/>
        <v>1.0016077170418007</v>
      </c>
      <c r="M138" s="180">
        <f t="shared" si="7"/>
        <v>0.66726943942133821</v>
      </c>
    </row>
    <row r="139" spans="1:13" x14ac:dyDescent="0.2">
      <c r="B139" t="s">
        <v>22</v>
      </c>
      <c r="C139" s="160">
        <v>1050</v>
      </c>
      <c r="D139" s="160">
        <v>87</v>
      </c>
      <c r="E139" s="160">
        <v>643</v>
      </c>
      <c r="F139" s="160">
        <v>320</v>
      </c>
      <c r="I139" t="s">
        <v>22</v>
      </c>
      <c r="J139" s="183">
        <f t="shared" si="7"/>
        <v>0.87939698492462315</v>
      </c>
      <c r="K139" s="180">
        <f t="shared" si="7"/>
        <v>0.65909090909090906</v>
      </c>
      <c r="L139" s="180">
        <f t="shared" si="7"/>
        <v>1.2485436893203883</v>
      </c>
      <c r="M139" s="180">
        <f t="shared" si="7"/>
        <v>0.58500914076782451</v>
      </c>
    </row>
    <row r="140" spans="1:13" x14ac:dyDescent="0.2">
      <c r="B140" t="s">
        <v>23</v>
      </c>
      <c r="C140" s="160">
        <v>1178</v>
      </c>
      <c r="D140" s="160">
        <v>106</v>
      </c>
      <c r="E140" s="160">
        <v>503</v>
      </c>
      <c r="F140" s="160">
        <v>569</v>
      </c>
      <c r="I140" t="s">
        <v>23</v>
      </c>
      <c r="J140" s="183">
        <f>C140/C128</f>
        <v>1.0017006802721089</v>
      </c>
      <c r="K140" s="180">
        <f t="shared" si="7"/>
        <v>0.9464285714285714</v>
      </c>
      <c r="L140" s="180">
        <f t="shared" si="7"/>
        <v>0.81655844155844159</v>
      </c>
      <c r="M140" s="180">
        <f t="shared" si="7"/>
        <v>1.2700892857142858</v>
      </c>
    </row>
    <row r="141" spans="1:13" x14ac:dyDescent="0.2">
      <c r="B141" t="s">
        <v>24</v>
      </c>
      <c r="C141" s="160">
        <v>1342</v>
      </c>
      <c r="D141" s="160">
        <v>60</v>
      </c>
      <c r="E141" s="160">
        <v>774</v>
      </c>
      <c r="F141" s="160">
        <v>508</v>
      </c>
      <c r="I141" t="s">
        <v>24</v>
      </c>
      <c r="J141" s="183">
        <f t="shared" si="7"/>
        <v>0.98967551622418881</v>
      </c>
      <c r="K141" s="180">
        <f t="shared" si="7"/>
        <v>0.65934065934065933</v>
      </c>
      <c r="L141" s="180">
        <f t="shared" si="7"/>
        <v>1.0602739726027397</v>
      </c>
      <c r="M141" s="180">
        <f t="shared" si="7"/>
        <v>0.94953271028037378</v>
      </c>
    </row>
    <row r="142" spans="1:13" x14ac:dyDescent="0.2">
      <c r="B142" t="s">
        <v>25</v>
      </c>
      <c r="C142" s="160">
        <v>1448</v>
      </c>
      <c r="D142" s="160">
        <v>91</v>
      </c>
      <c r="E142" s="160">
        <v>861</v>
      </c>
      <c r="F142" s="160">
        <v>496</v>
      </c>
      <c r="I142" t="s">
        <v>25</v>
      </c>
      <c r="J142" s="183">
        <f t="shared" ref="J142:J147" si="8">C142/C130</f>
        <v>1.011173184357542</v>
      </c>
      <c r="K142" s="180">
        <f t="shared" si="7"/>
        <v>0.8125</v>
      </c>
      <c r="L142" s="180">
        <f t="shared" si="7"/>
        <v>0.95243362831858402</v>
      </c>
      <c r="M142" s="180">
        <f t="shared" si="7"/>
        <v>1.1923076923076923</v>
      </c>
    </row>
    <row r="143" spans="1:13" x14ac:dyDescent="0.2">
      <c r="B143" t="s">
        <v>14</v>
      </c>
      <c r="C143" s="160">
        <v>826</v>
      </c>
      <c r="D143" s="160">
        <v>40</v>
      </c>
      <c r="E143" s="160">
        <v>419</v>
      </c>
      <c r="F143" s="160">
        <v>367</v>
      </c>
      <c r="I143" t="s">
        <v>14</v>
      </c>
      <c r="J143" s="183">
        <f t="shared" si="8"/>
        <v>0.81459566074950696</v>
      </c>
      <c r="K143" s="180">
        <f t="shared" si="7"/>
        <v>0.64516129032258063</v>
      </c>
      <c r="L143" s="180">
        <f t="shared" ref="L143" si="9">E143/E131</f>
        <v>0.69485903814262018</v>
      </c>
      <c r="M143" s="180">
        <f t="shared" ref="M143" si="10">F143/F131</f>
        <v>1.0515759312320916</v>
      </c>
    </row>
    <row r="144" spans="1:13" x14ac:dyDescent="0.2">
      <c r="B144" t="s">
        <v>15</v>
      </c>
      <c r="C144" s="160">
        <v>1131</v>
      </c>
      <c r="D144" s="160">
        <v>47</v>
      </c>
      <c r="E144" s="160">
        <v>665</v>
      </c>
      <c r="F144" s="160">
        <v>419</v>
      </c>
      <c r="I144" t="s">
        <v>15</v>
      </c>
      <c r="J144" s="183">
        <f t="shared" si="8"/>
        <v>0.69343960760269774</v>
      </c>
      <c r="K144" s="180">
        <f t="shared" si="7"/>
        <v>0.46078431372549017</v>
      </c>
      <c r="L144" s="180">
        <f t="shared" ref="L144:M145" si="11">E144/E132</f>
        <v>0.79640718562874246</v>
      </c>
      <c r="M144" s="180">
        <f t="shared" si="11"/>
        <v>0.60374639769452454</v>
      </c>
    </row>
    <row r="145" spans="1:13" x14ac:dyDescent="0.2">
      <c r="B145" t="s">
        <v>16</v>
      </c>
      <c r="C145" s="160">
        <v>947</v>
      </c>
      <c r="D145" s="160">
        <v>49</v>
      </c>
      <c r="E145" s="160">
        <v>621</v>
      </c>
      <c r="F145" s="160">
        <v>277</v>
      </c>
      <c r="I145" t="s">
        <v>16</v>
      </c>
      <c r="J145" s="183">
        <f t="shared" si="8"/>
        <v>0.78719866999168742</v>
      </c>
      <c r="K145" s="180">
        <f t="shared" si="7"/>
        <v>1.4</v>
      </c>
      <c r="L145" s="180">
        <f t="shared" si="11"/>
        <v>1.0315614617940199</v>
      </c>
      <c r="M145" s="180">
        <f t="shared" si="11"/>
        <v>0.48939929328621906</v>
      </c>
    </row>
    <row r="146" spans="1:13" x14ac:dyDescent="0.2">
      <c r="A146" t="s">
        <v>235</v>
      </c>
      <c r="B146" t="s">
        <v>17</v>
      </c>
      <c r="C146" s="160">
        <v>1245</v>
      </c>
      <c r="D146" s="160">
        <v>50</v>
      </c>
      <c r="E146" s="160">
        <v>396</v>
      </c>
      <c r="F146" s="160">
        <v>799</v>
      </c>
      <c r="H146" t="s">
        <v>237</v>
      </c>
      <c r="I146" t="s">
        <v>17</v>
      </c>
      <c r="J146" s="183">
        <f t="shared" si="8"/>
        <v>1.3430420711974109</v>
      </c>
      <c r="K146" s="180">
        <f t="shared" si="7"/>
        <v>0.625</v>
      </c>
      <c r="L146" s="180">
        <f t="shared" ref="L146:M147" si="12">E146/E134</f>
        <v>0.86462882096069871</v>
      </c>
      <c r="M146" s="180">
        <f t="shared" si="12"/>
        <v>2.0539845758354756</v>
      </c>
    </row>
    <row r="147" spans="1:13" x14ac:dyDescent="0.2">
      <c r="B147" t="s">
        <v>18</v>
      </c>
      <c r="C147" s="160">
        <v>1446</v>
      </c>
      <c r="D147" s="160">
        <v>110</v>
      </c>
      <c r="E147" s="160">
        <v>964</v>
      </c>
      <c r="F147" s="160">
        <v>372</v>
      </c>
      <c r="I147" t="s">
        <v>18</v>
      </c>
      <c r="J147" s="183">
        <f t="shared" si="8"/>
        <v>1.259581881533101</v>
      </c>
      <c r="K147" s="180">
        <f t="shared" si="7"/>
        <v>1.2087912087912087</v>
      </c>
      <c r="L147" s="180">
        <f t="shared" si="12"/>
        <v>1.5960264900662251</v>
      </c>
      <c r="M147" s="180">
        <f t="shared" si="12"/>
        <v>0.82119205298013243</v>
      </c>
    </row>
    <row r="148" spans="1:13" x14ac:dyDescent="0.2">
      <c r="B148" t="s">
        <v>19</v>
      </c>
      <c r="C148" s="160">
        <v>1658</v>
      </c>
      <c r="D148" s="160">
        <v>111</v>
      </c>
      <c r="E148" s="160">
        <v>1123</v>
      </c>
      <c r="F148" s="160">
        <v>424</v>
      </c>
      <c r="I148" t="s">
        <v>19</v>
      </c>
      <c r="J148" s="183">
        <f t="shared" ref="J148:M149" si="13">C148/C136</f>
        <v>1.1225457007447528</v>
      </c>
      <c r="K148" s="180">
        <f t="shared" si="7"/>
        <v>0.84732824427480913</v>
      </c>
      <c r="L148" s="180">
        <f t="shared" si="13"/>
        <v>1.4893899204244032</v>
      </c>
      <c r="M148" s="180">
        <f t="shared" si="13"/>
        <v>0.71621621621621623</v>
      </c>
    </row>
    <row r="149" spans="1:13" x14ac:dyDescent="0.2">
      <c r="B149" t="s">
        <v>20</v>
      </c>
      <c r="C149" s="160">
        <v>1410</v>
      </c>
      <c r="D149" s="160">
        <v>119</v>
      </c>
      <c r="E149" s="160">
        <v>679</v>
      </c>
      <c r="F149" s="160">
        <v>612</v>
      </c>
      <c r="I149" t="s">
        <v>20</v>
      </c>
      <c r="J149" s="183">
        <f t="shared" si="13"/>
        <v>0.85610200364298727</v>
      </c>
      <c r="K149" s="180">
        <f t="shared" si="7"/>
        <v>0.73913043478260865</v>
      </c>
      <c r="L149" s="180">
        <f t="shared" si="13"/>
        <v>0.88642297650130553</v>
      </c>
      <c r="M149" s="180">
        <f t="shared" si="13"/>
        <v>0.85</v>
      </c>
    </row>
    <row r="150" spans="1:13" x14ac:dyDescent="0.2">
      <c r="B150" t="s">
        <v>21</v>
      </c>
      <c r="C150" s="160">
        <v>1321</v>
      </c>
      <c r="D150" s="160">
        <v>127</v>
      </c>
      <c r="E150" s="160">
        <v>635</v>
      </c>
      <c r="F150" s="160">
        <v>559</v>
      </c>
      <c r="I150" t="s">
        <v>21</v>
      </c>
      <c r="J150" s="183">
        <f t="shared" ref="J150:M156" si="14">C150/C138</f>
        <v>1.2009090909090909</v>
      </c>
      <c r="K150" s="180">
        <f t="shared" si="14"/>
        <v>1.1759259259259258</v>
      </c>
      <c r="L150" s="180">
        <f t="shared" si="14"/>
        <v>1.0192616372391654</v>
      </c>
      <c r="M150" s="180">
        <f t="shared" si="14"/>
        <v>1.5149051490514904</v>
      </c>
    </row>
    <row r="151" spans="1:13" x14ac:dyDescent="0.2">
      <c r="B151" t="s">
        <v>22</v>
      </c>
      <c r="C151" s="160">
        <v>1401</v>
      </c>
      <c r="D151" s="160">
        <v>81</v>
      </c>
      <c r="E151" s="160">
        <v>736</v>
      </c>
      <c r="F151" s="160">
        <v>584</v>
      </c>
      <c r="I151" t="s">
        <v>22</v>
      </c>
      <c r="J151" s="183">
        <f t="shared" si="14"/>
        <v>1.3342857142857143</v>
      </c>
      <c r="K151" s="180">
        <f t="shared" si="14"/>
        <v>0.93103448275862066</v>
      </c>
      <c r="L151" s="180">
        <f t="shared" si="14"/>
        <v>1.1446345256609642</v>
      </c>
      <c r="M151" s="180">
        <f t="shared" si="14"/>
        <v>1.825</v>
      </c>
    </row>
    <row r="152" spans="1:13" x14ac:dyDescent="0.2">
      <c r="B152" t="s">
        <v>23</v>
      </c>
      <c r="C152" s="160">
        <v>1454</v>
      </c>
      <c r="D152" s="160">
        <v>123</v>
      </c>
      <c r="E152" s="160">
        <v>704</v>
      </c>
      <c r="F152" s="160">
        <v>627</v>
      </c>
      <c r="I152" t="s">
        <v>23</v>
      </c>
      <c r="J152" s="183">
        <f t="shared" ref="J152:M153" si="15">C152/C140</f>
        <v>1.234295415959253</v>
      </c>
      <c r="K152" s="180">
        <f t="shared" si="14"/>
        <v>1.1603773584905661</v>
      </c>
      <c r="L152" s="180">
        <f t="shared" si="15"/>
        <v>1.3996023856858848</v>
      </c>
      <c r="M152" s="180">
        <f t="shared" si="15"/>
        <v>1.101933216168717</v>
      </c>
    </row>
    <row r="153" spans="1:13" x14ac:dyDescent="0.2">
      <c r="B153" t="s">
        <v>24</v>
      </c>
      <c r="C153" s="160">
        <v>1231</v>
      </c>
      <c r="D153" s="160">
        <v>80</v>
      </c>
      <c r="E153" s="160">
        <v>703</v>
      </c>
      <c r="F153" s="160">
        <v>448</v>
      </c>
      <c r="I153" t="s">
        <v>24</v>
      </c>
      <c r="J153" s="183">
        <f t="shared" si="15"/>
        <v>0.91728763040238448</v>
      </c>
      <c r="K153" s="180">
        <f t="shared" si="14"/>
        <v>1.3333333333333333</v>
      </c>
      <c r="L153" s="180">
        <f t="shared" si="15"/>
        <v>0.90826873385012918</v>
      </c>
      <c r="M153" s="180">
        <f t="shared" si="15"/>
        <v>0.88188976377952755</v>
      </c>
    </row>
    <row r="154" spans="1:13" x14ac:dyDescent="0.2">
      <c r="B154" t="s">
        <v>25</v>
      </c>
      <c r="C154" s="160">
        <v>1498</v>
      </c>
      <c r="D154" s="160">
        <v>89</v>
      </c>
      <c r="E154" s="160">
        <v>873</v>
      </c>
      <c r="F154" s="160">
        <v>536</v>
      </c>
      <c r="I154" t="s">
        <v>25</v>
      </c>
      <c r="J154" s="183">
        <f>C154/C142</f>
        <v>1.0345303867403315</v>
      </c>
      <c r="K154" s="180">
        <f t="shared" si="14"/>
        <v>0.97802197802197799</v>
      </c>
      <c r="L154" s="180">
        <f>E154/E142</f>
        <v>1.0139372822299653</v>
      </c>
      <c r="M154" s="180">
        <f>F154/F142</f>
        <v>1.0806451612903225</v>
      </c>
    </row>
    <row r="155" spans="1:13" x14ac:dyDescent="0.2">
      <c r="B155" t="s">
        <v>236</v>
      </c>
      <c r="C155" s="160">
        <v>1151</v>
      </c>
      <c r="D155" s="160">
        <v>72</v>
      </c>
      <c r="E155" s="160">
        <v>494</v>
      </c>
      <c r="F155" s="160">
        <v>585</v>
      </c>
      <c r="I155" t="s">
        <v>236</v>
      </c>
      <c r="J155" s="183">
        <f>C155/C143</f>
        <v>1.3934624697336562</v>
      </c>
      <c r="K155" s="180">
        <f t="shared" si="14"/>
        <v>1.8</v>
      </c>
      <c r="L155" s="180">
        <f>E155/E143</f>
        <v>1.1789976133651552</v>
      </c>
      <c r="M155" s="180">
        <f>F155/F143</f>
        <v>1.5940054495912805</v>
      </c>
    </row>
    <row r="156" spans="1:13" x14ac:dyDescent="0.2">
      <c r="B156" t="s">
        <v>15</v>
      </c>
      <c r="C156" s="160">
        <v>1339</v>
      </c>
      <c r="D156" s="160">
        <v>103</v>
      </c>
      <c r="E156" s="160">
        <v>720</v>
      </c>
      <c r="F156" s="160">
        <v>516</v>
      </c>
      <c r="I156" t="s">
        <v>15</v>
      </c>
      <c r="J156" s="183">
        <f t="shared" ref="J156" si="16">C156/C144</f>
        <v>1.1839080459770115</v>
      </c>
      <c r="K156" s="180">
        <f t="shared" si="14"/>
        <v>2.1914893617021276</v>
      </c>
      <c r="L156" s="180">
        <f t="shared" ref="L156" si="17">E156/E144</f>
        <v>1.0827067669172932</v>
      </c>
      <c r="M156" s="180">
        <f t="shared" ref="M156" si="18">F156/F144</f>
        <v>1.2315035799522673</v>
      </c>
    </row>
    <row r="157" spans="1:13" x14ac:dyDescent="0.2">
      <c r="B157" t="s">
        <v>16</v>
      </c>
      <c r="C157" s="160">
        <v>1455</v>
      </c>
      <c r="D157" s="160">
        <v>85</v>
      </c>
      <c r="E157" s="160">
        <v>690</v>
      </c>
      <c r="F157" s="160">
        <v>680</v>
      </c>
      <c r="I157" t="s">
        <v>16</v>
      </c>
      <c r="J157" s="183">
        <f t="shared" ref="J157" si="19">C157/C145</f>
        <v>1.5364308342133051</v>
      </c>
      <c r="K157" s="180">
        <f t="shared" ref="K157" si="20">D157/D145</f>
        <v>1.7346938775510203</v>
      </c>
      <c r="L157" s="180">
        <f t="shared" ref="L157" si="21">E157/E145</f>
        <v>1.1111111111111112</v>
      </c>
      <c r="M157" s="180">
        <f t="shared" ref="M157" si="22">F157/F145</f>
        <v>2.4548736462093861</v>
      </c>
    </row>
    <row r="158" spans="1:13" x14ac:dyDescent="0.2">
      <c r="A158" t="s">
        <v>249</v>
      </c>
      <c r="B158" t="s">
        <v>239</v>
      </c>
      <c r="C158" s="160">
        <v>1863</v>
      </c>
      <c r="D158" s="160">
        <v>86</v>
      </c>
      <c r="E158" s="160">
        <v>758</v>
      </c>
      <c r="F158" s="160">
        <v>1019</v>
      </c>
      <c r="H158" t="s">
        <v>252</v>
      </c>
      <c r="I158" t="s">
        <v>239</v>
      </c>
      <c r="J158" s="183">
        <f t="shared" ref="J158" si="23">C158/C146</f>
        <v>1.4963855421686747</v>
      </c>
      <c r="K158" s="180">
        <f t="shared" ref="K158" si="24">D158/D146</f>
        <v>1.72</v>
      </c>
      <c r="L158" s="180">
        <f t="shared" ref="L158" si="25">E158/E146</f>
        <v>1.9141414141414141</v>
      </c>
      <c r="M158" s="180">
        <f t="shared" ref="M158" si="26">F158/F146</f>
        <v>1.2753441802252816</v>
      </c>
    </row>
    <row r="159" spans="1:13" x14ac:dyDescent="0.2">
      <c r="B159" t="s">
        <v>240</v>
      </c>
      <c r="C159" s="160">
        <v>1606</v>
      </c>
      <c r="D159" s="160">
        <v>98</v>
      </c>
      <c r="E159" s="160">
        <v>1011</v>
      </c>
      <c r="F159" s="160">
        <v>497</v>
      </c>
      <c r="I159" t="s">
        <v>240</v>
      </c>
      <c r="J159" s="183">
        <f t="shared" ref="J159:J161" si="27">C159/C147</f>
        <v>1.1106500691562933</v>
      </c>
      <c r="K159" s="180">
        <f t="shared" ref="K159:K161" si="28">D159/D147</f>
        <v>0.89090909090909087</v>
      </c>
      <c r="L159" s="180">
        <f t="shared" ref="L159:L161" si="29">E159/E147</f>
        <v>1.0487551867219918</v>
      </c>
      <c r="M159" s="180">
        <f t="shared" ref="M159:M161" si="30">F159/F147</f>
        <v>1.336021505376344</v>
      </c>
    </row>
    <row r="160" spans="1:13" x14ac:dyDescent="0.2">
      <c r="B160" t="s">
        <v>241</v>
      </c>
      <c r="C160" s="203">
        <v>1474</v>
      </c>
      <c r="D160">
        <v>131</v>
      </c>
      <c r="E160">
        <v>918</v>
      </c>
      <c r="F160">
        <v>425</v>
      </c>
      <c r="I160" t="s">
        <v>241</v>
      </c>
      <c r="J160" s="183">
        <f t="shared" si="27"/>
        <v>0.88902291917973464</v>
      </c>
      <c r="K160" s="180">
        <f t="shared" si="28"/>
        <v>1.1801801801801801</v>
      </c>
      <c r="L160" s="180">
        <f t="shared" si="29"/>
        <v>0.81745325022261794</v>
      </c>
      <c r="M160" s="180">
        <f t="shared" si="30"/>
        <v>1.0023584905660377</v>
      </c>
    </row>
    <row r="161" spans="1:13" x14ac:dyDescent="0.2">
      <c r="B161" t="s">
        <v>242</v>
      </c>
      <c r="C161" s="203">
        <v>1676</v>
      </c>
      <c r="D161" s="160">
        <v>204</v>
      </c>
      <c r="E161" s="160">
        <v>641</v>
      </c>
      <c r="F161" s="160">
        <v>831</v>
      </c>
      <c r="I161" t="s">
        <v>242</v>
      </c>
      <c r="J161" s="183">
        <f t="shared" si="27"/>
        <v>1.1886524822695035</v>
      </c>
      <c r="K161" s="183">
        <f t="shared" si="28"/>
        <v>1.7142857142857142</v>
      </c>
      <c r="L161" s="183">
        <f t="shared" si="29"/>
        <v>0.94403534609720174</v>
      </c>
      <c r="M161" s="183">
        <f t="shared" si="30"/>
        <v>1.357843137254902</v>
      </c>
    </row>
    <row r="162" spans="1:13" x14ac:dyDescent="0.2">
      <c r="B162" t="s">
        <v>243</v>
      </c>
      <c r="C162" s="160">
        <v>1710</v>
      </c>
      <c r="D162" s="160">
        <v>95</v>
      </c>
      <c r="E162" s="160">
        <v>924</v>
      </c>
      <c r="F162" s="160">
        <v>691</v>
      </c>
      <c r="I162" t="s">
        <v>243</v>
      </c>
      <c r="J162" s="183">
        <f t="shared" ref="J162:M163" si="31">C162/C150</f>
        <v>1.2944738834216503</v>
      </c>
      <c r="K162" s="183">
        <f t="shared" si="31"/>
        <v>0.74803149606299213</v>
      </c>
      <c r="L162" s="183">
        <f t="shared" si="31"/>
        <v>1.4551181102362205</v>
      </c>
      <c r="M162" s="183">
        <f t="shared" si="31"/>
        <v>1.2361359570661896</v>
      </c>
    </row>
    <row r="163" spans="1:13" x14ac:dyDescent="0.2">
      <c r="B163" t="s">
        <v>244</v>
      </c>
      <c r="C163" s="160">
        <v>1447</v>
      </c>
      <c r="D163" s="160">
        <v>72</v>
      </c>
      <c r="E163" s="160">
        <v>863</v>
      </c>
      <c r="F163" s="160">
        <v>512</v>
      </c>
      <c r="I163" t="s">
        <v>244</v>
      </c>
      <c r="J163" s="183">
        <f t="shared" ref="J163:J168" si="32">C163/C151</f>
        <v>1.0328336902212705</v>
      </c>
      <c r="K163" s="183">
        <f t="shared" si="31"/>
        <v>0.88888888888888884</v>
      </c>
      <c r="L163" s="183">
        <f t="shared" si="31"/>
        <v>1.1725543478260869</v>
      </c>
      <c r="M163" s="183">
        <f t="shared" ref="M163:M168" si="33">F163/F151</f>
        <v>0.87671232876712324</v>
      </c>
    </row>
    <row r="164" spans="1:13" x14ac:dyDescent="0.2">
      <c r="B164" t="s">
        <v>53</v>
      </c>
      <c r="C164" s="160">
        <v>1739</v>
      </c>
      <c r="D164" s="160">
        <v>75</v>
      </c>
      <c r="E164" s="160">
        <v>787</v>
      </c>
      <c r="F164" s="160">
        <v>877</v>
      </c>
      <c r="I164" t="s">
        <v>53</v>
      </c>
      <c r="J164" s="183">
        <f t="shared" si="32"/>
        <v>1.1960110041265475</v>
      </c>
      <c r="K164" s="183">
        <f t="shared" ref="K164:L166" si="34">D164/D152</f>
        <v>0.6097560975609756</v>
      </c>
      <c r="L164" s="183">
        <f t="shared" si="34"/>
        <v>1.1178977272727273</v>
      </c>
      <c r="M164" s="183">
        <f t="shared" si="33"/>
        <v>1.3987240829346093</v>
      </c>
    </row>
    <row r="165" spans="1:13" x14ac:dyDescent="0.2">
      <c r="B165" t="s">
        <v>248</v>
      </c>
      <c r="C165" s="160">
        <v>1399</v>
      </c>
      <c r="D165" s="160">
        <v>126</v>
      </c>
      <c r="E165" s="160">
        <v>728</v>
      </c>
      <c r="F165" s="160">
        <v>545</v>
      </c>
      <c r="I165" t="s">
        <v>54</v>
      </c>
      <c r="J165" s="183">
        <f t="shared" si="32"/>
        <v>1.1364744110479286</v>
      </c>
      <c r="K165" s="183">
        <f>D165/D153</f>
        <v>1.575</v>
      </c>
      <c r="L165" s="183">
        <f>E165/E153</f>
        <v>1.0355618776671409</v>
      </c>
      <c r="M165" s="183">
        <f t="shared" si="33"/>
        <v>1.2165178571428572</v>
      </c>
    </row>
    <row r="166" spans="1:13" x14ac:dyDescent="0.2">
      <c r="B166" t="s">
        <v>55</v>
      </c>
      <c r="C166" s="160">
        <v>1563</v>
      </c>
      <c r="D166" s="160">
        <v>82</v>
      </c>
      <c r="E166" s="160">
        <v>847</v>
      </c>
      <c r="F166" s="160">
        <v>634</v>
      </c>
      <c r="I166" t="s">
        <v>55</v>
      </c>
      <c r="J166" s="183">
        <f t="shared" si="32"/>
        <v>1.0433911882510014</v>
      </c>
      <c r="K166" s="183">
        <f t="shared" si="34"/>
        <v>0.9213483146067416</v>
      </c>
      <c r="L166" s="183">
        <f t="shared" si="34"/>
        <v>0.9702176403207331</v>
      </c>
      <c r="M166" s="183">
        <f t="shared" si="33"/>
        <v>1.1828358208955223</v>
      </c>
    </row>
    <row r="167" spans="1:13" x14ac:dyDescent="0.2">
      <c r="B167" t="s">
        <v>245</v>
      </c>
      <c r="C167" s="160">
        <v>975</v>
      </c>
      <c r="D167" s="160">
        <v>63</v>
      </c>
      <c r="E167" s="160">
        <v>509</v>
      </c>
      <c r="F167" s="160">
        <v>403</v>
      </c>
      <c r="I167" t="s">
        <v>245</v>
      </c>
      <c r="J167" s="183">
        <f t="shared" si="32"/>
        <v>0.84708948740225887</v>
      </c>
      <c r="K167" s="183">
        <f t="shared" ref="K167:L169" si="35">D167/D155</f>
        <v>0.875</v>
      </c>
      <c r="L167" s="183">
        <f t="shared" si="35"/>
        <v>1.0303643724696356</v>
      </c>
      <c r="M167" s="183">
        <f t="shared" si="33"/>
        <v>0.68888888888888888</v>
      </c>
    </row>
    <row r="168" spans="1:13" x14ac:dyDescent="0.2">
      <c r="B168" t="s">
        <v>246</v>
      </c>
      <c r="C168" s="160">
        <v>1132</v>
      </c>
      <c r="D168" s="160">
        <v>43</v>
      </c>
      <c r="E168" s="160">
        <v>640</v>
      </c>
      <c r="F168" s="160">
        <v>449</v>
      </c>
      <c r="I168" t="s">
        <v>246</v>
      </c>
      <c r="J168" s="183">
        <f t="shared" si="32"/>
        <v>0.84540702016430169</v>
      </c>
      <c r="K168" s="183">
        <f t="shared" si="35"/>
        <v>0.41747572815533979</v>
      </c>
      <c r="L168" s="183">
        <f t="shared" si="35"/>
        <v>0.88888888888888884</v>
      </c>
      <c r="M168" s="183">
        <f t="shared" si="33"/>
        <v>0.87015503875968991</v>
      </c>
    </row>
    <row r="169" spans="1:13" x14ac:dyDescent="0.2">
      <c r="B169" t="s">
        <v>247</v>
      </c>
      <c r="C169" s="160">
        <f>SUM(D169:F169)</f>
        <v>1173</v>
      </c>
      <c r="D169" s="160">
        <v>57</v>
      </c>
      <c r="E169" s="160">
        <v>652</v>
      </c>
      <c r="F169" s="160">
        <v>464</v>
      </c>
      <c r="I169" t="s">
        <v>247</v>
      </c>
      <c r="J169" s="183">
        <f t="shared" ref="J169" si="36">C169/C157</f>
        <v>0.8061855670103093</v>
      </c>
      <c r="K169" s="183">
        <f t="shared" si="35"/>
        <v>0.6705882352941176</v>
      </c>
      <c r="L169" s="183">
        <f t="shared" si="35"/>
        <v>0.94492753623188408</v>
      </c>
      <c r="M169" s="183">
        <f t="shared" ref="M169" si="37">F169/F157</f>
        <v>0.68235294117647061</v>
      </c>
    </row>
    <row r="170" spans="1:13" x14ac:dyDescent="0.2">
      <c r="A170" t="s">
        <v>262</v>
      </c>
      <c r="B170" t="s">
        <v>239</v>
      </c>
      <c r="C170" s="160">
        <f>SUM(D170:F170)</f>
        <v>1465</v>
      </c>
      <c r="D170" s="160">
        <v>84</v>
      </c>
      <c r="E170" s="160">
        <v>721</v>
      </c>
      <c r="F170" s="160">
        <v>660</v>
      </c>
      <c r="H170" t="s">
        <v>261</v>
      </c>
      <c r="I170" t="s">
        <v>239</v>
      </c>
      <c r="J170" s="183">
        <f t="shared" ref="J170" si="38">C170/C158</f>
        <v>0.78636607622114874</v>
      </c>
      <c r="K170" s="183">
        <f t="shared" ref="K170" si="39">D170/D158</f>
        <v>0.97674418604651159</v>
      </c>
      <c r="L170" s="183">
        <f t="shared" ref="L170" si="40">E170/E158</f>
        <v>0.95118733509234832</v>
      </c>
      <c r="M170" s="183">
        <f t="shared" ref="M170" si="41">F170/F158</f>
        <v>0.64769381746810595</v>
      </c>
    </row>
    <row r="171" spans="1:13" x14ac:dyDescent="0.2">
      <c r="B171" t="s">
        <v>240</v>
      </c>
      <c r="C171" s="160">
        <v>1068</v>
      </c>
      <c r="D171" s="160">
        <v>57</v>
      </c>
      <c r="E171" s="160">
        <v>602</v>
      </c>
      <c r="F171" s="160">
        <v>409</v>
      </c>
      <c r="I171" t="s">
        <v>240</v>
      </c>
      <c r="J171" s="183">
        <f t="shared" ref="J171" si="42">C171/C159</f>
        <v>0.66500622665006226</v>
      </c>
      <c r="K171" s="183">
        <f t="shared" ref="K171" si="43">D171/D159</f>
        <v>0.58163265306122447</v>
      </c>
      <c r="L171" s="183">
        <f t="shared" ref="L171" si="44">E171/E159</f>
        <v>0.59545004945598412</v>
      </c>
      <c r="M171" s="183">
        <f t="shared" ref="M171" si="45">F171/F159</f>
        <v>0.82293762575452711</v>
      </c>
    </row>
    <row r="172" spans="1:13" x14ac:dyDescent="0.2">
      <c r="B172" t="s">
        <v>241</v>
      </c>
      <c r="C172" s="160">
        <v>996</v>
      </c>
      <c r="D172" s="160">
        <v>95</v>
      </c>
      <c r="E172" s="160">
        <v>557</v>
      </c>
      <c r="F172" s="160">
        <v>344</v>
      </c>
      <c r="I172" t="s">
        <v>241</v>
      </c>
      <c r="J172" s="183">
        <f t="shared" ref="J172" si="46">C172/C160</f>
        <v>0.67571234735413843</v>
      </c>
      <c r="K172" s="183">
        <f t="shared" ref="K172" si="47">D172/D160</f>
        <v>0.72519083969465647</v>
      </c>
      <c r="L172" s="183">
        <f t="shared" ref="L172:L174" si="48">E172/E160</f>
        <v>0.60675381263616557</v>
      </c>
      <c r="M172" s="183">
        <f t="shared" ref="M172:M174" si="49">F172/F160</f>
        <v>0.80941176470588239</v>
      </c>
    </row>
    <row r="173" spans="1:13" x14ac:dyDescent="0.2">
      <c r="B173" t="s">
        <v>242</v>
      </c>
      <c r="C173" s="160">
        <v>1234</v>
      </c>
      <c r="D173" s="160">
        <v>70</v>
      </c>
      <c r="E173" s="160">
        <v>701</v>
      </c>
      <c r="F173" s="160">
        <v>463</v>
      </c>
      <c r="G173" s="160"/>
      <c r="I173" t="s">
        <v>242</v>
      </c>
      <c r="J173" s="183">
        <f t="shared" ref="J173:K175" si="50">C173/C161</f>
        <v>0.73627684964200479</v>
      </c>
      <c r="K173" s="183">
        <f t="shared" si="50"/>
        <v>0.34313725490196079</v>
      </c>
      <c r="L173" s="183">
        <f t="shared" si="48"/>
        <v>1.0936037441497659</v>
      </c>
      <c r="M173" s="183">
        <f t="shared" si="49"/>
        <v>0.55716004813477737</v>
      </c>
    </row>
    <row r="174" spans="1:13" x14ac:dyDescent="0.2">
      <c r="B174" t="s">
        <v>243</v>
      </c>
      <c r="C174" s="160">
        <f>D174+E174+F174</f>
        <v>1288</v>
      </c>
      <c r="D174" s="160">
        <v>147</v>
      </c>
      <c r="E174" s="160">
        <v>654</v>
      </c>
      <c r="F174" s="160">
        <v>487</v>
      </c>
      <c r="I174" t="s">
        <v>243</v>
      </c>
      <c r="J174" s="183">
        <f t="shared" si="50"/>
        <v>0.75321637426900589</v>
      </c>
      <c r="K174" s="183">
        <f t="shared" si="50"/>
        <v>1.5473684210526315</v>
      </c>
      <c r="L174" s="183">
        <f t="shared" si="48"/>
        <v>0.70779220779220775</v>
      </c>
      <c r="M174" s="183">
        <f t="shared" si="49"/>
        <v>0.70477568740955132</v>
      </c>
    </row>
    <row r="175" spans="1:13" x14ac:dyDescent="0.2">
      <c r="B175" t="s">
        <v>244</v>
      </c>
      <c r="C175" s="160">
        <f t="shared" ref="C175:C181" si="51">SUM(D175:F175)</f>
        <v>1408</v>
      </c>
      <c r="D175" s="160">
        <v>59</v>
      </c>
      <c r="E175" s="160">
        <v>826</v>
      </c>
      <c r="F175" s="160">
        <v>523</v>
      </c>
      <c r="I175" t="s">
        <v>244</v>
      </c>
      <c r="J175" s="183">
        <f t="shared" si="50"/>
        <v>0.9730476848652384</v>
      </c>
      <c r="K175" s="183">
        <f t="shared" si="50"/>
        <v>0.81944444444444442</v>
      </c>
      <c r="L175" s="183">
        <f t="shared" ref="L175:M177" si="52">E175/E163</f>
        <v>0.95712630359212048</v>
      </c>
      <c r="M175" s="183">
        <f t="shared" si="52"/>
        <v>1.021484375</v>
      </c>
    </row>
    <row r="176" spans="1:13" x14ac:dyDescent="0.2">
      <c r="B176" t="s">
        <v>53</v>
      </c>
      <c r="C176" s="160">
        <f t="shared" si="51"/>
        <v>1553</v>
      </c>
      <c r="D176" s="160">
        <v>107</v>
      </c>
      <c r="E176" s="160">
        <v>796</v>
      </c>
      <c r="F176" s="160">
        <v>650</v>
      </c>
      <c r="I176" t="s">
        <v>53</v>
      </c>
      <c r="J176" s="183">
        <f t="shared" ref="J176:J187" si="53">C176/C164</f>
        <v>0.89304197814836117</v>
      </c>
      <c r="K176" s="183">
        <f t="shared" ref="K176" si="54">D176/D164</f>
        <v>1.4266666666666667</v>
      </c>
      <c r="L176" s="183">
        <f t="shared" si="52"/>
        <v>1.0114358322744599</v>
      </c>
      <c r="M176" s="183">
        <f t="shared" si="52"/>
        <v>0.74116305587229192</v>
      </c>
    </row>
    <row r="177" spans="1:13" x14ac:dyDescent="0.2">
      <c r="B177" t="s">
        <v>248</v>
      </c>
      <c r="C177" s="160">
        <f t="shared" si="51"/>
        <v>1164</v>
      </c>
      <c r="D177" s="160">
        <v>93</v>
      </c>
      <c r="E177" s="160">
        <v>587</v>
      </c>
      <c r="F177" s="160">
        <v>484</v>
      </c>
      <c r="I177" t="s">
        <v>54</v>
      </c>
      <c r="J177" s="183">
        <f t="shared" si="53"/>
        <v>0.83202287348105786</v>
      </c>
      <c r="K177" s="183">
        <f>D177/D165</f>
        <v>0.73809523809523814</v>
      </c>
      <c r="L177" s="183">
        <f t="shared" si="52"/>
        <v>0.80631868131868134</v>
      </c>
      <c r="M177" s="183">
        <f t="shared" si="52"/>
        <v>0.88807339449541289</v>
      </c>
    </row>
    <row r="178" spans="1:13" x14ac:dyDescent="0.2">
      <c r="B178" t="s">
        <v>55</v>
      </c>
      <c r="C178" s="160">
        <f t="shared" si="51"/>
        <v>1254</v>
      </c>
      <c r="D178" s="160">
        <v>104</v>
      </c>
      <c r="E178" s="160">
        <v>694</v>
      </c>
      <c r="F178" s="160">
        <v>456</v>
      </c>
      <c r="I178" t="s">
        <v>55</v>
      </c>
      <c r="J178" s="183">
        <f t="shared" si="53"/>
        <v>0.80230326295585408</v>
      </c>
      <c r="K178" s="183">
        <f>D178/D166</f>
        <v>1.2682926829268293</v>
      </c>
      <c r="L178" s="183">
        <f t="shared" ref="L178" si="55">E178/E166</f>
        <v>0.81936245572609212</v>
      </c>
      <c r="M178" s="183">
        <f t="shared" ref="M178" si="56">F178/F166</f>
        <v>0.71924290220820186</v>
      </c>
    </row>
    <row r="179" spans="1:13" x14ac:dyDescent="0.2">
      <c r="B179" t="s">
        <v>245</v>
      </c>
      <c r="C179" s="160">
        <f t="shared" si="51"/>
        <v>1028</v>
      </c>
      <c r="D179" s="160">
        <v>73</v>
      </c>
      <c r="E179" s="160">
        <v>446</v>
      </c>
      <c r="F179" s="160">
        <v>509</v>
      </c>
      <c r="I179" t="s">
        <v>245</v>
      </c>
      <c r="J179" s="183">
        <f t="shared" si="53"/>
        <v>1.0543589743589743</v>
      </c>
      <c r="K179" s="183">
        <f>D179/D167</f>
        <v>1.1587301587301588</v>
      </c>
      <c r="L179" s="183">
        <f t="shared" ref="L179" si="57">E179/E167</f>
        <v>0.87622789783889976</v>
      </c>
      <c r="M179" s="183">
        <f t="shared" ref="M179" si="58">F179/F167</f>
        <v>1.2630272952853598</v>
      </c>
    </row>
    <row r="180" spans="1:13" x14ac:dyDescent="0.2">
      <c r="B180" t="s">
        <v>246</v>
      </c>
      <c r="C180" s="160">
        <f t="shared" si="51"/>
        <v>1072</v>
      </c>
      <c r="D180" s="160">
        <v>40</v>
      </c>
      <c r="E180" s="160">
        <v>628</v>
      </c>
      <c r="F180" s="160">
        <v>404</v>
      </c>
      <c r="I180" t="s">
        <v>246</v>
      </c>
      <c r="J180" s="183">
        <f t="shared" si="53"/>
        <v>0.94699646643109536</v>
      </c>
      <c r="K180" s="183">
        <f>D180/D168</f>
        <v>0.93023255813953487</v>
      </c>
      <c r="L180" s="183">
        <f t="shared" ref="L180" si="59">E180/E168</f>
        <v>0.98124999999999996</v>
      </c>
      <c r="M180" s="183">
        <f t="shared" ref="M180" si="60">F180/F168</f>
        <v>0.89977728285077951</v>
      </c>
    </row>
    <row r="181" spans="1:13" x14ac:dyDescent="0.2">
      <c r="B181" t="s">
        <v>247</v>
      </c>
      <c r="C181" s="160">
        <f t="shared" si="51"/>
        <v>810</v>
      </c>
      <c r="D181" s="160">
        <v>66</v>
      </c>
      <c r="E181" s="160">
        <v>541</v>
      </c>
      <c r="F181" s="160">
        <v>203</v>
      </c>
      <c r="I181" t="s">
        <v>247</v>
      </c>
      <c r="J181" s="183">
        <f t="shared" si="53"/>
        <v>0.69053708439897699</v>
      </c>
      <c r="K181" s="183">
        <f>D181/D169</f>
        <v>1.1578947368421053</v>
      </c>
      <c r="L181" s="183">
        <f t="shared" ref="L181:L191" si="61">E181/E169</f>
        <v>0.82975460122699385</v>
      </c>
      <c r="M181" s="183">
        <f t="shared" ref="M181:M191" si="62">F181/F169</f>
        <v>0.4375</v>
      </c>
    </row>
    <row r="182" spans="1:13" x14ac:dyDescent="0.2">
      <c r="A182" t="s">
        <v>267</v>
      </c>
      <c r="B182" t="s">
        <v>239</v>
      </c>
      <c r="C182" s="160">
        <f>SUM(D182:F182)</f>
        <v>1174</v>
      </c>
      <c r="D182" s="160">
        <v>121</v>
      </c>
      <c r="E182" s="160">
        <v>572</v>
      </c>
      <c r="F182" s="160">
        <v>481</v>
      </c>
      <c r="H182" t="s">
        <v>268</v>
      </c>
      <c r="I182" t="s">
        <v>239</v>
      </c>
      <c r="J182" s="183">
        <f t="shared" si="53"/>
        <v>0.80136518771331056</v>
      </c>
      <c r="K182" s="183">
        <f t="shared" ref="K182:K188" si="63">D182/D170</f>
        <v>1.4404761904761905</v>
      </c>
      <c r="L182" s="183">
        <f t="shared" si="61"/>
        <v>0.79334257975034672</v>
      </c>
      <c r="M182" s="183">
        <f t="shared" si="62"/>
        <v>0.72878787878787876</v>
      </c>
    </row>
    <row r="183" spans="1:13" x14ac:dyDescent="0.2">
      <c r="B183" t="s">
        <v>240</v>
      </c>
      <c r="C183" s="160">
        <f>SUM(D183:F183)</f>
        <v>740</v>
      </c>
      <c r="D183" s="160">
        <v>61</v>
      </c>
      <c r="E183" s="160">
        <v>407</v>
      </c>
      <c r="F183" s="160">
        <v>272</v>
      </c>
      <c r="I183" t="s">
        <v>240</v>
      </c>
      <c r="J183" s="183">
        <f t="shared" si="53"/>
        <v>0.69288389513108617</v>
      </c>
      <c r="K183" s="183">
        <f t="shared" si="63"/>
        <v>1.0701754385964912</v>
      </c>
      <c r="L183" s="183">
        <f t="shared" si="61"/>
        <v>0.67607973421926915</v>
      </c>
      <c r="M183" s="183">
        <f t="shared" si="62"/>
        <v>0.66503667481662587</v>
      </c>
    </row>
    <row r="184" spans="1:13" x14ac:dyDescent="0.2">
      <c r="B184" t="s">
        <v>241</v>
      </c>
      <c r="C184" s="160">
        <f t="shared" ref="C184:C193" si="64">SUM(D184:F184)</f>
        <v>1255</v>
      </c>
      <c r="D184" s="160">
        <v>107</v>
      </c>
      <c r="E184" s="160">
        <v>797</v>
      </c>
      <c r="F184" s="160">
        <v>351</v>
      </c>
      <c r="I184" t="s">
        <v>241</v>
      </c>
      <c r="J184" s="183">
        <f t="shared" si="53"/>
        <v>1.2600401606425702</v>
      </c>
      <c r="K184" s="183">
        <f t="shared" si="63"/>
        <v>1.1263157894736842</v>
      </c>
      <c r="L184" s="183">
        <f t="shared" si="61"/>
        <v>1.4308797127468582</v>
      </c>
      <c r="M184" s="183">
        <f t="shared" si="62"/>
        <v>1.0203488372093024</v>
      </c>
    </row>
    <row r="185" spans="1:13" x14ac:dyDescent="0.2">
      <c r="B185" t="s">
        <v>242</v>
      </c>
      <c r="C185" s="160">
        <f t="shared" si="64"/>
        <v>1302</v>
      </c>
      <c r="D185" s="160">
        <v>185</v>
      </c>
      <c r="E185" s="160">
        <v>607</v>
      </c>
      <c r="F185" s="160">
        <v>510</v>
      </c>
      <c r="G185" s="160"/>
      <c r="I185" t="s">
        <v>242</v>
      </c>
      <c r="J185" s="183">
        <f t="shared" si="53"/>
        <v>1.0551053484602917</v>
      </c>
      <c r="K185" s="183">
        <f t="shared" si="63"/>
        <v>2.6428571428571428</v>
      </c>
      <c r="L185" s="183">
        <f t="shared" si="61"/>
        <v>0.86590584878744647</v>
      </c>
      <c r="M185" s="183">
        <f t="shared" si="62"/>
        <v>1.1015118790496761</v>
      </c>
    </row>
    <row r="186" spans="1:13" x14ac:dyDescent="0.2">
      <c r="B186" t="s">
        <v>243</v>
      </c>
      <c r="C186" s="160">
        <f t="shared" si="64"/>
        <v>1262</v>
      </c>
      <c r="D186" s="160">
        <v>119</v>
      </c>
      <c r="E186" s="160">
        <v>796</v>
      </c>
      <c r="F186" s="160">
        <v>347</v>
      </c>
      <c r="I186" t="s">
        <v>243</v>
      </c>
      <c r="J186" s="183">
        <f t="shared" si="53"/>
        <v>0.97981366459627328</v>
      </c>
      <c r="K186" s="183">
        <f t="shared" si="63"/>
        <v>0.80952380952380953</v>
      </c>
      <c r="L186" s="183">
        <f t="shared" si="61"/>
        <v>1.217125382262997</v>
      </c>
      <c r="M186" s="183">
        <f t="shared" si="62"/>
        <v>0.71252566735112932</v>
      </c>
    </row>
    <row r="187" spans="1:13" x14ac:dyDescent="0.2">
      <c r="B187" t="s">
        <v>244</v>
      </c>
      <c r="C187" s="160">
        <f t="shared" si="64"/>
        <v>1046</v>
      </c>
      <c r="D187" s="160">
        <v>91</v>
      </c>
      <c r="E187" s="160">
        <v>660</v>
      </c>
      <c r="F187" s="160">
        <v>295</v>
      </c>
      <c r="I187" t="s">
        <v>244</v>
      </c>
      <c r="J187" s="183">
        <f t="shared" si="53"/>
        <v>0.74289772727272729</v>
      </c>
      <c r="K187" s="183">
        <f t="shared" si="63"/>
        <v>1.5423728813559323</v>
      </c>
      <c r="L187" s="183">
        <f t="shared" si="61"/>
        <v>0.7990314769975787</v>
      </c>
      <c r="M187" s="183">
        <f t="shared" si="62"/>
        <v>0.56405353728489482</v>
      </c>
    </row>
    <row r="188" spans="1:13" x14ac:dyDescent="0.2">
      <c r="B188" t="s">
        <v>53</v>
      </c>
      <c r="C188" s="160">
        <f t="shared" si="64"/>
        <v>873</v>
      </c>
      <c r="D188" s="160">
        <v>100</v>
      </c>
      <c r="E188" s="160">
        <v>469</v>
      </c>
      <c r="F188" s="160">
        <v>304</v>
      </c>
      <c r="I188" t="s">
        <v>53</v>
      </c>
      <c r="J188" s="183">
        <f t="shared" ref="J188:J191" si="65">C188/C176</f>
        <v>0.56213779781068896</v>
      </c>
      <c r="K188" s="183">
        <f t="shared" si="63"/>
        <v>0.93457943925233644</v>
      </c>
      <c r="L188" s="183">
        <f t="shared" si="61"/>
        <v>0.58919597989949746</v>
      </c>
      <c r="M188" s="183">
        <f t="shared" si="62"/>
        <v>0.46769230769230768</v>
      </c>
    </row>
    <row r="189" spans="1:13" x14ac:dyDescent="0.2">
      <c r="B189" t="s">
        <v>248</v>
      </c>
      <c r="C189" s="160">
        <f t="shared" si="64"/>
        <v>1051</v>
      </c>
      <c r="D189" s="160">
        <v>122</v>
      </c>
      <c r="E189" s="160">
        <v>672</v>
      </c>
      <c r="F189" s="160">
        <v>257</v>
      </c>
      <c r="I189" t="s">
        <v>54</v>
      </c>
      <c r="J189" s="183">
        <f t="shared" si="65"/>
        <v>0.90292096219931273</v>
      </c>
      <c r="K189" s="183">
        <f t="shared" ref="K189:K194" si="66">D189/D177</f>
        <v>1.3118279569892473</v>
      </c>
      <c r="L189" s="183">
        <f t="shared" si="61"/>
        <v>1.1448040885860307</v>
      </c>
      <c r="M189" s="183">
        <f t="shared" si="62"/>
        <v>0.53099173553719003</v>
      </c>
    </row>
    <row r="190" spans="1:13" x14ac:dyDescent="0.2">
      <c r="B190" t="s">
        <v>55</v>
      </c>
      <c r="C190" s="160">
        <f t="shared" si="64"/>
        <v>1148</v>
      </c>
      <c r="D190" s="160">
        <v>55</v>
      </c>
      <c r="E190" s="160">
        <v>640</v>
      </c>
      <c r="F190" s="160">
        <v>453</v>
      </c>
      <c r="I190" t="s">
        <v>55</v>
      </c>
      <c r="J190" s="183">
        <f t="shared" si="65"/>
        <v>0.91547049441786288</v>
      </c>
      <c r="K190" s="183">
        <f t="shared" si="66"/>
        <v>0.52884615384615385</v>
      </c>
      <c r="L190" s="183">
        <f t="shared" si="61"/>
        <v>0.9221902017291066</v>
      </c>
      <c r="M190" s="183">
        <f t="shared" si="62"/>
        <v>0.99342105263157898</v>
      </c>
    </row>
    <row r="191" spans="1:13" x14ac:dyDescent="0.2">
      <c r="B191" t="s">
        <v>245</v>
      </c>
      <c r="C191" s="160">
        <f t="shared" si="64"/>
        <v>676</v>
      </c>
      <c r="D191" s="160">
        <v>33</v>
      </c>
      <c r="E191" s="160">
        <v>452</v>
      </c>
      <c r="F191" s="160">
        <v>191</v>
      </c>
      <c r="I191" t="s">
        <v>245</v>
      </c>
      <c r="J191" s="183">
        <f t="shared" si="65"/>
        <v>0.65758754863813229</v>
      </c>
      <c r="K191" s="183">
        <f t="shared" si="66"/>
        <v>0.45205479452054792</v>
      </c>
      <c r="L191" s="183">
        <f t="shared" si="61"/>
        <v>1.0134529147982063</v>
      </c>
      <c r="M191" s="183">
        <f t="shared" si="62"/>
        <v>0.37524557956777999</v>
      </c>
    </row>
    <row r="192" spans="1:13" x14ac:dyDescent="0.2">
      <c r="B192" t="s">
        <v>246</v>
      </c>
      <c r="C192" s="160">
        <f t="shared" si="64"/>
        <v>918</v>
      </c>
      <c r="D192" s="160">
        <v>51</v>
      </c>
      <c r="E192" s="160">
        <v>602</v>
      </c>
      <c r="F192" s="160">
        <v>265</v>
      </c>
      <c r="I192" t="s">
        <v>246</v>
      </c>
      <c r="J192" s="183">
        <f t="shared" ref="J192" si="67">C192/C180</f>
        <v>0.85634328358208955</v>
      </c>
      <c r="K192" s="183">
        <f t="shared" si="66"/>
        <v>1.2749999999999999</v>
      </c>
      <c r="L192" s="183">
        <f t="shared" ref="L192" si="68">E192/E180</f>
        <v>0.95859872611464969</v>
      </c>
      <c r="M192" s="183">
        <f t="shared" ref="M192" si="69">F192/F180</f>
        <v>0.65594059405940597</v>
      </c>
    </row>
    <row r="193" spans="1:13" x14ac:dyDescent="0.2">
      <c r="B193" t="s">
        <v>247</v>
      </c>
      <c r="C193" s="160">
        <f t="shared" si="64"/>
        <v>768</v>
      </c>
      <c r="D193" s="160">
        <v>72</v>
      </c>
      <c r="E193" s="160">
        <v>487</v>
      </c>
      <c r="F193" s="160">
        <v>209</v>
      </c>
      <c r="I193" t="s">
        <v>247</v>
      </c>
      <c r="J193" s="183">
        <f t="shared" ref="J193" si="70">C193/C181</f>
        <v>0.94814814814814818</v>
      </c>
      <c r="K193" s="183">
        <f t="shared" si="66"/>
        <v>1.0909090909090908</v>
      </c>
      <c r="L193" s="183">
        <f t="shared" ref="L193" si="71">E193/E181</f>
        <v>0.90018484288354894</v>
      </c>
      <c r="M193" s="183">
        <f t="shared" ref="M193" si="72">F193/F181</f>
        <v>1.0295566502463054</v>
      </c>
    </row>
    <row r="194" spans="1:13" ht="52.8" x14ac:dyDescent="0.2">
      <c r="A194" t="s">
        <v>273</v>
      </c>
      <c r="B194" t="s">
        <v>272</v>
      </c>
      <c r="C194" s="160">
        <f t="shared" ref="C194:C198" si="73">SUM(D194:F194)</f>
        <v>1094</v>
      </c>
      <c r="D194" s="160">
        <v>115</v>
      </c>
      <c r="E194" s="160">
        <v>730</v>
      </c>
      <c r="F194" s="160">
        <v>249</v>
      </c>
      <c r="H194" s="235" t="s">
        <v>276</v>
      </c>
      <c r="I194" t="s">
        <v>272</v>
      </c>
      <c r="J194" s="183">
        <f t="shared" ref="J194" si="74">C194/C182</f>
        <v>0.93185689948892669</v>
      </c>
      <c r="K194" s="183">
        <f t="shared" si="66"/>
        <v>0.95041322314049592</v>
      </c>
      <c r="L194" s="183">
        <f t="shared" ref="L194" si="75">E194/E182</f>
        <v>1.2762237762237763</v>
      </c>
      <c r="M194" s="183">
        <f t="shared" ref="M194" si="76">F194/F182</f>
        <v>0.51767151767151764</v>
      </c>
    </row>
    <row r="195" spans="1:13" x14ac:dyDescent="0.2">
      <c r="B195" t="s">
        <v>240</v>
      </c>
      <c r="C195" s="160">
        <f t="shared" si="73"/>
        <v>600</v>
      </c>
      <c r="D195" s="160">
        <v>68</v>
      </c>
      <c r="E195" s="160">
        <v>330</v>
      </c>
      <c r="F195" s="160">
        <v>202</v>
      </c>
      <c r="I195" t="s">
        <v>240</v>
      </c>
      <c r="J195" s="183">
        <f t="shared" ref="J195" si="77">C195/C183</f>
        <v>0.81081081081081086</v>
      </c>
      <c r="K195" s="183">
        <f t="shared" ref="K195" si="78">D195/D183</f>
        <v>1.1147540983606556</v>
      </c>
      <c r="L195" s="183">
        <f t="shared" ref="L195" si="79">E195/E183</f>
        <v>0.81081081081081086</v>
      </c>
      <c r="M195" s="183">
        <f t="shared" ref="M195" si="80">F195/F183</f>
        <v>0.74264705882352944</v>
      </c>
    </row>
    <row r="196" spans="1:13" x14ac:dyDescent="0.2">
      <c r="B196" t="s">
        <v>241</v>
      </c>
      <c r="C196" s="160">
        <f t="shared" si="73"/>
        <v>1471</v>
      </c>
      <c r="D196" s="160">
        <v>136</v>
      </c>
      <c r="E196" s="160">
        <v>824</v>
      </c>
      <c r="F196" s="160">
        <v>511</v>
      </c>
      <c r="I196" t="s">
        <v>241</v>
      </c>
      <c r="J196" s="183">
        <f t="shared" ref="J196" si="81">C196/C184</f>
        <v>1.1721115537848605</v>
      </c>
      <c r="K196" s="183">
        <f t="shared" ref="K196" si="82">D196/D184</f>
        <v>1.2710280373831775</v>
      </c>
      <c r="L196" s="183">
        <f t="shared" ref="L196" si="83">E196/E184</f>
        <v>1.0338770388958596</v>
      </c>
      <c r="M196" s="183">
        <f t="shared" ref="M196" si="84">F196/F184</f>
        <v>1.4558404558404558</v>
      </c>
    </row>
    <row r="197" spans="1:13" x14ac:dyDescent="0.2">
      <c r="B197" t="s">
        <v>242</v>
      </c>
      <c r="C197" s="160">
        <f t="shared" si="73"/>
        <v>921</v>
      </c>
      <c r="D197" s="160">
        <v>92</v>
      </c>
      <c r="E197" s="160">
        <v>500</v>
      </c>
      <c r="F197" s="160">
        <v>329</v>
      </c>
      <c r="I197" t="s">
        <v>242</v>
      </c>
      <c r="J197" s="183">
        <f t="shared" ref="J197" si="85">C197/C185</f>
        <v>0.70737327188940091</v>
      </c>
      <c r="K197" s="183">
        <f t="shared" ref="K197" si="86">D197/D185</f>
        <v>0.49729729729729732</v>
      </c>
      <c r="L197" s="183">
        <f t="shared" ref="L197" si="87">E197/E185</f>
        <v>0.82372322899505768</v>
      </c>
      <c r="M197" s="183">
        <f t="shared" ref="M197" si="88">F197/F185</f>
        <v>0.64509803921568631</v>
      </c>
    </row>
    <row r="198" spans="1:13" x14ac:dyDescent="0.2">
      <c r="B198" t="s">
        <v>243</v>
      </c>
      <c r="C198" s="160">
        <f t="shared" si="73"/>
        <v>772</v>
      </c>
      <c r="D198" s="160">
        <v>73</v>
      </c>
      <c r="E198" s="160">
        <v>516</v>
      </c>
      <c r="F198" s="160">
        <v>183</v>
      </c>
      <c r="I198" t="s">
        <v>243</v>
      </c>
      <c r="J198" s="183">
        <f t="shared" ref="J198" si="89">C198/C186</f>
        <v>0.61172741679873222</v>
      </c>
      <c r="K198" s="183">
        <f t="shared" ref="K198" si="90">D198/D186</f>
        <v>0.61344537815126055</v>
      </c>
      <c r="L198" s="183">
        <f t="shared" ref="L198" si="91">E198/E186</f>
        <v>0.64824120603015079</v>
      </c>
      <c r="M198" s="183">
        <f t="shared" ref="M198" si="92">F198/F186</f>
        <v>0.52737752161383289</v>
      </c>
    </row>
    <row r="199" spans="1:13" x14ac:dyDescent="0.2">
      <c r="B199" t="s">
        <v>244</v>
      </c>
      <c r="C199" s="160">
        <f t="shared" ref="C199:C216" si="93">SUM(D199:F199)</f>
        <v>1105</v>
      </c>
      <c r="D199" s="160">
        <v>113</v>
      </c>
      <c r="E199" s="160">
        <v>685</v>
      </c>
      <c r="F199" s="160">
        <v>307</v>
      </c>
      <c r="I199" t="s">
        <v>244</v>
      </c>
      <c r="J199" s="183">
        <f t="shared" ref="J199" si="94">C199/C187</f>
        <v>1.0564053537284894</v>
      </c>
      <c r="K199" s="183">
        <f t="shared" ref="K199" si="95">D199/D187</f>
        <v>1.2417582417582418</v>
      </c>
      <c r="L199" s="183">
        <f t="shared" ref="L199" si="96">E199/E187</f>
        <v>1.0378787878787878</v>
      </c>
      <c r="M199" s="183">
        <f t="shared" ref="M199" si="97">F199/F187</f>
        <v>1.0406779661016949</v>
      </c>
    </row>
    <row r="200" spans="1:13" x14ac:dyDescent="0.2">
      <c r="B200" t="s">
        <v>53</v>
      </c>
      <c r="C200" s="160">
        <f t="shared" si="93"/>
        <v>907</v>
      </c>
      <c r="D200" s="160">
        <v>76</v>
      </c>
      <c r="E200" s="160">
        <v>572</v>
      </c>
      <c r="F200" s="160">
        <v>259</v>
      </c>
      <c r="I200" t="s">
        <v>53</v>
      </c>
      <c r="J200" s="183">
        <f t="shared" ref="J200" si="98">C200/C188</f>
        <v>1.0389461626575029</v>
      </c>
      <c r="K200" s="183">
        <f t="shared" ref="K200" si="99">D200/D188</f>
        <v>0.76</v>
      </c>
      <c r="L200" s="183">
        <f t="shared" ref="L200" si="100">E200/E188</f>
        <v>1.2196162046908317</v>
      </c>
      <c r="M200" s="183">
        <f t="shared" ref="M200" si="101">F200/F188</f>
        <v>0.85197368421052633</v>
      </c>
    </row>
    <row r="201" spans="1:13" x14ac:dyDescent="0.2">
      <c r="B201" t="s">
        <v>54</v>
      </c>
      <c r="C201" s="160">
        <f t="shared" si="93"/>
        <v>817</v>
      </c>
      <c r="D201" s="160">
        <v>85</v>
      </c>
      <c r="E201" s="160">
        <v>530</v>
      </c>
      <c r="F201" s="160">
        <v>202</v>
      </c>
      <c r="I201" t="s">
        <v>54</v>
      </c>
      <c r="J201" s="183">
        <f t="shared" ref="J201" si="102">C201/C189</f>
        <v>0.77735490009514752</v>
      </c>
      <c r="K201" s="183">
        <f t="shared" ref="K201" si="103">D201/D189</f>
        <v>0.69672131147540983</v>
      </c>
      <c r="L201" s="183">
        <f t="shared" ref="L201" si="104">E201/E189</f>
        <v>0.78869047619047616</v>
      </c>
      <c r="M201" s="183">
        <f t="shared" ref="M201" si="105">F201/F189</f>
        <v>0.78599221789883267</v>
      </c>
    </row>
    <row r="202" spans="1:13" x14ac:dyDescent="0.2">
      <c r="B202" t="s">
        <v>55</v>
      </c>
      <c r="C202" s="160">
        <f t="shared" si="93"/>
        <v>994</v>
      </c>
      <c r="D202" s="160">
        <v>47</v>
      </c>
      <c r="E202" s="160">
        <v>735</v>
      </c>
      <c r="F202" s="160">
        <v>212</v>
      </c>
      <c r="I202" t="s">
        <v>55</v>
      </c>
      <c r="J202" s="183">
        <f t="shared" ref="J202" si="106">C202/C190</f>
        <v>0.86585365853658536</v>
      </c>
      <c r="K202" s="183">
        <f t="shared" ref="K202" si="107">D202/D190</f>
        <v>0.8545454545454545</v>
      </c>
      <c r="L202" s="183">
        <f t="shared" ref="L202" si="108">E202/E190</f>
        <v>1.1484375</v>
      </c>
      <c r="M202" s="183">
        <f t="shared" ref="M202" si="109">F202/F190</f>
        <v>0.46799116997792495</v>
      </c>
    </row>
    <row r="203" spans="1:13" x14ac:dyDescent="0.2">
      <c r="B203" t="s">
        <v>245</v>
      </c>
      <c r="C203" s="160">
        <f t="shared" si="93"/>
        <v>713</v>
      </c>
      <c r="D203" s="160">
        <v>62</v>
      </c>
      <c r="E203" s="160">
        <v>368</v>
      </c>
      <c r="F203" s="160">
        <v>283</v>
      </c>
      <c r="I203" t="s">
        <v>245</v>
      </c>
      <c r="J203" s="183">
        <f t="shared" ref="J203" si="110">C203/C191</f>
        <v>1.0547337278106508</v>
      </c>
      <c r="K203" s="183">
        <f t="shared" ref="K203" si="111">D203/D191</f>
        <v>1.8787878787878789</v>
      </c>
      <c r="L203" s="183">
        <f t="shared" ref="L203" si="112">E203/E191</f>
        <v>0.81415929203539827</v>
      </c>
      <c r="M203" s="183">
        <f t="shared" ref="M203" si="113">F203/F191</f>
        <v>1.4816753926701571</v>
      </c>
    </row>
    <row r="204" spans="1:13" x14ac:dyDescent="0.2">
      <c r="B204" t="s">
        <v>246</v>
      </c>
      <c r="C204" s="160">
        <f t="shared" si="93"/>
        <v>1090</v>
      </c>
      <c r="D204" s="160">
        <v>77</v>
      </c>
      <c r="E204" s="160">
        <v>501</v>
      </c>
      <c r="F204" s="160">
        <v>512</v>
      </c>
      <c r="I204" t="s">
        <v>246</v>
      </c>
      <c r="J204" s="183">
        <f t="shared" ref="J204" si="114">C204/C192</f>
        <v>1.187363834422658</v>
      </c>
      <c r="K204" s="183">
        <f t="shared" ref="K204" si="115">D204/D192</f>
        <v>1.5098039215686274</v>
      </c>
      <c r="L204" s="183">
        <f t="shared" ref="L204" si="116">E204/E192</f>
        <v>0.83222591362126241</v>
      </c>
      <c r="M204" s="183">
        <f t="shared" ref="M204" si="117">F204/F192</f>
        <v>1.9320754716981132</v>
      </c>
    </row>
    <row r="205" spans="1:13" x14ac:dyDescent="0.2">
      <c r="B205" t="s">
        <v>247</v>
      </c>
      <c r="C205" s="160">
        <f t="shared" si="93"/>
        <v>810</v>
      </c>
      <c r="D205" s="160">
        <v>71</v>
      </c>
      <c r="E205" s="160">
        <v>463</v>
      </c>
      <c r="F205" s="160">
        <v>276</v>
      </c>
      <c r="I205" t="s">
        <v>247</v>
      </c>
      <c r="J205" s="183">
        <f t="shared" ref="J205" si="118">C205/C193</f>
        <v>1.0546875</v>
      </c>
      <c r="K205" s="183">
        <f t="shared" ref="K205" si="119">D205/D193</f>
        <v>0.98611111111111116</v>
      </c>
      <c r="L205" s="183">
        <f t="shared" ref="L205" si="120">E205/E193</f>
        <v>0.95071868583162222</v>
      </c>
      <c r="M205" s="183">
        <f t="shared" ref="M205" si="121">F205/F193</f>
        <v>1.3205741626794258</v>
      </c>
    </row>
    <row r="206" spans="1:13" x14ac:dyDescent="0.2">
      <c r="A206" t="s">
        <v>283</v>
      </c>
      <c r="B206" t="s">
        <v>282</v>
      </c>
      <c r="C206" s="160">
        <f t="shared" si="93"/>
        <v>908</v>
      </c>
      <c r="D206" s="160">
        <v>120</v>
      </c>
      <c r="E206" s="160">
        <v>532</v>
      </c>
      <c r="F206" s="160">
        <v>256</v>
      </c>
      <c r="H206" t="s">
        <v>284</v>
      </c>
      <c r="I206" t="s">
        <v>282</v>
      </c>
      <c r="J206" s="183">
        <f t="shared" ref="J206" si="122">C206/C194</f>
        <v>0.82998171846435098</v>
      </c>
      <c r="K206" s="183">
        <f t="shared" ref="K206" si="123">D206/D194</f>
        <v>1.0434782608695652</v>
      </c>
      <c r="L206" s="183">
        <f t="shared" ref="L206" si="124">E206/E194</f>
        <v>0.72876712328767124</v>
      </c>
      <c r="M206" s="183">
        <f t="shared" ref="M206" si="125">F206/F194</f>
        <v>1.0281124497991967</v>
      </c>
    </row>
    <row r="207" spans="1:13" x14ac:dyDescent="0.2">
      <c r="B207" t="s">
        <v>240</v>
      </c>
      <c r="C207" s="160">
        <f t="shared" si="93"/>
        <v>478</v>
      </c>
      <c r="D207" s="160">
        <v>62</v>
      </c>
      <c r="E207" s="160">
        <v>310</v>
      </c>
      <c r="F207" s="160">
        <v>106</v>
      </c>
      <c r="I207" t="s">
        <v>240</v>
      </c>
      <c r="J207" s="183">
        <f t="shared" ref="J207" si="126">C207/C195</f>
        <v>0.79666666666666663</v>
      </c>
      <c r="K207" s="183">
        <f t="shared" ref="K207" si="127">D207/D195</f>
        <v>0.91176470588235292</v>
      </c>
      <c r="L207" s="183">
        <f t="shared" ref="L207" si="128">E207/E195</f>
        <v>0.93939393939393945</v>
      </c>
      <c r="M207" s="183">
        <f t="shared" ref="M207" si="129">F207/F195</f>
        <v>0.52475247524752477</v>
      </c>
    </row>
    <row r="208" spans="1:13" x14ac:dyDescent="0.2">
      <c r="B208" t="s">
        <v>241</v>
      </c>
      <c r="C208" s="160">
        <f t="shared" si="93"/>
        <v>1007</v>
      </c>
      <c r="D208" s="160">
        <v>117</v>
      </c>
      <c r="E208" s="160">
        <v>619</v>
      </c>
      <c r="F208" s="160">
        <v>271</v>
      </c>
      <c r="I208" t="s">
        <v>241</v>
      </c>
      <c r="J208" s="183">
        <f t="shared" ref="J208" si="130">C208/C196</f>
        <v>0.6845683208701564</v>
      </c>
      <c r="K208" s="183">
        <f t="shared" ref="K208" si="131">D208/D196</f>
        <v>0.86029411764705888</v>
      </c>
      <c r="L208" s="183">
        <f t="shared" ref="L208" si="132">E208/E196</f>
        <v>0.75121359223300976</v>
      </c>
      <c r="M208" s="183">
        <f t="shared" ref="M208" si="133">F208/F196</f>
        <v>0.53033268101761255</v>
      </c>
    </row>
    <row r="209" spans="1:13" x14ac:dyDescent="0.2">
      <c r="B209" t="s">
        <v>242</v>
      </c>
      <c r="C209" s="160">
        <f t="shared" si="93"/>
        <v>849</v>
      </c>
      <c r="D209" s="160">
        <v>70</v>
      </c>
      <c r="E209" s="160">
        <v>473</v>
      </c>
      <c r="F209" s="160">
        <v>306</v>
      </c>
      <c r="I209" t="s">
        <v>242</v>
      </c>
      <c r="J209" s="183">
        <f t="shared" ref="J209" si="134">C209/C197</f>
        <v>0.92182410423452765</v>
      </c>
      <c r="K209" s="183">
        <f t="shared" ref="K209" si="135">D209/D197</f>
        <v>0.76086956521739135</v>
      </c>
      <c r="L209" s="183">
        <f t="shared" ref="L209" si="136">E209/E197</f>
        <v>0.94599999999999995</v>
      </c>
      <c r="M209" s="183">
        <f t="shared" ref="M209" si="137">F209/F197</f>
        <v>0.93009118541033431</v>
      </c>
    </row>
    <row r="210" spans="1:13" x14ac:dyDescent="0.2">
      <c r="B210" t="s">
        <v>243</v>
      </c>
      <c r="C210" s="160">
        <f t="shared" si="93"/>
        <v>740</v>
      </c>
      <c r="D210" s="160">
        <v>102</v>
      </c>
      <c r="E210" s="160">
        <v>367</v>
      </c>
      <c r="F210" s="160">
        <v>271</v>
      </c>
      <c r="I210" t="s">
        <v>243</v>
      </c>
      <c r="J210" s="183">
        <f t="shared" ref="J210" si="138">C210/C198</f>
        <v>0.95854922279792742</v>
      </c>
      <c r="K210" s="183">
        <f t="shared" ref="K210" si="139">D210/D198</f>
        <v>1.3972602739726028</v>
      </c>
      <c r="L210" s="183">
        <f t="shared" ref="L210" si="140">E210/E198</f>
        <v>0.71124031007751942</v>
      </c>
      <c r="M210" s="183">
        <f t="shared" ref="M210" si="141">F210/F198</f>
        <v>1.4808743169398908</v>
      </c>
    </row>
    <row r="211" spans="1:13" x14ac:dyDescent="0.2">
      <c r="B211" t="s">
        <v>244</v>
      </c>
      <c r="C211" s="160">
        <f t="shared" si="93"/>
        <v>762</v>
      </c>
      <c r="D211" s="160">
        <v>56</v>
      </c>
      <c r="E211" s="160">
        <v>480</v>
      </c>
      <c r="F211" s="160">
        <v>226</v>
      </c>
      <c r="I211" t="s">
        <v>244</v>
      </c>
      <c r="J211" s="183">
        <f t="shared" ref="J211" si="142">C211/C199</f>
        <v>0.68959276018099547</v>
      </c>
      <c r="K211" s="183">
        <f t="shared" ref="K211" si="143">D211/D199</f>
        <v>0.49557522123893805</v>
      </c>
      <c r="L211" s="183">
        <f t="shared" ref="L211" si="144">E211/E199</f>
        <v>0.7007299270072993</v>
      </c>
      <c r="M211" s="183">
        <f t="shared" ref="M211" si="145">F211/F199</f>
        <v>0.73615635179153094</v>
      </c>
    </row>
    <row r="212" spans="1:13" s="265" customFormat="1" x14ac:dyDescent="0.2">
      <c r="B212" s="265" t="s">
        <v>53</v>
      </c>
      <c r="C212" s="276">
        <f t="shared" si="93"/>
        <v>891</v>
      </c>
      <c r="D212" s="276">
        <v>91</v>
      </c>
      <c r="E212" s="276">
        <v>518</v>
      </c>
      <c r="F212" s="276">
        <v>282</v>
      </c>
      <c r="I212" s="265" t="s">
        <v>53</v>
      </c>
      <c r="J212" s="277">
        <f t="shared" ref="J212" si="146">C212/C200</f>
        <v>0.98235942668136711</v>
      </c>
      <c r="K212" s="277">
        <f t="shared" ref="K212" si="147">D212/D200</f>
        <v>1.1973684210526316</v>
      </c>
      <c r="L212" s="277">
        <f t="shared" ref="L212" si="148">E212/E200</f>
        <v>0.90559440559440563</v>
      </c>
      <c r="M212" s="277">
        <f t="shared" ref="M212" si="149">F212/F200</f>
        <v>1.0888030888030888</v>
      </c>
    </row>
    <row r="213" spans="1:13" x14ac:dyDescent="0.2">
      <c r="B213" t="s">
        <v>54</v>
      </c>
      <c r="C213" s="160">
        <f t="shared" si="93"/>
        <v>777</v>
      </c>
      <c r="D213" s="160">
        <v>71</v>
      </c>
      <c r="E213" s="160">
        <v>457</v>
      </c>
      <c r="F213" s="160">
        <v>249</v>
      </c>
      <c r="I213" t="s">
        <v>54</v>
      </c>
      <c r="J213" s="183">
        <f t="shared" ref="J213" si="150">C213/C201</f>
        <v>0.9510403916768666</v>
      </c>
      <c r="K213" s="183">
        <f t="shared" ref="K213" si="151">D213/D201</f>
        <v>0.83529411764705885</v>
      </c>
      <c r="L213" s="183">
        <f t="shared" ref="L213" si="152">E213/E201</f>
        <v>0.86226415094339626</v>
      </c>
      <c r="M213" s="183">
        <f t="shared" ref="M213" si="153">F213/F201</f>
        <v>1.2326732673267327</v>
      </c>
    </row>
    <row r="214" spans="1:13" x14ac:dyDescent="0.2">
      <c r="B214" t="s">
        <v>55</v>
      </c>
      <c r="C214" s="160">
        <f t="shared" si="93"/>
        <v>843</v>
      </c>
      <c r="D214" s="160">
        <v>48</v>
      </c>
      <c r="E214" s="160">
        <v>569</v>
      </c>
      <c r="F214" s="160">
        <v>226</v>
      </c>
      <c r="I214" t="s">
        <v>55</v>
      </c>
      <c r="J214" s="183">
        <f t="shared" ref="J214" si="154">C214/C202</f>
        <v>0.84808853118712269</v>
      </c>
      <c r="K214" s="183">
        <f t="shared" ref="K214" si="155">D214/D202</f>
        <v>1.0212765957446808</v>
      </c>
      <c r="L214" s="183">
        <f t="shared" ref="L214" si="156">E214/E202</f>
        <v>0.77414965986394557</v>
      </c>
      <c r="M214" s="183">
        <f t="shared" ref="M214" si="157">F214/F202</f>
        <v>1.0660377358490567</v>
      </c>
    </row>
    <row r="215" spans="1:13" x14ac:dyDescent="0.2">
      <c r="B215" t="s">
        <v>245</v>
      </c>
      <c r="C215" s="160">
        <f t="shared" si="93"/>
        <v>578</v>
      </c>
      <c r="D215" s="160">
        <v>57</v>
      </c>
      <c r="E215" s="160">
        <v>381</v>
      </c>
      <c r="F215" s="160">
        <v>140</v>
      </c>
      <c r="I215" t="s">
        <v>245</v>
      </c>
      <c r="J215" s="183">
        <f t="shared" ref="J215" si="158">C215/C203</f>
        <v>0.81065918653576441</v>
      </c>
      <c r="K215" s="183">
        <f t="shared" ref="K215" si="159">D215/D203</f>
        <v>0.91935483870967738</v>
      </c>
      <c r="L215" s="183">
        <f t="shared" ref="L215" si="160">E215/E203</f>
        <v>1.0353260869565217</v>
      </c>
      <c r="M215" s="183">
        <f t="shared" ref="M215" si="161">F215/F203</f>
        <v>0.49469964664310956</v>
      </c>
    </row>
    <row r="216" spans="1:13" x14ac:dyDescent="0.2">
      <c r="B216" t="s">
        <v>246</v>
      </c>
      <c r="C216" s="160">
        <f t="shared" si="93"/>
        <v>877</v>
      </c>
      <c r="D216" s="160">
        <v>64</v>
      </c>
      <c r="E216" s="160">
        <v>532</v>
      </c>
      <c r="F216" s="160">
        <v>281</v>
      </c>
      <c r="I216" t="s">
        <v>246</v>
      </c>
      <c r="J216" s="183">
        <f t="shared" ref="J216" si="162">C216/C204</f>
        <v>0.80458715596330277</v>
      </c>
      <c r="K216" s="183">
        <f t="shared" ref="K216" si="163">D216/D204</f>
        <v>0.83116883116883122</v>
      </c>
      <c r="L216" s="183">
        <f t="shared" ref="L216" si="164">E216/E204</f>
        <v>1.0618762475049901</v>
      </c>
      <c r="M216" s="183">
        <f t="shared" ref="M216" si="165">F216/F204</f>
        <v>0.548828125</v>
      </c>
    </row>
    <row r="217" spans="1:13" x14ac:dyDescent="0.2">
      <c r="B217" t="s">
        <v>247</v>
      </c>
      <c r="C217" s="160">
        <f>SUM(D217:F217)</f>
        <v>640</v>
      </c>
      <c r="D217" s="160">
        <v>77</v>
      </c>
      <c r="E217" s="160">
        <v>396</v>
      </c>
      <c r="F217" s="160">
        <v>167</v>
      </c>
      <c r="I217" t="s">
        <v>247</v>
      </c>
      <c r="J217" s="183">
        <f t="shared" ref="J217" si="166">C217/C205</f>
        <v>0.79012345679012341</v>
      </c>
      <c r="K217" s="183">
        <f t="shared" ref="K217" si="167">D217/D205</f>
        <v>1.0845070422535212</v>
      </c>
      <c r="L217" s="183">
        <f t="shared" ref="L217" si="168">E217/E205</f>
        <v>0.85529157667386613</v>
      </c>
      <c r="M217" s="183">
        <f t="shared" ref="M217" si="169">F217/F205</f>
        <v>0.60507246376811596</v>
      </c>
    </row>
    <row r="218" spans="1:13" x14ac:dyDescent="0.2">
      <c r="A218" t="s">
        <v>288</v>
      </c>
      <c r="B218" t="s">
        <v>281</v>
      </c>
      <c r="C218" s="160">
        <f>SUM(D218:F218)</f>
        <v>852</v>
      </c>
      <c r="D218" s="160">
        <v>112</v>
      </c>
      <c r="E218" s="160">
        <v>454</v>
      </c>
      <c r="F218" s="160">
        <v>286</v>
      </c>
      <c r="H218" t="s">
        <v>290</v>
      </c>
      <c r="I218" t="s">
        <v>281</v>
      </c>
      <c r="J218" s="183">
        <f t="shared" ref="J218" si="170">C218/C206</f>
        <v>0.93832599118942728</v>
      </c>
      <c r="K218" s="183">
        <f t="shared" ref="K218" si="171">D218/D206</f>
        <v>0.93333333333333335</v>
      </c>
      <c r="L218" s="183">
        <f t="shared" ref="L218" si="172">E218/E206</f>
        <v>0.85338345864661658</v>
      </c>
      <c r="M218" s="183">
        <f t="shared" ref="M218" si="173">F218/F206</f>
        <v>1.1171875</v>
      </c>
    </row>
    <row r="219" spans="1:13" x14ac:dyDescent="0.2">
      <c r="B219" t="s">
        <v>240</v>
      </c>
      <c r="C219" s="160">
        <f>SUM(D219:F219)</f>
        <v>734</v>
      </c>
      <c r="D219" s="160">
        <v>79</v>
      </c>
      <c r="E219" s="160">
        <v>433</v>
      </c>
      <c r="F219" s="160">
        <v>222</v>
      </c>
      <c r="I219" t="s">
        <v>240</v>
      </c>
      <c r="J219" s="183">
        <f>C219/C207</f>
        <v>1.5355648535564854</v>
      </c>
      <c r="K219" s="183">
        <f t="shared" ref="K219" si="174">D219/D207</f>
        <v>1.2741935483870968</v>
      </c>
      <c r="L219" s="183">
        <f t="shared" ref="L219" si="175">E219/E207</f>
        <v>1.3967741935483871</v>
      </c>
      <c r="M219" s="183">
        <f t="shared" ref="M219" si="176">F219/F207</f>
        <v>2.0943396226415096</v>
      </c>
    </row>
    <row r="220" spans="1:13" x14ac:dyDescent="0.2">
      <c r="B220" t="s">
        <v>241</v>
      </c>
      <c r="C220" s="160">
        <f>SUM($D220:$F220)</f>
        <v>953</v>
      </c>
      <c r="D220" s="160">
        <v>70</v>
      </c>
      <c r="E220" s="160">
        <v>656</v>
      </c>
      <c r="F220" s="160">
        <v>227</v>
      </c>
      <c r="I220" t="s">
        <v>241</v>
      </c>
      <c r="J220" s="183">
        <f t="shared" ref="J220:J239" si="177">$C220/$C208</f>
        <v>0.94637537239324732</v>
      </c>
      <c r="K220" s="183">
        <f t="shared" ref="K220:K239" si="178">$D220/$D208</f>
        <v>0.59829059829059827</v>
      </c>
      <c r="L220" s="183">
        <f t="shared" ref="L220:L239" si="179">$E220/$E208</f>
        <v>1.0597738287560581</v>
      </c>
      <c r="M220" s="183">
        <f t="shared" ref="M220:M239" si="180">$F220/$F208</f>
        <v>0.83763837638376382</v>
      </c>
    </row>
    <row r="221" spans="1:13" x14ac:dyDescent="0.2">
      <c r="B221" t="s">
        <v>242</v>
      </c>
      <c r="C221" s="160">
        <f>SUM($D221:$F221)</f>
        <v>858</v>
      </c>
      <c r="D221" s="160">
        <v>75</v>
      </c>
      <c r="E221" s="160">
        <v>572</v>
      </c>
      <c r="F221" s="160">
        <v>211</v>
      </c>
      <c r="I221" t="s">
        <v>242</v>
      </c>
      <c r="J221" s="183">
        <f t="shared" si="177"/>
        <v>1.010600706713781</v>
      </c>
      <c r="K221" s="183">
        <f t="shared" si="178"/>
        <v>1.0714285714285714</v>
      </c>
      <c r="L221" s="183">
        <f t="shared" si="179"/>
        <v>1.2093023255813953</v>
      </c>
      <c r="M221" s="183">
        <f t="shared" si="180"/>
        <v>0.68954248366013071</v>
      </c>
    </row>
    <row r="222" spans="1:13" x14ac:dyDescent="0.2">
      <c r="B222" t="s">
        <v>243</v>
      </c>
      <c r="C222">
        <v>978</v>
      </c>
      <c r="D222">
        <v>89</v>
      </c>
      <c r="E222">
        <v>683</v>
      </c>
      <c r="F222">
        <v>206</v>
      </c>
      <c r="I222" t="s">
        <v>243</v>
      </c>
      <c r="J222" s="183">
        <f t="shared" si="177"/>
        <v>1.3216216216216217</v>
      </c>
      <c r="K222" s="183">
        <f t="shared" si="178"/>
        <v>0.87254901960784315</v>
      </c>
      <c r="L222" s="183">
        <f t="shared" si="179"/>
        <v>1.8610354223433243</v>
      </c>
      <c r="M222" s="183">
        <f t="shared" si="180"/>
        <v>0.76014760147601479</v>
      </c>
    </row>
    <row r="223" spans="1:13" x14ac:dyDescent="0.2">
      <c r="B223" t="s">
        <v>244</v>
      </c>
      <c r="C223">
        <v>771</v>
      </c>
      <c r="D223">
        <v>71</v>
      </c>
      <c r="E223">
        <v>466</v>
      </c>
      <c r="F223">
        <v>234</v>
      </c>
      <c r="I223" t="s">
        <v>244</v>
      </c>
      <c r="J223" s="183">
        <f t="shared" si="177"/>
        <v>1.0118110236220472</v>
      </c>
      <c r="K223" s="183">
        <f t="shared" si="178"/>
        <v>1.2678571428571428</v>
      </c>
      <c r="L223" s="183">
        <f t="shared" si="179"/>
        <v>0.97083333333333333</v>
      </c>
      <c r="M223" s="183">
        <f t="shared" si="180"/>
        <v>1.0353982300884956</v>
      </c>
    </row>
    <row r="224" spans="1:13" x14ac:dyDescent="0.2">
      <c r="B224" t="s">
        <v>53</v>
      </c>
      <c r="C224">
        <v>914</v>
      </c>
      <c r="D224">
        <v>55</v>
      </c>
      <c r="E224">
        <v>597</v>
      </c>
      <c r="F224">
        <v>262</v>
      </c>
      <c r="I224" t="s">
        <v>53</v>
      </c>
      <c r="J224" s="183">
        <f t="shared" si="177"/>
        <v>1.0258136924803591</v>
      </c>
      <c r="K224" s="183">
        <f t="shared" si="178"/>
        <v>0.60439560439560436</v>
      </c>
      <c r="L224" s="183">
        <f t="shared" si="179"/>
        <v>1.1525096525096525</v>
      </c>
      <c r="M224" s="183">
        <f t="shared" si="180"/>
        <v>0.92907801418439717</v>
      </c>
    </row>
    <row r="225" spans="1:13" x14ac:dyDescent="0.2">
      <c r="B225" t="s">
        <v>54</v>
      </c>
      <c r="C225">
        <v>784</v>
      </c>
      <c r="D225">
        <v>93</v>
      </c>
      <c r="E225">
        <v>511</v>
      </c>
      <c r="F225">
        <v>180</v>
      </c>
      <c r="I225" t="s">
        <v>54</v>
      </c>
      <c r="J225" s="183">
        <f t="shared" si="177"/>
        <v>1.0090090090090089</v>
      </c>
      <c r="K225" s="183">
        <f t="shared" si="178"/>
        <v>1.3098591549295775</v>
      </c>
      <c r="L225" s="183">
        <f t="shared" si="179"/>
        <v>1.1181619256017505</v>
      </c>
      <c r="M225" s="183">
        <f t="shared" si="180"/>
        <v>0.72289156626506024</v>
      </c>
    </row>
    <row r="226" spans="1:13" x14ac:dyDescent="0.2">
      <c r="B226" t="s">
        <v>55</v>
      </c>
      <c r="C226">
        <v>852</v>
      </c>
      <c r="D226">
        <v>64</v>
      </c>
      <c r="E226">
        <v>515</v>
      </c>
      <c r="F226">
        <v>273</v>
      </c>
      <c r="I226" t="s">
        <v>55</v>
      </c>
      <c r="J226" s="183">
        <f t="shared" si="177"/>
        <v>1.01067615658363</v>
      </c>
      <c r="K226" s="183">
        <f t="shared" si="178"/>
        <v>1.3333333333333333</v>
      </c>
      <c r="L226" s="183">
        <f t="shared" si="179"/>
        <v>0.90509666080843587</v>
      </c>
      <c r="M226" s="183">
        <f t="shared" si="180"/>
        <v>1.2079646017699115</v>
      </c>
    </row>
    <row r="227" spans="1:13" x14ac:dyDescent="0.2">
      <c r="B227" t="s">
        <v>245</v>
      </c>
      <c r="C227">
        <v>817</v>
      </c>
      <c r="D227">
        <v>74</v>
      </c>
      <c r="E227">
        <v>345</v>
      </c>
      <c r="F227">
        <v>398</v>
      </c>
      <c r="I227" t="s">
        <v>245</v>
      </c>
      <c r="J227" s="183">
        <f t="shared" si="177"/>
        <v>1.4134948096885813</v>
      </c>
      <c r="K227" s="183">
        <f t="shared" si="178"/>
        <v>1.2982456140350878</v>
      </c>
      <c r="L227" s="183">
        <f t="shared" si="179"/>
        <v>0.90551181102362199</v>
      </c>
      <c r="M227" s="183">
        <f t="shared" si="180"/>
        <v>2.842857142857143</v>
      </c>
    </row>
    <row r="228" spans="1:13" x14ac:dyDescent="0.2">
      <c r="B228" t="s">
        <v>246</v>
      </c>
      <c r="C228">
        <v>706</v>
      </c>
      <c r="D228">
        <v>31</v>
      </c>
      <c r="E228">
        <v>499</v>
      </c>
      <c r="F228">
        <v>176</v>
      </c>
      <c r="I228" t="s">
        <v>246</v>
      </c>
      <c r="J228" s="183">
        <f t="shared" si="177"/>
        <v>0.80501710376282787</v>
      </c>
      <c r="K228" s="183">
        <f t="shared" si="178"/>
        <v>0.484375</v>
      </c>
      <c r="L228" s="183">
        <f t="shared" si="179"/>
        <v>0.93796992481203012</v>
      </c>
      <c r="M228" s="183">
        <f t="shared" si="180"/>
        <v>0.62633451957295372</v>
      </c>
    </row>
    <row r="229" spans="1:13" x14ac:dyDescent="0.2">
      <c r="B229" t="s">
        <v>247</v>
      </c>
      <c r="C229">
        <v>809</v>
      </c>
      <c r="D229">
        <v>72</v>
      </c>
      <c r="E229">
        <v>540</v>
      </c>
      <c r="F229">
        <v>197</v>
      </c>
      <c r="I229" t="s">
        <v>247</v>
      </c>
      <c r="J229" s="183">
        <f t="shared" si="177"/>
        <v>1.2640625000000001</v>
      </c>
      <c r="K229" s="183">
        <f t="shared" si="178"/>
        <v>0.93506493506493504</v>
      </c>
      <c r="L229" s="183">
        <f t="shared" si="179"/>
        <v>1.3636363636363635</v>
      </c>
      <c r="M229" s="183">
        <f t="shared" si="180"/>
        <v>1.1796407185628743</v>
      </c>
    </row>
    <row r="230" spans="1:13" x14ac:dyDescent="0.2">
      <c r="A230" t="s">
        <v>293</v>
      </c>
      <c r="B230" t="s">
        <v>281</v>
      </c>
      <c r="C230" s="160">
        <v>865</v>
      </c>
      <c r="D230" s="160">
        <v>92</v>
      </c>
      <c r="E230" s="160">
        <v>514</v>
      </c>
      <c r="F230" s="160">
        <v>514</v>
      </c>
      <c r="H230" t="s">
        <v>295</v>
      </c>
      <c r="I230" t="s">
        <v>281</v>
      </c>
      <c r="J230" s="183">
        <f t="shared" si="177"/>
        <v>1.0152582159624413</v>
      </c>
      <c r="K230" s="183">
        <f t="shared" si="178"/>
        <v>0.8214285714285714</v>
      </c>
      <c r="L230" s="183">
        <f t="shared" si="179"/>
        <v>1.13215859030837</v>
      </c>
      <c r="M230" s="183">
        <f t="shared" si="180"/>
        <v>1.7972027972027973</v>
      </c>
    </row>
    <row r="231" spans="1:13" x14ac:dyDescent="0.2">
      <c r="B231" t="s">
        <v>240</v>
      </c>
      <c r="C231" s="160">
        <v>610</v>
      </c>
      <c r="D231" s="160">
        <v>72</v>
      </c>
      <c r="E231" s="160">
        <v>441</v>
      </c>
      <c r="F231" s="160">
        <v>97</v>
      </c>
      <c r="I231" t="s">
        <v>240</v>
      </c>
      <c r="J231" s="183">
        <f t="shared" si="177"/>
        <v>0.83106267029972747</v>
      </c>
      <c r="K231" s="183">
        <f t="shared" si="178"/>
        <v>0.91139240506329111</v>
      </c>
      <c r="L231" s="183">
        <f t="shared" si="179"/>
        <v>1.0184757505773672</v>
      </c>
      <c r="M231" s="183">
        <f t="shared" si="180"/>
        <v>0.43693693693693691</v>
      </c>
    </row>
    <row r="232" spans="1:13" x14ac:dyDescent="0.2">
      <c r="B232" t="s">
        <v>241</v>
      </c>
      <c r="C232" s="160">
        <v>781</v>
      </c>
      <c r="D232" s="160">
        <v>103</v>
      </c>
      <c r="E232" s="160">
        <v>480</v>
      </c>
      <c r="F232" s="160">
        <v>198</v>
      </c>
      <c r="I232" t="s">
        <v>241</v>
      </c>
      <c r="J232" s="183">
        <f t="shared" si="177"/>
        <v>0.81951731374606507</v>
      </c>
      <c r="K232" s="183">
        <f t="shared" si="178"/>
        <v>1.4714285714285715</v>
      </c>
      <c r="L232" s="183">
        <f t="shared" si="179"/>
        <v>0.73170731707317072</v>
      </c>
      <c r="M232" s="183">
        <f t="shared" si="180"/>
        <v>0.8722466960352423</v>
      </c>
    </row>
    <row r="233" spans="1:13" x14ac:dyDescent="0.2">
      <c r="B233" t="s">
        <v>242</v>
      </c>
      <c r="C233" s="160">
        <v>926</v>
      </c>
      <c r="D233" s="160">
        <v>73</v>
      </c>
      <c r="E233" s="160">
        <v>629</v>
      </c>
      <c r="F233" s="160">
        <v>224</v>
      </c>
      <c r="I233" t="s">
        <v>242</v>
      </c>
      <c r="J233" s="183">
        <f t="shared" si="177"/>
        <v>1.0792540792540792</v>
      </c>
      <c r="K233" s="183">
        <f t="shared" si="178"/>
        <v>0.97333333333333338</v>
      </c>
      <c r="L233" s="183">
        <f t="shared" si="179"/>
        <v>1.0996503496503496</v>
      </c>
      <c r="M233" s="183">
        <f t="shared" si="180"/>
        <v>1.061611374407583</v>
      </c>
    </row>
    <row r="234" spans="1:13" x14ac:dyDescent="0.2">
      <c r="B234" t="s">
        <v>243</v>
      </c>
      <c r="C234" s="160">
        <v>712</v>
      </c>
      <c r="D234" s="160">
        <v>96</v>
      </c>
      <c r="E234" s="160">
        <v>484</v>
      </c>
      <c r="F234" s="160">
        <v>132</v>
      </c>
      <c r="I234" t="s">
        <v>243</v>
      </c>
      <c r="J234" s="183">
        <f t="shared" si="177"/>
        <v>0.72801635991820046</v>
      </c>
      <c r="K234" s="183">
        <f t="shared" si="178"/>
        <v>1.0786516853932584</v>
      </c>
      <c r="L234" s="183">
        <f t="shared" si="179"/>
        <v>0.70863836017569548</v>
      </c>
      <c r="M234" s="183">
        <f t="shared" si="180"/>
        <v>0.64077669902912626</v>
      </c>
    </row>
    <row r="235" spans="1:13" x14ac:dyDescent="0.2">
      <c r="B235" t="s">
        <v>244</v>
      </c>
      <c r="C235" s="160">
        <v>820</v>
      </c>
      <c r="D235" s="160">
        <v>75</v>
      </c>
      <c r="E235" s="160">
        <v>511</v>
      </c>
      <c r="F235" s="160">
        <v>234</v>
      </c>
      <c r="I235" t="s">
        <v>244</v>
      </c>
      <c r="J235" s="183">
        <f t="shared" si="177"/>
        <v>1.0635538261997406</v>
      </c>
      <c r="K235" s="183">
        <f t="shared" si="178"/>
        <v>1.056338028169014</v>
      </c>
      <c r="L235" s="183">
        <f t="shared" si="179"/>
        <v>1.0965665236051503</v>
      </c>
      <c r="M235" s="183">
        <f t="shared" si="180"/>
        <v>1</v>
      </c>
    </row>
    <row r="236" spans="1:13" x14ac:dyDescent="0.2">
      <c r="B236" t="s">
        <v>53</v>
      </c>
      <c r="C236" s="160">
        <v>775</v>
      </c>
      <c r="D236" s="160">
        <v>91</v>
      </c>
      <c r="E236" s="160">
        <v>480</v>
      </c>
      <c r="F236" s="160">
        <v>204</v>
      </c>
      <c r="I236" t="s">
        <v>53</v>
      </c>
      <c r="J236" s="183">
        <f t="shared" si="177"/>
        <v>0.84792122538293213</v>
      </c>
      <c r="K236" s="183">
        <f t="shared" si="178"/>
        <v>1.6545454545454545</v>
      </c>
      <c r="L236" s="183">
        <f t="shared" si="179"/>
        <v>0.8040201005025126</v>
      </c>
      <c r="M236" s="183">
        <f t="shared" si="180"/>
        <v>0.77862595419847325</v>
      </c>
    </row>
    <row r="237" spans="1:13" x14ac:dyDescent="0.2">
      <c r="B237" t="s">
        <v>54</v>
      </c>
      <c r="C237" s="160">
        <v>719</v>
      </c>
      <c r="D237" s="160">
        <v>81</v>
      </c>
      <c r="E237" s="160">
        <v>435</v>
      </c>
      <c r="F237" s="160">
        <v>203</v>
      </c>
      <c r="I237" t="s">
        <v>54</v>
      </c>
      <c r="J237" s="183">
        <f t="shared" si="177"/>
        <v>0.91709183673469385</v>
      </c>
      <c r="K237" s="183">
        <f t="shared" si="178"/>
        <v>0.87096774193548387</v>
      </c>
      <c r="L237" s="183">
        <f t="shared" si="179"/>
        <v>0.85127201565557731</v>
      </c>
      <c r="M237" s="183">
        <f t="shared" si="180"/>
        <v>1.1277777777777778</v>
      </c>
    </row>
    <row r="238" spans="1:13" x14ac:dyDescent="0.2">
      <c r="B238" t="s">
        <v>55</v>
      </c>
      <c r="C238" s="160">
        <v>790</v>
      </c>
      <c r="D238" s="160">
        <v>68</v>
      </c>
      <c r="E238" s="160">
        <v>444</v>
      </c>
      <c r="F238" s="160">
        <v>278</v>
      </c>
      <c r="I238" t="s">
        <v>55</v>
      </c>
      <c r="J238" s="183">
        <f t="shared" si="177"/>
        <v>0.92723004694835676</v>
      </c>
      <c r="K238" s="183">
        <f t="shared" si="178"/>
        <v>1.0625</v>
      </c>
      <c r="L238" s="183">
        <f t="shared" si="179"/>
        <v>0.86213592233009706</v>
      </c>
      <c r="M238" s="183">
        <f t="shared" si="180"/>
        <v>1.0183150183150182</v>
      </c>
    </row>
    <row r="239" spans="1:13" x14ac:dyDescent="0.2">
      <c r="B239" t="s">
        <v>245</v>
      </c>
      <c r="C239" s="160">
        <v>530</v>
      </c>
      <c r="D239" s="160">
        <v>47</v>
      </c>
      <c r="E239" s="160">
        <v>357</v>
      </c>
      <c r="F239" s="160">
        <v>126</v>
      </c>
      <c r="I239" t="s">
        <v>245</v>
      </c>
      <c r="J239" s="183">
        <f t="shared" si="177"/>
        <v>0.64871481028151778</v>
      </c>
      <c r="K239" s="183">
        <f t="shared" si="178"/>
        <v>0.63513513513513509</v>
      </c>
      <c r="L239" s="183">
        <f t="shared" si="179"/>
        <v>1.0347826086956522</v>
      </c>
      <c r="M239" s="183">
        <f t="shared" si="180"/>
        <v>0.3165829145728643</v>
      </c>
    </row>
    <row r="240" spans="1:13" x14ac:dyDescent="0.2">
      <c r="B240" t="s">
        <v>246</v>
      </c>
      <c r="C240">
        <v>582</v>
      </c>
      <c r="D240">
        <v>48</v>
      </c>
      <c r="E240">
        <v>384</v>
      </c>
      <c r="F240">
        <v>150</v>
      </c>
      <c r="I240" t="s">
        <v>246</v>
      </c>
      <c r="J240" s="183">
        <f>$C240/$C228</f>
        <v>0.82436260623229463</v>
      </c>
      <c r="K240" s="183">
        <f>$D240/$D228</f>
        <v>1.5483870967741935</v>
      </c>
      <c r="L240" s="183">
        <f>$E240/$E228</f>
        <v>0.76953907815631262</v>
      </c>
      <c r="M240" s="183">
        <f>$F240/$F228</f>
        <v>0.85227272727272729</v>
      </c>
    </row>
    <row r="241" spans="1:13" x14ac:dyDescent="0.2">
      <c r="B241" t="s">
        <v>247</v>
      </c>
      <c r="C241">
        <f t="shared" ref="C241:C248" si="181">SUM(D241:F241)</f>
        <v>664</v>
      </c>
      <c r="D241">
        <v>51</v>
      </c>
      <c r="E241">
        <v>426</v>
      </c>
      <c r="F241">
        <v>187</v>
      </c>
      <c r="I241" t="s">
        <v>247</v>
      </c>
      <c r="J241" s="183">
        <f>$C241/$C229</f>
        <v>0.82076637824474663</v>
      </c>
      <c r="K241" s="183">
        <f>$D241/$D229</f>
        <v>0.70833333333333337</v>
      </c>
      <c r="L241" s="183">
        <f>$E241/$E229</f>
        <v>0.78888888888888886</v>
      </c>
      <c r="M241" s="183">
        <f>$F241/$F229</f>
        <v>0.949238578680203</v>
      </c>
    </row>
    <row r="242" spans="1:13" x14ac:dyDescent="0.2">
      <c r="A242" t="s">
        <v>414</v>
      </c>
      <c r="B242" t="s">
        <v>272</v>
      </c>
      <c r="C242">
        <f t="shared" si="181"/>
        <v>801</v>
      </c>
      <c r="D242">
        <v>62</v>
      </c>
      <c r="E242">
        <v>588</v>
      </c>
      <c r="F242">
        <v>151</v>
      </c>
      <c r="H242" t="s">
        <v>415</v>
      </c>
      <c r="I242" t="s">
        <v>272</v>
      </c>
      <c r="J242" s="183">
        <f t="shared" ref="J242:J248" si="182">$C242/$C230</f>
        <v>0.92601156069364166</v>
      </c>
      <c r="K242" s="183">
        <f t="shared" ref="K242:K274" si="183">$D242/$D230</f>
        <v>0.67391304347826086</v>
      </c>
      <c r="L242" s="183">
        <f t="shared" ref="L242:L275" si="184">$E242/$E230</f>
        <v>1.1439688715953307</v>
      </c>
      <c r="M242" s="183">
        <f t="shared" ref="M242:M272" si="185">$F242/$F230</f>
        <v>0.29377431906614787</v>
      </c>
    </row>
    <row r="243" spans="1:13" x14ac:dyDescent="0.2">
      <c r="B243" t="s">
        <v>240</v>
      </c>
      <c r="C243">
        <f t="shared" si="181"/>
        <v>625</v>
      </c>
      <c r="D243">
        <v>64</v>
      </c>
      <c r="E243">
        <v>451</v>
      </c>
      <c r="F243">
        <v>110</v>
      </c>
      <c r="I243" t="s">
        <v>240</v>
      </c>
      <c r="J243" s="183">
        <f t="shared" si="182"/>
        <v>1.0245901639344261</v>
      </c>
      <c r="K243" s="183">
        <f t="shared" si="183"/>
        <v>0.88888888888888884</v>
      </c>
      <c r="L243" s="183">
        <f t="shared" si="184"/>
        <v>1.0226757369614512</v>
      </c>
      <c r="M243" s="183">
        <f t="shared" si="185"/>
        <v>1.134020618556701</v>
      </c>
    </row>
    <row r="244" spans="1:13" x14ac:dyDescent="0.2">
      <c r="B244" t="s">
        <v>241</v>
      </c>
      <c r="C244">
        <f t="shared" si="181"/>
        <v>709</v>
      </c>
      <c r="D244">
        <v>60</v>
      </c>
      <c r="E244">
        <v>452</v>
      </c>
      <c r="F244">
        <v>197</v>
      </c>
      <c r="I244" t="s">
        <v>241</v>
      </c>
      <c r="J244" s="183">
        <f t="shared" si="182"/>
        <v>0.90781049935979519</v>
      </c>
      <c r="K244" s="183">
        <f t="shared" si="183"/>
        <v>0.58252427184466016</v>
      </c>
      <c r="L244" s="183">
        <f t="shared" si="184"/>
        <v>0.94166666666666665</v>
      </c>
      <c r="M244" s="183">
        <f t="shared" si="185"/>
        <v>0.99494949494949492</v>
      </c>
    </row>
    <row r="245" spans="1:13" x14ac:dyDescent="0.2">
      <c r="B245" t="s">
        <v>242</v>
      </c>
      <c r="C245">
        <f t="shared" si="181"/>
        <v>789</v>
      </c>
      <c r="D245">
        <v>67</v>
      </c>
      <c r="E245">
        <v>512</v>
      </c>
      <c r="F245">
        <v>210</v>
      </c>
      <c r="I245" t="s">
        <v>242</v>
      </c>
      <c r="J245" s="183">
        <f t="shared" si="182"/>
        <v>0.85205183585313171</v>
      </c>
      <c r="K245" s="183">
        <f t="shared" si="183"/>
        <v>0.9178082191780822</v>
      </c>
      <c r="L245" s="183">
        <f t="shared" si="184"/>
        <v>0.81399046104928463</v>
      </c>
      <c r="M245" s="183">
        <f t="shared" si="185"/>
        <v>0.9375</v>
      </c>
    </row>
    <row r="246" spans="1:13" x14ac:dyDescent="0.2">
      <c r="B246" t="s">
        <v>243</v>
      </c>
      <c r="C246">
        <f>SUM(D246:F246)</f>
        <v>778</v>
      </c>
      <c r="D246">
        <v>55</v>
      </c>
      <c r="E246">
        <v>526</v>
      </c>
      <c r="F246">
        <v>197</v>
      </c>
      <c r="I246" t="s">
        <v>243</v>
      </c>
      <c r="J246" s="183">
        <f t="shared" si="182"/>
        <v>1.0926966292134832</v>
      </c>
      <c r="K246" s="183">
        <f t="shared" si="183"/>
        <v>0.57291666666666663</v>
      </c>
      <c r="L246" s="183">
        <f t="shared" si="184"/>
        <v>1.0867768595041323</v>
      </c>
      <c r="M246" s="183">
        <f t="shared" si="185"/>
        <v>1.4924242424242424</v>
      </c>
    </row>
    <row r="247" spans="1:13" x14ac:dyDescent="0.2">
      <c r="B247" t="s">
        <v>244</v>
      </c>
      <c r="C247">
        <f t="shared" si="181"/>
        <v>777</v>
      </c>
      <c r="D247">
        <v>65</v>
      </c>
      <c r="E247">
        <v>409</v>
      </c>
      <c r="F247">
        <v>303</v>
      </c>
      <c r="I247" t="s">
        <v>244</v>
      </c>
      <c r="J247" s="183">
        <f t="shared" si="182"/>
        <v>0.94756097560975605</v>
      </c>
      <c r="K247" s="183">
        <f t="shared" si="183"/>
        <v>0.8666666666666667</v>
      </c>
      <c r="L247" s="183">
        <f t="shared" si="184"/>
        <v>0.80039138943248533</v>
      </c>
      <c r="M247" s="183">
        <f t="shared" si="185"/>
        <v>1.2948717948717949</v>
      </c>
    </row>
    <row r="248" spans="1:13" x14ac:dyDescent="0.2">
      <c r="B248" t="s">
        <v>53</v>
      </c>
      <c r="C248">
        <f t="shared" si="181"/>
        <v>696</v>
      </c>
      <c r="D248">
        <v>84</v>
      </c>
      <c r="E248">
        <v>435</v>
      </c>
      <c r="F248">
        <v>177</v>
      </c>
      <c r="I248" t="s">
        <v>53</v>
      </c>
      <c r="J248" s="183">
        <f t="shared" si="182"/>
        <v>0.89806451612903226</v>
      </c>
      <c r="K248" s="183">
        <f t="shared" si="183"/>
        <v>0.92307692307692313</v>
      </c>
      <c r="L248" s="183">
        <f t="shared" si="184"/>
        <v>0.90625</v>
      </c>
      <c r="M248" s="183">
        <f t="shared" si="185"/>
        <v>0.86764705882352944</v>
      </c>
    </row>
    <row r="249" spans="1:13" x14ac:dyDescent="0.2">
      <c r="B249" t="s">
        <v>54</v>
      </c>
      <c r="C249">
        <f>SUM(D249:F249)</f>
        <v>898</v>
      </c>
      <c r="D249">
        <v>89</v>
      </c>
      <c r="E249">
        <v>585</v>
      </c>
      <c r="F249">
        <v>224</v>
      </c>
      <c r="I249" t="s">
        <v>54</v>
      </c>
      <c r="J249" s="183">
        <f t="shared" ref="J249:J254" si="186">$C249/$C237</f>
        <v>1.2489568845618915</v>
      </c>
      <c r="K249" s="183">
        <f t="shared" si="183"/>
        <v>1.0987654320987654</v>
      </c>
      <c r="L249" s="183">
        <f t="shared" si="184"/>
        <v>1.3448275862068966</v>
      </c>
      <c r="M249" s="183">
        <f t="shared" si="185"/>
        <v>1.103448275862069</v>
      </c>
    </row>
    <row r="250" spans="1:13" x14ac:dyDescent="0.2">
      <c r="B250" t="s">
        <v>55</v>
      </c>
      <c r="C250">
        <f>SUM(D250:F250)</f>
        <v>595</v>
      </c>
      <c r="D250">
        <v>50</v>
      </c>
      <c r="E250">
        <v>400</v>
      </c>
      <c r="F250">
        <v>145</v>
      </c>
      <c r="I250" t="s">
        <v>55</v>
      </c>
      <c r="J250" s="183">
        <f t="shared" si="186"/>
        <v>0.75316455696202533</v>
      </c>
      <c r="K250" s="183">
        <f t="shared" si="183"/>
        <v>0.73529411764705888</v>
      </c>
      <c r="L250" s="183">
        <f t="shared" si="184"/>
        <v>0.90090090090090091</v>
      </c>
      <c r="M250" s="183">
        <f t="shared" si="185"/>
        <v>0.52158273381294962</v>
      </c>
    </row>
    <row r="251" spans="1:13" x14ac:dyDescent="0.2">
      <c r="B251" t="s">
        <v>245</v>
      </c>
      <c r="C251">
        <f>SUM(D251:F251)</f>
        <v>510</v>
      </c>
      <c r="D251">
        <v>45</v>
      </c>
      <c r="E251">
        <v>344</v>
      </c>
      <c r="F251">
        <v>121</v>
      </c>
      <c r="I251" t="s">
        <v>245</v>
      </c>
      <c r="J251" s="183">
        <f t="shared" si="186"/>
        <v>0.96226415094339623</v>
      </c>
      <c r="K251" s="183">
        <f t="shared" si="183"/>
        <v>0.95744680851063835</v>
      </c>
      <c r="L251" s="183">
        <f t="shared" si="184"/>
        <v>0.96358543417366949</v>
      </c>
      <c r="M251" s="183">
        <f t="shared" si="185"/>
        <v>0.96031746031746035</v>
      </c>
    </row>
    <row r="252" spans="1:13" x14ac:dyDescent="0.2">
      <c r="B252" t="s">
        <v>246</v>
      </c>
      <c r="C252">
        <f>SUM(D252:F252)</f>
        <v>559</v>
      </c>
      <c r="D252">
        <f>SUMIF(推移データ!$B$71:$B$104,推移データ!$B$92,推移データ!CK71:CK104)</f>
        <v>41</v>
      </c>
      <c r="E252">
        <f>SUMIF(推移データ!$B$71:$B$104,推移データ!$B$77,推移データ!CK71:CK104)</f>
        <v>375</v>
      </c>
      <c r="F252">
        <f>SUMIF(推移データ!$B$71:$B$104,推移データ!$B$104,推移データ!CK71:CK104)</f>
        <v>143</v>
      </c>
      <c r="I252" t="s">
        <v>246</v>
      </c>
      <c r="J252" s="183">
        <f t="shared" si="186"/>
        <v>0.96048109965635742</v>
      </c>
      <c r="K252" s="183">
        <f t="shared" si="183"/>
        <v>0.85416666666666663</v>
      </c>
      <c r="L252" s="183">
        <f t="shared" si="184"/>
        <v>0.9765625</v>
      </c>
      <c r="M252" s="183">
        <f t="shared" si="185"/>
        <v>0.95333333333333337</v>
      </c>
    </row>
    <row r="253" spans="1:13" x14ac:dyDescent="0.2">
      <c r="B253" t="s">
        <v>247</v>
      </c>
      <c r="C253">
        <f>SUM(D253:F253)</f>
        <v>478</v>
      </c>
      <c r="D253" s="160">
        <f>推移データ!CL92+推移データ!CL95+推移データ!CL97</f>
        <v>28</v>
      </c>
      <c r="E253" s="160">
        <f>推移データ!CL77+推移データ!CL84+推移データ!CL88</f>
        <v>307</v>
      </c>
      <c r="F253" s="160">
        <f>推移データ!CL102+推移データ!CL104</f>
        <v>143</v>
      </c>
      <c r="I253" t="s">
        <v>247</v>
      </c>
      <c r="J253" s="183">
        <f t="shared" si="186"/>
        <v>0.71987951807228912</v>
      </c>
      <c r="K253" s="183">
        <f t="shared" si="183"/>
        <v>0.5490196078431373</v>
      </c>
      <c r="L253" s="183">
        <f t="shared" si="184"/>
        <v>0.72065727699530513</v>
      </c>
      <c r="M253" s="183">
        <f t="shared" si="185"/>
        <v>0.76470588235294112</v>
      </c>
    </row>
    <row r="254" spans="1:13" x14ac:dyDescent="0.2">
      <c r="A254" t="s">
        <v>433</v>
      </c>
      <c r="B254" t="s">
        <v>272</v>
      </c>
      <c r="C254">
        <f t="shared" ref="C254:C267" si="187">SUM(D254:F254)</f>
        <v>796</v>
      </c>
      <c r="D254">
        <v>113</v>
      </c>
      <c r="E254">
        <v>458</v>
      </c>
      <c r="F254">
        <v>225</v>
      </c>
      <c r="H254" t="s">
        <v>434</v>
      </c>
      <c r="I254" t="s">
        <v>272</v>
      </c>
      <c r="J254" s="183">
        <f t="shared" si="186"/>
        <v>0.99375780274656678</v>
      </c>
      <c r="K254" s="183">
        <f t="shared" si="183"/>
        <v>1.8225806451612903</v>
      </c>
      <c r="L254" s="183">
        <f t="shared" si="184"/>
        <v>0.77891156462585032</v>
      </c>
      <c r="M254" s="183">
        <f t="shared" si="185"/>
        <v>1.490066225165563</v>
      </c>
    </row>
    <row r="255" spans="1:13" x14ac:dyDescent="0.2">
      <c r="B255" t="s">
        <v>240</v>
      </c>
      <c r="C255">
        <f t="shared" si="187"/>
        <v>661</v>
      </c>
      <c r="D255">
        <v>96</v>
      </c>
      <c r="E255">
        <v>350</v>
      </c>
      <c r="F255">
        <v>215</v>
      </c>
      <c r="I255" t="s">
        <v>240</v>
      </c>
      <c r="J255" s="183">
        <f t="shared" ref="J255:J268" si="188">$C255/$C243</f>
        <v>1.0576000000000001</v>
      </c>
      <c r="K255" s="183">
        <f t="shared" si="183"/>
        <v>1.5</v>
      </c>
      <c r="L255" s="183">
        <f t="shared" si="184"/>
        <v>0.77605321507760527</v>
      </c>
      <c r="M255" s="183">
        <f t="shared" si="185"/>
        <v>1.9545454545454546</v>
      </c>
    </row>
    <row r="256" spans="1:13" x14ac:dyDescent="0.2">
      <c r="B256" t="s">
        <v>241</v>
      </c>
      <c r="C256">
        <f t="shared" si="187"/>
        <v>779</v>
      </c>
      <c r="D256">
        <v>51</v>
      </c>
      <c r="E256">
        <v>488</v>
      </c>
      <c r="F256">
        <v>240</v>
      </c>
      <c r="I256" t="s">
        <v>241</v>
      </c>
      <c r="J256" s="183">
        <f t="shared" si="188"/>
        <v>1.0987306064880114</v>
      </c>
      <c r="K256" s="183">
        <f t="shared" si="183"/>
        <v>0.85</v>
      </c>
      <c r="L256" s="183">
        <f t="shared" si="184"/>
        <v>1.0796460176991149</v>
      </c>
      <c r="M256" s="183">
        <f t="shared" si="185"/>
        <v>1.218274111675127</v>
      </c>
    </row>
    <row r="257" spans="1:13" x14ac:dyDescent="0.2">
      <c r="B257" t="s">
        <v>242</v>
      </c>
      <c r="C257">
        <f t="shared" si="187"/>
        <v>861</v>
      </c>
      <c r="D257">
        <v>95</v>
      </c>
      <c r="E257">
        <v>546</v>
      </c>
      <c r="F257">
        <v>220</v>
      </c>
      <c r="I257" t="s">
        <v>242</v>
      </c>
      <c r="J257" s="183">
        <f t="shared" si="188"/>
        <v>1.0912547528517109</v>
      </c>
      <c r="K257" s="183">
        <f t="shared" si="183"/>
        <v>1.4179104477611941</v>
      </c>
      <c r="L257" s="183">
        <f t="shared" si="184"/>
        <v>1.06640625</v>
      </c>
      <c r="M257" s="183">
        <f t="shared" si="185"/>
        <v>1.0476190476190477</v>
      </c>
    </row>
    <row r="258" spans="1:13" x14ac:dyDescent="0.2">
      <c r="B258" t="s">
        <v>243</v>
      </c>
      <c r="C258">
        <f t="shared" si="187"/>
        <v>547</v>
      </c>
      <c r="D258">
        <v>63</v>
      </c>
      <c r="E258">
        <v>319</v>
      </c>
      <c r="F258">
        <v>165</v>
      </c>
      <c r="I258" t="s">
        <v>243</v>
      </c>
      <c r="J258" s="183">
        <f t="shared" si="188"/>
        <v>0.70308483290488433</v>
      </c>
      <c r="K258" s="183">
        <f t="shared" si="183"/>
        <v>1.1454545454545455</v>
      </c>
      <c r="L258" s="183">
        <f t="shared" si="184"/>
        <v>0.60646387832699622</v>
      </c>
      <c r="M258" s="183">
        <f t="shared" si="185"/>
        <v>0.8375634517766497</v>
      </c>
    </row>
    <row r="259" spans="1:13" x14ac:dyDescent="0.2">
      <c r="B259" t="s">
        <v>244</v>
      </c>
      <c r="C259">
        <f t="shared" si="187"/>
        <v>761</v>
      </c>
      <c r="D259">
        <v>71</v>
      </c>
      <c r="E259">
        <v>408</v>
      </c>
      <c r="F259">
        <v>282</v>
      </c>
      <c r="I259" t="s">
        <v>244</v>
      </c>
      <c r="J259" s="183">
        <f t="shared" si="188"/>
        <v>0.97940797940797941</v>
      </c>
      <c r="K259" s="183">
        <f t="shared" si="183"/>
        <v>1.0923076923076922</v>
      </c>
      <c r="L259" s="183">
        <f t="shared" si="184"/>
        <v>0.99755501222493892</v>
      </c>
      <c r="M259" s="183">
        <f t="shared" si="185"/>
        <v>0.93069306930693074</v>
      </c>
    </row>
    <row r="260" spans="1:13" x14ac:dyDescent="0.2">
      <c r="B260" t="s">
        <v>53</v>
      </c>
      <c r="C260">
        <f t="shared" si="187"/>
        <v>341</v>
      </c>
      <c r="D260">
        <v>55</v>
      </c>
      <c r="E260">
        <v>210</v>
      </c>
      <c r="F260">
        <v>76</v>
      </c>
      <c r="I260" t="s">
        <v>53</v>
      </c>
      <c r="J260" s="183">
        <f t="shared" si="188"/>
        <v>0.48994252873563221</v>
      </c>
      <c r="K260" s="183">
        <f t="shared" si="183"/>
        <v>0.65476190476190477</v>
      </c>
      <c r="L260" s="183">
        <f t="shared" si="184"/>
        <v>0.48275862068965519</v>
      </c>
      <c r="M260" s="183">
        <f t="shared" si="185"/>
        <v>0.42937853107344631</v>
      </c>
    </row>
    <row r="261" spans="1:13" x14ac:dyDescent="0.2">
      <c r="B261" t="s">
        <v>54</v>
      </c>
      <c r="C261">
        <f t="shared" si="187"/>
        <v>536</v>
      </c>
      <c r="D261">
        <v>37</v>
      </c>
      <c r="E261">
        <v>336</v>
      </c>
      <c r="F261">
        <v>163</v>
      </c>
      <c r="I261" t="s">
        <v>54</v>
      </c>
      <c r="J261" s="183">
        <f t="shared" si="188"/>
        <v>0.5968819599109132</v>
      </c>
      <c r="K261" s="183">
        <f t="shared" si="183"/>
        <v>0.4157303370786517</v>
      </c>
      <c r="L261" s="183">
        <f t="shared" si="184"/>
        <v>0.57435897435897432</v>
      </c>
      <c r="M261" s="183">
        <f t="shared" si="185"/>
        <v>0.7276785714285714</v>
      </c>
    </row>
    <row r="262" spans="1:13" x14ac:dyDescent="0.2">
      <c r="B262" t="s">
        <v>55</v>
      </c>
      <c r="C262">
        <f t="shared" si="187"/>
        <v>688</v>
      </c>
      <c r="D262">
        <v>51</v>
      </c>
      <c r="E262">
        <v>507</v>
      </c>
      <c r="F262">
        <v>130</v>
      </c>
      <c r="I262" t="s">
        <v>55</v>
      </c>
      <c r="J262" s="183">
        <f t="shared" si="188"/>
        <v>1.1563025210084035</v>
      </c>
      <c r="K262" s="183">
        <f t="shared" si="183"/>
        <v>1.02</v>
      </c>
      <c r="L262" s="183">
        <f t="shared" si="184"/>
        <v>1.2675000000000001</v>
      </c>
      <c r="M262" s="183">
        <f t="shared" si="185"/>
        <v>0.89655172413793105</v>
      </c>
    </row>
    <row r="263" spans="1:13" x14ac:dyDescent="0.2">
      <c r="B263" t="s">
        <v>245</v>
      </c>
      <c r="C263">
        <f t="shared" si="187"/>
        <v>400</v>
      </c>
      <c r="D263">
        <v>14</v>
      </c>
      <c r="E263">
        <v>267</v>
      </c>
      <c r="F263">
        <v>119</v>
      </c>
      <c r="I263" t="s">
        <v>245</v>
      </c>
      <c r="J263" s="183">
        <f t="shared" si="188"/>
        <v>0.78431372549019607</v>
      </c>
      <c r="K263" s="183">
        <f t="shared" si="183"/>
        <v>0.31111111111111112</v>
      </c>
      <c r="L263" s="183">
        <f t="shared" si="184"/>
        <v>0.77616279069767447</v>
      </c>
      <c r="M263" s="183">
        <f t="shared" si="185"/>
        <v>0.98347107438016534</v>
      </c>
    </row>
    <row r="264" spans="1:13" x14ac:dyDescent="0.2">
      <c r="B264" t="s">
        <v>246</v>
      </c>
      <c r="C264">
        <f t="shared" si="187"/>
        <v>501</v>
      </c>
      <c r="D264">
        <v>38</v>
      </c>
      <c r="E264">
        <v>302</v>
      </c>
      <c r="F264">
        <v>161</v>
      </c>
      <c r="I264" t="s">
        <v>246</v>
      </c>
      <c r="J264" s="183">
        <f t="shared" si="188"/>
        <v>0.89624329159212879</v>
      </c>
      <c r="K264" s="183">
        <f t="shared" si="183"/>
        <v>0.92682926829268297</v>
      </c>
      <c r="L264" s="183">
        <f t="shared" si="184"/>
        <v>0.80533333333333335</v>
      </c>
      <c r="M264" s="183">
        <f t="shared" si="185"/>
        <v>1.1258741258741258</v>
      </c>
    </row>
    <row r="265" spans="1:13" x14ac:dyDescent="0.2">
      <c r="B265" t="s">
        <v>247</v>
      </c>
      <c r="C265">
        <f t="shared" si="187"/>
        <v>945</v>
      </c>
      <c r="D265">
        <v>77</v>
      </c>
      <c r="E265">
        <v>561</v>
      </c>
      <c r="F265">
        <v>307</v>
      </c>
      <c r="I265" t="s">
        <v>247</v>
      </c>
      <c r="J265" s="183">
        <f t="shared" si="188"/>
        <v>1.9769874476987448</v>
      </c>
      <c r="K265" s="183">
        <f t="shared" si="183"/>
        <v>2.75</v>
      </c>
      <c r="L265" s="183">
        <f t="shared" si="184"/>
        <v>1.8273615635179152</v>
      </c>
      <c r="M265" s="183">
        <f t="shared" si="185"/>
        <v>2.1468531468531467</v>
      </c>
    </row>
    <row r="266" spans="1:13" x14ac:dyDescent="0.2">
      <c r="A266" t="s">
        <v>454</v>
      </c>
      <c r="B266" t="s">
        <v>272</v>
      </c>
      <c r="C266">
        <f t="shared" ref="C266" si="189">SUM(D266:F266)</f>
        <v>459</v>
      </c>
      <c r="D266">
        <v>39</v>
      </c>
      <c r="E266">
        <v>296</v>
      </c>
      <c r="F266">
        <v>124</v>
      </c>
      <c r="H266" t="s">
        <v>473</v>
      </c>
      <c r="I266" t="s">
        <v>272</v>
      </c>
      <c r="J266" s="183">
        <f>$C266/$C254</f>
        <v>0.5766331658291457</v>
      </c>
      <c r="K266" s="183">
        <f t="shared" si="183"/>
        <v>0.34513274336283184</v>
      </c>
      <c r="L266" s="183">
        <f t="shared" si="184"/>
        <v>0.64628820960698685</v>
      </c>
      <c r="M266" s="183">
        <f t="shared" si="185"/>
        <v>0.55111111111111111</v>
      </c>
    </row>
    <row r="267" spans="1:13" x14ac:dyDescent="0.2">
      <c r="B267" t="s">
        <v>240</v>
      </c>
      <c r="C267">
        <f t="shared" si="187"/>
        <v>425</v>
      </c>
      <c r="D267">
        <v>78</v>
      </c>
      <c r="E267">
        <v>281</v>
      </c>
      <c r="F267">
        <v>66</v>
      </c>
      <c r="I267" t="s">
        <v>240</v>
      </c>
      <c r="J267" s="183">
        <f t="shared" si="188"/>
        <v>0.642965204236006</v>
      </c>
      <c r="K267" s="183">
        <f t="shared" si="183"/>
        <v>0.8125</v>
      </c>
      <c r="L267" s="183">
        <f t="shared" si="184"/>
        <v>0.80285714285714282</v>
      </c>
      <c r="M267" s="183">
        <f t="shared" si="185"/>
        <v>0.30697674418604654</v>
      </c>
    </row>
    <row r="268" spans="1:13" x14ac:dyDescent="0.2">
      <c r="B268" t="s">
        <v>241</v>
      </c>
      <c r="C268">
        <v>567</v>
      </c>
      <c r="D268">
        <v>64</v>
      </c>
      <c r="E268">
        <v>340</v>
      </c>
      <c r="F268">
        <v>163</v>
      </c>
      <c r="I268" t="s">
        <v>241</v>
      </c>
      <c r="J268" s="183">
        <f t="shared" si="188"/>
        <v>0.72785622593068033</v>
      </c>
      <c r="K268" s="183">
        <f>$D268/$D256</f>
        <v>1.2549019607843137</v>
      </c>
      <c r="L268" s="183">
        <f t="shared" si="184"/>
        <v>0.69672131147540983</v>
      </c>
      <c r="M268" s="183">
        <f t="shared" si="185"/>
        <v>0.6791666666666667</v>
      </c>
    </row>
    <row r="269" spans="1:13" x14ac:dyDescent="0.2">
      <c r="B269" t="s">
        <v>242</v>
      </c>
      <c r="C269">
        <v>528</v>
      </c>
      <c r="D269">
        <v>41</v>
      </c>
      <c r="E269">
        <v>368</v>
      </c>
      <c r="F269">
        <v>119</v>
      </c>
      <c r="I269" t="s">
        <v>242</v>
      </c>
      <c r="J269" s="183">
        <f t="shared" ref="J269:J274" si="190">$C269/$C257</f>
        <v>0.61324041811846686</v>
      </c>
      <c r="K269" s="183">
        <f t="shared" si="183"/>
        <v>0.43157894736842106</v>
      </c>
      <c r="L269" s="183">
        <f t="shared" si="184"/>
        <v>0.67399267399267404</v>
      </c>
      <c r="M269" s="183">
        <f t="shared" si="185"/>
        <v>0.54090909090909089</v>
      </c>
    </row>
    <row r="270" spans="1:13" x14ac:dyDescent="0.2">
      <c r="B270" t="s">
        <v>243</v>
      </c>
      <c r="C270">
        <v>567</v>
      </c>
      <c r="D270">
        <v>71</v>
      </c>
      <c r="E270">
        <v>370</v>
      </c>
      <c r="F270">
        <v>126</v>
      </c>
      <c r="I270" t="s">
        <v>243</v>
      </c>
      <c r="J270" s="183">
        <f t="shared" si="190"/>
        <v>1.036563071297989</v>
      </c>
      <c r="K270" s="183">
        <f t="shared" si="183"/>
        <v>1.126984126984127</v>
      </c>
      <c r="L270" s="183">
        <f t="shared" si="184"/>
        <v>1.1598746081504703</v>
      </c>
      <c r="M270" s="183">
        <f t="shared" si="185"/>
        <v>0.76363636363636367</v>
      </c>
    </row>
    <row r="271" spans="1:13" x14ac:dyDescent="0.2">
      <c r="B271" t="s">
        <v>244</v>
      </c>
      <c r="C271">
        <v>570</v>
      </c>
      <c r="D271">
        <v>48</v>
      </c>
      <c r="E271">
        <v>388</v>
      </c>
      <c r="F271">
        <v>134</v>
      </c>
      <c r="I271" t="s">
        <v>244</v>
      </c>
      <c r="J271" s="183">
        <f t="shared" si="190"/>
        <v>0.74901445466491456</v>
      </c>
      <c r="K271" s="183">
        <f t="shared" si="183"/>
        <v>0.676056338028169</v>
      </c>
      <c r="L271" s="183">
        <f t="shared" si="184"/>
        <v>0.9509803921568627</v>
      </c>
      <c r="M271" s="183">
        <f>$F271/$F259</f>
        <v>0.47517730496453903</v>
      </c>
    </row>
    <row r="272" spans="1:13" x14ac:dyDescent="0.2">
      <c r="B272" t="s">
        <v>53</v>
      </c>
      <c r="C272">
        <v>740</v>
      </c>
      <c r="D272">
        <v>72</v>
      </c>
      <c r="E272">
        <v>431</v>
      </c>
      <c r="F272">
        <v>237</v>
      </c>
      <c r="I272" t="s">
        <v>53</v>
      </c>
      <c r="J272" s="183">
        <f t="shared" si="190"/>
        <v>2.1700879765395893</v>
      </c>
      <c r="K272" s="183">
        <f t="shared" si="183"/>
        <v>1.3090909090909091</v>
      </c>
      <c r="L272" s="183">
        <f t="shared" si="184"/>
        <v>2.0523809523809522</v>
      </c>
      <c r="M272" s="183">
        <f t="shared" si="185"/>
        <v>3.1184210526315788</v>
      </c>
    </row>
    <row r="273" spans="2:13" x14ac:dyDescent="0.2">
      <c r="B273" t="s">
        <v>54</v>
      </c>
      <c r="C273">
        <v>657</v>
      </c>
      <c r="D273">
        <v>31</v>
      </c>
      <c r="E273">
        <v>449</v>
      </c>
      <c r="F273">
        <v>177</v>
      </c>
      <c r="I273" t="s">
        <v>54</v>
      </c>
      <c r="J273" s="183">
        <f t="shared" si="190"/>
        <v>1.2257462686567164</v>
      </c>
      <c r="K273" s="183">
        <f t="shared" si="183"/>
        <v>0.83783783783783783</v>
      </c>
      <c r="L273" s="183">
        <f t="shared" si="184"/>
        <v>1.3363095238095237</v>
      </c>
      <c r="M273" s="183">
        <f>$F273/$F261</f>
        <v>1.0858895705521472</v>
      </c>
    </row>
    <row r="274" spans="2:13" x14ac:dyDescent="0.2">
      <c r="B274" t="s">
        <v>55</v>
      </c>
      <c r="C274">
        <v>521</v>
      </c>
      <c r="D274">
        <v>38</v>
      </c>
      <c r="E274">
        <v>387</v>
      </c>
      <c r="F274">
        <v>96</v>
      </c>
      <c r="I274" t="s">
        <v>55</v>
      </c>
      <c r="J274" s="183">
        <f t="shared" si="190"/>
        <v>0.75726744186046513</v>
      </c>
      <c r="K274" s="183">
        <f t="shared" si="183"/>
        <v>0.74509803921568629</v>
      </c>
      <c r="L274" s="183">
        <f t="shared" si="184"/>
        <v>0.76331360946745563</v>
      </c>
      <c r="M274" s="183">
        <f>$F274/$F262</f>
        <v>0.7384615384615385</v>
      </c>
    </row>
    <row r="275" spans="2:13" x14ac:dyDescent="0.2">
      <c r="B275" t="s">
        <v>245</v>
      </c>
      <c r="C275">
        <v>481</v>
      </c>
      <c r="D275">
        <v>50</v>
      </c>
      <c r="E275">
        <v>334</v>
      </c>
      <c r="F275">
        <v>97</v>
      </c>
      <c r="I275" t="s">
        <v>245</v>
      </c>
      <c r="J275" s="183">
        <f>$C275/$C263</f>
        <v>1.2024999999999999</v>
      </c>
      <c r="K275" s="183">
        <f>$D275/$D263</f>
        <v>3.5714285714285716</v>
      </c>
      <c r="L275" s="183">
        <f t="shared" si="184"/>
        <v>1.2509363295880149</v>
      </c>
      <c r="M275" s="183">
        <f>$F275/$F263</f>
        <v>0.81512605042016806</v>
      </c>
    </row>
    <row r="276" spans="2:13" x14ac:dyDescent="0.2">
      <c r="B276" t="s">
        <v>246</v>
      </c>
      <c r="C276">
        <v>474</v>
      </c>
      <c r="D276">
        <v>28</v>
      </c>
      <c r="E276">
        <v>346</v>
      </c>
      <c r="F276">
        <v>100</v>
      </c>
      <c r="I276" t="s">
        <v>246</v>
      </c>
      <c r="J276" s="183">
        <f>$C276/$C264</f>
        <v>0.94610778443113774</v>
      </c>
      <c r="K276" s="183">
        <f>$D276/$D264</f>
        <v>0.73684210526315785</v>
      </c>
      <c r="L276" s="183">
        <f>$E276/$E264</f>
        <v>1.1456953642384107</v>
      </c>
      <c r="M276" s="183">
        <f>$F276/$F264</f>
        <v>0.6211180124223602</v>
      </c>
    </row>
    <row r="277" spans="2:13" x14ac:dyDescent="0.2">
      <c r="B277" t="s">
        <v>247</v>
      </c>
      <c r="C277">
        <v>507</v>
      </c>
      <c r="D277">
        <v>31</v>
      </c>
      <c r="E277">
        <v>312</v>
      </c>
      <c r="F277">
        <v>164</v>
      </c>
      <c r="I277" t="s">
        <v>247</v>
      </c>
      <c r="J277" s="183">
        <f>$C277/$C265</f>
        <v>0.53650793650793649</v>
      </c>
      <c r="K277" s="183">
        <f>$D277/$D265</f>
        <v>0.40259740259740262</v>
      </c>
      <c r="L277" s="183">
        <f>$E277/$E265</f>
        <v>0.55614973262032086</v>
      </c>
      <c r="M277" s="183">
        <f>$F277/$F265</f>
        <v>0.53420195439739415</v>
      </c>
    </row>
    <row r="279" spans="2:13" x14ac:dyDescent="0.2">
      <c r="C279" t="s">
        <v>201</v>
      </c>
      <c r="D279" t="s">
        <v>206</v>
      </c>
      <c r="E279" t="s">
        <v>207</v>
      </c>
      <c r="F279" t="s">
        <v>208</v>
      </c>
      <c r="J279" t="s">
        <v>201</v>
      </c>
      <c r="K279" t="s">
        <v>206</v>
      </c>
      <c r="L279" t="s">
        <v>207</v>
      </c>
      <c r="M279" t="s">
        <v>208</v>
      </c>
    </row>
  </sheetData>
  <phoneticPr fontId="2"/>
  <pageMargins left="0.7" right="0.7" top="0.75" bottom="0.75" header="0.3" footer="0.3"/>
  <pageSetup paperSize="9" scale="72" orientation="portrait" r:id="rId1"/>
  <rowBreaks count="1" manualBreakCount="1">
    <brk id="57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8</vt:i4>
      </vt:variant>
    </vt:vector>
  </HeadingPairs>
  <TitlesOfParts>
    <vt:vector size="14" baseType="lpstr">
      <vt:lpstr>１ページ</vt:lpstr>
      <vt:lpstr>２・３ページ</vt:lpstr>
      <vt:lpstr>４・５ページ</vt:lpstr>
      <vt:lpstr>年度データ</vt:lpstr>
      <vt:lpstr>推移データ</vt:lpstr>
      <vt:lpstr>対前年同月比データ</vt:lpstr>
      <vt:lpstr>'１ページ'!Print_Area</vt:lpstr>
      <vt:lpstr>'２・３ページ'!Print_Area</vt:lpstr>
      <vt:lpstr>'４・５ページ'!Print_Area</vt:lpstr>
      <vt:lpstr>推移データ!Print_Area</vt:lpstr>
      <vt:lpstr>対前年同月比データ!Print_Area</vt:lpstr>
      <vt:lpstr>年度データ!Print_Area</vt:lpstr>
      <vt:lpstr>令和６年</vt:lpstr>
      <vt:lpstr>令和６年度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渡部 翔太郎</dc:creator>
  <cp:lastModifiedBy>岩間 千佳</cp:lastModifiedBy>
  <cp:lastPrinted>2026-05-25T01:37:47Z</cp:lastPrinted>
  <dcterms:created xsi:type="dcterms:W3CDTF">2021-05-26T04:24:20Z</dcterms:created>
  <dcterms:modified xsi:type="dcterms:W3CDTF">2026-05-25T01:37:47Z</dcterms:modified>
</cp:coreProperties>
</file>