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5355" windowWidth="15480" windowHeight="5445" activeTab="0"/>
  </bookViews>
  <sheets>
    <sheet name="63" sheetId="1" r:id="rId1"/>
    <sheet name="64" sheetId="2" r:id="rId2"/>
    <sheet name="65" sheetId="3" r:id="rId3"/>
    <sheet name="66" sheetId="4" r:id="rId4"/>
    <sheet name="67" sheetId="5" r:id="rId5"/>
    <sheet name="68" sheetId="6" r:id="rId6"/>
    <sheet name="69" sheetId="7" r:id="rId7"/>
    <sheet name="70" sheetId="8" r:id="rId8"/>
    <sheet name="71" sheetId="9" r:id="rId9"/>
    <sheet name="72" sheetId="10" r:id="rId10"/>
    <sheet name="73" sheetId="11" r:id="rId11"/>
    <sheet name="74" sheetId="12" r:id="rId12"/>
    <sheet name="75" sheetId="13" r:id="rId13"/>
    <sheet name="76" sheetId="14" r:id="rId14"/>
    <sheet name="77" sheetId="15" r:id="rId15"/>
    <sheet name="78" sheetId="16" r:id="rId16"/>
  </sheets>
  <definedNames>
    <definedName name="_xlnm.Print_Area" localSheetId="2">'65'!$A$1:$O$28</definedName>
  </definedNames>
  <calcPr fullCalcOnLoad="1"/>
</workbook>
</file>

<file path=xl/sharedStrings.xml><?xml version="1.0" encoding="utf-8"?>
<sst xmlns="http://schemas.openxmlformats.org/spreadsheetml/2006/main" count="658" uniqueCount="335">
  <si>
    <t>63.自動車輸送実績</t>
  </si>
  <si>
    <t>区　　　　分</t>
  </si>
  <si>
    <t>平成５年度</t>
  </si>
  <si>
    <t>ハイヤー・タクシー</t>
  </si>
  <si>
    <t>事業者数</t>
  </si>
  <si>
    <t>車両数(台)</t>
  </si>
  <si>
    <t>輸送人員(万人)</t>
  </si>
  <si>
    <t>営業収入(百万円)</t>
  </si>
  <si>
    <t>一般乗合バス</t>
  </si>
  <si>
    <t>（1）</t>
  </si>
  <si>
    <t>（19）</t>
  </si>
  <si>
    <t>一般貸切バス</t>
  </si>
  <si>
    <t xml:space="preserve"> </t>
  </si>
  <si>
    <t>ト　ラ　ッ　ク</t>
  </si>
  <si>
    <t>トラック輸送量(千ｔ)</t>
  </si>
  <si>
    <t>　注：1.ハイヤー・タクシーの（　）内は個人タクシーの再掲。</t>
  </si>
  <si>
    <t>　　　2.一般乗合バス・一般貸切バスの（　）内はJRバス東北⑭、JRバス関東⑭の数値を再掲した。</t>
  </si>
  <si>
    <t>　　　3.トラックには他県に本社を有するもの及び霊柩事業は含まない。</t>
  </si>
  <si>
    <t>　資料：東北運輸局「運輸要覧」、運輸省「陸運統計要覧」</t>
  </si>
  <si>
    <t>64.鉄道輸送実績</t>
  </si>
  <si>
    <t>　（1）旅　　　客</t>
  </si>
  <si>
    <t>（単位：千人）</t>
  </si>
  <si>
    <t>東　　日　　本　　旅　　客　　鉄　　道</t>
  </si>
  <si>
    <t>福島交通</t>
  </si>
  <si>
    <t>阿武隈急行</t>
  </si>
  <si>
    <t>会津鉄道</t>
  </si>
  <si>
    <t>野岩鉄道</t>
  </si>
  <si>
    <t>区　　分</t>
  </si>
  <si>
    <t>平成６年度</t>
  </si>
  <si>
    <t>計</t>
  </si>
  <si>
    <t>東北本線</t>
  </si>
  <si>
    <t>常磐線</t>
  </si>
  <si>
    <t>水郡線</t>
  </si>
  <si>
    <t>磐越東線</t>
  </si>
  <si>
    <t>磐越西線</t>
  </si>
  <si>
    <t>只見線</t>
  </si>
  <si>
    <t>奥羽本線</t>
  </si>
  <si>
    <t>飯坂線</t>
  </si>
  <si>
    <t>阿武隈急行線</t>
  </si>
  <si>
    <t>会津線</t>
  </si>
  <si>
    <t>会津鬼怒川線</t>
  </si>
  <si>
    <t>乗車人員</t>
  </si>
  <si>
    <t>　（2）貨　　　物</t>
  </si>
  <si>
    <t>　　　　（単位：千ｔ）</t>
  </si>
  <si>
    <t>日　　本　　貨　　物　　鉄　　道</t>
  </si>
  <si>
    <t>福島臨海</t>
  </si>
  <si>
    <t>鉄道</t>
  </si>
  <si>
    <t>発着トン数</t>
  </si>
  <si>
    <t>　　注：乗車人員については推計による。</t>
  </si>
  <si>
    <t>　　　　東北新幹線は東北本線に含まれる。</t>
  </si>
  <si>
    <t>　資料：東日本旅客鉄道株式会社、日本貨物鉄道株式会社、県民生活課</t>
  </si>
  <si>
    <t>65.道路の現況</t>
  </si>
  <si>
    <t>(1)　国・県・市町村道　(平成10年4月1日現在）</t>
  </si>
  <si>
    <t>　</t>
  </si>
  <si>
    <t>（単位：・)</t>
  </si>
  <si>
    <t>改　　良　　済</t>
  </si>
  <si>
    <t>舗　　装　　済</t>
  </si>
  <si>
    <t>木　　　　橋</t>
  </si>
  <si>
    <t>永　　久　　橋</t>
  </si>
  <si>
    <t>トンネル</t>
  </si>
  <si>
    <t>区　　　　　　　分</t>
  </si>
  <si>
    <t>路線数</t>
  </si>
  <si>
    <t>実延長</t>
  </si>
  <si>
    <t>延　長</t>
  </si>
  <si>
    <t>％</t>
  </si>
  <si>
    <t>個数</t>
  </si>
  <si>
    <t>県内総計</t>
  </si>
  <si>
    <t>国道</t>
  </si>
  <si>
    <t>　指定区間</t>
  </si>
  <si>
    <t>　指定区間外</t>
  </si>
  <si>
    <t>県　　　　　　　　　道</t>
  </si>
  <si>
    <t>　主要地方道</t>
  </si>
  <si>
    <t>　 一　般　県　道</t>
  </si>
  <si>
    <t>　(うち自転車道)</t>
  </si>
  <si>
    <t>有　料　道　路</t>
  </si>
  <si>
    <t>市町村道</t>
  </si>
  <si>
    <t>(2)　高　速　道　路　(平成11年4月1日現在）</t>
  </si>
  <si>
    <t>橋りょう</t>
  </si>
  <si>
    <t>舗装済</t>
  </si>
  <si>
    <t>個　数</t>
  </si>
  <si>
    <t>　　　　　東　北　自　動　車　道</t>
  </si>
  <si>
    <t>　　　　　常　磐　自　動　車　道</t>
  </si>
  <si>
    <t>　　　　　磐　越　自　動　車　道</t>
  </si>
  <si>
    <t>　資料：県道路維持課「国県道現況調書」</t>
  </si>
  <si>
    <t>66.自動車保有台数（各年3月31日現在）</t>
  </si>
  <si>
    <t>（単位：台）</t>
  </si>
  <si>
    <t>平成５年</t>
  </si>
  <si>
    <t>総　　　　　　数</t>
  </si>
  <si>
    <t>登　録　車　両</t>
  </si>
  <si>
    <t>　　</t>
  </si>
  <si>
    <t>貨　物　自　動　車</t>
  </si>
  <si>
    <t>普通車</t>
  </si>
  <si>
    <t>小型車</t>
  </si>
  <si>
    <t>トレーラー</t>
  </si>
  <si>
    <t>乗　合　自　動　車</t>
  </si>
  <si>
    <t>乗　用　自　動　車</t>
  </si>
  <si>
    <t>特　殊　用　途　車</t>
  </si>
  <si>
    <t>大　型　特　殊　車</t>
  </si>
  <si>
    <t>小　型　二　輪　車</t>
  </si>
  <si>
    <t>軽　自　動　車</t>
  </si>
  <si>
    <t>　資料：運輸省「陸運統計要覧」</t>
  </si>
  <si>
    <t>６７.高速道路県内インターチェンジ（I・C）出入台数</t>
  </si>
  <si>
    <t>　　　　　　（単位：台）</t>
  </si>
  <si>
    <t>東北自動車道</t>
  </si>
  <si>
    <t>白河</t>
  </si>
  <si>
    <t>矢吹</t>
  </si>
  <si>
    <t>須賀川</t>
  </si>
  <si>
    <t>郡山南</t>
  </si>
  <si>
    <t>郡山</t>
  </si>
  <si>
    <t>本宮</t>
  </si>
  <si>
    <t>二本松</t>
  </si>
  <si>
    <t>福島西</t>
  </si>
  <si>
    <t>福島飯坂</t>
  </si>
  <si>
    <t>国見</t>
  </si>
  <si>
    <t>常磐自動車道</t>
  </si>
  <si>
    <t>いわき勿来</t>
  </si>
  <si>
    <t>いわき湯本</t>
  </si>
  <si>
    <t>いわき中央</t>
  </si>
  <si>
    <t>いわき四倉</t>
  </si>
  <si>
    <t>-</t>
  </si>
  <si>
    <t>磐越自動車道</t>
  </si>
  <si>
    <t>いわき三和</t>
  </si>
  <si>
    <t xml:space="preserve">            -</t>
  </si>
  <si>
    <t>小野</t>
  </si>
  <si>
    <t>船引三春</t>
  </si>
  <si>
    <t>郡山東</t>
  </si>
  <si>
    <t>磐梯熱海</t>
  </si>
  <si>
    <t>猪苗代磐梯高原</t>
  </si>
  <si>
    <t>磐梯河東</t>
  </si>
  <si>
    <t>会津若松</t>
  </si>
  <si>
    <t>会津坂下</t>
  </si>
  <si>
    <t>西会津</t>
  </si>
  <si>
    <t>注：いわき三和・小野・船引三春・郡山東は平成7年８月２日、西会津は平成８年１０月１７日、</t>
  </si>
  <si>
    <t>　いわき四倉は平成１１年３月２５日共用開始。</t>
  </si>
  <si>
    <t>資料：日本道路公団福島管理事務所</t>
  </si>
  <si>
    <t>68　福島空港の利用状況</t>
  </si>
  <si>
    <t>（単位：人、％）</t>
  </si>
  <si>
    <t>利　用　者</t>
  </si>
  <si>
    <t>定　　　　　　　　　　　　　期　　　　　　　　　　　　　便</t>
  </si>
  <si>
    <t>小　計</t>
  </si>
  <si>
    <t>札　幌　便</t>
  </si>
  <si>
    <t>函　館　便</t>
  </si>
  <si>
    <t>帯　広　便</t>
  </si>
  <si>
    <t>名 古 屋 便</t>
  </si>
  <si>
    <t>大　阪　便</t>
  </si>
  <si>
    <t>福　岡　便</t>
  </si>
  <si>
    <t>沖　縄　便</t>
  </si>
  <si>
    <t>総　　　数</t>
  </si>
  <si>
    <t>利用者数</t>
  </si>
  <si>
    <t>搭乗率</t>
  </si>
  <si>
    <t>平成７年度</t>
  </si>
  <si>
    <t>チ　　　　　　　　ャ　　　　　　　　ー　　　　　　　　タ　　　　　　　　ー　　　　　　　　便</t>
  </si>
  <si>
    <t>小　　計</t>
  </si>
  <si>
    <t>韓　　国</t>
  </si>
  <si>
    <t>中　　国</t>
  </si>
  <si>
    <t>モンゴル</t>
  </si>
  <si>
    <t>香　　港</t>
  </si>
  <si>
    <t>グ　ア　ム</t>
  </si>
  <si>
    <t>シンガポール</t>
  </si>
  <si>
    <t>オーストラリア</t>
  </si>
  <si>
    <t>ニュージーランド</t>
  </si>
  <si>
    <t>便　数</t>
  </si>
  <si>
    <t>チ　ャ　ー　タ　ー　便</t>
  </si>
  <si>
    <t>ヨーロッパ</t>
  </si>
  <si>
    <t>マ　カ　オ</t>
  </si>
  <si>
    <t>バ　リ　島</t>
  </si>
  <si>
    <t>八  丈  島</t>
  </si>
  <si>
    <t>　　注：利用者総数には、チャーター便の利用人数を含む。</t>
  </si>
  <si>
    <t>　資料：県交通対策課</t>
  </si>
  <si>
    <t>６９.航種別入港船舶（平成１０年）</t>
  </si>
  <si>
    <t>　　　　（単位：隻、千ｔ）</t>
  </si>
  <si>
    <t>総　　　　数</t>
  </si>
  <si>
    <t>小名浜港</t>
  </si>
  <si>
    <t>相　馬　港</t>
  </si>
  <si>
    <t>そ　の　他</t>
  </si>
  <si>
    <t>区　　　分</t>
  </si>
  <si>
    <t>隻　数</t>
  </si>
  <si>
    <t>総トン数</t>
  </si>
  <si>
    <t>総　　　  　　　数</t>
  </si>
  <si>
    <t>（うち外国船）</t>
  </si>
  <si>
    <t>商船</t>
  </si>
  <si>
    <t>漁船</t>
  </si>
  <si>
    <t>避難船</t>
  </si>
  <si>
    <t>その他</t>
  </si>
  <si>
    <t>　注：その他には、江名港、中之作港、久之浜港、翁島港、湖南港への入港数を計上している。</t>
  </si>
  <si>
    <t>　資料：県港湾課</t>
  </si>
  <si>
    <t>118　運輸・エネルギー</t>
  </si>
  <si>
    <t>運輸・エネルギー　119</t>
  </si>
  <si>
    <t>70.小名浜港・相馬港の海上取扱い貨物</t>
  </si>
  <si>
    <t>（単位：千ｔ）</t>
  </si>
  <si>
    <t>総　　　　　　　　　　数</t>
  </si>
  <si>
    <t>輸　　　　　移　　　　　出</t>
  </si>
  <si>
    <t>輸　　　　　移　　　　　入</t>
  </si>
  <si>
    <t>小　名　浜</t>
  </si>
  <si>
    <t>相　　　馬</t>
  </si>
  <si>
    <t>平成９年</t>
  </si>
  <si>
    <t>外　貿</t>
  </si>
  <si>
    <t>内　貿</t>
  </si>
  <si>
    <t>総数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</si>
  <si>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</si>
  <si>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</si>
  <si>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</si>
  <si>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</si>
  <si>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</si>
  <si>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</si>
  <si>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</si>
  <si>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</si>
  <si>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</si>
  <si>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　資料：県小名浜港湾建設事務所「小名浜港統計年報」、県相馬港湾建設事務所「相馬港統計年報」</t>
  </si>
  <si>
    <t>71.電話の普及状況（各年度末現在）</t>
  </si>
  <si>
    <t>　　　　（単位：台、％）</t>
  </si>
  <si>
    <t>区　　　　　分</t>
  </si>
  <si>
    <t>加入電話総数</t>
  </si>
  <si>
    <t>　一般加入電話　(A)</t>
  </si>
  <si>
    <t>　　住宅用電話　(B)</t>
  </si>
  <si>
    <t>　事務用電話</t>
  </si>
  <si>
    <t>　 ビ　 　 ル　　  電　  　話</t>
  </si>
  <si>
    <t>　 加入電話普及率(100人当たり)</t>
  </si>
  <si>
    <t>　住宅用加入電話比率(B/A)</t>
  </si>
  <si>
    <t>プッシュ回線</t>
  </si>
  <si>
    <t>ポケットベル</t>
  </si>
  <si>
    <t>携帯・自動車電話</t>
  </si>
  <si>
    <t>ＰＨＳ（簡易型携帯電話）</t>
  </si>
  <si>
    <t>公衆電話総数</t>
  </si>
  <si>
    <t>1,000人当たり公衆電話数</t>
  </si>
  <si>
    <t>　資料：日本電信電話⑭福島支店</t>
  </si>
  <si>
    <t>、東北電気通信監理局</t>
  </si>
  <si>
    <t>120　運輸・エネルギー</t>
  </si>
  <si>
    <t>72.郵便局数及び郵便引受数</t>
  </si>
  <si>
    <t>平成８年度</t>
  </si>
  <si>
    <t>郵　　便　　局　　数</t>
  </si>
  <si>
    <t>引受特殊通常郵便物(千通)</t>
  </si>
  <si>
    <t>普通局</t>
  </si>
  <si>
    <t>普通速達</t>
  </si>
  <si>
    <t>集配特定局</t>
  </si>
  <si>
    <t>書留</t>
  </si>
  <si>
    <t>無集配特定局</t>
  </si>
  <si>
    <t>電子郵便</t>
  </si>
  <si>
    <t>簡易郵便局</t>
  </si>
  <si>
    <t>引受小包郵便物(千個)</t>
  </si>
  <si>
    <t>一般小包</t>
  </si>
  <si>
    <t>引受普通通常郵便物(千通)</t>
  </si>
  <si>
    <t>書籍小包</t>
  </si>
  <si>
    <t>第１種(書簡)</t>
  </si>
  <si>
    <t>カタログ小包</t>
  </si>
  <si>
    <t>第２種(ハガキ)</t>
  </si>
  <si>
    <t>年賀郵便物引受数（千通）</t>
  </si>
  <si>
    <t>第３種(低料扱)</t>
  </si>
  <si>
    <t>年賀郵便物配達数（千通）</t>
  </si>
  <si>
    <t>第４種(通信教育等)</t>
  </si>
  <si>
    <t>選挙郵便物引受数　（通）</t>
  </si>
  <si>
    <t>　資料：東北郵政局</t>
  </si>
  <si>
    <t>122　運輸・エネルギー・水道</t>
  </si>
  <si>
    <t>運輸・エネルギー　123</t>
  </si>
  <si>
    <t>73.電気事業者別・発電種類別発電所数及び認可最大出力（平成１１年3月末現在）</t>
  </si>
  <si>
    <t>　(単位：kW、％）</t>
  </si>
  <si>
    <t>　　　　　　総　　　　　数</t>
  </si>
  <si>
    <t>　　　　　　水　　　　　力</t>
  </si>
  <si>
    <t>　　　　　　火　　　　　力</t>
  </si>
  <si>
    <t>　　　　　　原　　子　　力　　　　　</t>
  </si>
  <si>
    <t>発電所数</t>
  </si>
  <si>
    <t>認可最大出力</t>
  </si>
  <si>
    <t>構成比</t>
  </si>
  <si>
    <t>　電気事業者</t>
  </si>
  <si>
    <t>東北電力</t>
  </si>
  <si>
    <t>東京電力</t>
  </si>
  <si>
    <t>電源開発</t>
  </si>
  <si>
    <t>常磐共同火力</t>
  </si>
  <si>
    <t>相馬共同火力発電</t>
  </si>
  <si>
    <t>東星興業</t>
  </si>
  <si>
    <t>福島県</t>
  </si>
  <si>
    <t>　自家用発電</t>
  </si>
  <si>
    <t>　資料：東北通商産業局公益事業部開発計画課</t>
  </si>
  <si>
    <t>74.電気事業者別・種類別発電量</t>
  </si>
  <si>
    <t>(単位：百万kWh、％）</t>
  </si>
  <si>
    <t>平成９年度</t>
  </si>
  <si>
    <t>122　運輸・エネルギー</t>
  </si>
  <si>
    <t>75.使用電力量</t>
  </si>
  <si>
    <t>　　　　　（単位：千kWh、％）</t>
  </si>
  <si>
    <t>使用電力量</t>
  </si>
  <si>
    <t>対前年比</t>
  </si>
  <si>
    <t>　用　途　別</t>
  </si>
  <si>
    <t>電灯</t>
  </si>
  <si>
    <t>電力</t>
  </si>
  <si>
    <t>うち大口電力(500kW以上)</t>
  </si>
  <si>
    <t>産業別（総数）大口電力</t>
  </si>
  <si>
    <t>　鉱　　　業</t>
  </si>
  <si>
    <t>　製　造　業</t>
  </si>
  <si>
    <t>紙・パルプ</t>
  </si>
  <si>
    <t>化学</t>
  </si>
  <si>
    <t>窯業・土石</t>
  </si>
  <si>
    <t>鉄鋼</t>
  </si>
  <si>
    <t>非鉄金属</t>
  </si>
  <si>
    <t>機械</t>
  </si>
  <si>
    <t>　公　　　益</t>
  </si>
  <si>
    <t>J R</t>
  </si>
  <si>
    <t>　資料：東北電力⑭福島支店</t>
  </si>
  <si>
    <t>124　運輸・エネルギー・水道</t>
  </si>
  <si>
    <t>76.石油製品販売実績</t>
  </si>
  <si>
    <t>平成８年</t>
  </si>
  <si>
    <t>販　売　量</t>
  </si>
  <si>
    <t>対前年　増加率</t>
  </si>
  <si>
    <t>燃　料　油　計</t>
  </si>
  <si>
    <t>揮発油</t>
  </si>
  <si>
    <t>ジェット燃料油</t>
  </si>
  <si>
    <t>灯油</t>
  </si>
  <si>
    <t>軽油</t>
  </si>
  <si>
    <t>重油</t>
  </si>
  <si>
    <t>Ａ　重　油</t>
  </si>
  <si>
    <t>Ｂ　重　油</t>
  </si>
  <si>
    <t>Ｃ　重　油</t>
  </si>
  <si>
    <t>潤　　滑　　油</t>
  </si>
  <si>
    <t>　　注：販売量は、主要23社の消費者向及び販売業者向の合計である。</t>
  </si>
  <si>
    <t>　資料：通商産業大臣官房調査統計部「エネルギー生産・需給統計年報」</t>
  </si>
  <si>
    <t>124　運輸・エネルギー</t>
  </si>
  <si>
    <t>77.都市ガス販売量</t>
  </si>
  <si>
    <t>平成６年</t>
  </si>
  <si>
    <t>供給区域内世帯数A（戸）</t>
  </si>
  <si>
    <t>供給区域内普及率B/A（％）</t>
  </si>
  <si>
    <t>需要家メーター取付数B（個）</t>
  </si>
  <si>
    <t>ガス生産・購入量</t>
  </si>
  <si>
    <t>ガス販売量</t>
  </si>
  <si>
    <t>　家庭用</t>
  </si>
  <si>
    <t>　商業用</t>
  </si>
  <si>
    <t>　工業用</t>
  </si>
  <si>
    <t>　その他</t>
  </si>
  <si>
    <t>　　注：.メーター取付数は、各年12月末現在。</t>
  </si>
  <si>
    <t>　資料：東北通商産業局公益事業部ガス事業課</t>
  </si>
  <si>
    <t>78.LPガス販売量（各年１２月末現在）</t>
  </si>
  <si>
    <t>ガス販売量（ｔ）</t>
  </si>
  <si>
    <t>家庭業務用</t>
  </si>
  <si>
    <t>工　業　用</t>
  </si>
  <si>
    <t>　資料：⑳福島県エルピーガス協会</t>
  </si>
  <si>
    <t>　　　（単位：kℓ、％）</t>
  </si>
  <si>
    <t>　　　（単位：千㎥）（1,000kcal/㎥換算）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</si>
</sst>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sz val="10"/>
      <name val="Osaka"/>
      <family val="3"/>
    </font>
    <font>
      <b/>
      <sz val="14"/>
      <color indexed="8"/>
      <name val="Osaka"/>
      <family val="3"/>
    </font>
    <font>
      <sz val="9"/>
      <name val="Osaka"/>
      <family val="3"/>
    </font>
    <font>
      <sz val="9"/>
      <color indexed="8"/>
      <name val="Osaka"/>
      <family val="3"/>
    </font>
    <font>
      <b/>
      <sz val="9"/>
      <name val="Osaka"/>
      <family val="3"/>
    </font>
    <font>
      <sz val="11"/>
      <color indexed="8"/>
      <name val="Osaka"/>
      <family val="3"/>
    </font>
    <font>
      <b/>
      <sz val="10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439">
    <xf numFmtId="0" fontId="0" fillId="0" borderId="0" xfId="0" applyAlignment="1">
      <alignment/>
    </xf>
    <xf numFmtId="0" fontId="4" fillId="0" borderId="0" xfId="32">
      <alignment/>
      <protection/>
    </xf>
    <xf numFmtId="0" fontId="4" fillId="0" borderId="0" xfId="32" applyAlignment="1">
      <alignment horizontal="center"/>
      <protection/>
    </xf>
    <xf numFmtId="0" fontId="5" fillId="0" borderId="0" xfId="32" applyFont="1">
      <alignment/>
      <protection/>
    </xf>
    <xf numFmtId="0" fontId="4" fillId="0" borderId="1" xfId="32" applyBorder="1">
      <alignment/>
      <protection/>
    </xf>
    <xf numFmtId="0" fontId="4" fillId="0" borderId="1" xfId="32" applyBorder="1" applyAlignment="1">
      <alignment horizontal="center"/>
      <protection/>
    </xf>
    <xf numFmtId="0" fontId="4" fillId="0" borderId="2" xfId="32" applyBorder="1" applyAlignment="1">
      <alignment horizontal="centerContinuous" vertical="center"/>
      <protection/>
    </xf>
    <xf numFmtId="0" fontId="4" fillId="0" borderId="3" xfId="32" applyBorder="1" applyAlignment="1">
      <alignment horizontal="centerContinuous" vertical="center"/>
      <protection/>
    </xf>
    <xf numFmtId="0" fontId="6" fillId="0" borderId="2" xfId="32" applyFont="1" applyBorder="1" applyAlignment="1">
      <alignment horizontal="centerContinuous" vertical="center"/>
      <protection/>
    </xf>
    <xf numFmtId="0" fontId="4" fillId="0" borderId="0" xfId="32" applyAlignment="1">
      <alignment vertical="center"/>
      <protection/>
    </xf>
    <xf numFmtId="0" fontId="4" fillId="0" borderId="0" xfId="32" applyBorder="1">
      <alignment/>
      <protection/>
    </xf>
    <xf numFmtId="0" fontId="4" fillId="0" borderId="4" xfId="32" applyBorder="1">
      <alignment/>
      <protection/>
    </xf>
    <xf numFmtId="38" fontId="4" fillId="0" borderId="0" xfId="16" applyBorder="1" applyAlignment="1">
      <alignment/>
    </xf>
    <xf numFmtId="38" fontId="4" fillId="0" borderId="0" xfId="16" applyBorder="1" applyAlignment="1">
      <alignment horizontal="center"/>
    </xf>
    <xf numFmtId="38" fontId="6" fillId="0" borderId="0" xfId="16" applyFont="1" applyBorder="1" applyAlignment="1">
      <alignment/>
    </xf>
    <xf numFmtId="38" fontId="6" fillId="0" borderId="0" xfId="16" applyFont="1" applyBorder="1" applyAlignment="1">
      <alignment horizontal="center"/>
    </xf>
    <xf numFmtId="0" fontId="0" fillId="0" borderId="0" xfId="32" applyFont="1" applyBorder="1" applyAlignment="1">
      <alignment/>
      <protection/>
    </xf>
    <xf numFmtId="0" fontId="1" fillId="0" borderId="4" xfId="32" applyFont="1" applyBorder="1">
      <alignment/>
      <protection/>
    </xf>
    <xf numFmtId="198" fontId="4" fillId="0" borderId="0" xfId="16" applyNumberFormat="1" applyBorder="1" applyAlignment="1">
      <alignment horizontal="center"/>
    </xf>
    <xf numFmtId="198" fontId="6" fillId="0" borderId="0" xfId="16" applyNumberFormat="1" applyFont="1" applyBorder="1" applyAlignment="1">
      <alignment horizontal="center"/>
    </xf>
    <xf numFmtId="0" fontId="4" fillId="0" borderId="0" xfId="32" applyFont="1" applyBorder="1" applyAlignment="1">
      <alignment/>
      <protection/>
    </xf>
    <xf numFmtId="0" fontId="4" fillId="0" borderId="4" xfId="32" applyBorder="1" applyAlignment="1">
      <alignment horizontal="distributed"/>
      <protection/>
    </xf>
    <xf numFmtId="198" fontId="7" fillId="0" borderId="0" xfId="16" applyNumberFormat="1" applyFont="1" applyBorder="1" applyAlignment="1">
      <alignment horizontal="center"/>
    </xf>
    <xf numFmtId="0" fontId="4" fillId="0" borderId="4" xfId="32" applyBorder="1" applyAlignment="1">
      <alignment horizontal="center"/>
      <protection/>
    </xf>
    <xf numFmtId="38" fontId="4" fillId="0" borderId="0" xfId="16" applyFont="1" applyBorder="1" applyAlignment="1">
      <alignment/>
    </xf>
    <xf numFmtId="0" fontId="7" fillId="0" borderId="4" xfId="32" applyFont="1" applyBorder="1" applyAlignment="1">
      <alignment horizontal="distributed"/>
      <protection/>
    </xf>
    <xf numFmtId="0" fontId="4" fillId="0" borderId="2" xfId="32" applyFont="1" applyBorder="1" applyAlignment="1">
      <alignment/>
      <protection/>
    </xf>
    <xf numFmtId="0" fontId="4" fillId="0" borderId="3" xfId="32" applyBorder="1">
      <alignment/>
      <protection/>
    </xf>
    <xf numFmtId="38" fontId="4" fillId="0" borderId="2" xfId="16" applyBorder="1" applyAlignment="1">
      <alignment/>
    </xf>
    <xf numFmtId="38" fontId="4" fillId="0" borderId="2" xfId="16" applyBorder="1" applyAlignment="1">
      <alignment horizontal="center"/>
    </xf>
    <xf numFmtId="0" fontId="0" fillId="0" borderId="0" xfId="32" applyFont="1">
      <alignment/>
      <protection/>
    </xf>
    <xf numFmtId="0" fontId="8" fillId="0" borderId="0" xfId="32" applyFont="1">
      <alignment/>
      <protection/>
    </xf>
    <xf numFmtId="0" fontId="4" fillId="0" borderId="0" xfId="20">
      <alignment/>
      <protection/>
    </xf>
    <xf numFmtId="0" fontId="9" fillId="0" borderId="0" xfId="20" applyFont="1">
      <alignment/>
      <protection/>
    </xf>
    <xf numFmtId="0" fontId="4" fillId="0" borderId="1" xfId="20" applyBorder="1">
      <alignment/>
      <protection/>
    </xf>
    <xf numFmtId="0" fontId="4" fillId="0" borderId="1" xfId="20" applyBorder="1" applyAlignment="1">
      <alignment horizontal="right"/>
      <protection/>
    </xf>
    <xf numFmtId="0" fontId="4" fillId="0" borderId="4" xfId="20" applyBorder="1">
      <alignment/>
      <protection/>
    </xf>
    <xf numFmtId="0" fontId="4" fillId="0" borderId="5" xfId="20" applyBorder="1">
      <alignment/>
      <protection/>
    </xf>
    <xf numFmtId="0" fontId="4" fillId="0" borderId="2" xfId="20" applyBorder="1" applyAlignment="1">
      <alignment horizontal="centerContinuous"/>
      <protection/>
    </xf>
    <xf numFmtId="0" fontId="4" fillId="0" borderId="3" xfId="20" applyBorder="1" applyAlignment="1">
      <alignment horizontal="centerContinuous"/>
      <protection/>
    </xf>
    <xf numFmtId="0" fontId="4" fillId="0" borderId="3" xfId="20" applyBorder="1" applyAlignment="1">
      <alignment horizontal="center"/>
      <protection/>
    </xf>
    <xf numFmtId="0" fontId="4" fillId="0" borderId="2" xfId="20" applyBorder="1" applyAlignment="1">
      <alignment horizontal="center"/>
      <protection/>
    </xf>
    <xf numFmtId="0" fontId="4" fillId="0" borderId="6" xfId="20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0" fontId="4" fillId="0" borderId="3" xfId="20" applyBorder="1" applyAlignment="1">
      <alignment horizontal="distributed"/>
      <protection/>
    </xf>
    <xf numFmtId="38" fontId="4" fillId="0" borderId="2" xfId="16" applyFont="1" applyBorder="1" applyAlignment="1">
      <alignment/>
    </xf>
    <xf numFmtId="0" fontId="4" fillId="0" borderId="2" xfId="20" applyBorder="1">
      <alignment/>
      <protection/>
    </xf>
    <xf numFmtId="0" fontId="4" fillId="0" borderId="2" xfId="20" applyBorder="1" applyAlignment="1">
      <alignment horizontal="distributed"/>
      <protection/>
    </xf>
    <xf numFmtId="38" fontId="4" fillId="0" borderId="2" xfId="20" applyNumberFormat="1" applyBorder="1">
      <alignment/>
      <protection/>
    </xf>
    <xf numFmtId="0" fontId="4" fillId="0" borderId="0" xfId="34">
      <alignment/>
      <protection/>
    </xf>
    <xf numFmtId="0" fontId="5" fillId="0" borderId="0" xfId="34" applyFont="1">
      <alignment/>
      <protection/>
    </xf>
    <xf numFmtId="0" fontId="4" fillId="0" borderId="1" xfId="34" applyBorder="1">
      <alignment/>
      <protection/>
    </xf>
    <xf numFmtId="0" fontId="4" fillId="0" borderId="1" xfId="34" applyBorder="1" applyAlignment="1">
      <alignment horizontal="right"/>
      <protection/>
    </xf>
    <xf numFmtId="0" fontId="4" fillId="0" borderId="0" xfId="34" applyBorder="1" applyAlignment="1">
      <alignment horizontal="center"/>
      <protection/>
    </xf>
    <xf numFmtId="0" fontId="4" fillId="0" borderId="4" xfId="34" applyBorder="1" applyAlignment="1">
      <alignment horizontal="center"/>
      <protection/>
    </xf>
    <xf numFmtId="0" fontId="4" fillId="0" borderId="2" xfId="34" applyBorder="1" applyAlignment="1">
      <alignment horizontal="centerContinuous"/>
      <protection/>
    </xf>
    <xf numFmtId="0" fontId="4" fillId="0" borderId="3" xfId="34" applyBorder="1" applyAlignment="1">
      <alignment horizontal="centerContinuous"/>
      <protection/>
    </xf>
    <xf numFmtId="0" fontId="4" fillId="0" borderId="3" xfId="34" applyBorder="1" applyAlignment="1">
      <alignment horizontal="center"/>
      <protection/>
    </xf>
    <xf numFmtId="0" fontId="4" fillId="0" borderId="2" xfId="34" applyBorder="1" applyAlignment="1">
      <alignment horizontal="center"/>
      <protection/>
    </xf>
    <xf numFmtId="0" fontId="4" fillId="0" borderId="3" xfId="34" applyFont="1" applyBorder="1" applyAlignment="1">
      <alignment horizontal="center"/>
      <protection/>
    </xf>
    <xf numFmtId="0" fontId="4" fillId="0" borderId="2" xfId="34" applyFont="1" applyBorder="1" applyAlignment="1">
      <alignment horizontal="center"/>
      <protection/>
    </xf>
    <xf numFmtId="0" fontId="4" fillId="0" borderId="0" xfId="34" applyBorder="1" applyAlignment="1">
      <alignment horizontal="centerContinuous"/>
      <protection/>
    </xf>
    <xf numFmtId="0" fontId="4" fillId="0" borderId="4" xfId="34" applyBorder="1" applyAlignment="1">
      <alignment horizontal="centerContinuous"/>
      <protection/>
    </xf>
    <xf numFmtId="0" fontId="4" fillId="0" borderId="0" xfId="34" applyFont="1" applyBorder="1" applyAlignment="1">
      <alignment horizontal="center"/>
      <protection/>
    </xf>
    <xf numFmtId="0" fontId="1" fillId="0" borderId="0" xfId="34" applyFont="1" applyBorder="1" applyAlignment="1">
      <alignment horizontal="distributed"/>
      <protection/>
    </xf>
    <xf numFmtId="0" fontId="1" fillId="0" borderId="4" xfId="34" applyFont="1" applyBorder="1" applyAlignment="1">
      <alignment horizontal="distributed"/>
      <protection/>
    </xf>
    <xf numFmtId="38" fontId="4" fillId="0" borderId="0" xfId="16" applyAlignment="1">
      <alignment/>
    </xf>
    <xf numFmtId="178" fontId="4" fillId="0" borderId="0" xfId="16" applyNumberFormat="1" applyAlignment="1">
      <alignment/>
    </xf>
    <xf numFmtId="38" fontId="4" fillId="0" borderId="0" xfId="16" applyFont="1" applyAlignment="1">
      <alignment/>
    </xf>
    <xf numFmtId="0" fontId="4" fillId="0" borderId="0" xfId="34" applyBorder="1" applyAlignment="1">
      <alignment/>
      <protection/>
    </xf>
    <xf numFmtId="0" fontId="4" fillId="0" borderId="4" xfId="34" applyFont="1" applyBorder="1" applyAlignment="1">
      <alignment horizontal="distributed"/>
      <protection/>
    </xf>
    <xf numFmtId="0" fontId="6" fillId="0" borderId="0" xfId="34" applyFont="1" applyBorder="1" applyAlignment="1">
      <alignment/>
      <protection/>
    </xf>
    <xf numFmtId="0" fontId="7" fillId="0" borderId="4" xfId="34" applyFont="1" applyBorder="1" applyAlignment="1">
      <alignment horizontal="distributed"/>
      <protection/>
    </xf>
    <xf numFmtId="38" fontId="4" fillId="0" borderId="0" xfId="34" applyNumberFormat="1">
      <alignment/>
      <protection/>
    </xf>
    <xf numFmtId="2" fontId="4" fillId="0" borderId="0" xfId="34" applyNumberFormat="1">
      <alignment/>
      <protection/>
    </xf>
    <xf numFmtId="179" fontId="4" fillId="0" borderId="0" xfId="34" applyNumberFormat="1">
      <alignment/>
      <protection/>
    </xf>
    <xf numFmtId="0" fontId="6" fillId="0" borderId="0" xfId="34" applyFont="1" applyBorder="1" applyAlignment="1">
      <alignment horizontal="distributed"/>
      <protection/>
    </xf>
    <xf numFmtId="0" fontId="4" fillId="0" borderId="2" xfId="34" applyBorder="1" applyAlignment="1">
      <alignment horizontal="distributed"/>
      <protection/>
    </xf>
    <xf numFmtId="0" fontId="4" fillId="0" borderId="3" xfId="34" applyBorder="1" applyAlignment="1">
      <alignment horizontal="distributed"/>
      <protection/>
    </xf>
    <xf numFmtId="176" fontId="4" fillId="0" borderId="2" xfId="15" applyNumberFormat="1" applyBorder="1" applyAlignment="1">
      <alignment/>
    </xf>
    <xf numFmtId="40" fontId="4" fillId="0" borderId="2" xfId="16" applyNumberFormat="1" applyBorder="1" applyAlignment="1">
      <alignment/>
    </xf>
    <xf numFmtId="38" fontId="4" fillId="0" borderId="2" xfId="16" applyNumberFormat="1" applyBorder="1" applyAlignment="1">
      <alignment/>
    </xf>
    <xf numFmtId="0" fontId="4" fillId="0" borderId="0" xfId="34" applyBorder="1" applyAlignment="1">
      <alignment horizontal="distributed"/>
      <protection/>
    </xf>
    <xf numFmtId="176" fontId="4" fillId="0" borderId="0" xfId="15" applyNumberFormat="1" applyBorder="1" applyAlignment="1">
      <alignment/>
    </xf>
    <xf numFmtId="40" fontId="4" fillId="0" borderId="0" xfId="16" applyNumberFormat="1" applyBorder="1" applyAlignment="1">
      <alignment/>
    </xf>
    <xf numFmtId="38" fontId="4" fillId="0" borderId="0" xfId="16" applyNumberFormat="1" applyBorder="1" applyAlignment="1">
      <alignment/>
    </xf>
    <xf numFmtId="0" fontId="4" fillId="0" borderId="0" xfId="34" applyBorder="1">
      <alignment/>
      <protection/>
    </xf>
    <xf numFmtId="178" fontId="4" fillId="0" borderId="0" xfId="34" applyNumberFormat="1">
      <alignment/>
      <protection/>
    </xf>
    <xf numFmtId="0" fontId="4" fillId="0" borderId="3" xfId="34" applyBorder="1">
      <alignment/>
      <protection/>
    </xf>
    <xf numFmtId="0" fontId="4" fillId="0" borderId="2" xfId="34" applyBorder="1">
      <alignment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 horizontal="right"/>
      <protection/>
    </xf>
    <xf numFmtId="0" fontId="4" fillId="0" borderId="2" xfId="21" applyBorder="1" applyAlignment="1">
      <alignment horizontal="centerContinuous" vertical="center"/>
      <protection/>
    </xf>
    <xf numFmtId="0" fontId="4" fillId="0" borderId="3" xfId="2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Continuous" vertical="center"/>
      <protection/>
    </xf>
    <xf numFmtId="0" fontId="4" fillId="0" borderId="0" xfId="21" applyAlignment="1">
      <alignment vertical="center"/>
      <protection/>
    </xf>
    <xf numFmtId="0" fontId="4" fillId="0" borderId="0" xfId="21" applyBorder="1">
      <alignment/>
      <protection/>
    </xf>
    <xf numFmtId="0" fontId="4" fillId="0" borderId="4" xfId="21" applyBorder="1">
      <alignment/>
      <protection/>
    </xf>
    <xf numFmtId="0" fontId="1" fillId="0" borderId="0" xfId="21" applyFont="1" applyBorder="1" applyAlignment="1">
      <alignment/>
      <protection/>
    </xf>
    <xf numFmtId="0" fontId="1" fillId="0" borderId="4" xfId="21" applyFont="1" applyBorder="1">
      <alignment/>
      <protection/>
    </xf>
    <xf numFmtId="0" fontId="4" fillId="0" borderId="0" xfId="21" applyFont="1" applyBorder="1" applyAlignment="1">
      <alignment/>
      <protection/>
    </xf>
    <xf numFmtId="0" fontId="4" fillId="0" borderId="4" xfId="21" applyBorder="1" applyAlignment="1">
      <alignment horizontal="distributed"/>
      <protection/>
    </xf>
    <xf numFmtId="0" fontId="0" fillId="0" borderId="0" xfId="21" applyFont="1" applyBorder="1" applyAlignment="1">
      <alignment/>
      <protection/>
    </xf>
    <xf numFmtId="0" fontId="4" fillId="0" borderId="2" xfId="21" applyFont="1" applyBorder="1" applyAlignment="1">
      <alignment/>
      <protection/>
    </xf>
    <xf numFmtId="0" fontId="4" fillId="0" borderId="3" xfId="21" applyBorder="1">
      <alignment/>
      <protection/>
    </xf>
    <xf numFmtId="0" fontId="0" fillId="0" borderId="0" xfId="21" applyFont="1">
      <alignment/>
      <protection/>
    </xf>
    <xf numFmtId="0" fontId="8" fillId="0" borderId="0" xfId="21" applyFont="1">
      <alignment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3" xfId="22" applyBorder="1" applyAlignment="1">
      <alignment horizontal="center" vertical="center"/>
      <protection/>
    </xf>
    <xf numFmtId="0" fontId="4" fillId="0" borderId="2" xfId="22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4" fillId="0" borderId="0" xfId="22" applyAlignment="1">
      <alignment vertical="center"/>
      <protection/>
    </xf>
    <xf numFmtId="0" fontId="4" fillId="0" borderId="4" xfId="22" applyBorder="1">
      <alignment/>
      <protection/>
    </xf>
    <xf numFmtId="0" fontId="6" fillId="0" borderId="0" xfId="22" applyFont="1">
      <alignment/>
      <protection/>
    </xf>
    <xf numFmtId="0" fontId="1" fillId="0" borderId="4" xfId="22" applyFont="1" applyBorder="1">
      <alignment/>
      <protection/>
    </xf>
    <xf numFmtId="0" fontId="4" fillId="0" borderId="4" xfId="22" applyBorder="1" applyAlignment="1">
      <alignment horizontal="center"/>
      <protection/>
    </xf>
    <xf numFmtId="38" fontId="6" fillId="0" borderId="0" xfId="16" applyFont="1" applyAlignment="1">
      <alignment/>
    </xf>
    <xf numFmtId="0" fontId="4" fillId="0" borderId="3" xfId="22" applyBorder="1">
      <alignment/>
      <protection/>
    </xf>
    <xf numFmtId="0" fontId="4" fillId="0" borderId="2" xfId="22" applyBorder="1">
      <alignment/>
      <protection/>
    </xf>
    <xf numFmtId="0" fontId="8" fillId="0" borderId="0" xfId="22" applyFont="1">
      <alignment/>
      <protection/>
    </xf>
    <xf numFmtId="0" fontId="0" fillId="0" borderId="0" xfId="35">
      <alignment/>
      <protection/>
    </xf>
    <xf numFmtId="0" fontId="4" fillId="0" borderId="0" xfId="23">
      <alignment/>
      <protection/>
    </xf>
    <xf numFmtId="0" fontId="1" fillId="0" borderId="0" xfId="35" applyFont="1">
      <alignment/>
      <protection/>
    </xf>
    <xf numFmtId="0" fontId="0" fillId="0" borderId="0" xfId="35" applyBorder="1">
      <alignment/>
      <protection/>
    </xf>
    <xf numFmtId="0" fontId="0" fillId="0" borderId="1" xfId="35" applyBorder="1">
      <alignment/>
      <protection/>
    </xf>
    <xf numFmtId="0" fontId="0" fillId="0" borderId="1" xfId="35" applyFont="1" applyBorder="1">
      <alignment/>
      <protection/>
    </xf>
    <xf numFmtId="0" fontId="0" fillId="0" borderId="1" xfId="35" applyBorder="1" applyAlignment="1">
      <alignment horizontal="right"/>
      <protection/>
    </xf>
    <xf numFmtId="0" fontId="0" fillId="0" borderId="4" xfId="35" applyBorder="1">
      <alignment/>
      <protection/>
    </xf>
    <xf numFmtId="0" fontId="1" fillId="0" borderId="4" xfId="35" applyFont="1" applyBorder="1" applyAlignment="1">
      <alignment horizontal="center"/>
      <protection/>
    </xf>
    <xf numFmtId="0" fontId="0" fillId="0" borderId="2" xfId="35" applyFont="1" applyBorder="1" applyAlignment="1">
      <alignment horizontal="centerContinuous"/>
      <protection/>
    </xf>
    <xf numFmtId="0" fontId="0" fillId="0" borderId="2" xfId="35" applyBorder="1" applyAlignment="1">
      <alignment horizontal="centerContinuous"/>
      <protection/>
    </xf>
    <xf numFmtId="0" fontId="4" fillId="0" borderId="0" xfId="23" applyBorder="1">
      <alignment/>
      <protection/>
    </xf>
    <xf numFmtId="0" fontId="0" fillId="0" borderId="4" xfId="35" applyBorder="1" applyAlignment="1">
      <alignment horizontal="center"/>
      <protection/>
    </xf>
    <xf numFmtId="0" fontId="0" fillId="0" borderId="4" xfId="35" applyFont="1" applyBorder="1" applyAlignment="1">
      <alignment horizontal="center"/>
      <protection/>
    </xf>
    <xf numFmtId="0" fontId="0" fillId="0" borderId="3" xfId="35" applyBorder="1" applyAlignment="1">
      <alignment horizontal="centerContinuous"/>
      <protection/>
    </xf>
    <xf numFmtId="0" fontId="0" fillId="0" borderId="3" xfId="35" applyBorder="1">
      <alignment/>
      <protection/>
    </xf>
    <xf numFmtId="0" fontId="1" fillId="0" borderId="3" xfId="35" applyFont="1" applyBorder="1" applyAlignment="1">
      <alignment horizontal="center"/>
      <protection/>
    </xf>
    <xf numFmtId="38" fontId="10" fillId="0" borderId="2" xfId="16" applyFont="1" applyBorder="1" applyAlignment="1">
      <alignment horizontal="center"/>
    </xf>
    <xf numFmtId="0" fontId="8" fillId="0" borderId="8" xfId="35" applyFont="1" applyBorder="1" applyAlignment="1">
      <alignment horizontal="center"/>
      <protection/>
    </xf>
    <xf numFmtId="0" fontId="0" fillId="0" borderId="3" xfId="35" applyBorder="1" applyAlignment="1">
      <alignment horizontal="center"/>
      <protection/>
    </xf>
    <xf numFmtId="0" fontId="8" fillId="0" borderId="3" xfId="35" applyFont="1" applyBorder="1" applyAlignment="1">
      <alignment horizontal="center"/>
      <protection/>
    </xf>
    <xf numFmtId="0" fontId="0" fillId="0" borderId="2" xfId="35" applyBorder="1" applyAlignment="1">
      <alignment horizontal="center"/>
      <protection/>
    </xf>
    <xf numFmtId="0" fontId="0" fillId="0" borderId="3" xfId="35" applyFont="1" applyBorder="1" applyAlignment="1">
      <alignment horizontal="center"/>
      <protection/>
    </xf>
    <xf numFmtId="38" fontId="10" fillId="0" borderId="2" xfId="16" applyFont="1" applyBorder="1" applyAlignment="1">
      <alignment/>
    </xf>
    <xf numFmtId="176" fontId="10" fillId="0" borderId="2" xfId="16" applyNumberFormat="1" applyFont="1" applyBorder="1" applyAlignment="1">
      <alignment/>
    </xf>
    <xf numFmtId="38" fontId="10" fillId="0" borderId="2" xfId="16" applyFont="1" applyBorder="1" applyAlignment="1">
      <alignment horizontal="right"/>
    </xf>
    <xf numFmtId="176" fontId="10" fillId="0" borderId="3" xfId="16" applyNumberFormat="1" applyFont="1" applyBorder="1" applyAlignment="1">
      <alignment/>
    </xf>
    <xf numFmtId="0" fontId="4" fillId="0" borderId="3" xfId="23" applyBorder="1">
      <alignment/>
      <protection/>
    </xf>
    <xf numFmtId="38" fontId="11" fillId="0" borderId="2" xfId="16" applyFont="1" applyBorder="1" applyAlignment="1">
      <alignment/>
    </xf>
    <xf numFmtId="179" fontId="11" fillId="0" borderId="2" xfId="16" applyNumberFormat="1" applyFont="1" applyBorder="1" applyAlignment="1">
      <alignment/>
    </xf>
    <xf numFmtId="38" fontId="11" fillId="0" borderId="2" xfId="16" applyFont="1" applyBorder="1" applyAlignment="1">
      <alignment horizontal="right"/>
    </xf>
    <xf numFmtId="179" fontId="11" fillId="0" borderId="2" xfId="16" applyNumberFormat="1" applyFont="1" applyBorder="1" applyAlignment="1">
      <alignment horizontal="right"/>
    </xf>
    <xf numFmtId="179" fontId="10" fillId="0" borderId="2" xfId="16" applyNumberFormat="1" applyFont="1" applyBorder="1" applyAlignment="1">
      <alignment/>
    </xf>
    <xf numFmtId="38" fontId="12" fillId="0" borderId="2" xfId="16" applyFont="1" applyBorder="1" applyAlignment="1">
      <alignment horizontal="center"/>
    </xf>
    <xf numFmtId="38" fontId="12" fillId="0" borderId="2" xfId="16" applyFont="1" applyBorder="1" applyAlignment="1">
      <alignment/>
    </xf>
    <xf numFmtId="179" fontId="12" fillId="0" borderId="2" xfId="16" applyNumberFormat="1" applyFont="1" applyBorder="1" applyAlignment="1">
      <alignment/>
    </xf>
    <xf numFmtId="0" fontId="4" fillId="0" borderId="1" xfId="23" applyBorder="1">
      <alignment/>
      <protection/>
    </xf>
    <xf numFmtId="38" fontId="10" fillId="0" borderId="1" xfId="16" applyFont="1" applyBorder="1" applyAlignment="1">
      <alignment horizontal="center"/>
    </xf>
    <xf numFmtId="38" fontId="10" fillId="0" borderId="1" xfId="16" applyFont="1" applyBorder="1" applyAlignment="1">
      <alignment/>
    </xf>
    <xf numFmtId="176" fontId="10" fillId="0" borderId="1" xfId="16" applyNumberFormat="1" applyFont="1" applyBorder="1" applyAlignment="1">
      <alignment/>
    </xf>
    <xf numFmtId="38" fontId="10" fillId="0" borderId="0" xfId="16" applyFont="1" applyBorder="1" applyAlignment="1">
      <alignment/>
    </xf>
    <xf numFmtId="0" fontId="0" fillId="0" borderId="0" xfId="35" applyFont="1" applyBorder="1" applyAlignment="1">
      <alignment/>
      <protection/>
    </xf>
    <xf numFmtId="0" fontId="0" fillId="0" borderId="4" xfId="35" applyBorder="1" applyAlignment="1">
      <alignment/>
      <protection/>
    </xf>
    <xf numFmtId="0" fontId="8" fillId="0" borderId="2" xfId="35" applyFont="1" applyBorder="1" applyAlignment="1">
      <alignment horizontal="centerContinuous"/>
      <protection/>
    </xf>
    <xf numFmtId="0" fontId="8" fillId="0" borderId="2" xfId="35" applyFont="1" applyBorder="1" applyAlignment="1">
      <alignment horizontal="center"/>
      <protection/>
    </xf>
    <xf numFmtId="0" fontId="0" fillId="0" borderId="2" xfId="35" applyBorder="1">
      <alignment/>
      <protection/>
    </xf>
    <xf numFmtId="0" fontId="0" fillId="0" borderId="6" xfId="35" applyBorder="1" applyAlignment="1">
      <alignment horizontal="centerContinuous"/>
      <protection/>
    </xf>
    <xf numFmtId="0" fontId="8" fillId="0" borderId="6" xfId="35" applyFont="1" applyBorder="1" applyAlignment="1">
      <alignment horizontal="center"/>
      <protection/>
    </xf>
    <xf numFmtId="0" fontId="4" fillId="0" borderId="0" xfId="24">
      <alignment/>
      <protection/>
    </xf>
    <xf numFmtId="0" fontId="9" fillId="0" borderId="0" xfId="24" applyFont="1">
      <alignment/>
      <protection/>
    </xf>
    <xf numFmtId="0" fontId="4" fillId="0" borderId="1" xfId="24" applyBorder="1">
      <alignment/>
      <protection/>
    </xf>
    <xf numFmtId="0" fontId="4" fillId="0" borderId="4" xfId="24" applyBorder="1">
      <alignment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3" xfId="24" applyFont="1" applyBorder="1" applyAlignment="1">
      <alignment horizontal="centerContinuous"/>
      <protection/>
    </xf>
    <xf numFmtId="0" fontId="4" fillId="0" borderId="2" xfId="24" applyBorder="1" applyAlignment="1">
      <alignment horizontal="centerContinuous"/>
      <protection/>
    </xf>
    <xf numFmtId="0" fontId="4" fillId="0" borderId="3" xfId="24" applyBorder="1" applyAlignment="1">
      <alignment horizontal="centerContinuous"/>
      <protection/>
    </xf>
    <xf numFmtId="0" fontId="6" fillId="0" borderId="3" xfId="24" applyFont="1" applyBorder="1" applyAlignment="1">
      <alignment horizontal="center"/>
      <protection/>
    </xf>
    <xf numFmtId="0" fontId="4" fillId="0" borderId="3" xfId="24" applyBorder="1" applyAlignment="1">
      <alignment horizontal="center"/>
      <protection/>
    </xf>
    <xf numFmtId="0" fontId="4" fillId="0" borderId="2" xfId="24" applyBorder="1" applyAlignment="1">
      <alignment horizontal="center"/>
      <protection/>
    </xf>
    <xf numFmtId="0" fontId="4" fillId="0" borderId="4" xfId="24" applyBorder="1" applyAlignment="1">
      <alignment horizontal="distributed"/>
      <protection/>
    </xf>
    <xf numFmtId="0" fontId="6" fillId="0" borderId="0" xfId="24" applyFont="1">
      <alignment/>
      <protection/>
    </xf>
    <xf numFmtId="0" fontId="4" fillId="0" borderId="4" xfId="24" applyFont="1" applyBorder="1" applyAlignment="1">
      <alignment horizontal="distributed"/>
      <protection/>
    </xf>
    <xf numFmtId="207" fontId="6" fillId="0" borderId="0" xfId="16" applyNumberFormat="1" applyFont="1" applyAlignment="1">
      <alignment horizontal="right"/>
    </xf>
    <xf numFmtId="207" fontId="4" fillId="0" borderId="0" xfId="16" applyNumberFormat="1" applyAlignment="1" quotePrefix="1">
      <alignment horizontal="right"/>
    </xf>
    <xf numFmtId="207" fontId="4" fillId="0" borderId="0" xfId="16" applyNumberFormat="1" applyFont="1" applyAlignment="1">
      <alignment horizontal="right"/>
    </xf>
    <xf numFmtId="38" fontId="4" fillId="0" borderId="0" xfId="16" applyAlignment="1">
      <alignment horizontal="right"/>
    </xf>
    <xf numFmtId="0" fontId="4" fillId="0" borderId="2" xfId="24" applyBorder="1">
      <alignment/>
      <protection/>
    </xf>
    <xf numFmtId="0" fontId="4" fillId="0" borderId="3" xfId="24" applyBorder="1" applyAlignment="1">
      <alignment horizontal="distributed"/>
      <protection/>
    </xf>
    <xf numFmtId="0" fontId="4" fillId="0" borderId="0" xfId="24" applyBorder="1">
      <alignment/>
      <protection/>
    </xf>
    <xf numFmtId="0" fontId="4" fillId="0" borderId="0" xfId="24" applyBorder="1" applyAlignment="1">
      <alignment horizontal="distributed"/>
      <protection/>
    </xf>
    <xf numFmtId="0" fontId="9" fillId="0" borderId="0" xfId="25" applyFont="1">
      <alignment/>
      <protection/>
    </xf>
    <xf numFmtId="0" fontId="4" fillId="0" borderId="0" xfId="25">
      <alignment/>
      <protection/>
    </xf>
    <xf numFmtId="0" fontId="4" fillId="0" borderId="1" xfId="25" applyBorder="1">
      <alignment/>
      <protection/>
    </xf>
    <xf numFmtId="0" fontId="4" fillId="0" borderId="1" xfId="25" applyBorder="1" applyAlignment="1">
      <alignment horizontal="right"/>
      <protection/>
    </xf>
    <xf numFmtId="0" fontId="4" fillId="0" borderId="4" xfId="25" applyBorder="1">
      <alignment/>
      <protection/>
    </xf>
    <xf numFmtId="0" fontId="4" fillId="0" borderId="2" xfId="25" applyBorder="1" applyAlignment="1">
      <alignment horizontal="centerContinuous"/>
      <protection/>
    </xf>
    <xf numFmtId="0" fontId="4" fillId="0" borderId="3" xfId="25" applyBorder="1" applyAlignment="1">
      <alignment horizontal="centerContinuous"/>
      <protection/>
    </xf>
    <xf numFmtId="0" fontId="4" fillId="0" borderId="4" xfId="25" applyBorder="1" applyAlignment="1">
      <alignment horizontal="center"/>
      <protection/>
    </xf>
    <xf numFmtId="0" fontId="4" fillId="0" borderId="3" xfId="25" applyBorder="1">
      <alignment/>
      <protection/>
    </xf>
    <xf numFmtId="0" fontId="4" fillId="0" borderId="3" xfId="25" applyBorder="1" applyAlignment="1">
      <alignment horizontal="center"/>
      <protection/>
    </xf>
    <xf numFmtId="0" fontId="6" fillId="0" borderId="3" xfId="25" applyFont="1" applyBorder="1" applyAlignment="1">
      <alignment horizontal="center"/>
      <protection/>
    </xf>
    <xf numFmtId="0" fontId="4" fillId="0" borderId="2" xfId="25" applyBorder="1" applyAlignment="1">
      <alignment horizontal="center"/>
      <protection/>
    </xf>
    <xf numFmtId="0" fontId="4" fillId="0" borderId="4" xfId="25" applyBorder="1" applyAlignment="1">
      <alignment horizontal="distributed"/>
      <protection/>
    </xf>
    <xf numFmtId="0" fontId="6" fillId="0" borderId="0" xfId="25" applyFont="1">
      <alignment/>
      <protection/>
    </xf>
    <xf numFmtId="0" fontId="6" fillId="0" borderId="4" xfId="25" applyFont="1" applyBorder="1" applyAlignment="1">
      <alignment horizontal="distributed"/>
      <protection/>
    </xf>
    <xf numFmtId="38" fontId="6" fillId="0" borderId="0" xfId="25" applyNumberFormat="1" applyFont="1">
      <alignment/>
      <protection/>
    </xf>
    <xf numFmtId="38" fontId="6" fillId="0" borderId="0" xfId="16" applyFont="1" applyAlignment="1">
      <alignment horizontal="right"/>
    </xf>
    <xf numFmtId="38" fontId="4" fillId="0" borderId="0" xfId="25" applyNumberFormat="1">
      <alignment/>
      <protection/>
    </xf>
    <xf numFmtId="38" fontId="4" fillId="0" borderId="0" xfId="16" applyFont="1" applyAlignment="1">
      <alignment horizontal="right"/>
    </xf>
    <xf numFmtId="38" fontId="4" fillId="0" borderId="0" xfId="16" applyFont="1" applyAlignment="1">
      <alignment/>
    </xf>
    <xf numFmtId="0" fontId="13" fillId="0" borderId="4" xfId="25" applyFont="1" applyBorder="1" applyAlignment="1">
      <alignment horizontal="distributed"/>
      <protection/>
    </xf>
    <xf numFmtId="38" fontId="4" fillId="0" borderId="0" xfId="25" applyNumberFormat="1" applyAlignment="1">
      <alignment horizontal="right"/>
      <protection/>
    </xf>
    <xf numFmtId="0" fontId="4" fillId="0" borderId="3" xfId="25" applyBorder="1" applyAlignment="1">
      <alignment horizontal="distributed"/>
      <protection/>
    </xf>
    <xf numFmtId="0" fontId="4" fillId="0" borderId="2" xfId="25" applyBorder="1">
      <alignment/>
      <protection/>
    </xf>
    <xf numFmtId="180" fontId="4" fillId="0" borderId="0" xfId="25" applyNumberFormat="1">
      <alignment/>
      <protection/>
    </xf>
    <xf numFmtId="0" fontId="4" fillId="0" borderId="0" xfId="26">
      <alignment/>
      <protection/>
    </xf>
    <xf numFmtId="0" fontId="5" fillId="0" borderId="0" xfId="26" applyFont="1">
      <alignment/>
      <protection/>
    </xf>
    <xf numFmtId="0" fontId="4" fillId="0" borderId="1" xfId="26" applyBorder="1">
      <alignment/>
      <protection/>
    </xf>
    <xf numFmtId="0" fontId="4" fillId="0" borderId="3" xfId="26" applyBorder="1" applyAlignment="1">
      <alignment horizontal="center" vertical="center"/>
      <protection/>
    </xf>
    <xf numFmtId="0" fontId="4" fillId="0" borderId="2" xfId="26" applyBorder="1" applyAlignment="1">
      <alignment horizontal="center" vertical="center"/>
      <protection/>
    </xf>
    <xf numFmtId="0" fontId="6" fillId="0" borderId="7" xfId="26" applyFont="1" applyBorder="1" applyAlignment="1">
      <alignment horizontal="center" vertical="center"/>
      <protection/>
    </xf>
    <xf numFmtId="0" fontId="4" fillId="0" borderId="0" xfId="26" applyAlignment="1">
      <alignment vertical="center"/>
      <protection/>
    </xf>
    <xf numFmtId="0" fontId="4" fillId="0" borderId="4" xfId="26" applyBorder="1">
      <alignment/>
      <protection/>
    </xf>
    <xf numFmtId="0" fontId="6" fillId="0" borderId="0" xfId="26" applyFont="1">
      <alignment/>
      <protection/>
    </xf>
    <xf numFmtId="0" fontId="0" fillId="0" borderId="4" xfId="26" applyFont="1" applyBorder="1" applyAlignment="1">
      <alignment horizontal="distributed"/>
      <protection/>
    </xf>
    <xf numFmtId="0" fontId="4" fillId="0" borderId="4" xfId="26" applyBorder="1" applyAlignment="1">
      <alignment horizontal="distributed"/>
      <protection/>
    </xf>
    <xf numFmtId="0" fontId="4" fillId="0" borderId="4" xfId="26" applyBorder="1" applyAlignment="1">
      <alignment/>
      <protection/>
    </xf>
    <xf numFmtId="0" fontId="7" fillId="0" borderId="4" xfId="26" applyFont="1" applyBorder="1" applyAlignment="1">
      <alignment horizontal="distributed"/>
      <protection/>
    </xf>
    <xf numFmtId="178" fontId="4" fillId="0" borderId="0" xfId="16" applyNumberFormat="1" applyBorder="1" applyAlignment="1">
      <alignment/>
    </xf>
    <xf numFmtId="38" fontId="4" fillId="0" borderId="0" xfId="16" applyFont="1" applyBorder="1" applyAlignment="1">
      <alignment horizontal="right"/>
    </xf>
    <xf numFmtId="0" fontId="4" fillId="0" borderId="3" xfId="26" applyBorder="1">
      <alignment/>
      <protection/>
    </xf>
    <xf numFmtId="0" fontId="4" fillId="0" borderId="2" xfId="26" applyBorder="1">
      <alignment/>
      <protection/>
    </xf>
    <xf numFmtId="0" fontId="0" fillId="0" borderId="0" xfId="26" applyFont="1">
      <alignment/>
      <protection/>
    </xf>
    <xf numFmtId="0" fontId="9" fillId="0" borderId="0" xfId="27" applyFont="1">
      <alignment/>
      <protection/>
    </xf>
    <xf numFmtId="0" fontId="4" fillId="0" borderId="0" xfId="27">
      <alignment/>
      <protection/>
    </xf>
    <xf numFmtId="0" fontId="4" fillId="0" borderId="1" xfId="27" applyBorder="1">
      <alignment/>
      <protection/>
    </xf>
    <xf numFmtId="0" fontId="4" fillId="0" borderId="2" xfId="27" applyBorder="1" applyAlignment="1">
      <alignment horizontal="centerContinuous" vertical="center"/>
      <protection/>
    </xf>
    <xf numFmtId="0" fontId="4" fillId="0" borderId="3" xfId="27" applyBorder="1" applyAlignment="1">
      <alignment horizontal="centerContinuous" vertical="center"/>
      <protection/>
    </xf>
    <xf numFmtId="0" fontId="4" fillId="0" borderId="3" xfId="27" applyBorder="1" applyAlignment="1">
      <alignment horizontal="center" vertical="center"/>
      <protection/>
    </xf>
    <xf numFmtId="0" fontId="6" fillId="0" borderId="6" xfId="27" applyFont="1" applyBorder="1" applyAlignment="1">
      <alignment horizontal="center" vertical="center"/>
      <protection/>
    </xf>
    <xf numFmtId="0" fontId="6" fillId="0" borderId="2" xfId="27" applyFont="1" applyBorder="1" applyAlignment="1">
      <alignment horizontal="center" vertical="center"/>
      <protection/>
    </xf>
    <xf numFmtId="0" fontId="4" fillId="0" borderId="0" xfId="27" applyAlignment="1">
      <alignment vertical="center"/>
      <protection/>
    </xf>
    <xf numFmtId="0" fontId="4" fillId="0" borderId="0" xfId="27" applyBorder="1" applyAlignment="1">
      <alignment horizontal="distributed"/>
      <protection/>
    </xf>
    <xf numFmtId="0" fontId="4" fillId="0" borderId="4" xfId="27" applyBorder="1" applyAlignment="1">
      <alignment horizontal="distributed"/>
      <protection/>
    </xf>
    <xf numFmtId="0" fontId="4" fillId="0" borderId="0" xfId="27" applyAlignment="1">
      <alignment/>
      <protection/>
    </xf>
    <xf numFmtId="0" fontId="6" fillId="0" borderId="5" xfId="27" applyFont="1" applyBorder="1" applyAlignment="1">
      <alignment/>
      <protection/>
    </xf>
    <xf numFmtId="0" fontId="6" fillId="0" borderId="0" xfId="27" applyFont="1" applyAlignment="1">
      <alignment/>
      <protection/>
    </xf>
    <xf numFmtId="0" fontId="4" fillId="0" borderId="0" xfId="27" applyFont="1" applyBorder="1" applyAlignment="1">
      <alignment/>
      <protection/>
    </xf>
    <xf numFmtId="0" fontId="6" fillId="0" borderId="4" xfId="27" applyFont="1" applyBorder="1" applyAlignment="1">
      <alignment horizontal="distributed"/>
      <protection/>
    </xf>
    <xf numFmtId="38" fontId="4" fillId="0" borderId="0" xfId="16" applyBorder="1" applyAlignment="1">
      <alignment/>
    </xf>
    <xf numFmtId="0" fontId="4" fillId="0" borderId="9" xfId="27" applyFont="1" applyBorder="1" applyAlignment="1">
      <alignment/>
      <protection/>
    </xf>
    <xf numFmtId="38" fontId="4" fillId="0" borderId="0" xfId="16" applyAlignment="1">
      <alignment/>
    </xf>
    <xf numFmtId="38" fontId="6" fillId="0" borderId="0" xfId="16" applyFont="1" applyAlignment="1">
      <alignment/>
    </xf>
    <xf numFmtId="0" fontId="4" fillId="0" borderId="9" xfId="27" applyFont="1" applyBorder="1" applyAlignment="1">
      <alignment horizontal="distributed"/>
      <protection/>
    </xf>
    <xf numFmtId="0" fontId="4" fillId="0" borderId="4" xfId="27" applyFont="1" applyBorder="1" applyAlignment="1">
      <alignment horizontal="distributed"/>
      <protection/>
    </xf>
    <xf numFmtId="0" fontId="13" fillId="0" borderId="0" xfId="27" applyFont="1" applyBorder="1" applyAlignment="1">
      <alignment/>
      <protection/>
    </xf>
    <xf numFmtId="0" fontId="13" fillId="0" borderId="4" xfId="27" applyFont="1" applyBorder="1" applyAlignment="1">
      <alignment horizontal="distributed"/>
      <protection/>
    </xf>
    <xf numFmtId="0" fontId="4" fillId="0" borderId="4" xfId="27" applyFont="1" applyBorder="1" applyAlignment="1">
      <alignment horizontal="left"/>
      <protection/>
    </xf>
    <xf numFmtId="38" fontId="7" fillId="0" borderId="0" xfId="16" applyFont="1" applyAlignment="1">
      <alignment/>
    </xf>
    <xf numFmtId="0" fontId="4" fillId="0" borderId="2" xfId="27" applyBorder="1" applyAlignment="1">
      <alignment horizontal="distributed"/>
      <protection/>
    </xf>
    <xf numFmtId="0" fontId="4" fillId="0" borderId="3" xfId="27" applyBorder="1" applyAlignment="1">
      <alignment horizontal="distributed"/>
      <protection/>
    </xf>
    <xf numFmtId="0" fontId="4" fillId="0" borderId="2" xfId="27" applyBorder="1" applyAlignment="1">
      <alignment/>
      <protection/>
    </xf>
    <xf numFmtId="0" fontId="4" fillId="0" borderId="6" xfId="27" applyBorder="1" applyAlignment="1">
      <alignment/>
      <protection/>
    </xf>
    <xf numFmtId="0" fontId="4" fillId="0" borderId="2" xfId="27" applyFont="1" applyBorder="1" applyAlignment="1">
      <alignment/>
      <protection/>
    </xf>
    <xf numFmtId="38" fontId="1" fillId="0" borderId="0" xfId="16" applyFont="1" applyAlignment="1">
      <alignment/>
    </xf>
    <xf numFmtId="38" fontId="4" fillId="0" borderId="1" xfId="16" applyBorder="1" applyAlignment="1">
      <alignment/>
    </xf>
    <xf numFmtId="38" fontId="1" fillId="0" borderId="1" xfId="16" applyFont="1" applyBorder="1" applyAlignment="1">
      <alignment/>
    </xf>
    <xf numFmtId="38" fontId="4" fillId="0" borderId="1" xfId="16" applyFont="1" applyBorder="1" applyAlignment="1">
      <alignment/>
    </xf>
    <xf numFmtId="0" fontId="4" fillId="0" borderId="1" xfId="33" applyBorder="1">
      <alignment/>
      <protection/>
    </xf>
    <xf numFmtId="38" fontId="4" fillId="0" borderId="4" xfId="16" applyBorder="1" applyAlignment="1">
      <alignment/>
    </xf>
    <xf numFmtId="38" fontId="4" fillId="0" borderId="2" xfId="16" applyBorder="1" applyAlignment="1">
      <alignment/>
    </xf>
    <xf numFmtId="38" fontId="4" fillId="0" borderId="3" xfId="16" applyBorder="1" applyAlignment="1">
      <alignment/>
    </xf>
    <xf numFmtId="38" fontId="4" fillId="0" borderId="3" xfId="16" applyBorder="1" applyAlignment="1">
      <alignment horizontal="center"/>
    </xf>
    <xf numFmtId="38" fontId="4" fillId="0" borderId="0" xfId="16" applyAlignment="1">
      <alignment horizontal="center"/>
    </xf>
    <xf numFmtId="38" fontId="1" fillId="0" borderId="4" xfId="16" applyFont="1" applyBorder="1" applyAlignment="1">
      <alignment/>
    </xf>
    <xf numFmtId="178" fontId="4" fillId="0" borderId="0" xfId="16" applyNumberFormat="1" applyAlignment="1">
      <alignment/>
    </xf>
    <xf numFmtId="38" fontId="4" fillId="0" borderId="0" xfId="16" applyNumberFormat="1" applyAlignment="1">
      <alignment/>
    </xf>
    <xf numFmtId="38" fontId="4" fillId="0" borderId="0" xfId="16" applyNumberFormat="1" applyAlignment="1">
      <alignment horizontal="right"/>
    </xf>
    <xf numFmtId="178" fontId="4" fillId="0" borderId="0" xfId="16" applyNumberFormat="1" applyFont="1" applyAlignment="1">
      <alignment horizontal="right"/>
    </xf>
    <xf numFmtId="178" fontId="4" fillId="0" borderId="0" xfId="16" applyNumberFormat="1" applyAlignment="1">
      <alignment horizontal="right"/>
    </xf>
    <xf numFmtId="178" fontId="4" fillId="0" borderId="0" xfId="16" applyNumberFormat="1" applyFont="1" applyAlignment="1">
      <alignment/>
    </xf>
    <xf numFmtId="38" fontId="4" fillId="0" borderId="0" xfId="16" applyNumberFormat="1" applyBorder="1" applyAlignment="1">
      <alignment/>
    </xf>
    <xf numFmtId="178" fontId="4" fillId="0" borderId="0" xfId="16" applyNumberFormat="1" applyBorder="1" applyAlignment="1">
      <alignment/>
    </xf>
    <xf numFmtId="178" fontId="4" fillId="0" borderId="2" xfId="16" applyNumberFormat="1" applyBorder="1" applyAlignment="1">
      <alignment/>
    </xf>
    <xf numFmtId="38" fontId="4" fillId="0" borderId="2" xfId="16" applyNumberFormat="1" applyBorder="1" applyAlignment="1">
      <alignment/>
    </xf>
    <xf numFmtId="178" fontId="4" fillId="0" borderId="2" xfId="16" applyNumberFormat="1" applyBorder="1" applyAlignment="1">
      <alignment horizontal="right"/>
    </xf>
    <xf numFmtId="38" fontId="4" fillId="0" borderId="2" xfId="16" applyBorder="1" applyAlignment="1">
      <alignment horizontal="right"/>
    </xf>
    <xf numFmtId="178" fontId="4" fillId="0" borderId="2" xfId="16" applyNumberFormat="1" applyFont="1" applyBorder="1" applyAlignment="1">
      <alignment horizontal="right"/>
    </xf>
    <xf numFmtId="38" fontId="4" fillId="0" borderId="3" xfId="16" applyFont="1" applyBorder="1" applyAlignment="1">
      <alignment horizontal="center"/>
    </xf>
    <xf numFmtId="178" fontId="4" fillId="0" borderId="0" xfId="16" applyNumberFormat="1" applyFont="1" applyBorder="1" applyAlignment="1">
      <alignment horizontal="right"/>
    </xf>
    <xf numFmtId="38" fontId="4" fillId="0" borderId="0" xfId="16" applyBorder="1" applyAlignment="1">
      <alignment horizontal="right"/>
    </xf>
    <xf numFmtId="178" fontId="4" fillId="0" borderId="0" xfId="16" applyNumberFormat="1" applyBorder="1" applyAlignment="1">
      <alignment horizontal="right"/>
    </xf>
    <xf numFmtId="38" fontId="4" fillId="0" borderId="2" xfId="16" applyFont="1" applyBorder="1" applyAlignment="1">
      <alignment horizontal="right"/>
    </xf>
    <xf numFmtId="0" fontId="1" fillId="0" borderId="0" xfId="28" applyFont="1">
      <alignment/>
      <protection/>
    </xf>
    <xf numFmtId="0" fontId="4" fillId="0" borderId="0" xfId="28">
      <alignment/>
      <protection/>
    </xf>
    <xf numFmtId="0" fontId="4" fillId="0" borderId="1" xfId="28" applyBorder="1">
      <alignment/>
      <protection/>
    </xf>
    <xf numFmtId="0" fontId="1" fillId="0" borderId="1" xfId="28" applyFont="1" applyBorder="1">
      <alignment/>
      <protection/>
    </xf>
    <xf numFmtId="38" fontId="4" fillId="0" borderId="1" xfId="16" applyBorder="1" applyAlignment="1">
      <alignment/>
    </xf>
    <xf numFmtId="0" fontId="4" fillId="0" borderId="4" xfId="28" applyBorder="1">
      <alignment/>
      <protection/>
    </xf>
    <xf numFmtId="38" fontId="4" fillId="0" borderId="2" xfId="16" applyFont="1" applyBorder="1" applyAlignment="1">
      <alignment horizontal="centerContinuous"/>
    </xf>
    <xf numFmtId="0" fontId="4" fillId="0" borderId="2" xfId="28" applyBorder="1" applyAlignment="1">
      <alignment horizontal="centerContinuous"/>
      <protection/>
    </xf>
    <xf numFmtId="0" fontId="4" fillId="0" borderId="3" xfId="28" applyBorder="1" applyAlignment="1">
      <alignment horizontal="centerContinuous"/>
      <protection/>
    </xf>
    <xf numFmtId="0" fontId="6" fillId="0" borderId="2" xfId="28" applyFont="1" applyBorder="1" applyAlignment="1">
      <alignment horizontal="centerContinuous"/>
      <protection/>
    </xf>
    <xf numFmtId="0" fontId="4" fillId="0" borderId="3" xfId="28" applyBorder="1" applyAlignment="1">
      <alignment horizontal="center"/>
      <protection/>
    </xf>
    <xf numFmtId="0" fontId="6" fillId="0" borderId="3" xfId="28" applyFont="1" applyBorder="1" applyAlignment="1">
      <alignment horizontal="center"/>
      <protection/>
    </xf>
    <xf numFmtId="0" fontId="4" fillId="0" borderId="2" xfId="28" applyBorder="1" applyAlignment="1">
      <alignment horizontal="center"/>
      <protection/>
    </xf>
    <xf numFmtId="0" fontId="6" fillId="0" borderId="0" xfId="28" applyFont="1" applyBorder="1">
      <alignment/>
      <protection/>
    </xf>
    <xf numFmtId="0" fontId="6" fillId="0" borderId="0" xfId="28" applyFont="1">
      <alignment/>
      <protection/>
    </xf>
    <xf numFmtId="0" fontId="0" fillId="0" borderId="4" xfId="28" applyFont="1" applyBorder="1">
      <alignment/>
      <protection/>
    </xf>
    <xf numFmtId="38" fontId="6" fillId="0" borderId="10" xfId="16" applyFont="1" applyBorder="1" applyAlignment="1">
      <alignment/>
    </xf>
    <xf numFmtId="179" fontId="4" fillId="0" borderId="0" xfId="28" applyNumberFormat="1" applyFont="1">
      <alignment/>
      <protection/>
    </xf>
    <xf numFmtId="179" fontId="6" fillId="0" borderId="0" xfId="28" applyNumberFormat="1" applyFont="1">
      <alignment/>
      <protection/>
    </xf>
    <xf numFmtId="178" fontId="6" fillId="0" borderId="0" xfId="16" applyNumberFormat="1" applyFont="1" applyAlignment="1">
      <alignment/>
    </xf>
    <xf numFmtId="0" fontId="4" fillId="0" borderId="0" xfId="28" applyFont="1">
      <alignment/>
      <protection/>
    </xf>
    <xf numFmtId="179" fontId="4" fillId="0" borderId="0" xfId="28" applyNumberFormat="1">
      <alignment/>
      <protection/>
    </xf>
    <xf numFmtId="0" fontId="4" fillId="0" borderId="4" xfId="28" applyBorder="1" applyAlignment="1">
      <alignment horizontal="distributed"/>
      <protection/>
    </xf>
    <xf numFmtId="0" fontId="7" fillId="0" borderId="4" xfId="28" applyFont="1" applyBorder="1" applyAlignment="1">
      <alignment horizontal="distributed"/>
      <protection/>
    </xf>
    <xf numFmtId="0" fontId="4" fillId="0" borderId="2" xfId="28" applyBorder="1">
      <alignment/>
      <protection/>
    </xf>
    <xf numFmtId="0" fontId="4" fillId="0" borderId="3" xfId="28" applyBorder="1" applyAlignment="1">
      <alignment/>
      <protection/>
    </xf>
    <xf numFmtId="0" fontId="4" fillId="0" borderId="0" xfId="29">
      <alignment/>
      <protection/>
    </xf>
    <xf numFmtId="0" fontId="1" fillId="0" borderId="0" xfId="29" applyFont="1">
      <alignment/>
      <protection/>
    </xf>
    <xf numFmtId="0" fontId="4" fillId="0" borderId="1" xfId="29" applyBorder="1">
      <alignment/>
      <protection/>
    </xf>
    <xf numFmtId="0" fontId="4" fillId="0" borderId="0" xfId="29" applyBorder="1" applyAlignment="1">
      <alignment/>
      <protection/>
    </xf>
    <xf numFmtId="0" fontId="4" fillId="0" borderId="4" xfId="29" applyBorder="1" applyAlignment="1">
      <alignment/>
      <protection/>
    </xf>
    <xf numFmtId="0" fontId="4" fillId="0" borderId="2" xfId="29" applyBorder="1" applyAlignment="1">
      <alignment horizontal="center"/>
      <protection/>
    </xf>
    <xf numFmtId="0" fontId="4" fillId="0" borderId="8" xfId="29" applyBorder="1" applyAlignment="1">
      <alignment horizontal="centerContinuous"/>
      <protection/>
    </xf>
    <xf numFmtId="0" fontId="6" fillId="0" borderId="2" xfId="29" applyFont="1" applyBorder="1" applyAlignment="1">
      <alignment horizontal="centerContinuous"/>
      <protection/>
    </xf>
    <xf numFmtId="0" fontId="4" fillId="0" borderId="2" xfId="29" applyBorder="1" applyAlignment="1">
      <alignment horizontal="centerContinuous"/>
      <protection/>
    </xf>
    <xf numFmtId="0" fontId="4" fillId="0" borderId="2" xfId="29" applyBorder="1" applyAlignment="1">
      <alignment horizontal="centerContinuous" vertical="top"/>
      <protection/>
    </xf>
    <xf numFmtId="0" fontId="4" fillId="0" borderId="3" xfId="29" applyBorder="1" applyAlignment="1">
      <alignment horizontal="centerContinuous" vertical="top"/>
      <protection/>
    </xf>
    <xf numFmtId="0" fontId="4" fillId="0" borderId="7" xfId="29" applyBorder="1" applyAlignment="1">
      <alignment horizontal="center" vertical="center"/>
      <protection/>
    </xf>
    <xf numFmtId="0" fontId="6" fillId="0" borderId="7" xfId="29" applyFont="1" applyBorder="1" applyAlignment="1">
      <alignment horizontal="center" vertical="center"/>
      <protection/>
    </xf>
    <xf numFmtId="0" fontId="4" fillId="0" borderId="7" xfId="29" applyBorder="1" applyAlignment="1">
      <alignment horizontal="distributed" vertical="center" wrapText="1"/>
      <protection/>
    </xf>
    <xf numFmtId="0" fontId="4" fillId="0" borderId="0" xfId="29" applyAlignment="1">
      <alignment vertical="center"/>
      <protection/>
    </xf>
    <xf numFmtId="0" fontId="4" fillId="0" borderId="0" xfId="29" applyBorder="1">
      <alignment/>
      <protection/>
    </xf>
    <xf numFmtId="0" fontId="4" fillId="0" borderId="4" xfId="29" applyBorder="1">
      <alignment/>
      <protection/>
    </xf>
    <xf numFmtId="0" fontId="6" fillId="0" borderId="0" xfId="29" applyFont="1">
      <alignment/>
      <protection/>
    </xf>
    <xf numFmtId="0" fontId="6" fillId="0" borderId="0" xfId="29" applyFont="1" applyBorder="1" applyAlignment="1">
      <alignment/>
      <protection/>
    </xf>
    <xf numFmtId="0" fontId="4" fillId="0" borderId="4" xfId="29" applyBorder="1" applyAlignment="1">
      <alignment horizontal="distributed"/>
      <protection/>
    </xf>
    <xf numFmtId="179" fontId="4" fillId="0" borderId="0" xfId="29" applyNumberFormat="1">
      <alignment/>
      <protection/>
    </xf>
    <xf numFmtId="204" fontId="4" fillId="0" borderId="0" xfId="16" applyNumberFormat="1" applyAlignment="1">
      <alignment/>
    </xf>
    <xf numFmtId="179" fontId="4" fillId="0" borderId="0" xfId="29" applyNumberFormat="1" applyAlignment="1">
      <alignment horizontal="right"/>
      <protection/>
    </xf>
    <xf numFmtId="0" fontId="7" fillId="0" borderId="4" xfId="29" applyFont="1" applyBorder="1" applyAlignment="1">
      <alignment horizontal="distributed"/>
      <protection/>
    </xf>
    <xf numFmtId="0" fontId="4" fillId="0" borderId="4" xfId="29" applyBorder="1" applyAlignment="1">
      <alignment horizontal="right"/>
      <protection/>
    </xf>
    <xf numFmtId="204" fontId="4" fillId="0" borderId="0" xfId="16" applyNumberFormat="1" applyFont="1" applyAlignment="1">
      <alignment horizontal="right"/>
    </xf>
    <xf numFmtId="0" fontId="4" fillId="0" borderId="2" xfId="29" applyBorder="1" applyAlignment="1">
      <alignment/>
      <protection/>
    </xf>
    <xf numFmtId="0" fontId="4" fillId="0" borderId="3" xfId="29" applyBorder="1">
      <alignment/>
      <protection/>
    </xf>
    <xf numFmtId="0" fontId="4" fillId="0" borderId="2" xfId="29" applyBorder="1">
      <alignment/>
      <protection/>
    </xf>
    <xf numFmtId="0" fontId="1" fillId="0" borderId="0" xfId="30" applyFont="1">
      <alignment/>
      <protection/>
    </xf>
    <xf numFmtId="0" fontId="4" fillId="0" borderId="0" xfId="30">
      <alignment/>
      <protection/>
    </xf>
    <xf numFmtId="0" fontId="4" fillId="0" borderId="1" xfId="30" applyBorder="1">
      <alignment/>
      <protection/>
    </xf>
    <xf numFmtId="0" fontId="4" fillId="0" borderId="2" xfId="30" applyBorder="1" applyAlignment="1">
      <alignment horizontal="center" vertical="center"/>
      <protection/>
    </xf>
    <xf numFmtId="0" fontId="4" fillId="0" borderId="7" xfId="30" applyBorder="1" applyAlignment="1">
      <alignment horizontal="center" vertical="center"/>
      <protection/>
    </xf>
    <xf numFmtId="0" fontId="6" fillId="0" borderId="7" xfId="30" applyFont="1" applyBorder="1" applyAlignment="1">
      <alignment horizontal="center" vertical="center"/>
      <protection/>
    </xf>
    <xf numFmtId="0" fontId="4" fillId="0" borderId="0" xfId="30" applyAlignment="1">
      <alignment vertical="center"/>
      <protection/>
    </xf>
    <xf numFmtId="0" fontId="4" fillId="0" borderId="4" xfId="30" applyBorder="1">
      <alignment/>
      <protection/>
    </xf>
    <xf numFmtId="0" fontId="6" fillId="0" borderId="0" xfId="30" applyFont="1">
      <alignment/>
      <protection/>
    </xf>
    <xf numFmtId="0" fontId="4" fillId="0" borderId="4" xfId="30" applyBorder="1" applyAlignment="1">
      <alignment horizontal="distributed"/>
      <protection/>
    </xf>
    <xf numFmtId="0" fontId="4" fillId="0" borderId="3" xfId="30" applyBorder="1">
      <alignment/>
      <protection/>
    </xf>
    <xf numFmtId="0" fontId="4" fillId="0" borderId="2" xfId="30" applyBorder="1">
      <alignment/>
      <protection/>
    </xf>
    <xf numFmtId="0" fontId="6" fillId="0" borderId="2" xfId="30" applyFont="1" applyBorder="1">
      <alignment/>
      <protection/>
    </xf>
    <xf numFmtId="0" fontId="4" fillId="0" borderId="0" xfId="30" applyBorder="1">
      <alignment/>
      <protection/>
    </xf>
    <xf numFmtId="0" fontId="1" fillId="0" borderId="0" xfId="31" applyFont="1">
      <alignment/>
      <protection/>
    </xf>
    <xf numFmtId="0" fontId="4" fillId="0" borderId="0" xfId="31">
      <alignment/>
      <protection/>
    </xf>
    <xf numFmtId="0" fontId="4" fillId="0" borderId="1" xfId="31" applyBorder="1">
      <alignment/>
      <protection/>
    </xf>
    <xf numFmtId="0" fontId="4" fillId="0" borderId="2" xfId="31" applyBorder="1" applyAlignment="1">
      <alignment horizontal="center"/>
      <protection/>
    </xf>
    <xf numFmtId="0" fontId="4" fillId="0" borderId="7" xfId="31" applyBorder="1" applyAlignment="1">
      <alignment horizontal="center"/>
      <protection/>
    </xf>
    <xf numFmtId="0" fontId="6" fillId="0" borderId="7" xfId="31" applyFont="1" applyBorder="1" applyAlignment="1">
      <alignment horizontal="center"/>
      <protection/>
    </xf>
    <xf numFmtId="0" fontId="4" fillId="0" borderId="4" xfId="31" applyBorder="1">
      <alignment/>
      <protection/>
    </xf>
    <xf numFmtId="0" fontId="6" fillId="0" borderId="0" xfId="31" applyFont="1">
      <alignment/>
      <protection/>
    </xf>
    <xf numFmtId="0" fontId="4" fillId="0" borderId="4" xfId="31" applyBorder="1" applyAlignment="1">
      <alignment horizontal="right"/>
      <protection/>
    </xf>
    <xf numFmtId="0" fontId="4" fillId="0" borderId="3" xfId="31" applyBorder="1">
      <alignment/>
      <protection/>
    </xf>
    <xf numFmtId="0" fontId="4" fillId="0" borderId="2" xfId="31" applyBorder="1">
      <alignment/>
      <protection/>
    </xf>
    <xf numFmtId="0" fontId="4" fillId="0" borderId="0" xfId="30" applyFont="1" applyBorder="1">
      <alignment/>
      <protection/>
    </xf>
    <xf numFmtId="179" fontId="6" fillId="0" borderId="0" xfId="30" applyNumberFormat="1" applyFont="1">
      <alignment/>
      <protection/>
    </xf>
    <xf numFmtId="38" fontId="6" fillId="0" borderId="0" xfId="16" applyFont="1" applyBorder="1" applyAlignment="1">
      <alignment/>
    </xf>
    <xf numFmtId="198" fontId="14" fillId="0" borderId="0" xfId="16" applyNumberFormat="1" applyFont="1" applyBorder="1" applyAlignment="1">
      <alignment horizontal="center"/>
    </xf>
    <xf numFmtId="38" fontId="6" fillId="0" borderId="2" xfId="20" applyNumberFormat="1" applyFont="1" applyBorder="1">
      <alignment/>
      <protection/>
    </xf>
    <xf numFmtId="38" fontId="4" fillId="0" borderId="2" xfId="16" applyFont="1" applyBorder="1" applyAlignment="1">
      <alignment/>
    </xf>
    <xf numFmtId="38" fontId="4" fillId="0" borderId="2" xfId="16" applyBorder="1" applyAlignment="1">
      <alignment/>
    </xf>
    <xf numFmtId="0" fontId="6" fillId="0" borderId="0" xfId="20" applyFont="1">
      <alignment/>
      <protection/>
    </xf>
    <xf numFmtId="0" fontId="6" fillId="0" borderId="1" xfId="20" applyFont="1" applyBorder="1">
      <alignment/>
      <protection/>
    </xf>
    <xf numFmtId="0" fontId="6" fillId="0" borderId="4" xfId="20" applyFont="1" applyBorder="1">
      <alignment/>
      <protection/>
    </xf>
    <xf numFmtId="0" fontId="4" fillId="0" borderId="0" xfId="20" applyFont="1" applyBorder="1" applyAlignment="1">
      <alignment horizontal="distributed"/>
      <protection/>
    </xf>
    <xf numFmtId="0" fontId="6" fillId="0" borderId="3" xfId="20" applyFont="1" applyBorder="1" applyAlignment="1">
      <alignment horizontal="center"/>
      <protection/>
    </xf>
    <xf numFmtId="38" fontId="4" fillId="0" borderId="0" xfId="16" applyAlignment="1">
      <alignment/>
    </xf>
    <xf numFmtId="178" fontId="4" fillId="0" borderId="0" xfId="16" applyNumberFormat="1" applyAlignment="1">
      <alignment/>
    </xf>
    <xf numFmtId="178" fontId="4" fillId="0" borderId="0" xfId="16" applyNumberFormat="1" applyFont="1" applyAlignment="1">
      <alignment/>
    </xf>
    <xf numFmtId="38" fontId="4" fillId="0" borderId="0" xfId="16" applyFont="1" applyAlignment="1">
      <alignment/>
    </xf>
    <xf numFmtId="40" fontId="4" fillId="0" borderId="0" xfId="16" applyNumberFormat="1" applyAlignment="1">
      <alignment/>
    </xf>
    <xf numFmtId="38" fontId="4" fillId="0" borderId="0" xfId="16" applyNumberFormat="1" applyAlignment="1">
      <alignment/>
    </xf>
    <xf numFmtId="198" fontId="4" fillId="0" borderId="0" xfId="16" applyNumberFormat="1" applyAlignment="1">
      <alignment/>
    </xf>
    <xf numFmtId="205" fontId="4" fillId="0" borderId="0" xfId="16" applyNumberFormat="1" applyAlignment="1">
      <alignment/>
    </xf>
    <xf numFmtId="206" fontId="4" fillId="0" borderId="0" xfId="16" applyNumberFormat="1" applyAlignment="1">
      <alignment/>
    </xf>
    <xf numFmtId="38" fontId="4" fillId="0" borderId="0" xfId="16" applyNumberFormat="1" applyFont="1" applyAlignment="1">
      <alignment/>
    </xf>
    <xf numFmtId="2" fontId="4" fillId="0" borderId="0" xfId="16" applyNumberFormat="1" applyFont="1" applyAlignment="1">
      <alignment/>
    </xf>
    <xf numFmtId="0" fontId="4" fillId="0" borderId="2" xfId="34" applyFont="1" applyBorder="1" applyAlignment="1">
      <alignment horizontal="centerContinuous"/>
      <protection/>
    </xf>
    <xf numFmtId="0" fontId="4" fillId="0" borderId="0" xfId="34" applyFont="1" applyAlignment="1">
      <alignment horizontal="right"/>
      <protection/>
    </xf>
    <xf numFmtId="38" fontId="6" fillId="0" borderId="0" xfId="16" applyFont="1" applyBorder="1" applyAlignment="1">
      <alignment/>
    </xf>
    <xf numFmtId="0" fontId="6" fillId="0" borderId="0" xfId="27" applyFont="1" applyBorder="1">
      <alignment/>
      <protection/>
    </xf>
    <xf numFmtId="38" fontId="6" fillId="0" borderId="0" xfId="16" applyFont="1" applyAlignment="1">
      <alignment/>
    </xf>
    <xf numFmtId="38" fontId="6" fillId="0" borderId="0" xfId="16" applyFont="1" applyAlignment="1">
      <alignment/>
    </xf>
    <xf numFmtId="38" fontId="14" fillId="0" borderId="0" xfId="16" applyFont="1" applyAlignment="1">
      <alignment/>
    </xf>
    <xf numFmtId="0" fontId="1" fillId="0" borderId="0" xfId="0" applyFont="1" applyAlignment="1">
      <alignment/>
    </xf>
    <xf numFmtId="49" fontId="14" fillId="0" borderId="0" xfId="16" applyNumberFormat="1" applyFont="1" applyBorder="1" applyAlignment="1">
      <alignment horizontal="center"/>
    </xf>
    <xf numFmtId="178" fontId="4" fillId="0" borderId="0" xfId="34" applyNumberFormat="1" applyFont="1" applyAlignment="1">
      <alignment horizontal="right"/>
      <protection/>
    </xf>
    <xf numFmtId="0" fontId="4" fillId="0" borderId="4" xfId="22" applyFont="1" applyBorder="1" applyAlignment="1">
      <alignment horizontal="center"/>
      <protection/>
    </xf>
    <xf numFmtId="38" fontId="4" fillId="0" borderId="0" xfId="25" applyNumberFormat="1" applyFont="1" applyAlignment="1">
      <alignment horizontal="right"/>
      <protection/>
    </xf>
    <xf numFmtId="38" fontId="6" fillId="0" borderId="0" xfId="25" applyNumberFormat="1" applyFont="1" applyAlignment="1">
      <alignment horizontal="right"/>
      <protection/>
    </xf>
    <xf numFmtId="0" fontId="4" fillId="0" borderId="0" xfId="25" applyAlignment="1">
      <alignment horizontal="right"/>
      <protection/>
    </xf>
    <xf numFmtId="38" fontId="4" fillId="0" borderId="2" xfId="25" applyNumberFormat="1" applyBorder="1">
      <alignment/>
      <protection/>
    </xf>
    <xf numFmtId="38" fontId="4" fillId="0" borderId="0" xfId="16" applyNumberFormat="1" applyFont="1" applyAlignment="1">
      <alignment horizontal="right"/>
    </xf>
    <xf numFmtId="179" fontId="4" fillId="0" borderId="0" xfId="16" applyNumberFormat="1" applyAlignment="1">
      <alignment/>
    </xf>
    <xf numFmtId="179" fontId="4" fillId="0" borderId="0" xfId="16" applyNumberFormat="1" applyFont="1" applyAlignment="1">
      <alignment/>
    </xf>
    <xf numFmtId="0" fontId="4" fillId="0" borderId="1" xfId="34" applyFont="1" applyBorder="1" applyAlignment="1">
      <alignment horizontal="right"/>
      <protection/>
    </xf>
    <xf numFmtId="3" fontId="4" fillId="0" borderId="0" xfId="34" applyNumberFormat="1">
      <alignment/>
      <protection/>
    </xf>
    <xf numFmtId="38" fontId="4" fillId="0" borderId="0" xfId="25" applyNumberFormat="1" applyFont="1">
      <alignment/>
      <protection/>
    </xf>
    <xf numFmtId="0" fontId="4" fillId="0" borderId="4" xfId="34" applyFont="1" applyBorder="1" applyAlignment="1">
      <alignment horizontal="center"/>
      <protection/>
    </xf>
    <xf numFmtId="0" fontId="6" fillId="0" borderId="4" xfId="34" applyFont="1" applyBorder="1" applyAlignment="1">
      <alignment horizontal="centerContinuous"/>
      <protection/>
    </xf>
    <xf numFmtId="0" fontId="6" fillId="0" borderId="0" xfId="34" applyFont="1" applyBorder="1" applyAlignment="1">
      <alignment horizontal="distributed"/>
      <protection/>
    </xf>
    <xf numFmtId="179" fontId="4" fillId="0" borderId="0" xfId="34" applyNumberFormat="1" applyFont="1" applyAlignment="1">
      <alignment horizontal="right"/>
      <protection/>
    </xf>
    <xf numFmtId="0" fontId="4" fillId="0" borderId="1" xfId="34" applyFont="1" applyBorder="1">
      <alignment/>
      <protection/>
    </xf>
    <xf numFmtId="179" fontId="6" fillId="0" borderId="0" xfId="26" applyNumberFormat="1" applyFont="1">
      <alignment/>
      <protection/>
    </xf>
    <xf numFmtId="0" fontId="4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4" fillId="0" borderId="0" xfId="27" applyFont="1">
      <alignment/>
      <protection/>
    </xf>
    <xf numFmtId="0" fontId="4" fillId="0" borderId="0" xfId="29" applyFont="1" applyAlignment="1">
      <alignment horizontal="centerContinuous"/>
      <protection/>
    </xf>
    <xf numFmtId="0" fontId="4" fillId="0" borderId="0" xfId="29" applyFont="1" applyAlignment="1">
      <alignment horizontal="right"/>
      <protection/>
    </xf>
    <xf numFmtId="0" fontId="4" fillId="0" borderId="0" xfId="29" applyFont="1" applyAlignment="1">
      <alignment horizontal="left"/>
      <protection/>
    </xf>
    <xf numFmtId="0" fontId="4" fillId="0" borderId="0" xfId="30" applyFont="1">
      <alignment/>
      <protection/>
    </xf>
    <xf numFmtId="0" fontId="4" fillId="0" borderId="0" xfId="31" applyFont="1">
      <alignment/>
      <protection/>
    </xf>
    <xf numFmtId="0" fontId="4" fillId="0" borderId="1" xfId="29" applyFont="1" applyBorder="1" applyAlignment="1">
      <alignment horizontal="right"/>
      <protection/>
    </xf>
    <xf numFmtId="0" fontId="4" fillId="0" borderId="1" xfId="30" applyFont="1" applyBorder="1">
      <alignment/>
      <protection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4" xfId="20"/>
    <cellStyle name="標準_66" xfId="21"/>
    <cellStyle name="標準_67" xfId="22"/>
    <cellStyle name="標準_68" xfId="23"/>
    <cellStyle name="標準_69" xfId="24"/>
    <cellStyle name="標準_70" xfId="25"/>
    <cellStyle name="標準_71" xfId="26"/>
    <cellStyle name="標準_72" xfId="27"/>
    <cellStyle name="標準_75" xfId="28"/>
    <cellStyle name="標準_76" xfId="29"/>
    <cellStyle name="標準_77" xfId="30"/>
    <cellStyle name="標準_78" xfId="31"/>
    <cellStyle name="標準_自動車輸送実績" xfId="32"/>
    <cellStyle name="標準_電気事業者" xfId="33"/>
    <cellStyle name="標準_道路現況 " xfId="34"/>
    <cellStyle name="標準_福島空港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13.59765625" style="1" customWidth="1"/>
    <col min="3" max="3" width="8.09765625" style="1" customWidth="1"/>
    <col min="4" max="4" width="4.5" style="2" customWidth="1"/>
    <col min="5" max="5" width="8.09765625" style="1" customWidth="1"/>
    <col min="6" max="6" width="4.19921875" style="2" customWidth="1"/>
    <col min="7" max="7" width="8.09765625" style="1" customWidth="1"/>
    <col min="8" max="8" width="4.59765625" style="2" customWidth="1"/>
    <col min="9" max="9" width="8.09765625" style="1" customWidth="1"/>
    <col min="10" max="10" width="4.19921875" style="2" customWidth="1"/>
    <col min="11" max="11" width="9.19921875" style="1" customWidth="1"/>
    <col min="12" max="12" width="7.8984375" style="2" customWidth="1"/>
    <col min="13" max="16384" width="10.59765625" style="1" customWidth="1"/>
  </cols>
  <sheetData>
    <row r="1" spans="1:2" ht="17.25">
      <c r="A1" s="3" t="s">
        <v>0</v>
      </c>
      <c r="B1" s="3"/>
    </row>
    <row r="2" spans="1:12" ht="15" thickBot="1">
      <c r="A2" s="4"/>
      <c r="B2" s="4"/>
      <c r="C2" s="4"/>
      <c r="D2" s="5"/>
      <c r="E2" s="4"/>
      <c r="F2" s="5"/>
      <c r="G2" s="4"/>
      <c r="H2" s="5"/>
      <c r="I2" s="4"/>
      <c r="J2" s="5"/>
      <c r="K2" s="4"/>
      <c r="L2" s="5"/>
    </row>
    <row r="3" spans="1:12" s="9" customFormat="1" ht="25.5" customHeight="1" thickTop="1">
      <c r="A3" s="6" t="s">
        <v>1</v>
      </c>
      <c r="B3" s="7"/>
      <c r="C3" s="6" t="s">
        <v>2</v>
      </c>
      <c r="D3" s="7"/>
      <c r="E3" s="6">
        <v>6</v>
      </c>
      <c r="F3" s="7"/>
      <c r="G3" s="6">
        <v>7</v>
      </c>
      <c r="H3" s="7"/>
      <c r="I3" s="6">
        <v>8</v>
      </c>
      <c r="J3" s="7"/>
      <c r="K3" s="8">
        <v>9</v>
      </c>
      <c r="L3" s="8"/>
    </row>
    <row r="4" spans="1:12" ht="14.25">
      <c r="A4" s="10"/>
      <c r="B4" s="11"/>
      <c r="C4" s="12"/>
      <c r="D4" s="13"/>
      <c r="E4" s="12"/>
      <c r="F4" s="13"/>
      <c r="G4" s="12"/>
      <c r="H4" s="13"/>
      <c r="I4" s="12"/>
      <c r="J4" s="13"/>
      <c r="K4" s="14"/>
      <c r="L4" s="15"/>
    </row>
    <row r="5" spans="1:12" ht="14.25">
      <c r="A5" s="16" t="s">
        <v>3</v>
      </c>
      <c r="B5" s="17"/>
      <c r="C5" s="12"/>
      <c r="D5" s="18"/>
      <c r="E5" s="12"/>
      <c r="F5" s="18"/>
      <c r="G5" s="12"/>
      <c r="H5" s="18"/>
      <c r="I5" s="12"/>
      <c r="J5" s="18"/>
      <c r="K5" s="14"/>
      <c r="L5" s="19"/>
    </row>
    <row r="6" spans="1:12" ht="14.25">
      <c r="A6" s="20"/>
      <c r="B6" s="21" t="s">
        <v>4</v>
      </c>
      <c r="C6" s="12">
        <v>226</v>
      </c>
      <c r="D6" s="22">
        <v>49</v>
      </c>
      <c r="E6" s="12">
        <v>225</v>
      </c>
      <c r="F6" s="22">
        <v>49</v>
      </c>
      <c r="G6" s="12">
        <v>225</v>
      </c>
      <c r="H6" s="22">
        <v>49</v>
      </c>
      <c r="I6" s="12">
        <v>225</v>
      </c>
      <c r="J6" s="22">
        <v>49</v>
      </c>
      <c r="K6" s="381">
        <v>225</v>
      </c>
      <c r="L6" s="382">
        <v>49</v>
      </c>
    </row>
    <row r="7" spans="1:12" ht="14.25">
      <c r="A7" s="20"/>
      <c r="B7" s="21" t="s">
        <v>5</v>
      </c>
      <c r="C7" s="12">
        <v>3201</v>
      </c>
      <c r="D7" s="22">
        <v>49</v>
      </c>
      <c r="E7" s="12">
        <v>3142</v>
      </c>
      <c r="F7" s="22">
        <v>49</v>
      </c>
      <c r="G7" s="12">
        <v>3133</v>
      </c>
      <c r="H7" s="22">
        <v>49</v>
      </c>
      <c r="I7" s="12">
        <v>3114</v>
      </c>
      <c r="J7" s="22">
        <v>49</v>
      </c>
      <c r="K7" s="381">
        <v>3084</v>
      </c>
      <c r="L7" s="382">
        <v>49</v>
      </c>
    </row>
    <row r="8" spans="1:12" ht="28.5">
      <c r="A8" s="20"/>
      <c r="B8" s="21" t="s">
        <v>6</v>
      </c>
      <c r="C8" s="12">
        <v>3234</v>
      </c>
      <c r="D8" s="22"/>
      <c r="E8" s="12">
        <v>3118</v>
      </c>
      <c r="F8" s="22"/>
      <c r="G8" s="12">
        <v>3001.7</v>
      </c>
      <c r="H8" s="22"/>
      <c r="I8" s="12">
        <v>2866.2</v>
      </c>
      <c r="J8" s="22"/>
      <c r="K8" s="381">
        <v>2676.7</v>
      </c>
      <c r="L8" s="382"/>
    </row>
    <row r="9" spans="1:12" ht="28.5">
      <c r="A9" s="20"/>
      <c r="B9" s="21" t="s">
        <v>7</v>
      </c>
      <c r="C9" s="12">
        <v>27951</v>
      </c>
      <c r="D9" s="22"/>
      <c r="E9" s="12">
        <v>28318</v>
      </c>
      <c r="F9" s="22"/>
      <c r="G9" s="12">
        <v>28076.922</v>
      </c>
      <c r="H9" s="22"/>
      <c r="I9" s="12">
        <v>26880.047</v>
      </c>
      <c r="J9" s="22"/>
      <c r="K9" s="381">
        <v>26320.833</v>
      </c>
      <c r="L9" s="382"/>
    </row>
    <row r="10" spans="1:12" ht="14.25">
      <c r="A10" s="20"/>
      <c r="B10" s="23"/>
      <c r="C10" s="12"/>
      <c r="D10" s="22"/>
      <c r="E10" s="12"/>
      <c r="F10" s="22"/>
      <c r="G10" s="12"/>
      <c r="H10" s="22"/>
      <c r="I10" s="12"/>
      <c r="J10" s="22"/>
      <c r="K10" s="381"/>
      <c r="L10" s="382"/>
    </row>
    <row r="11" spans="1:12" ht="14.25">
      <c r="A11" s="16" t="s">
        <v>8</v>
      </c>
      <c r="B11" s="17"/>
      <c r="C11" s="12"/>
      <c r="D11" s="22"/>
      <c r="E11" s="12"/>
      <c r="F11" s="22"/>
      <c r="G11" s="12"/>
      <c r="H11" s="22"/>
      <c r="I11" s="12"/>
      <c r="J11" s="22"/>
      <c r="K11" s="381"/>
      <c r="L11" s="382"/>
    </row>
    <row r="12" spans="1:12" ht="14.25">
      <c r="A12" s="20"/>
      <c r="B12" s="21" t="s">
        <v>4</v>
      </c>
      <c r="C12" s="12">
        <v>4</v>
      </c>
      <c r="D12" s="22">
        <v>1</v>
      </c>
      <c r="E12" s="12">
        <v>4</v>
      </c>
      <c r="F12" s="22">
        <v>1</v>
      </c>
      <c r="G12" s="12">
        <v>4</v>
      </c>
      <c r="H12" s="22">
        <v>1</v>
      </c>
      <c r="I12" s="12">
        <v>4</v>
      </c>
      <c r="J12" s="22">
        <v>1</v>
      </c>
      <c r="K12" s="381">
        <v>4</v>
      </c>
      <c r="L12" s="410" t="s">
        <v>9</v>
      </c>
    </row>
    <row r="13" spans="1:12" ht="14.25">
      <c r="A13" s="20"/>
      <c r="B13" s="21" t="s">
        <v>5</v>
      </c>
      <c r="C13" s="12">
        <v>1009</v>
      </c>
      <c r="D13" s="22">
        <v>21</v>
      </c>
      <c r="E13" s="12">
        <v>984</v>
      </c>
      <c r="F13" s="22">
        <v>19</v>
      </c>
      <c r="G13" s="12">
        <v>979</v>
      </c>
      <c r="H13" s="22">
        <v>21</v>
      </c>
      <c r="I13" s="12">
        <v>976</v>
      </c>
      <c r="J13" s="22">
        <v>19</v>
      </c>
      <c r="K13" s="381">
        <v>960</v>
      </c>
      <c r="L13" s="410" t="s">
        <v>10</v>
      </c>
    </row>
    <row r="14" spans="1:12" ht="28.5">
      <c r="A14" s="20"/>
      <c r="B14" s="21" t="s">
        <v>6</v>
      </c>
      <c r="C14" s="12">
        <v>5114</v>
      </c>
      <c r="D14" s="22"/>
      <c r="E14" s="12">
        <v>4941</v>
      </c>
      <c r="F14" s="22"/>
      <c r="G14" s="12">
        <v>4757.7</v>
      </c>
      <c r="H14" s="22"/>
      <c r="I14" s="12">
        <v>4481.7</v>
      </c>
      <c r="J14" s="22"/>
      <c r="K14" s="381">
        <v>4245.4</v>
      </c>
      <c r="L14" s="382"/>
    </row>
    <row r="15" spans="1:12" ht="28.5">
      <c r="A15" s="20"/>
      <c r="B15" s="21" t="s">
        <v>7</v>
      </c>
      <c r="C15" s="12">
        <v>11982</v>
      </c>
      <c r="D15" s="22"/>
      <c r="E15" s="12">
        <v>11637</v>
      </c>
      <c r="F15" s="22"/>
      <c r="G15" s="12">
        <v>11823.225</v>
      </c>
      <c r="H15" s="22"/>
      <c r="I15" s="12">
        <v>11409.648</v>
      </c>
      <c r="J15" s="22"/>
      <c r="K15" s="381">
        <v>11111.907</v>
      </c>
      <c r="L15" s="382"/>
    </row>
    <row r="16" spans="1:12" ht="14.25">
      <c r="A16" s="20"/>
      <c r="B16" s="11"/>
      <c r="C16" s="12"/>
      <c r="D16" s="22"/>
      <c r="E16" s="12"/>
      <c r="F16" s="22"/>
      <c r="G16" s="12"/>
      <c r="H16" s="22"/>
      <c r="I16" s="12"/>
      <c r="J16" s="22"/>
      <c r="K16" s="381"/>
      <c r="L16" s="382"/>
    </row>
    <row r="17" spans="1:12" ht="14.25">
      <c r="A17" s="16" t="s">
        <v>11</v>
      </c>
      <c r="B17" s="17"/>
      <c r="C17" s="12"/>
      <c r="D17" s="22"/>
      <c r="E17" s="12"/>
      <c r="F17" s="22"/>
      <c r="G17" s="12"/>
      <c r="H17" s="22"/>
      <c r="I17" s="12"/>
      <c r="J17" s="22"/>
      <c r="K17" s="381"/>
      <c r="L17" s="382"/>
    </row>
    <row r="18" spans="1:12" ht="14.25">
      <c r="A18" s="20"/>
      <c r="B18" s="21" t="s">
        <v>4</v>
      </c>
      <c r="C18" s="12">
        <v>32</v>
      </c>
      <c r="D18" s="22">
        <v>2</v>
      </c>
      <c r="E18" s="12">
        <v>31</v>
      </c>
      <c r="F18" s="22">
        <v>2</v>
      </c>
      <c r="G18" s="12">
        <v>32</v>
      </c>
      <c r="H18" s="22">
        <v>2</v>
      </c>
      <c r="I18" s="12">
        <v>35</v>
      </c>
      <c r="J18" s="22">
        <v>2</v>
      </c>
      <c r="K18" s="381">
        <v>36</v>
      </c>
      <c r="L18" s="382">
        <v>1</v>
      </c>
    </row>
    <row r="19" spans="1:12" ht="14.25">
      <c r="A19" s="20"/>
      <c r="B19" s="21" t="s">
        <v>5</v>
      </c>
      <c r="C19" s="12">
        <v>583</v>
      </c>
      <c r="D19" s="22">
        <v>14</v>
      </c>
      <c r="E19" s="12">
        <v>613</v>
      </c>
      <c r="F19" s="22"/>
      <c r="G19" s="12">
        <v>626</v>
      </c>
      <c r="H19" s="22"/>
      <c r="I19" s="12">
        <v>637</v>
      </c>
      <c r="J19" s="22"/>
      <c r="K19" s="381">
        <v>684</v>
      </c>
      <c r="L19" s="382"/>
    </row>
    <row r="20" spans="1:12" ht="28.5">
      <c r="A20" s="20"/>
      <c r="B20" s="21" t="s">
        <v>6</v>
      </c>
      <c r="C20" s="12">
        <v>612</v>
      </c>
      <c r="D20" s="22"/>
      <c r="E20" s="12">
        <v>617</v>
      </c>
      <c r="F20" s="22"/>
      <c r="G20" s="12">
        <v>638.9564</v>
      </c>
      <c r="H20" s="22"/>
      <c r="I20" s="12">
        <v>584.9261</v>
      </c>
      <c r="J20" s="22"/>
      <c r="K20" s="381">
        <v>586.9918</v>
      </c>
      <c r="L20" s="382"/>
    </row>
    <row r="21" spans="1:13" ht="28.5">
      <c r="A21" s="20"/>
      <c r="B21" s="21" t="s">
        <v>7</v>
      </c>
      <c r="C21" s="12">
        <v>11505</v>
      </c>
      <c r="D21" s="22"/>
      <c r="E21" s="12">
        <v>11427</v>
      </c>
      <c r="F21" s="22"/>
      <c r="G21" s="12">
        <v>11703.401</v>
      </c>
      <c r="H21" s="22"/>
      <c r="I21" s="12">
        <v>11023.439</v>
      </c>
      <c r="J21" s="22"/>
      <c r="K21" s="381">
        <v>10897.781</v>
      </c>
      <c r="L21" s="382"/>
      <c r="M21" s="1" t="s">
        <v>12</v>
      </c>
    </row>
    <row r="22" spans="1:12" ht="14.25">
      <c r="A22" s="16"/>
      <c r="B22" s="17"/>
      <c r="C22" s="12"/>
      <c r="D22" s="22"/>
      <c r="E22" s="12"/>
      <c r="F22" s="22"/>
      <c r="G22" s="12"/>
      <c r="H22" s="22"/>
      <c r="I22" s="12"/>
      <c r="J22" s="22"/>
      <c r="K22" s="381"/>
      <c r="L22" s="382"/>
    </row>
    <row r="23" spans="1:12" ht="14.25">
      <c r="A23" s="16" t="s">
        <v>13</v>
      </c>
      <c r="B23" s="17"/>
      <c r="C23" s="24"/>
      <c r="D23" s="22"/>
      <c r="E23" s="24"/>
      <c r="F23" s="22"/>
      <c r="G23" s="24"/>
      <c r="H23" s="22"/>
      <c r="I23" s="24"/>
      <c r="J23" s="22"/>
      <c r="K23" s="381"/>
      <c r="L23" s="382"/>
    </row>
    <row r="24" spans="1:12" ht="14.25">
      <c r="A24" s="20"/>
      <c r="B24" s="21" t="s">
        <v>4</v>
      </c>
      <c r="C24" s="24">
        <v>699</v>
      </c>
      <c r="D24" s="22"/>
      <c r="E24" s="24">
        <v>740</v>
      </c>
      <c r="F24" s="22"/>
      <c r="G24" s="24">
        <v>773</v>
      </c>
      <c r="H24" s="22"/>
      <c r="I24" s="24">
        <v>806</v>
      </c>
      <c r="J24" s="22"/>
      <c r="K24" s="381">
        <v>839</v>
      </c>
      <c r="L24" s="382"/>
    </row>
    <row r="25" spans="1:12" ht="14.25">
      <c r="A25" s="20"/>
      <c r="B25" s="21" t="s">
        <v>5</v>
      </c>
      <c r="C25" s="24">
        <v>16628</v>
      </c>
      <c r="D25" s="22"/>
      <c r="E25" s="24">
        <v>17611</v>
      </c>
      <c r="F25" s="22"/>
      <c r="G25" s="24">
        <v>18750</v>
      </c>
      <c r="H25" s="22"/>
      <c r="I25" s="24">
        <v>19027</v>
      </c>
      <c r="J25" s="22"/>
      <c r="K25" s="381">
        <v>19496</v>
      </c>
      <c r="L25" s="382"/>
    </row>
    <row r="26" spans="1:12" ht="24">
      <c r="A26" s="20"/>
      <c r="B26" s="25" t="s">
        <v>14</v>
      </c>
      <c r="C26" s="24">
        <v>123810</v>
      </c>
      <c r="D26" s="22"/>
      <c r="E26" s="24">
        <v>109647</v>
      </c>
      <c r="F26" s="22"/>
      <c r="G26" s="24">
        <v>129520</v>
      </c>
      <c r="H26" s="22"/>
      <c r="I26" s="24">
        <v>131716</v>
      </c>
      <c r="J26" s="22"/>
      <c r="K26" s="381">
        <v>130673</v>
      </c>
      <c r="L26" s="382"/>
    </row>
    <row r="27" spans="1:12" ht="14.25">
      <c r="A27" s="26"/>
      <c r="B27" s="27"/>
      <c r="C27" s="28"/>
      <c r="D27" s="29"/>
      <c r="E27" s="28"/>
      <c r="F27" s="29"/>
      <c r="G27" s="28"/>
      <c r="H27" s="29"/>
      <c r="I27" s="28"/>
      <c r="J27" s="29"/>
      <c r="K27" s="28"/>
      <c r="L27" s="29"/>
    </row>
    <row r="28" spans="1:2" ht="14.25">
      <c r="A28" s="30" t="s">
        <v>15</v>
      </c>
      <c r="B28" s="31"/>
    </row>
    <row r="29" spans="1:2" ht="14.25">
      <c r="A29" s="30" t="s">
        <v>16</v>
      </c>
      <c r="B29" s="31"/>
    </row>
    <row r="30" spans="1:2" ht="14.25">
      <c r="A30" s="30" t="s">
        <v>17</v>
      </c>
      <c r="B30" s="31"/>
    </row>
    <row r="31" spans="1:2" ht="14.25">
      <c r="A31" s="30" t="s">
        <v>18</v>
      </c>
      <c r="B31" s="31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"/>
    </sheetView>
  </sheetViews>
  <sheetFormatPr defaultColWidth="8.796875" defaultRowHeight="15"/>
  <cols>
    <col min="1" max="1" width="4.59765625" style="240" customWidth="1"/>
    <col min="2" max="2" width="14.09765625" style="240" customWidth="1"/>
    <col min="3" max="4" width="8.59765625" style="240" customWidth="1"/>
    <col min="5" max="5" width="4.59765625" style="240" customWidth="1"/>
    <col min="6" max="6" width="14.09765625" style="240" customWidth="1"/>
    <col min="7" max="7" width="8.59765625" style="240" customWidth="1"/>
    <col min="8" max="8" width="8.5" style="240" customWidth="1"/>
    <col min="9" max="16384" width="10.59765625" style="240" customWidth="1"/>
  </cols>
  <sheetData>
    <row r="1" ht="14.25">
      <c r="A1" s="431" t="s">
        <v>227</v>
      </c>
    </row>
    <row r="3" spans="1:6" ht="17.25">
      <c r="A3" s="239" t="s">
        <v>228</v>
      </c>
      <c r="B3" s="239"/>
      <c r="E3" s="239"/>
      <c r="F3" s="239"/>
    </row>
    <row r="4" spans="1:8" ht="15" thickBot="1">
      <c r="A4" s="241"/>
      <c r="B4" s="241"/>
      <c r="C4" s="241"/>
      <c r="D4" s="241"/>
      <c r="E4" s="241"/>
      <c r="F4" s="241"/>
      <c r="G4" s="241"/>
      <c r="H4" s="241"/>
    </row>
    <row r="5" spans="1:8" s="247" customFormat="1" ht="34.5" customHeight="1" thickTop="1">
      <c r="A5" s="242" t="s">
        <v>211</v>
      </c>
      <c r="B5" s="243"/>
      <c r="C5" s="244" t="s">
        <v>229</v>
      </c>
      <c r="D5" s="245">
        <v>9</v>
      </c>
      <c r="E5" s="242" t="s">
        <v>211</v>
      </c>
      <c r="F5" s="243"/>
      <c r="G5" s="244" t="s">
        <v>229</v>
      </c>
      <c r="H5" s="246">
        <v>9</v>
      </c>
    </row>
    <row r="6" spans="1:8" ht="15.75" customHeight="1">
      <c r="A6" s="248"/>
      <c r="B6" s="249"/>
      <c r="C6" s="250"/>
      <c r="D6" s="251"/>
      <c r="E6" s="248"/>
      <c r="F6" s="249"/>
      <c r="G6" s="250"/>
      <c r="H6" s="252"/>
    </row>
    <row r="7" spans="1:8" ht="15.75" customHeight="1">
      <c r="A7" s="253" t="s">
        <v>230</v>
      </c>
      <c r="B7" s="254"/>
      <c r="C7" s="255">
        <v>563</v>
      </c>
      <c r="D7" s="404">
        <f>SUM(D8:D11)</f>
        <v>564</v>
      </c>
      <c r="E7" s="256" t="s">
        <v>231</v>
      </c>
      <c r="F7" s="254"/>
      <c r="G7" s="257">
        <v>6755</v>
      </c>
      <c r="H7" s="406">
        <f>SUM(H8:H10)</f>
        <v>6271</v>
      </c>
    </row>
    <row r="8" spans="1:8" ht="15.75" customHeight="1">
      <c r="A8" s="253"/>
      <c r="B8" s="249" t="s">
        <v>232</v>
      </c>
      <c r="C8" s="255">
        <v>26</v>
      </c>
      <c r="D8" s="405">
        <v>26</v>
      </c>
      <c r="E8" s="259"/>
      <c r="F8" s="260" t="s">
        <v>233</v>
      </c>
      <c r="G8" s="257">
        <v>3005</v>
      </c>
      <c r="H8" s="407">
        <v>3245</v>
      </c>
    </row>
    <row r="9" spans="1:8" ht="15.75" customHeight="1">
      <c r="A9" s="253"/>
      <c r="B9" s="249" t="s">
        <v>234</v>
      </c>
      <c r="C9" s="255">
        <v>142</v>
      </c>
      <c r="D9" s="405">
        <v>141</v>
      </c>
      <c r="E9" s="259"/>
      <c r="F9" s="260" t="s">
        <v>235</v>
      </c>
      <c r="G9" s="257">
        <v>3370</v>
      </c>
      <c r="H9" s="407">
        <v>2681</v>
      </c>
    </row>
    <row r="10" spans="1:8" ht="15.75" customHeight="1">
      <c r="A10" s="253"/>
      <c r="B10" s="249" t="s">
        <v>236</v>
      </c>
      <c r="C10" s="255">
        <v>265</v>
      </c>
      <c r="D10" s="405">
        <v>267</v>
      </c>
      <c r="E10" s="259"/>
      <c r="F10" s="260" t="s">
        <v>237</v>
      </c>
      <c r="G10" s="257">
        <v>380</v>
      </c>
      <c r="H10" s="407">
        <v>345</v>
      </c>
    </row>
    <row r="11" spans="1:8" ht="15.75" customHeight="1">
      <c r="A11" s="261"/>
      <c r="B11" s="260" t="s">
        <v>238</v>
      </c>
      <c r="C11" s="255">
        <v>130</v>
      </c>
      <c r="D11" s="405">
        <v>130</v>
      </c>
      <c r="E11" s="256" t="s">
        <v>239</v>
      </c>
      <c r="F11" s="260"/>
      <c r="G11" s="257">
        <v>2896</v>
      </c>
      <c r="H11" s="406">
        <f>SUM(H12:H14)</f>
        <v>1944</v>
      </c>
    </row>
    <row r="12" spans="1:8" ht="15.75" customHeight="1">
      <c r="A12" s="253"/>
      <c r="B12" s="249"/>
      <c r="C12" s="255"/>
      <c r="D12" s="404"/>
      <c r="E12" s="259"/>
      <c r="F12" s="260" t="s">
        <v>240</v>
      </c>
      <c r="G12" s="257">
        <v>1501</v>
      </c>
      <c r="H12" s="407">
        <v>1587</v>
      </c>
    </row>
    <row r="13" spans="1:8" ht="15.75" customHeight="1">
      <c r="A13" s="253" t="s">
        <v>241</v>
      </c>
      <c r="B13" s="262"/>
      <c r="C13" s="255">
        <v>180810</v>
      </c>
      <c r="D13" s="404">
        <f>SUM(D14:D17)</f>
        <v>178516</v>
      </c>
      <c r="E13" s="259"/>
      <c r="F13" s="260" t="s">
        <v>242</v>
      </c>
      <c r="G13" s="257">
        <v>383</v>
      </c>
      <c r="H13" s="407">
        <v>291</v>
      </c>
    </row>
    <row r="14" spans="1:8" ht="15.75" customHeight="1">
      <c r="A14" s="253"/>
      <c r="B14" s="263" t="s">
        <v>243</v>
      </c>
      <c r="C14" s="255">
        <v>109881</v>
      </c>
      <c r="D14" s="404">
        <v>103621</v>
      </c>
      <c r="E14" s="259"/>
      <c r="F14" s="260" t="s">
        <v>244</v>
      </c>
      <c r="G14" s="257">
        <v>1012</v>
      </c>
      <c r="H14" s="407">
        <v>66</v>
      </c>
    </row>
    <row r="15" spans="1:8" ht="15.75" customHeight="1">
      <c r="A15" s="253"/>
      <c r="B15" s="263" t="s">
        <v>245</v>
      </c>
      <c r="C15" s="255">
        <v>63098</v>
      </c>
      <c r="D15" s="404">
        <v>61916</v>
      </c>
      <c r="E15" s="256" t="s">
        <v>246</v>
      </c>
      <c r="F15" s="260"/>
      <c r="G15" s="257">
        <v>55492</v>
      </c>
      <c r="H15" s="407">
        <v>55497</v>
      </c>
    </row>
    <row r="16" spans="1:8" ht="15.75" customHeight="1">
      <c r="A16" s="253"/>
      <c r="B16" s="263" t="s">
        <v>247</v>
      </c>
      <c r="C16" s="255">
        <v>7691</v>
      </c>
      <c r="D16" s="404">
        <v>12873</v>
      </c>
      <c r="E16" s="256" t="s">
        <v>248</v>
      </c>
      <c r="F16" s="260"/>
      <c r="G16" s="257">
        <v>54966</v>
      </c>
      <c r="H16" s="407">
        <v>55155</v>
      </c>
    </row>
    <row r="17" spans="1:8" ht="15.75" customHeight="1">
      <c r="A17" s="253"/>
      <c r="B17" s="263" t="s">
        <v>249</v>
      </c>
      <c r="C17" s="255">
        <v>140</v>
      </c>
      <c r="D17" s="404">
        <v>106</v>
      </c>
      <c r="E17" s="256" t="s">
        <v>250</v>
      </c>
      <c r="F17" s="260"/>
      <c r="G17" s="264">
        <v>1117311</v>
      </c>
      <c r="H17" s="408">
        <v>267297</v>
      </c>
    </row>
    <row r="18" spans="1:8" ht="14.25">
      <c r="A18" s="265"/>
      <c r="B18" s="266"/>
      <c r="C18" s="267"/>
      <c r="D18" s="268"/>
      <c r="E18" s="269"/>
      <c r="F18" s="266"/>
      <c r="G18" s="267"/>
      <c r="H18" s="267"/>
    </row>
    <row r="19" spans="1:8" ht="14.25">
      <c r="A19" s="250" t="s">
        <v>251</v>
      </c>
      <c r="B19" s="250"/>
      <c r="C19" s="250"/>
      <c r="D19" s="250"/>
      <c r="E19" s="250"/>
      <c r="F19" s="250"/>
      <c r="G19" s="250"/>
      <c r="H19" s="250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2">
      <selection activeCell="C16" sqref="C16"/>
    </sheetView>
  </sheetViews>
  <sheetFormatPr defaultColWidth="8.796875" defaultRowHeight="15"/>
  <cols>
    <col min="1" max="1" width="2.59765625" style="257" customWidth="1"/>
    <col min="2" max="2" width="12.8984375" style="257" customWidth="1"/>
    <col min="3" max="4" width="10.59765625" style="257" customWidth="1"/>
    <col min="5" max="5" width="6.59765625" style="257" customWidth="1"/>
    <col min="6" max="7" width="10.59765625" style="257" customWidth="1"/>
    <col min="8" max="8" width="6.59765625" style="257" customWidth="1"/>
    <col min="9" max="10" width="10.59765625" style="257" customWidth="1"/>
    <col min="11" max="11" width="6.59765625" style="257" customWidth="1"/>
    <col min="12" max="13" width="10.59765625" style="257" customWidth="1"/>
    <col min="14" max="14" width="6.59765625" style="257" customWidth="1"/>
    <col min="15" max="16384" width="10.59765625" style="257" customWidth="1"/>
  </cols>
  <sheetData>
    <row r="1" spans="1:14" ht="14.25">
      <c r="A1" s="215" t="s">
        <v>252</v>
      </c>
      <c r="L1" s="215"/>
      <c r="N1" s="214" t="s">
        <v>253</v>
      </c>
    </row>
    <row r="3" ht="18.75" customHeight="1">
      <c r="A3" s="270" t="s">
        <v>254</v>
      </c>
    </row>
    <row r="4" spans="1:14" ht="18.75" customHeight="1" thickBot="1">
      <c r="A4" s="271"/>
      <c r="B4" s="272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3" t="s">
        <v>255</v>
      </c>
      <c r="N4" s="274"/>
    </row>
    <row r="5" spans="2:14" ht="15" thickTop="1">
      <c r="B5" s="275"/>
      <c r="C5" s="276" t="s">
        <v>256</v>
      </c>
      <c r="D5" s="276"/>
      <c r="E5" s="277"/>
      <c r="F5" s="276" t="s">
        <v>257</v>
      </c>
      <c r="G5" s="276"/>
      <c r="H5" s="277"/>
      <c r="I5" s="276" t="s">
        <v>258</v>
      </c>
      <c r="J5" s="276"/>
      <c r="K5" s="277"/>
      <c r="L5" s="276" t="s">
        <v>259</v>
      </c>
      <c r="M5" s="276"/>
      <c r="N5" s="276"/>
    </row>
    <row r="6" spans="1:14" s="279" customFormat="1" ht="14.25">
      <c r="A6" s="29" t="s">
        <v>175</v>
      </c>
      <c r="B6" s="278"/>
      <c r="C6" s="278" t="s">
        <v>260</v>
      </c>
      <c r="D6" s="278" t="s">
        <v>261</v>
      </c>
      <c r="E6" s="278" t="s">
        <v>262</v>
      </c>
      <c r="F6" s="278" t="s">
        <v>260</v>
      </c>
      <c r="G6" s="278" t="s">
        <v>261</v>
      </c>
      <c r="H6" s="278" t="s">
        <v>262</v>
      </c>
      <c r="I6" s="278" t="s">
        <v>260</v>
      </c>
      <c r="J6" s="278" t="s">
        <v>261</v>
      </c>
      <c r="K6" s="278" t="s">
        <v>262</v>
      </c>
      <c r="L6" s="278" t="s">
        <v>260</v>
      </c>
      <c r="M6" s="278" t="s">
        <v>261</v>
      </c>
      <c r="N6" s="29" t="s">
        <v>262</v>
      </c>
    </row>
    <row r="7" spans="2:12" ht="14.25">
      <c r="B7" s="275"/>
      <c r="C7" s="255"/>
      <c r="F7" s="255"/>
      <c r="I7" s="255"/>
      <c r="L7" s="255"/>
    </row>
    <row r="8" spans="1:14" ht="14.25">
      <c r="A8" s="258" t="s">
        <v>147</v>
      </c>
      <c r="B8" s="280"/>
      <c r="C8" s="255">
        <f>SUM(F8+I8+L8)</f>
        <v>151</v>
      </c>
      <c r="D8" s="255">
        <f>SUM(G8+J8+M8)</f>
        <v>21930963</v>
      </c>
      <c r="E8" s="281">
        <f aca="true" t="shared" si="0" ref="E8:E16">D8/$D$8*100</f>
        <v>100</v>
      </c>
      <c r="F8" s="257">
        <f>F9+F18</f>
        <v>92</v>
      </c>
      <c r="G8" s="257">
        <f>G9+G18</f>
        <v>3689430</v>
      </c>
      <c r="H8" s="281">
        <f>G8/$G$8*100</f>
        <v>100</v>
      </c>
      <c r="I8" s="282">
        <f>I9+I18</f>
        <v>49</v>
      </c>
      <c r="J8" s="257">
        <f>J9+J18</f>
        <v>9145533</v>
      </c>
      <c r="K8" s="281">
        <f>J8/$J$8*100</f>
        <v>100</v>
      </c>
      <c r="L8" s="282">
        <f>L9</f>
        <v>10</v>
      </c>
      <c r="M8" s="257">
        <f>M9</f>
        <v>9096000</v>
      </c>
      <c r="N8" s="281">
        <f>M8/$M$8*100</f>
        <v>100</v>
      </c>
    </row>
    <row r="9" spans="1:14" ht="14.25">
      <c r="A9" s="257" t="s">
        <v>263</v>
      </c>
      <c r="B9" s="275"/>
      <c r="C9" s="255">
        <f>SUM(F9+I9+L9)</f>
        <v>100</v>
      </c>
      <c r="D9" s="255">
        <f>SUM(G9+J9+M9)</f>
        <v>21593560</v>
      </c>
      <c r="E9" s="281">
        <f t="shared" si="0"/>
        <v>98.46152218669103</v>
      </c>
      <c r="F9" s="257">
        <f>SUM(F10:F16)</f>
        <v>86</v>
      </c>
      <c r="G9" s="257">
        <f>SUM(G10:G16)</f>
        <v>3672560</v>
      </c>
      <c r="H9" s="281">
        <f>G9/$G$8*100</f>
        <v>99.54274779572997</v>
      </c>
      <c r="I9" s="282">
        <f>SUM(I10:I16)</f>
        <v>4</v>
      </c>
      <c r="J9" s="257">
        <f>SUM(J10:J16)</f>
        <v>8825000</v>
      </c>
      <c r="K9" s="281">
        <f aca="true" t="shared" si="1" ref="K9:K14">J9/$J$8*100</f>
        <v>96.4951960700377</v>
      </c>
      <c r="L9" s="282">
        <f>SUM(L10:L16)</f>
        <v>10</v>
      </c>
      <c r="M9" s="257">
        <f>SUM(M10:M16)</f>
        <v>9096000</v>
      </c>
      <c r="N9" s="281">
        <f>M9/$M$8*100</f>
        <v>100</v>
      </c>
    </row>
    <row r="10" spans="2:14" ht="14.25">
      <c r="B10" s="275" t="s">
        <v>264</v>
      </c>
      <c r="C10" s="255">
        <f>SUM(F10+I10)</f>
        <v>60</v>
      </c>
      <c r="D10" s="255">
        <f>SUM(G10+J10)</f>
        <v>3267330</v>
      </c>
      <c r="E10" s="281">
        <f t="shared" si="0"/>
        <v>14.89825139005524</v>
      </c>
      <c r="F10" s="257">
        <v>59</v>
      </c>
      <c r="G10" s="257">
        <v>1267330</v>
      </c>
      <c r="H10" s="281">
        <f>G10/$G$8*100</f>
        <v>34.35029259262271</v>
      </c>
      <c r="I10" s="282">
        <v>1</v>
      </c>
      <c r="J10" s="257">
        <v>2000000</v>
      </c>
      <c r="K10" s="281">
        <f t="shared" si="1"/>
        <v>21.86859967592922</v>
      </c>
      <c r="L10" s="283" t="s">
        <v>119</v>
      </c>
      <c r="M10" s="191" t="s">
        <v>119</v>
      </c>
      <c r="N10" s="284" t="s">
        <v>119</v>
      </c>
    </row>
    <row r="11" spans="2:14" ht="14.25">
      <c r="B11" s="275" t="s">
        <v>265</v>
      </c>
      <c r="C11" s="255">
        <f>SUM(F11+I11+L11)</f>
        <v>26</v>
      </c>
      <c r="D11" s="255">
        <f>SUM(G11+J11+M11)</f>
        <v>12643430</v>
      </c>
      <c r="E11" s="281">
        <f t="shared" si="0"/>
        <v>57.65104797267681</v>
      </c>
      <c r="F11" s="257">
        <v>15</v>
      </c>
      <c r="G11" s="257">
        <v>347430</v>
      </c>
      <c r="H11" s="281">
        <f>G11/$G$8*100</f>
        <v>9.41690179783869</v>
      </c>
      <c r="I11" s="282">
        <v>1</v>
      </c>
      <c r="J11" s="257">
        <v>3200000</v>
      </c>
      <c r="K11" s="281">
        <f t="shared" si="1"/>
        <v>34.98975948148676</v>
      </c>
      <c r="L11" s="282">
        <v>10</v>
      </c>
      <c r="M11" s="257">
        <v>9096000</v>
      </c>
      <c r="N11" s="281">
        <f>M11/$M$8*100</f>
        <v>100</v>
      </c>
    </row>
    <row r="12" spans="2:14" ht="14.25">
      <c r="B12" s="275" t="s">
        <v>266</v>
      </c>
      <c r="C12" s="255">
        <f>SUM(F12)</f>
        <v>8</v>
      </c>
      <c r="D12" s="255">
        <f>SUM(G12)</f>
        <v>2049600</v>
      </c>
      <c r="E12" s="281">
        <f t="shared" si="0"/>
        <v>9.345690839020612</v>
      </c>
      <c r="F12" s="257">
        <v>8</v>
      </c>
      <c r="G12" s="257">
        <v>2049600</v>
      </c>
      <c r="H12" s="281">
        <f>G12/$G$8*100</f>
        <v>55.553296850733034</v>
      </c>
      <c r="I12" s="417" t="s">
        <v>119</v>
      </c>
      <c r="J12" s="214" t="s">
        <v>119</v>
      </c>
      <c r="K12" s="284" t="s">
        <v>119</v>
      </c>
      <c r="L12" s="285" t="s">
        <v>119</v>
      </c>
      <c r="M12" s="191" t="s">
        <v>119</v>
      </c>
      <c r="N12" s="284" t="s">
        <v>119</v>
      </c>
    </row>
    <row r="13" spans="2:14" ht="14.25">
      <c r="B13" s="275" t="s">
        <v>267</v>
      </c>
      <c r="C13" s="255">
        <f>SUM(I13)</f>
        <v>1</v>
      </c>
      <c r="D13" s="255">
        <f>SUM(J13)</f>
        <v>1625000</v>
      </c>
      <c r="E13" s="281">
        <f t="shared" si="0"/>
        <v>7.40961534612046</v>
      </c>
      <c r="F13" s="214" t="s">
        <v>119</v>
      </c>
      <c r="G13" s="214" t="s">
        <v>119</v>
      </c>
      <c r="H13" s="284" t="s">
        <v>119</v>
      </c>
      <c r="I13" s="283">
        <v>1</v>
      </c>
      <c r="J13" s="191">
        <v>1625000</v>
      </c>
      <c r="K13" s="281">
        <f t="shared" si="1"/>
        <v>17.768237236692492</v>
      </c>
      <c r="L13" s="285" t="s">
        <v>119</v>
      </c>
      <c r="M13" s="191" t="s">
        <v>119</v>
      </c>
      <c r="N13" s="284" t="s">
        <v>119</v>
      </c>
    </row>
    <row r="14" spans="2:14" ht="14.25">
      <c r="B14" s="275" t="s">
        <v>268</v>
      </c>
      <c r="C14" s="255">
        <f>SUM(I14)</f>
        <v>1</v>
      </c>
      <c r="D14" s="255">
        <f>SUM(J14)</f>
        <v>2000000</v>
      </c>
      <c r="E14" s="281">
        <f t="shared" si="0"/>
        <v>9.119526579840565</v>
      </c>
      <c r="F14" s="214" t="s">
        <v>119</v>
      </c>
      <c r="G14" s="214" t="s">
        <v>119</v>
      </c>
      <c r="H14" s="284" t="s">
        <v>119</v>
      </c>
      <c r="I14" s="283">
        <v>1</v>
      </c>
      <c r="J14" s="191">
        <v>2000000</v>
      </c>
      <c r="K14" s="281">
        <f t="shared" si="1"/>
        <v>21.86859967592922</v>
      </c>
      <c r="L14" s="285" t="s">
        <v>119</v>
      </c>
      <c r="M14" s="191" t="s">
        <v>119</v>
      </c>
      <c r="N14" s="284" t="s">
        <v>119</v>
      </c>
    </row>
    <row r="15" spans="2:14" ht="14.25">
      <c r="B15" s="275" t="s">
        <v>269</v>
      </c>
      <c r="C15" s="255">
        <f>SUM(F15)</f>
        <v>1</v>
      </c>
      <c r="D15" s="255">
        <f>SUM(G15)</f>
        <v>2100</v>
      </c>
      <c r="E15" s="281">
        <f t="shared" si="0"/>
        <v>0.009575502908832594</v>
      </c>
      <c r="F15" s="191">
        <v>1</v>
      </c>
      <c r="G15" s="191">
        <v>2100</v>
      </c>
      <c r="H15" s="281">
        <f>G15/$G$8*100</f>
        <v>0.056919361527390404</v>
      </c>
      <c r="I15" s="417" t="s">
        <v>119</v>
      </c>
      <c r="J15" s="214" t="s">
        <v>119</v>
      </c>
      <c r="K15" s="284" t="s">
        <v>119</v>
      </c>
      <c r="L15" s="285" t="s">
        <v>119</v>
      </c>
      <c r="M15" s="191" t="s">
        <v>119</v>
      </c>
      <c r="N15" s="284" t="s">
        <v>119</v>
      </c>
    </row>
    <row r="16" spans="2:14" ht="14.25">
      <c r="B16" s="275" t="s">
        <v>270</v>
      </c>
      <c r="C16" s="255">
        <f>SUM(F16)</f>
        <v>3</v>
      </c>
      <c r="D16" s="255">
        <f>SUM(G16)</f>
        <v>6100</v>
      </c>
      <c r="E16" s="281">
        <f t="shared" si="0"/>
        <v>0.027814556068513727</v>
      </c>
      <c r="F16" s="191">
        <v>3</v>
      </c>
      <c r="G16" s="191">
        <v>6100</v>
      </c>
      <c r="H16" s="281">
        <f>G16/$G$8*100</f>
        <v>0.16533719300813404</v>
      </c>
      <c r="I16" s="417" t="s">
        <v>119</v>
      </c>
      <c r="J16" s="214" t="s">
        <v>119</v>
      </c>
      <c r="K16" s="284" t="s">
        <v>119</v>
      </c>
      <c r="L16" s="285" t="s">
        <v>119</v>
      </c>
      <c r="M16" s="191" t="s">
        <v>119</v>
      </c>
      <c r="N16" s="284" t="s">
        <v>119</v>
      </c>
    </row>
    <row r="17" spans="2:14" ht="14.25">
      <c r="B17" s="275"/>
      <c r="C17" s="255"/>
      <c r="E17" s="281"/>
      <c r="F17" s="255"/>
      <c r="G17" s="255"/>
      <c r="H17" s="286" t="s">
        <v>12</v>
      </c>
      <c r="I17" s="287"/>
      <c r="J17" s="255"/>
      <c r="K17" s="286" t="s">
        <v>53</v>
      </c>
      <c r="L17" s="288"/>
      <c r="M17" s="255" t="s">
        <v>53</v>
      </c>
      <c r="N17" s="284" t="s">
        <v>119</v>
      </c>
    </row>
    <row r="18" spans="1:14" ht="14.25">
      <c r="A18" s="276" t="s">
        <v>271</v>
      </c>
      <c r="B18" s="277"/>
      <c r="C18" s="276">
        <f>SUM(F18+I18)</f>
        <v>51</v>
      </c>
      <c r="D18" s="276">
        <f>SUM(G18+J18)</f>
        <v>337403</v>
      </c>
      <c r="E18" s="289">
        <f>D18/$D$8*100</f>
        <v>1.5384778133089732</v>
      </c>
      <c r="F18" s="276">
        <v>6</v>
      </c>
      <c r="G18" s="276">
        <v>16870</v>
      </c>
      <c r="H18" s="289">
        <f>G18/$G$8*100</f>
        <v>0.4572522042700363</v>
      </c>
      <c r="I18" s="290">
        <v>45</v>
      </c>
      <c r="J18" s="276">
        <v>320533</v>
      </c>
      <c r="K18" s="289">
        <f>J18/$J$8*100</f>
        <v>3.5048039299623106</v>
      </c>
      <c r="L18" s="291" t="s">
        <v>119</v>
      </c>
      <c r="M18" s="292" t="s">
        <v>119</v>
      </c>
      <c r="N18" s="293" t="s">
        <v>119</v>
      </c>
    </row>
    <row r="19" ht="14.25">
      <c r="A19" s="257" t="s">
        <v>272</v>
      </c>
    </row>
  </sheetData>
  <printOptions/>
  <pageMargins left="0.5905511811023623" right="0.5905511811023623" top="0.7874015748031497" bottom="0.7874015748031497" header="0.5118110236220472" footer="0.5118110236220472"/>
  <pageSetup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C8" sqref="C8"/>
    </sheetView>
  </sheetViews>
  <sheetFormatPr defaultColWidth="8.796875" defaultRowHeight="15"/>
  <cols>
    <col min="1" max="1" width="2.59765625" style="257" customWidth="1"/>
    <col min="2" max="2" width="12.8984375" style="257" customWidth="1"/>
    <col min="3" max="4" width="10.59765625" style="257" customWidth="1"/>
    <col min="5" max="5" width="6.59765625" style="257" customWidth="1"/>
    <col min="6" max="7" width="10.59765625" style="257" customWidth="1"/>
    <col min="8" max="8" width="6.59765625" style="257" customWidth="1"/>
    <col min="9" max="10" width="10.59765625" style="257" customWidth="1"/>
    <col min="11" max="11" width="6.59765625" style="257" customWidth="1"/>
    <col min="12" max="13" width="10.59765625" style="257" customWidth="1"/>
    <col min="14" max="14" width="6.59765625" style="257" customWidth="1"/>
    <col min="15" max="16384" width="10.59765625" style="257" customWidth="1"/>
  </cols>
  <sheetData>
    <row r="1" spans="1:14" ht="14.25">
      <c r="A1" s="215" t="s">
        <v>252</v>
      </c>
      <c r="L1" s="215"/>
      <c r="N1" s="214" t="s">
        <v>253</v>
      </c>
    </row>
    <row r="3" ht="14.25">
      <c r="A3" s="270" t="s">
        <v>273</v>
      </c>
    </row>
    <row r="4" spans="1:14" ht="15" thickBot="1">
      <c r="A4" s="271"/>
      <c r="B4" s="272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 t="s">
        <v>274</v>
      </c>
      <c r="N4" s="274"/>
    </row>
    <row r="5" spans="2:14" ht="15" thickTop="1">
      <c r="B5" s="275"/>
      <c r="C5" s="276" t="s">
        <v>256</v>
      </c>
      <c r="D5" s="276"/>
      <c r="E5" s="277"/>
      <c r="F5" s="276" t="s">
        <v>257</v>
      </c>
      <c r="G5" s="276"/>
      <c r="H5" s="277"/>
      <c r="I5" s="276" t="s">
        <v>258</v>
      </c>
      <c r="J5" s="276"/>
      <c r="K5" s="277"/>
      <c r="L5" s="276" t="s">
        <v>259</v>
      </c>
      <c r="M5" s="276"/>
      <c r="N5" s="276"/>
    </row>
    <row r="6" spans="1:14" ht="14.25">
      <c r="A6" s="276" t="s">
        <v>175</v>
      </c>
      <c r="B6" s="277"/>
      <c r="C6" s="294" t="s">
        <v>275</v>
      </c>
      <c r="D6" s="278">
        <v>10</v>
      </c>
      <c r="E6" s="278" t="s">
        <v>262</v>
      </c>
      <c r="F6" s="294" t="s">
        <v>275</v>
      </c>
      <c r="G6" s="278">
        <v>10</v>
      </c>
      <c r="H6" s="278" t="s">
        <v>262</v>
      </c>
      <c r="I6" s="294" t="s">
        <v>275</v>
      </c>
      <c r="J6" s="278">
        <v>10</v>
      </c>
      <c r="K6" s="278" t="s">
        <v>262</v>
      </c>
      <c r="L6" s="294" t="s">
        <v>275</v>
      </c>
      <c r="M6" s="278">
        <v>10</v>
      </c>
      <c r="N6" s="278" t="s">
        <v>262</v>
      </c>
    </row>
    <row r="7" spans="2:12" ht="14.25">
      <c r="B7" s="275"/>
      <c r="C7" s="255"/>
      <c r="F7" s="255"/>
      <c r="I7" s="255"/>
      <c r="L7" s="255"/>
    </row>
    <row r="8" spans="1:14" ht="14.25">
      <c r="A8" s="258" t="s">
        <v>147</v>
      </c>
      <c r="B8" s="280"/>
      <c r="C8" s="255">
        <v>104851</v>
      </c>
      <c r="D8" s="255">
        <f>SUM(D9+D18)</f>
        <v>104261</v>
      </c>
      <c r="E8" s="281">
        <f aca="true" t="shared" si="0" ref="E8:E16">D8/$D$8*100</f>
        <v>100</v>
      </c>
      <c r="F8" s="255">
        <f>SUM(F9+F18)</f>
        <v>6816</v>
      </c>
      <c r="G8" s="255">
        <v>7152</v>
      </c>
      <c r="H8" s="281">
        <f>G8/$G$8*100</f>
        <v>100</v>
      </c>
      <c r="I8" s="255">
        <v>39009</v>
      </c>
      <c r="J8" s="255">
        <f>SUM(J9+J18)</f>
        <v>36078</v>
      </c>
      <c r="K8" s="281">
        <f>J8/$J$8*100</f>
        <v>100</v>
      </c>
      <c r="L8" s="255">
        <v>59026</v>
      </c>
      <c r="M8" s="255">
        <f>SUM(M9)</f>
        <v>61030</v>
      </c>
      <c r="N8" s="281">
        <f>M8/$M$8*100</f>
        <v>100</v>
      </c>
    </row>
    <row r="9" spans="1:14" ht="14.25">
      <c r="A9" s="257" t="s">
        <v>263</v>
      </c>
      <c r="B9" s="275"/>
      <c r="C9" s="255">
        <v>102972</v>
      </c>
      <c r="D9" s="255">
        <f>SUM(D10:D16)</f>
        <v>102776</v>
      </c>
      <c r="E9" s="281">
        <f t="shared" si="0"/>
        <v>98.57568985526707</v>
      </c>
      <c r="F9" s="255">
        <f>SUM(F10:F16)</f>
        <v>6752</v>
      </c>
      <c r="G9" s="255">
        <v>7075</v>
      </c>
      <c r="H9" s="281">
        <f>G9/$G$8*100</f>
        <v>98.92337807606265</v>
      </c>
      <c r="I9" s="255">
        <v>37194</v>
      </c>
      <c r="J9" s="255">
        <f>SUM(J10:J16)</f>
        <v>34671</v>
      </c>
      <c r="K9" s="281">
        <f>J9/$J$8*100</f>
        <v>96.10011641443539</v>
      </c>
      <c r="L9" s="255">
        <v>59026</v>
      </c>
      <c r="M9" s="255">
        <f>SUM(M10:M16)</f>
        <v>61030</v>
      </c>
      <c r="N9" s="281">
        <f>M9/$M$8*100</f>
        <v>100</v>
      </c>
    </row>
    <row r="10" spans="2:14" ht="14.25">
      <c r="B10" s="275" t="s">
        <v>264</v>
      </c>
      <c r="C10" s="255">
        <v>12090</v>
      </c>
      <c r="D10" s="255">
        <v>16023</v>
      </c>
      <c r="E10" s="281">
        <f t="shared" si="0"/>
        <v>15.368162591956725</v>
      </c>
      <c r="F10" s="257">
        <v>3440</v>
      </c>
      <c r="G10" s="257">
        <v>3571</v>
      </c>
      <c r="H10" s="281">
        <f>G10/$G$8*100</f>
        <v>49.93008948545861</v>
      </c>
      <c r="I10" s="255">
        <v>8650</v>
      </c>
      <c r="J10" s="257">
        <v>12452</v>
      </c>
      <c r="K10" s="281">
        <f>J10/$J$8*100</f>
        <v>34.51410832086036</v>
      </c>
      <c r="L10" s="235" t="s">
        <v>119</v>
      </c>
      <c r="M10" s="214" t="s">
        <v>119</v>
      </c>
      <c r="N10" s="284" t="s">
        <v>119</v>
      </c>
    </row>
    <row r="11" spans="2:14" ht="14.25">
      <c r="B11" s="275" t="s">
        <v>265</v>
      </c>
      <c r="C11" s="255">
        <v>68829</v>
      </c>
      <c r="D11" s="255">
        <v>68287</v>
      </c>
      <c r="E11" s="281">
        <f t="shared" si="0"/>
        <v>65.49620663527111</v>
      </c>
      <c r="F11" s="257">
        <v>757</v>
      </c>
      <c r="G11" s="257">
        <v>966</v>
      </c>
      <c r="H11" s="281">
        <f>G11/$G$8*100</f>
        <v>13.506711409395974</v>
      </c>
      <c r="I11" s="255">
        <v>9046</v>
      </c>
      <c r="J11" s="257">
        <v>6290</v>
      </c>
      <c r="K11" s="281">
        <f>J11/$J$8*100</f>
        <v>17.43444758578635</v>
      </c>
      <c r="L11" s="255">
        <v>59026</v>
      </c>
      <c r="M11" s="257">
        <v>61030</v>
      </c>
      <c r="N11" s="281">
        <f>M11/$M$8*100</f>
        <v>100</v>
      </c>
    </row>
    <row r="12" spans="2:14" ht="14.25">
      <c r="B12" s="275" t="s">
        <v>266</v>
      </c>
      <c r="C12" s="255">
        <v>2516</v>
      </c>
      <c r="D12" s="255">
        <v>2494</v>
      </c>
      <c r="E12" s="281">
        <f t="shared" si="0"/>
        <v>2.3920737380228463</v>
      </c>
      <c r="F12" s="257">
        <v>2516</v>
      </c>
      <c r="G12" s="257">
        <v>2494</v>
      </c>
      <c r="H12" s="281">
        <f>G12/$G$8*100</f>
        <v>34.871364653243845</v>
      </c>
      <c r="I12" s="235" t="s">
        <v>119</v>
      </c>
      <c r="J12" s="214" t="s">
        <v>119</v>
      </c>
      <c r="K12" s="284" t="s">
        <v>119</v>
      </c>
      <c r="L12" s="235" t="s">
        <v>119</v>
      </c>
      <c r="M12" s="214" t="s">
        <v>119</v>
      </c>
      <c r="N12" s="295" t="s">
        <v>119</v>
      </c>
    </row>
    <row r="13" spans="2:14" ht="14.25">
      <c r="B13" s="275" t="s">
        <v>267</v>
      </c>
      <c r="C13" s="255">
        <v>6368</v>
      </c>
      <c r="D13" s="255">
        <v>5105</v>
      </c>
      <c r="E13" s="281">
        <f t="shared" si="0"/>
        <v>4.896365851085257</v>
      </c>
      <c r="F13" s="191" t="s">
        <v>119</v>
      </c>
      <c r="G13" s="214" t="s">
        <v>119</v>
      </c>
      <c r="H13" s="295" t="s">
        <v>119</v>
      </c>
      <c r="I13" s="255">
        <v>6368</v>
      </c>
      <c r="J13" s="257">
        <v>5105</v>
      </c>
      <c r="K13" s="281">
        <f>J13/$J$8*100</f>
        <v>14.149897444425966</v>
      </c>
      <c r="L13" s="235" t="s">
        <v>119</v>
      </c>
      <c r="M13" s="214" t="s">
        <v>119</v>
      </c>
      <c r="N13" s="295" t="s">
        <v>119</v>
      </c>
    </row>
    <row r="14" spans="2:14" ht="14.25">
      <c r="B14" s="275" t="s">
        <v>268</v>
      </c>
      <c r="C14" s="255">
        <v>13130</v>
      </c>
      <c r="D14" s="255">
        <v>10824</v>
      </c>
      <c r="E14" s="281">
        <f t="shared" si="0"/>
        <v>10.381638388275578</v>
      </c>
      <c r="F14" s="191" t="s">
        <v>119</v>
      </c>
      <c r="G14" s="214" t="s">
        <v>119</v>
      </c>
      <c r="H14" s="295" t="s">
        <v>119</v>
      </c>
      <c r="I14" s="255">
        <v>13130</v>
      </c>
      <c r="J14" s="257">
        <v>10824</v>
      </c>
      <c r="K14" s="281">
        <f>J14/$J$8*100</f>
        <v>30.001663063362717</v>
      </c>
      <c r="L14" s="235" t="s">
        <v>119</v>
      </c>
      <c r="M14" s="214" t="s">
        <v>119</v>
      </c>
      <c r="N14" s="295" t="s">
        <v>119</v>
      </c>
    </row>
    <row r="15" spans="2:14" ht="14.25">
      <c r="B15" s="275" t="s">
        <v>269</v>
      </c>
      <c r="C15" s="255">
        <v>16</v>
      </c>
      <c r="D15" s="255">
        <v>16</v>
      </c>
      <c r="E15" s="281">
        <f t="shared" si="0"/>
        <v>0.015346102569513048</v>
      </c>
      <c r="F15" s="257">
        <v>16</v>
      </c>
      <c r="G15" s="257">
        <v>16</v>
      </c>
      <c r="H15" s="281">
        <f>G15/$G$8*100</f>
        <v>0.22371364653243847</v>
      </c>
      <c r="I15" s="235" t="s">
        <v>119</v>
      </c>
      <c r="J15" s="214" t="s">
        <v>119</v>
      </c>
      <c r="K15" s="284" t="s">
        <v>119</v>
      </c>
      <c r="L15" s="235" t="s">
        <v>119</v>
      </c>
      <c r="M15" s="214" t="s">
        <v>119</v>
      </c>
      <c r="N15" s="295" t="s">
        <v>119</v>
      </c>
    </row>
    <row r="16" spans="2:14" ht="14.25">
      <c r="B16" s="275" t="s">
        <v>270</v>
      </c>
      <c r="C16" s="255">
        <v>23</v>
      </c>
      <c r="D16" s="255">
        <v>27</v>
      </c>
      <c r="E16" s="281">
        <f t="shared" si="0"/>
        <v>0.02589654808605327</v>
      </c>
      <c r="F16" s="257">
        <v>23</v>
      </c>
      <c r="G16" s="257">
        <v>27</v>
      </c>
      <c r="H16" s="281">
        <f>G16/$G$8*100</f>
        <v>0.37751677852348997</v>
      </c>
      <c r="I16" s="235" t="s">
        <v>119</v>
      </c>
      <c r="J16" s="214" t="s">
        <v>119</v>
      </c>
      <c r="K16" s="284" t="s">
        <v>119</v>
      </c>
      <c r="L16" s="235" t="s">
        <v>119</v>
      </c>
      <c r="M16" s="214" t="s">
        <v>119</v>
      </c>
      <c r="N16" s="295" t="s">
        <v>119</v>
      </c>
    </row>
    <row r="17" spans="2:14" ht="14.25">
      <c r="B17" s="275"/>
      <c r="C17" s="255"/>
      <c r="D17" s="255"/>
      <c r="E17" s="281"/>
      <c r="H17" s="281"/>
      <c r="I17" s="296"/>
      <c r="J17" s="191"/>
      <c r="K17" s="285"/>
      <c r="L17" s="296" t="s">
        <v>53</v>
      </c>
      <c r="M17" s="191"/>
      <c r="N17" s="297"/>
    </row>
    <row r="18" spans="1:14" ht="14.25">
      <c r="A18" s="276" t="s">
        <v>271</v>
      </c>
      <c r="B18" s="277"/>
      <c r="C18" s="276">
        <v>1879</v>
      </c>
      <c r="D18" s="276">
        <v>1485</v>
      </c>
      <c r="E18" s="289">
        <f>D18/$D$8*100</f>
        <v>1.4243101447329298</v>
      </c>
      <c r="F18" s="276">
        <v>64</v>
      </c>
      <c r="G18" s="276">
        <v>78</v>
      </c>
      <c r="H18" s="289">
        <f>G18/$G$8*100</f>
        <v>1.0906040268456376</v>
      </c>
      <c r="I18" s="292">
        <v>1815</v>
      </c>
      <c r="J18" s="292">
        <v>1407</v>
      </c>
      <c r="K18" s="291">
        <f>J18/$J$8*100</f>
        <v>3.8998835855646097</v>
      </c>
      <c r="L18" s="298" t="s">
        <v>119</v>
      </c>
      <c r="M18" s="298" t="s">
        <v>119</v>
      </c>
      <c r="N18" s="293" t="s">
        <v>119</v>
      </c>
    </row>
    <row r="19" ht="14.25">
      <c r="A19" s="257" t="s">
        <v>272</v>
      </c>
    </row>
  </sheetData>
  <printOptions/>
  <pageMargins left="0.5905511811023623" right="0.5905511811023623" top="0.7874015748031497" bottom="0.7874015748031497" header="0.5118110236220472" footer="0.5118110236220472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8" sqref="A8"/>
    </sheetView>
  </sheetViews>
  <sheetFormatPr defaultColWidth="8.796875" defaultRowHeight="15"/>
  <cols>
    <col min="1" max="1" width="6.59765625" style="300" customWidth="1"/>
    <col min="2" max="2" width="12.59765625" style="300" customWidth="1"/>
    <col min="3" max="3" width="11.5" style="68" customWidth="1"/>
    <col min="4" max="4" width="6.09765625" style="300" customWidth="1"/>
    <col min="5" max="5" width="7.09765625" style="300" customWidth="1"/>
    <col min="6" max="6" width="10.59765625" style="300" customWidth="1"/>
    <col min="7" max="7" width="6.09765625" style="300" customWidth="1"/>
    <col min="8" max="8" width="7.09765625" style="300" customWidth="1"/>
    <col min="9" max="16384" width="10.59765625" style="300" customWidth="1"/>
  </cols>
  <sheetData>
    <row r="1" ht="14.25">
      <c r="A1" s="319" t="s">
        <v>276</v>
      </c>
    </row>
    <row r="3" ht="14.25">
      <c r="A3" s="299" t="s">
        <v>277</v>
      </c>
    </row>
    <row r="4" spans="1:8" ht="15" thickBot="1">
      <c r="A4" s="301"/>
      <c r="B4" s="302"/>
      <c r="C4" s="303"/>
      <c r="D4" s="301"/>
      <c r="E4" s="301"/>
      <c r="F4" s="301" t="s">
        <v>278</v>
      </c>
      <c r="G4" s="301"/>
      <c r="H4" s="301"/>
    </row>
    <row r="5" spans="2:8" ht="15" thickTop="1">
      <c r="B5" s="304"/>
      <c r="C5" s="305" t="s">
        <v>275</v>
      </c>
      <c r="D5" s="306"/>
      <c r="E5" s="307"/>
      <c r="F5" s="308">
        <v>10</v>
      </c>
      <c r="G5" s="306"/>
      <c r="H5" s="306"/>
    </row>
    <row r="6" spans="1:8" ht="14.25">
      <c r="A6" s="306" t="s">
        <v>175</v>
      </c>
      <c r="B6" s="307"/>
      <c r="C6" s="278" t="s">
        <v>279</v>
      </c>
      <c r="D6" s="309" t="s">
        <v>262</v>
      </c>
      <c r="E6" s="309" t="s">
        <v>280</v>
      </c>
      <c r="F6" s="310" t="s">
        <v>279</v>
      </c>
      <c r="G6" s="309" t="s">
        <v>262</v>
      </c>
      <c r="H6" s="311" t="s">
        <v>280</v>
      </c>
    </row>
    <row r="7" spans="2:6" ht="14.25">
      <c r="B7" s="304"/>
      <c r="C7" s="12"/>
      <c r="F7" s="312"/>
    </row>
    <row r="8" spans="1:8" s="319" customFormat="1" ht="14.25">
      <c r="A8" s="313" t="s">
        <v>87</v>
      </c>
      <c r="B8" s="314"/>
      <c r="C8" s="315">
        <v>12496732</v>
      </c>
      <c r="D8" s="316">
        <v>100</v>
      </c>
      <c r="E8" s="317">
        <v>103.52508099435252</v>
      </c>
      <c r="F8" s="14">
        <f>SUM(F10:F11)</f>
        <v>12456689</v>
      </c>
      <c r="G8" s="318">
        <f>SUM(G10:G11)</f>
        <v>100</v>
      </c>
      <c r="H8" s="318">
        <f>F8/C8*100</f>
        <v>99.67957222736312</v>
      </c>
    </row>
    <row r="9" spans="1:8" ht="14.25">
      <c r="A9" s="300" t="s">
        <v>281</v>
      </c>
      <c r="B9" s="304"/>
      <c r="D9" s="316"/>
      <c r="E9" s="320"/>
      <c r="F9" s="14"/>
      <c r="G9" s="69"/>
      <c r="H9" s="286"/>
    </row>
    <row r="10" spans="2:8" ht="16.5" customHeight="1">
      <c r="B10" s="321" t="s">
        <v>282</v>
      </c>
      <c r="C10" s="68">
        <v>3556890</v>
      </c>
      <c r="D10" s="316">
        <v>28.462561252013725</v>
      </c>
      <c r="E10" s="320">
        <v>102.73906128775279</v>
      </c>
      <c r="F10" s="14">
        <v>3618685</v>
      </c>
      <c r="G10" s="69">
        <f>F10/$F$8*100</f>
        <v>29.05013523256461</v>
      </c>
      <c r="H10" s="286">
        <f>F10/C10*100</f>
        <v>101.73733233245896</v>
      </c>
    </row>
    <row r="11" spans="2:8" ht="14.25">
      <c r="B11" s="321" t="s">
        <v>283</v>
      </c>
      <c r="C11" s="68">
        <v>8939842</v>
      </c>
      <c r="D11" s="316">
        <v>71.53743874798627</v>
      </c>
      <c r="E11" s="320">
        <v>103.84116898880842</v>
      </c>
      <c r="F11" s="14">
        <v>8838004</v>
      </c>
      <c r="G11" s="69">
        <f>F11/$F$8*100</f>
        <v>70.94986476743539</v>
      </c>
      <c r="H11" s="286">
        <f>F11/C11*100</f>
        <v>98.86085235063439</v>
      </c>
    </row>
    <row r="12" spans="2:8" ht="24">
      <c r="B12" s="322" t="s">
        <v>284</v>
      </c>
      <c r="C12" s="68">
        <v>4570734</v>
      </c>
      <c r="D12" s="316">
        <v>36.57543428153856</v>
      </c>
      <c r="E12" s="320">
        <v>104.49152234330674</v>
      </c>
      <c r="F12" s="14">
        <v>4453244</v>
      </c>
      <c r="G12" s="69">
        <f>F12/$F$8*100</f>
        <v>35.74982083922943</v>
      </c>
      <c r="H12" s="286">
        <f>F12/C12*100</f>
        <v>97.42951569704123</v>
      </c>
    </row>
    <row r="13" spans="2:8" ht="14.25">
      <c r="B13" s="321"/>
      <c r="D13" s="316"/>
      <c r="E13" s="320" t="s">
        <v>53</v>
      </c>
      <c r="F13" s="14"/>
      <c r="G13" s="69"/>
      <c r="H13" s="286" t="s">
        <v>53</v>
      </c>
    </row>
    <row r="14" spans="1:8" ht="15.75" customHeight="1">
      <c r="A14" s="300" t="s">
        <v>285</v>
      </c>
      <c r="B14" s="321"/>
      <c r="C14" s="68">
        <v>4570734</v>
      </c>
      <c r="D14" s="316">
        <v>36.57543428153856</v>
      </c>
      <c r="E14" s="320">
        <v>104.49152234330674</v>
      </c>
      <c r="F14" s="14">
        <v>4453244</v>
      </c>
      <c r="G14" s="69">
        <f aca="true" t="shared" si="0" ref="G14:G23">F14/$F$8*100</f>
        <v>35.74982083922943</v>
      </c>
      <c r="H14" s="286">
        <f aca="true" t="shared" si="1" ref="H14:H23">F14/C14*100</f>
        <v>97.42951569704123</v>
      </c>
    </row>
    <row r="15" spans="1:8" ht="15.75" customHeight="1">
      <c r="A15" s="300" t="s">
        <v>286</v>
      </c>
      <c r="B15" s="321"/>
      <c r="C15" s="68">
        <v>15098</v>
      </c>
      <c r="D15" s="316">
        <v>0.12081558602681085</v>
      </c>
      <c r="E15" s="320">
        <v>88.48385395299772</v>
      </c>
      <c r="F15" s="14">
        <v>14400</v>
      </c>
      <c r="G15" s="69">
        <f t="shared" si="0"/>
        <v>0.1156005420059857</v>
      </c>
      <c r="H15" s="286">
        <f t="shared" si="1"/>
        <v>95.37687110875612</v>
      </c>
    </row>
    <row r="16" spans="1:8" ht="15.75" customHeight="1">
      <c r="A16" s="300" t="s">
        <v>287</v>
      </c>
      <c r="B16" s="321"/>
      <c r="C16" s="68">
        <v>4056659</v>
      </c>
      <c r="D16" s="316">
        <v>32.461758802221254</v>
      </c>
      <c r="E16" s="320">
        <v>104.65189292156305</v>
      </c>
      <c r="F16" s="14">
        <f>SUM(F17:F23)</f>
        <v>3932458</v>
      </c>
      <c r="G16" s="69">
        <f t="shared" si="0"/>
        <v>31.569046959428785</v>
      </c>
      <c r="H16" s="286">
        <f t="shared" si="1"/>
        <v>96.93834261149384</v>
      </c>
    </row>
    <row r="17" spans="2:8" ht="15.75" customHeight="1">
      <c r="B17" s="321" t="s">
        <v>288</v>
      </c>
      <c r="C17" s="68">
        <v>165771</v>
      </c>
      <c r="D17" s="316">
        <v>1.3265148040303658</v>
      </c>
      <c r="E17" s="320">
        <v>121.49201882063234</v>
      </c>
      <c r="F17" s="14">
        <v>143856</v>
      </c>
      <c r="G17" s="69">
        <f t="shared" si="0"/>
        <v>1.1548494146397972</v>
      </c>
      <c r="H17" s="286">
        <f t="shared" si="1"/>
        <v>86.77995548075357</v>
      </c>
    </row>
    <row r="18" spans="2:8" ht="15.75" customHeight="1">
      <c r="B18" s="321" t="s">
        <v>289</v>
      </c>
      <c r="C18" s="68">
        <v>519320</v>
      </c>
      <c r="D18" s="316">
        <v>4.155646452208465</v>
      </c>
      <c r="E18" s="320">
        <v>106.17109795864128</v>
      </c>
      <c r="F18" s="14">
        <v>520830</v>
      </c>
      <c r="G18" s="69">
        <f t="shared" si="0"/>
        <v>4.181127103678995</v>
      </c>
      <c r="H18" s="286">
        <f t="shared" si="1"/>
        <v>100.29076484633752</v>
      </c>
    </row>
    <row r="19" spans="2:8" ht="15.75" customHeight="1">
      <c r="B19" s="321" t="s">
        <v>290</v>
      </c>
      <c r="C19" s="68">
        <v>316193</v>
      </c>
      <c r="D19" s="316">
        <v>2.5302054969251158</v>
      </c>
      <c r="E19" s="320">
        <v>98.42859410847308</v>
      </c>
      <c r="F19" s="14">
        <v>280386</v>
      </c>
      <c r="G19" s="69">
        <f t="shared" si="0"/>
        <v>2.2508870535340493</v>
      </c>
      <c r="H19" s="286">
        <f t="shared" si="1"/>
        <v>88.67558737859473</v>
      </c>
    </row>
    <row r="20" spans="2:8" ht="15.75" customHeight="1">
      <c r="B20" s="321" t="s">
        <v>291</v>
      </c>
      <c r="C20" s="68">
        <v>112156</v>
      </c>
      <c r="D20" s="316">
        <v>0.8974826378608424</v>
      </c>
      <c r="E20" s="320">
        <v>104.87554001234314</v>
      </c>
      <c r="F20" s="14">
        <v>122146</v>
      </c>
      <c r="G20" s="69">
        <f t="shared" si="0"/>
        <v>0.9805655419349395</v>
      </c>
      <c r="H20" s="286">
        <f t="shared" si="1"/>
        <v>108.90723634937052</v>
      </c>
    </row>
    <row r="21" spans="2:8" ht="14.25">
      <c r="B21" s="321" t="s">
        <v>292</v>
      </c>
      <c r="C21" s="68">
        <v>457627</v>
      </c>
      <c r="D21" s="316">
        <v>3.6619733863221198</v>
      </c>
      <c r="E21" s="320">
        <v>105.45785967281418</v>
      </c>
      <c r="F21" s="14">
        <v>438174</v>
      </c>
      <c r="G21" s="69">
        <f t="shared" si="0"/>
        <v>3.517579992564637</v>
      </c>
      <c r="H21" s="286">
        <f t="shared" si="1"/>
        <v>95.74915815718916</v>
      </c>
    </row>
    <row r="22" spans="2:8" ht="14.25">
      <c r="B22" s="321" t="s">
        <v>293</v>
      </c>
      <c r="C22" s="68">
        <v>1762298</v>
      </c>
      <c r="D22" s="316">
        <v>14.10207084540182</v>
      </c>
      <c r="E22" s="320">
        <v>105.02478273021836</v>
      </c>
      <c r="F22" s="14">
        <v>1668670</v>
      </c>
      <c r="G22" s="69">
        <f t="shared" si="0"/>
        <v>13.395774752022788</v>
      </c>
      <c r="H22" s="286">
        <f t="shared" si="1"/>
        <v>94.68716414590494</v>
      </c>
    </row>
    <row r="23" spans="2:8" ht="14.25">
      <c r="B23" s="321" t="s">
        <v>183</v>
      </c>
      <c r="C23" s="68">
        <v>723294</v>
      </c>
      <c r="D23" s="316">
        <v>5.787865179472521</v>
      </c>
      <c r="E23" s="320">
        <v>101.77978909330383</v>
      </c>
      <c r="F23" s="14">
        <v>758396</v>
      </c>
      <c r="G23" s="69">
        <f t="shared" si="0"/>
        <v>6.088263101053578</v>
      </c>
      <c r="H23" s="286">
        <f t="shared" si="1"/>
        <v>104.85307495983653</v>
      </c>
    </row>
    <row r="24" spans="2:8" ht="14.25">
      <c r="B24" s="304"/>
      <c r="D24" s="316"/>
      <c r="E24" s="320" t="s">
        <v>53</v>
      </c>
      <c r="F24" s="14"/>
      <c r="G24" s="69"/>
      <c r="H24" s="286" t="s">
        <v>53</v>
      </c>
    </row>
    <row r="25" spans="1:8" ht="14.25">
      <c r="A25" s="300" t="s">
        <v>294</v>
      </c>
      <c r="B25" s="304"/>
      <c r="C25" s="68">
        <v>498977</v>
      </c>
      <c r="D25" s="316">
        <v>3.992859893290502</v>
      </c>
      <c r="E25" s="320">
        <v>103.7667614959739</v>
      </c>
      <c r="F25" s="14">
        <v>506386</v>
      </c>
      <c r="G25" s="69">
        <f>F25/$F$8*100</f>
        <v>4.065173337794658</v>
      </c>
      <c r="H25" s="286">
        <f>F25/C25*100</f>
        <v>101.48483797850403</v>
      </c>
    </row>
    <row r="26" spans="2:8" ht="14.25">
      <c r="B26" s="321" t="s">
        <v>295</v>
      </c>
      <c r="C26" s="68">
        <v>292525</v>
      </c>
      <c r="D26" s="316">
        <v>2.340811981884544</v>
      </c>
      <c r="E26" s="320">
        <v>101.96167962718327</v>
      </c>
      <c r="F26" s="14">
        <v>288564</v>
      </c>
      <c r="G26" s="69">
        <f>F26/$F$8*100</f>
        <v>2.316538528014948</v>
      </c>
      <c r="H26" s="286">
        <f>F26/C26*100</f>
        <v>98.64592769848731</v>
      </c>
    </row>
    <row r="27" spans="2:8" ht="14.25">
      <c r="B27" s="321" t="s">
        <v>183</v>
      </c>
      <c r="C27" s="68">
        <v>206452</v>
      </c>
      <c r="D27" s="316">
        <v>1.6520479114059579</v>
      </c>
      <c r="E27" s="320">
        <v>106.43666190640677</v>
      </c>
      <c r="F27" s="14">
        <v>217822</v>
      </c>
      <c r="G27" s="69">
        <f>F27/$F$8*100</f>
        <v>1.7486348097797095</v>
      </c>
      <c r="H27" s="286">
        <f>F27/C27*100</f>
        <v>105.50733342374983</v>
      </c>
    </row>
    <row r="28" spans="1:8" ht="14.25">
      <c r="A28" s="323"/>
      <c r="B28" s="324"/>
      <c r="C28" s="28"/>
      <c r="D28" s="28"/>
      <c r="E28" s="28"/>
      <c r="F28" s="28"/>
      <c r="G28" s="28"/>
      <c r="H28" s="28"/>
    </row>
    <row r="29" ht="14.25">
      <c r="A29" s="300" t="s">
        <v>296</v>
      </c>
    </row>
  </sheetData>
  <printOptions/>
  <pageMargins left="0.5905511811023623" right="0.3937007874015748" top="0.984251968503937" bottom="0.984251968503937" header="0.5118110236220472" footer="0.5118110236220472"/>
  <pageSetup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"/>
    </sheetView>
  </sheetViews>
  <sheetFormatPr defaultColWidth="8.796875" defaultRowHeight="15"/>
  <cols>
    <col min="1" max="1" width="2.59765625" style="325" customWidth="1"/>
    <col min="2" max="2" width="9.59765625" style="325" customWidth="1"/>
    <col min="3" max="4" width="10.59765625" style="325" customWidth="1"/>
    <col min="5" max="5" width="12.3984375" style="325" customWidth="1"/>
    <col min="6" max="7" width="7.59765625" style="325" customWidth="1"/>
    <col min="8" max="16384" width="10.59765625" style="325" customWidth="1"/>
  </cols>
  <sheetData>
    <row r="1" spans="1:7" ht="14.25">
      <c r="A1" s="434" t="s">
        <v>297</v>
      </c>
      <c r="C1" s="432"/>
      <c r="G1" s="433"/>
    </row>
    <row r="4" spans="1:2" ht="14.25">
      <c r="A4" s="326" t="s">
        <v>298</v>
      </c>
      <c r="B4" s="326"/>
    </row>
    <row r="5" spans="1:7" ht="15.75" customHeight="1" thickBot="1">
      <c r="A5" s="327"/>
      <c r="B5" s="327"/>
      <c r="C5" s="327"/>
      <c r="D5" s="327"/>
      <c r="E5" s="327"/>
      <c r="F5" s="327"/>
      <c r="G5" s="437" t="s">
        <v>333</v>
      </c>
    </row>
    <row r="6" spans="1:7" ht="18" customHeight="1" thickTop="1">
      <c r="A6" s="328"/>
      <c r="B6" s="329"/>
      <c r="C6" s="330" t="s">
        <v>299</v>
      </c>
      <c r="D6" s="331">
        <v>9</v>
      </c>
      <c r="E6" s="332">
        <v>10</v>
      </c>
      <c r="F6" s="332"/>
      <c r="G6" s="333"/>
    </row>
    <row r="7" spans="1:8" s="339" customFormat="1" ht="30" customHeight="1">
      <c r="A7" s="334" t="s">
        <v>175</v>
      </c>
      <c r="B7" s="335"/>
      <c r="C7" s="336" t="s">
        <v>300</v>
      </c>
      <c r="D7" s="336" t="s">
        <v>300</v>
      </c>
      <c r="E7" s="337" t="s">
        <v>300</v>
      </c>
      <c r="F7" s="336" t="s">
        <v>262</v>
      </c>
      <c r="G7" s="338" t="s">
        <v>301</v>
      </c>
      <c r="H7" s="325"/>
    </row>
    <row r="8" spans="1:5" ht="14.25">
      <c r="A8" s="340"/>
      <c r="B8" s="341"/>
      <c r="E8" s="342"/>
    </row>
    <row r="9" spans="1:7" ht="14.25">
      <c r="A9" s="343" t="s">
        <v>302</v>
      </c>
      <c r="B9" s="344"/>
      <c r="C9" s="68">
        <v>5852675</v>
      </c>
      <c r="D9" s="68">
        <v>5010927</v>
      </c>
      <c r="E9" s="122">
        <f>SUM(E10:E14)</f>
        <v>4974946</v>
      </c>
      <c r="F9" s="345">
        <f aca="true" t="shared" si="0" ref="F9:F15">E9/$E$9*100</f>
        <v>100</v>
      </c>
      <c r="G9" s="346">
        <f aca="true" t="shared" si="1" ref="G9:G15">((E9/D9)-1)*100</f>
        <v>-0.718050771843215</v>
      </c>
    </row>
    <row r="10" spans="1:7" ht="14.25">
      <c r="A10" s="328"/>
      <c r="B10" s="344" t="s">
        <v>303</v>
      </c>
      <c r="C10" s="68">
        <v>909606</v>
      </c>
      <c r="D10" s="68">
        <v>933697</v>
      </c>
      <c r="E10" s="122">
        <v>940202</v>
      </c>
      <c r="F10" s="345">
        <f t="shared" si="0"/>
        <v>18.898737795344914</v>
      </c>
      <c r="G10" s="346">
        <f t="shared" si="1"/>
        <v>0.6966928243316683</v>
      </c>
    </row>
    <row r="11" spans="1:7" ht="24">
      <c r="A11" s="328"/>
      <c r="B11" s="348" t="s">
        <v>304</v>
      </c>
      <c r="C11" s="68">
        <v>14369</v>
      </c>
      <c r="D11" s="68">
        <v>15814</v>
      </c>
      <c r="E11" s="122">
        <v>17286</v>
      </c>
      <c r="F11" s="345">
        <f t="shared" si="0"/>
        <v>0.34746105786876885</v>
      </c>
      <c r="G11" s="346">
        <f t="shared" si="1"/>
        <v>9.30820791703555</v>
      </c>
    </row>
    <row r="12" spans="1:7" ht="14.25">
      <c r="A12" s="328"/>
      <c r="B12" s="344" t="s">
        <v>305</v>
      </c>
      <c r="C12" s="68">
        <v>710230</v>
      </c>
      <c r="D12" s="68">
        <v>658815</v>
      </c>
      <c r="E12" s="122">
        <v>645811</v>
      </c>
      <c r="F12" s="345">
        <f t="shared" si="0"/>
        <v>12.98126653033018</v>
      </c>
      <c r="G12" s="346">
        <f t="shared" si="1"/>
        <v>-1.9738469828403993</v>
      </c>
    </row>
    <row r="13" spans="1:7" ht="14.25">
      <c r="A13" s="328"/>
      <c r="B13" s="344" t="s">
        <v>306</v>
      </c>
      <c r="C13" s="68">
        <v>1014540</v>
      </c>
      <c r="D13" s="68">
        <v>984559</v>
      </c>
      <c r="E13" s="122">
        <v>911038</v>
      </c>
      <c r="F13" s="345">
        <f t="shared" si="0"/>
        <v>18.3125203771056</v>
      </c>
      <c r="G13" s="346">
        <f t="shared" si="1"/>
        <v>-7.467404188067961</v>
      </c>
    </row>
    <row r="14" spans="1:7" ht="14.25">
      <c r="A14" s="328"/>
      <c r="B14" s="344" t="s">
        <v>307</v>
      </c>
      <c r="C14" s="68">
        <v>3203930</v>
      </c>
      <c r="D14" s="68">
        <v>2418042</v>
      </c>
      <c r="E14" s="122">
        <f>SUM(E15:E17)</f>
        <v>2460609</v>
      </c>
      <c r="F14" s="345">
        <f t="shared" si="0"/>
        <v>49.460014239350535</v>
      </c>
      <c r="G14" s="346">
        <f t="shared" si="1"/>
        <v>1.7603912587126347</v>
      </c>
    </row>
    <row r="15" spans="1:7" ht="14.25">
      <c r="A15" s="328"/>
      <c r="B15" s="349" t="s">
        <v>308</v>
      </c>
      <c r="C15" s="68">
        <v>795569</v>
      </c>
      <c r="D15" s="68">
        <v>769928</v>
      </c>
      <c r="E15" s="122">
        <v>714951</v>
      </c>
      <c r="F15" s="345">
        <f t="shared" si="0"/>
        <v>14.371030358922487</v>
      </c>
      <c r="G15" s="346">
        <f t="shared" si="1"/>
        <v>-7.140537816523107</v>
      </c>
    </row>
    <row r="16" spans="1:7" ht="14.25">
      <c r="A16" s="328"/>
      <c r="B16" s="349" t="s">
        <v>309</v>
      </c>
      <c r="C16" s="214" t="s">
        <v>119</v>
      </c>
      <c r="D16" s="214" t="s">
        <v>119</v>
      </c>
      <c r="E16" s="212" t="s">
        <v>119</v>
      </c>
      <c r="F16" s="347" t="s">
        <v>119</v>
      </c>
      <c r="G16" s="350" t="s">
        <v>119</v>
      </c>
    </row>
    <row r="17" spans="1:7" ht="14.25">
      <c r="A17" s="328"/>
      <c r="B17" s="349" t="s">
        <v>310</v>
      </c>
      <c r="C17" s="68">
        <v>2408361</v>
      </c>
      <c r="D17" s="68">
        <v>1648114</v>
      </c>
      <c r="E17" s="122">
        <v>1745658</v>
      </c>
      <c r="F17" s="345">
        <f>E17/$E$9*100</f>
        <v>35.088983880428046</v>
      </c>
      <c r="G17" s="346">
        <f>((E17/D17)-1)*100</f>
        <v>5.918522626468792</v>
      </c>
    </row>
    <row r="18" spans="1:7" ht="14.25">
      <c r="A18" s="328"/>
      <c r="B18" s="349"/>
      <c r="C18" s="68"/>
      <c r="D18" s="68"/>
      <c r="E18" s="122"/>
      <c r="F18" s="345"/>
      <c r="G18" s="346"/>
    </row>
    <row r="19" spans="1:7" ht="14.25">
      <c r="A19" s="343" t="s">
        <v>311</v>
      </c>
      <c r="B19" s="349"/>
      <c r="C19" s="68">
        <v>39500</v>
      </c>
      <c r="D19" s="68">
        <v>41335</v>
      </c>
      <c r="E19" s="122">
        <v>38984</v>
      </c>
      <c r="F19" s="347" t="s">
        <v>119</v>
      </c>
      <c r="G19" s="346">
        <f>((E19/D19)-1)*100</f>
        <v>-5.687673884117572</v>
      </c>
    </row>
    <row r="20" spans="1:7" ht="14.25">
      <c r="A20" s="351"/>
      <c r="B20" s="352"/>
      <c r="C20" s="353"/>
      <c r="D20" s="353"/>
      <c r="E20" s="353"/>
      <c r="F20" s="353"/>
      <c r="G20" s="353"/>
    </row>
    <row r="21" spans="1:6" ht="14.25">
      <c r="A21" s="340" t="s">
        <v>312</v>
      </c>
      <c r="B21" s="340"/>
      <c r="C21" s="340"/>
      <c r="D21" s="340"/>
      <c r="E21" s="340"/>
      <c r="F21" s="340"/>
    </row>
    <row r="22" ht="14.25">
      <c r="A22" s="325" t="s">
        <v>313</v>
      </c>
    </row>
  </sheetData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4" sqref="A4"/>
    </sheetView>
  </sheetViews>
  <sheetFormatPr defaultColWidth="8.796875" defaultRowHeight="15"/>
  <cols>
    <col min="1" max="1" width="22.59765625" style="355" customWidth="1"/>
    <col min="2" max="16384" width="10.59765625" style="355" customWidth="1"/>
  </cols>
  <sheetData>
    <row r="1" ht="14.25">
      <c r="A1" s="435" t="s">
        <v>314</v>
      </c>
    </row>
    <row r="3" ht="14.25">
      <c r="A3" s="354" t="s">
        <v>315</v>
      </c>
    </row>
    <row r="4" spans="1:6" ht="15" thickBot="1">
      <c r="A4" s="356"/>
      <c r="B4" s="356"/>
      <c r="C4" s="356"/>
      <c r="D4" s="438" t="s">
        <v>334</v>
      </c>
      <c r="E4" s="356"/>
      <c r="F4" s="356"/>
    </row>
    <row r="5" spans="1:6" s="360" customFormat="1" ht="24.75" customHeight="1" thickTop="1">
      <c r="A5" s="357" t="s">
        <v>211</v>
      </c>
      <c r="B5" s="358" t="s">
        <v>316</v>
      </c>
      <c r="C5" s="358">
        <v>7</v>
      </c>
      <c r="D5" s="358">
        <v>8</v>
      </c>
      <c r="E5" s="358">
        <v>9</v>
      </c>
      <c r="F5" s="359">
        <v>10</v>
      </c>
    </row>
    <row r="6" spans="1:6" ht="14.25">
      <c r="A6" s="361"/>
      <c r="F6" s="362"/>
    </row>
    <row r="7" spans="1:6" ht="28.5">
      <c r="A7" s="363" t="s">
        <v>317</v>
      </c>
      <c r="B7" s="68">
        <v>226730</v>
      </c>
      <c r="C7" s="68">
        <v>228997</v>
      </c>
      <c r="D7" s="68">
        <v>231107</v>
      </c>
      <c r="E7" s="68">
        <v>233567</v>
      </c>
      <c r="F7" s="122">
        <v>236366</v>
      </c>
    </row>
    <row r="8" spans="1:6" ht="28.5">
      <c r="A8" s="363" t="s">
        <v>318</v>
      </c>
      <c r="B8" s="69">
        <v>58.62700127905438</v>
      </c>
      <c r="C8" s="69">
        <v>58.963654545692734</v>
      </c>
      <c r="D8" s="69">
        <v>59.5</v>
      </c>
      <c r="E8" s="69">
        <v>59.9</v>
      </c>
      <c r="F8" s="380">
        <v>60</v>
      </c>
    </row>
    <row r="9" spans="1:6" ht="14.25">
      <c r="A9" s="363"/>
      <c r="B9" s="68"/>
      <c r="C9" s="68"/>
      <c r="D9" s="68"/>
      <c r="E9" s="68"/>
      <c r="F9" s="362"/>
    </row>
    <row r="10" spans="1:6" ht="28.5">
      <c r="A10" s="363" t="s">
        <v>319</v>
      </c>
      <c r="B10" s="68">
        <v>132925</v>
      </c>
      <c r="C10" s="68">
        <v>135025</v>
      </c>
      <c r="D10" s="68">
        <v>137427</v>
      </c>
      <c r="E10" s="68">
        <v>139834</v>
      </c>
      <c r="F10" s="122">
        <v>141858</v>
      </c>
    </row>
    <row r="11" spans="1:6" ht="14.25">
      <c r="A11" s="363"/>
      <c r="B11" s="68"/>
      <c r="C11" s="68"/>
      <c r="D11" s="68"/>
      <c r="E11" s="68"/>
      <c r="F11" s="122"/>
    </row>
    <row r="12" spans="1:6" ht="14.25">
      <c r="A12" s="363" t="s">
        <v>320</v>
      </c>
      <c r="B12" s="68">
        <v>722765</v>
      </c>
      <c r="C12" s="68">
        <v>743261</v>
      </c>
      <c r="D12" s="68">
        <v>773440</v>
      </c>
      <c r="E12" s="68">
        <v>766939</v>
      </c>
      <c r="F12" s="122">
        <v>756422</v>
      </c>
    </row>
    <row r="13" spans="1:6" ht="14.25">
      <c r="A13" s="363" t="s">
        <v>321</v>
      </c>
      <c r="B13" s="68">
        <v>708280</v>
      </c>
      <c r="C13" s="68">
        <v>724791</v>
      </c>
      <c r="D13" s="68">
        <v>755702</v>
      </c>
      <c r="E13" s="68">
        <v>750299</v>
      </c>
      <c r="F13" s="122">
        <v>756884</v>
      </c>
    </row>
    <row r="14" spans="1:6" ht="14.25">
      <c r="A14" s="363" t="s">
        <v>322</v>
      </c>
      <c r="B14" s="68">
        <v>384663</v>
      </c>
      <c r="C14" s="68">
        <v>396429</v>
      </c>
      <c r="D14" s="68">
        <v>413778</v>
      </c>
      <c r="E14" s="68">
        <v>406879</v>
      </c>
      <c r="F14" s="122">
        <v>409318</v>
      </c>
    </row>
    <row r="15" spans="1:6" ht="14.25">
      <c r="A15" s="363" t="s">
        <v>323</v>
      </c>
      <c r="B15" s="68">
        <v>180127</v>
      </c>
      <c r="C15" s="68">
        <v>181833</v>
      </c>
      <c r="D15" s="68">
        <v>194469</v>
      </c>
      <c r="E15" s="68">
        <v>194805</v>
      </c>
      <c r="F15" s="122">
        <v>200935</v>
      </c>
    </row>
    <row r="16" spans="1:6" ht="14.25">
      <c r="A16" s="363" t="s">
        <v>324</v>
      </c>
      <c r="B16" s="68">
        <v>66256</v>
      </c>
      <c r="C16" s="68">
        <v>66956</v>
      </c>
      <c r="D16" s="68">
        <v>66937</v>
      </c>
      <c r="E16" s="68">
        <v>71213</v>
      </c>
      <c r="F16" s="122">
        <v>69036</v>
      </c>
    </row>
    <row r="17" spans="1:6" ht="14.25">
      <c r="A17" s="363" t="s">
        <v>325</v>
      </c>
      <c r="B17" s="68">
        <v>77235</v>
      </c>
      <c r="C17" s="68">
        <v>79574</v>
      </c>
      <c r="D17" s="68">
        <v>80517</v>
      </c>
      <c r="E17" s="68">
        <v>77402</v>
      </c>
      <c r="F17" s="122">
        <v>77595</v>
      </c>
    </row>
    <row r="18" spans="1:6" ht="14.25">
      <c r="A18" s="364"/>
      <c r="B18" s="365"/>
      <c r="C18" s="365"/>
      <c r="D18" s="365"/>
      <c r="E18" s="365"/>
      <c r="F18" s="366"/>
    </row>
    <row r="19" spans="1:6" ht="14.25">
      <c r="A19" s="379" t="s">
        <v>326</v>
      </c>
      <c r="B19" s="367"/>
      <c r="C19" s="367"/>
      <c r="D19" s="367"/>
      <c r="E19" s="367"/>
      <c r="F19" s="367"/>
    </row>
    <row r="20" spans="1:6" ht="14.25">
      <c r="A20" s="355" t="s">
        <v>327</v>
      </c>
      <c r="B20" s="367"/>
      <c r="C20" s="367"/>
      <c r="D20" s="367"/>
      <c r="E20" s="367"/>
      <c r="F20" s="367"/>
    </row>
    <row r="21" spans="2:6" ht="14.25">
      <c r="B21" s="367"/>
      <c r="C21" s="367"/>
      <c r="D21" s="367"/>
      <c r="E21" s="367"/>
      <c r="F21" s="367"/>
    </row>
  </sheetData>
  <printOptions/>
  <pageMargins left="0.75" right="0.75" top="1" bottom="1" header="0.512" footer="0.512"/>
  <pageSetup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2" sqref="A2"/>
    </sheetView>
  </sheetViews>
  <sheetFormatPr defaultColWidth="8.796875" defaultRowHeight="15"/>
  <cols>
    <col min="1" max="1" width="12.59765625" style="369" customWidth="1"/>
    <col min="2" max="16384" width="10.59765625" style="369" customWidth="1"/>
  </cols>
  <sheetData>
    <row r="1" ht="14.25">
      <c r="A1" s="436" t="s">
        <v>314</v>
      </c>
    </row>
    <row r="3" ht="14.25">
      <c r="A3" s="368" t="s">
        <v>328</v>
      </c>
    </row>
    <row r="4" spans="1:6" ht="15" thickBot="1">
      <c r="A4" s="370"/>
      <c r="B4" s="370"/>
      <c r="C4" s="370"/>
      <c r="D4" s="370"/>
      <c r="E4" s="370" t="s">
        <v>53</v>
      </c>
      <c r="F4" s="370"/>
    </row>
    <row r="5" spans="1:6" ht="24" customHeight="1" thickTop="1">
      <c r="A5" s="371" t="s">
        <v>175</v>
      </c>
      <c r="B5" s="372" t="s">
        <v>316</v>
      </c>
      <c r="C5" s="372">
        <v>7</v>
      </c>
      <c r="D5" s="372">
        <v>8</v>
      </c>
      <c r="E5" s="372">
        <v>9</v>
      </c>
      <c r="F5" s="373">
        <v>10</v>
      </c>
    </row>
    <row r="6" spans="1:6" ht="14.25">
      <c r="A6" s="374"/>
      <c r="F6" s="375"/>
    </row>
    <row r="7" spans="1:6" ht="14.25">
      <c r="A7" s="374" t="s">
        <v>329</v>
      </c>
      <c r="B7" s="68">
        <v>168411</v>
      </c>
      <c r="C7" s="68">
        <v>174908</v>
      </c>
      <c r="D7" s="68">
        <v>182847</v>
      </c>
      <c r="E7" s="68">
        <v>185905</v>
      </c>
      <c r="F7" s="122">
        <v>190599</v>
      </c>
    </row>
    <row r="8" spans="1:6" ht="14.25">
      <c r="A8" s="376" t="s">
        <v>330</v>
      </c>
      <c r="B8" s="68">
        <v>146274</v>
      </c>
      <c r="C8" s="68">
        <v>149963</v>
      </c>
      <c r="D8" s="68">
        <v>156600</v>
      </c>
      <c r="E8" s="68">
        <v>162061</v>
      </c>
      <c r="F8" s="122">
        <v>164776</v>
      </c>
    </row>
    <row r="9" spans="1:6" ht="14.25">
      <c r="A9" s="376" t="s">
        <v>331</v>
      </c>
      <c r="B9" s="68">
        <v>22137</v>
      </c>
      <c r="C9" s="68">
        <v>24945</v>
      </c>
      <c r="D9" s="68">
        <v>26247</v>
      </c>
      <c r="E9" s="68">
        <v>23844</v>
      </c>
      <c r="F9" s="122">
        <v>25823</v>
      </c>
    </row>
    <row r="10" spans="1:6" ht="14.25">
      <c r="A10" s="377"/>
      <c r="B10" s="378"/>
      <c r="C10" s="378"/>
      <c r="D10" s="378"/>
      <c r="E10" s="378"/>
      <c r="F10" s="378"/>
    </row>
    <row r="11" ht="14.25">
      <c r="A11" s="369" t="s">
        <v>332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IV2"/>
    </sheetView>
  </sheetViews>
  <sheetFormatPr defaultColWidth="8.796875" defaultRowHeight="15"/>
  <cols>
    <col min="1" max="1" width="10.59765625" style="32" customWidth="1"/>
    <col min="2" max="4" width="8.59765625" style="32" customWidth="1"/>
    <col min="5" max="5" width="10.3984375" style="32" customWidth="1"/>
    <col min="6" max="17" width="8.59765625" style="32" customWidth="1"/>
    <col min="18" max="16384" width="10.59765625" style="32" customWidth="1"/>
  </cols>
  <sheetData>
    <row r="1" ht="17.25">
      <c r="A1" s="33" t="s">
        <v>19</v>
      </c>
    </row>
    <row r="2" ht="17.25">
      <c r="A2" s="33"/>
    </row>
    <row r="3" spans="1:17" ht="15" thickBot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 t="s">
        <v>21</v>
      </c>
    </row>
    <row r="4" spans="1:17" ht="15" thickTop="1">
      <c r="A4" s="36"/>
      <c r="B4" s="36"/>
      <c r="C4" s="36"/>
      <c r="D4" s="37"/>
      <c r="E4" s="36"/>
      <c r="F4" s="38" t="s">
        <v>22</v>
      </c>
      <c r="G4" s="38"/>
      <c r="H4" s="38"/>
      <c r="I4" s="38"/>
      <c r="J4" s="38"/>
      <c r="K4" s="38"/>
      <c r="L4" s="38"/>
      <c r="M4" s="39"/>
      <c r="N4" s="40" t="s">
        <v>23</v>
      </c>
      <c r="O4" s="40" t="s">
        <v>24</v>
      </c>
      <c r="P4" s="40" t="s">
        <v>25</v>
      </c>
      <c r="Q4" s="41" t="s">
        <v>26</v>
      </c>
    </row>
    <row r="5" spans="1:17" ht="14.25">
      <c r="A5" s="40" t="s">
        <v>27</v>
      </c>
      <c r="B5" s="40" t="s">
        <v>28</v>
      </c>
      <c r="C5" s="40">
        <v>7</v>
      </c>
      <c r="D5" s="42">
        <v>8</v>
      </c>
      <c r="E5" s="43">
        <v>9</v>
      </c>
      <c r="F5" s="40" t="s">
        <v>29</v>
      </c>
      <c r="G5" s="40" t="s">
        <v>30</v>
      </c>
      <c r="H5" s="40" t="s">
        <v>31</v>
      </c>
      <c r="I5" s="40" t="s">
        <v>32</v>
      </c>
      <c r="J5" s="40" t="s">
        <v>33</v>
      </c>
      <c r="K5" s="40" t="s">
        <v>34</v>
      </c>
      <c r="L5" s="40" t="s">
        <v>35</v>
      </c>
      <c r="M5" s="40" t="s">
        <v>36</v>
      </c>
      <c r="N5" s="40" t="s">
        <v>37</v>
      </c>
      <c r="O5" s="44" t="s">
        <v>38</v>
      </c>
      <c r="P5" s="40" t="s">
        <v>39</v>
      </c>
      <c r="Q5" s="45" t="s">
        <v>40</v>
      </c>
    </row>
    <row r="6" spans="1:17" ht="14.25">
      <c r="A6" s="46" t="s">
        <v>41</v>
      </c>
      <c r="B6" s="28">
        <v>55045</v>
      </c>
      <c r="C6" s="28">
        <v>56980</v>
      </c>
      <c r="D6" s="47">
        <v>54255</v>
      </c>
      <c r="E6" s="383">
        <f>F6+N6+O6+P6+Q6</f>
        <v>52450</v>
      </c>
      <c r="F6" s="384">
        <f>SUM(G6:M6)</f>
        <v>45398</v>
      </c>
      <c r="G6" s="385">
        <v>24297</v>
      </c>
      <c r="H6" s="385">
        <v>12936</v>
      </c>
      <c r="I6" s="385">
        <v>1244</v>
      </c>
      <c r="J6" s="385">
        <v>2100</v>
      </c>
      <c r="K6" s="385">
        <v>3631</v>
      </c>
      <c r="L6" s="385">
        <v>981</v>
      </c>
      <c r="M6" s="48">
        <v>209</v>
      </c>
      <c r="N6" s="385">
        <v>4009</v>
      </c>
      <c r="O6" s="385">
        <v>2020</v>
      </c>
      <c r="P6" s="385">
        <v>849</v>
      </c>
      <c r="Q6" s="385">
        <v>174</v>
      </c>
    </row>
    <row r="7" ht="14.25">
      <c r="E7" s="386"/>
    </row>
    <row r="8" spans="1:12" ht="15" thickBot="1">
      <c r="A8" s="34" t="s">
        <v>42</v>
      </c>
      <c r="B8" s="34"/>
      <c r="C8" s="34"/>
      <c r="D8" s="34"/>
      <c r="E8" s="387"/>
      <c r="F8" s="34"/>
      <c r="G8" s="34"/>
      <c r="H8" s="34"/>
      <c r="I8" s="34"/>
      <c r="J8" s="34"/>
      <c r="K8" s="34" t="s">
        <v>43</v>
      </c>
      <c r="L8" s="34"/>
    </row>
    <row r="9" spans="1:12" ht="15" thickTop="1">
      <c r="A9" s="36"/>
      <c r="B9" s="36"/>
      <c r="C9" s="36"/>
      <c r="D9" s="37"/>
      <c r="E9" s="388"/>
      <c r="F9" s="38" t="s">
        <v>44</v>
      </c>
      <c r="G9" s="38"/>
      <c r="H9" s="38"/>
      <c r="I9" s="38"/>
      <c r="J9" s="38"/>
      <c r="K9" s="39"/>
      <c r="L9" s="389" t="s">
        <v>45</v>
      </c>
    </row>
    <row r="10" spans="1:12" ht="14.25">
      <c r="A10" s="40" t="s">
        <v>27</v>
      </c>
      <c r="B10" s="40" t="s">
        <v>28</v>
      </c>
      <c r="C10" s="40">
        <v>7</v>
      </c>
      <c r="D10" s="42">
        <v>8</v>
      </c>
      <c r="E10" s="390">
        <v>9</v>
      </c>
      <c r="F10" s="40" t="s">
        <v>29</v>
      </c>
      <c r="G10" s="40" t="s">
        <v>30</v>
      </c>
      <c r="H10" s="40" t="s">
        <v>31</v>
      </c>
      <c r="I10" s="40" t="s">
        <v>33</v>
      </c>
      <c r="J10" s="40" t="s">
        <v>34</v>
      </c>
      <c r="K10" s="40" t="s">
        <v>35</v>
      </c>
      <c r="L10" s="49" t="s">
        <v>46</v>
      </c>
    </row>
    <row r="11" spans="1:12" ht="14.25">
      <c r="A11" s="46" t="s">
        <v>47</v>
      </c>
      <c r="B11" s="28">
        <v>1470</v>
      </c>
      <c r="C11" s="28">
        <v>1401</v>
      </c>
      <c r="D11" s="50">
        <v>1371.328</v>
      </c>
      <c r="E11" s="383">
        <f>F11+L11</f>
        <v>1321.634</v>
      </c>
      <c r="F11" s="385">
        <f>SUM(G11:K11)</f>
        <v>817.9159999999999</v>
      </c>
      <c r="G11" s="385">
        <v>407.837</v>
      </c>
      <c r="H11" s="385">
        <v>57.123</v>
      </c>
      <c r="I11" s="385">
        <v>305.484</v>
      </c>
      <c r="J11" s="385">
        <v>38.148</v>
      </c>
      <c r="K11" s="385">
        <v>9.324</v>
      </c>
      <c r="L11" s="384">
        <v>503.718</v>
      </c>
    </row>
    <row r="12" ht="14.25">
      <c r="A12" s="32" t="s">
        <v>48</v>
      </c>
    </row>
    <row r="13" ht="14.25">
      <c r="A13" s="32" t="s">
        <v>49</v>
      </c>
    </row>
    <row r="14" ht="14.25">
      <c r="A14" s="32" t="s">
        <v>50</v>
      </c>
    </row>
  </sheetData>
  <printOptions/>
  <pageMargins left="0.5905511811023623" right="0.3937007874015748" top="0.984251968503937" bottom="0.984251968503937" header="0.5118110236220472" footer="0.5118110236220472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B3" sqref="B3"/>
    </sheetView>
  </sheetViews>
  <sheetFormatPr defaultColWidth="8.796875" defaultRowHeight="15"/>
  <cols>
    <col min="1" max="1" width="18.59765625" style="51" customWidth="1"/>
    <col min="2" max="2" width="7.59765625" style="51" customWidth="1"/>
    <col min="3" max="5" width="8.59765625" style="51" customWidth="1"/>
    <col min="6" max="6" width="6.59765625" style="51" customWidth="1"/>
    <col min="7" max="7" width="8.59765625" style="51" customWidth="1"/>
    <col min="8" max="8" width="7.59765625" style="51" customWidth="1"/>
    <col min="9" max="16384" width="10.59765625" style="51" customWidth="1"/>
  </cols>
  <sheetData>
    <row r="1" spans="1:2" ht="17.25">
      <c r="A1" s="52" t="s">
        <v>51</v>
      </c>
      <c r="B1" s="52"/>
    </row>
    <row r="2" spans="1:15" ht="15" thickBot="1">
      <c r="A2" s="427" t="s">
        <v>52</v>
      </c>
      <c r="B2" s="53"/>
      <c r="C2" s="53"/>
      <c r="D2" s="53"/>
      <c r="E2" s="53"/>
      <c r="F2" s="53"/>
      <c r="G2" s="53"/>
      <c r="H2" s="54" t="s">
        <v>53</v>
      </c>
      <c r="J2" s="53"/>
      <c r="K2" s="53"/>
      <c r="L2" s="53"/>
      <c r="M2" s="53"/>
      <c r="N2" s="53"/>
      <c r="O2" s="420" t="s">
        <v>54</v>
      </c>
    </row>
    <row r="3" spans="1:15" ht="15" thickTop="1">
      <c r="A3" s="55"/>
      <c r="B3" s="56"/>
      <c r="C3" s="56"/>
      <c r="D3" s="56"/>
      <c r="E3" s="57" t="s">
        <v>55</v>
      </c>
      <c r="F3" s="58"/>
      <c r="G3" s="57" t="s">
        <v>56</v>
      </c>
      <c r="H3" s="57"/>
      <c r="J3" s="57" t="s">
        <v>57</v>
      </c>
      <c r="K3" s="58"/>
      <c r="L3" s="57" t="s">
        <v>58</v>
      </c>
      <c r="M3" s="58"/>
      <c r="N3" s="57" t="s">
        <v>59</v>
      </c>
      <c r="O3" s="57"/>
    </row>
    <row r="4" spans="1:15" ht="14.25">
      <c r="A4" s="57" t="s">
        <v>60</v>
      </c>
      <c r="B4" s="58"/>
      <c r="C4" s="59" t="s">
        <v>61</v>
      </c>
      <c r="D4" s="59" t="s">
        <v>62</v>
      </c>
      <c r="E4" s="59" t="s">
        <v>63</v>
      </c>
      <c r="F4" s="59" t="s">
        <v>64</v>
      </c>
      <c r="G4" s="59" t="s">
        <v>63</v>
      </c>
      <c r="H4" s="60" t="s">
        <v>64</v>
      </c>
      <c r="J4" s="59" t="s">
        <v>65</v>
      </c>
      <c r="K4" s="61" t="s">
        <v>63</v>
      </c>
      <c r="L4" s="59" t="s">
        <v>65</v>
      </c>
      <c r="M4" s="61" t="s">
        <v>63</v>
      </c>
      <c r="N4" s="59" t="s">
        <v>65</v>
      </c>
      <c r="O4" s="62" t="s">
        <v>63</v>
      </c>
    </row>
    <row r="5" spans="1:15" ht="14.25">
      <c r="A5" s="63"/>
      <c r="B5" s="64"/>
      <c r="C5" s="55"/>
      <c r="D5" s="55"/>
      <c r="E5" s="55"/>
      <c r="F5" s="55"/>
      <c r="G5" s="55"/>
      <c r="H5" s="55"/>
      <c r="J5" s="55"/>
      <c r="K5" s="65"/>
      <c r="L5" s="55"/>
      <c r="M5" s="65"/>
      <c r="N5" s="55"/>
      <c r="O5" s="65"/>
    </row>
    <row r="6" spans="1:17" ht="14.25">
      <c r="A6" s="66" t="s">
        <v>66</v>
      </c>
      <c r="B6" s="67" t="s">
        <v>53</v>
      </c>
      <c r="C6" s="391">
        <f>C7+C10+C15</f>
        <v>70435</v>
      </c>
      <c r="D6" s="392">
        <f aca="true" t="shared" si="0" ref="D6:N6">D7+D10+D14+D15</f>
        <v>37737.8</v>
      </c>
      <c r="E6" s="392">
        <f t="shared" si="0"/>
        <v>19492.5</v>
      </c>
      <c r="F6" s="393">
        <f>E6/D6*100</f>
        <v>51.652454568098825</v>
      </c>
      <c r="G6" s="392">
        <f t="shared" si="0"/>
        <v>23077.9</v>
      </c>
      <c r="H6" s="393">
        <f>G6/D6*100</f>
        <v>61.15327337576647</v>
      </c>
      <c r="I6" s="394" t="s">
        <v>12</v>
      </c>
      <c r="J6" s="391">
        <f t="shared" si="0"/>
        <v>595</v>
      </c>
      <c r="K6" s="395">
        <f t="shared" si="0"/>
        <v>4.949999999999999</v>
      </c>
      <c r="L6" s="391">
        <f t="shared" si="0"/>
        <v>17287</v>
      </c>
      <c r="M6" s="392">
        <f t="shared" si="0"/>
        <v>261.5</v>
      </c>
      <c r="N6" s="391">
        <f t="shared" si="0"/>
        <v>155</v>
      </c>
      <c r="O6" s="418">
        <f>Q6/1000</f>
        <v>54.61</v>
      </c>
      <c r="Q6" s="391">
        <v>54610</v>
      </c>
    </row>
    <row r="7" spans="1:17" ht="14.25">
      <c r="A7" s="66" t="s">
        <v>67</v>
      </c>
      <c r="B7" s="67"/>
      <c r="C7" s="391">
        <f>SUM(C8:C9)</f>
        <v>19</v>
      </c>
      <c r="D7" s="392">
        <f aca="true" t="shared" si="1" ref="D7:N7">SUM(D8:D9)</f>
        <v>1987.1000000000001</v>
      </c>
      <c r="E7" s="392">
        <f t="shared" si="1"/>
        <v>1721</v>
      </c>
      <c r="F7" s="393">
        <f aca="true" t="shared" si="2" ref="F7:F15">E7/D7*100</f>
        <v>86.60862563534799</v>
      </c>
      <c r="G7" s="392">
        <f t="shared" si="1"/>
        <v>1936</v>
      </c>
      <c r="H7" s="393">
        <f aca="true" t="shared" si="3" ref="H7:H15">G7/D7*100</f>
        <v>97.42841326556288</v>
      </c>
      <c r="I7" s="391" t="s">
        <v>12</v>
      </c>
      <c r="J7" s="391">
        <f t="shared" si="1"/>
        <v>0</v>
      </c>
      <c r="K7" s="395">
        <f t="shared" si="1"/>
        <v>0</v>
      </c>
      <c r="L7" s="391">
        <f t="shared" si="1"/>
        <v>1621</v>
      </c>
      <c r="M7" s="392">
        <f t="shared" si="1"/>
        <v>51.800000000000004</v>
      </c>
      <c r="N7" s="391">
        <f t="shared" si="1"/>
        <v>92</v>
      </c>
      <c r="O7" s="418">
        <f aca="true" t="shared" si="4" ref="O7:O12">Q7/1000</f>
        <v>43.204</v>
      </c>
      <c r="Q7" s="391">
        <v>43204</v>
      </c>
    </row>
    <row r="8" spans="1:17" ht="14.25">
      <c r="A8" s="71" t="s">
        <v>68</v>
      </c>
      <c r="B8" s="72"/>
      <c r="C8" s="391">
        <v>4</v>
      </c>
      <c r="D8" s="392">
        <v>479.7</v>
      </c>
      <c r="E8" s="392">
        <v>479.7</v>
      </c>
      <c r="F8" s="393">
        <f t="shared" si="2"/>
        <v>100</v>
      </c>
      <c r="G8" s="392">
        <v>479.7</v>
      </c>
      <c r="H8" s="393">
        <f t="shared" si="3"/>
        <v>100</v>
      </c>
      <c r="I8" s="391" t="s">
        <v>12</v>
      </c>
      <c r="J8" s="391">
        <v>0</v>
      </c>
      <c r="K8" s="395">
        <v>0</v>
      </c>
      <c r="L8" s="391">
        <v>417</v>
      </c>
      <c r="M8" s="392">
        <v>18.1</v>
      </c>
      <c r="N8" s="391">
        <v>26</v>
      </c>
      <c r="O8" s="418">
        <f t="shared" si="4"/>
        <v>10.662</v>
      </c>
      <c r="Q8" s="391">
        <v>10662</v>
      </c>
    </row>
    <row r="9" spans="1:17" ht="14.25">
      <c r="A9" s="71" t="s">
        <v>69</v>
      </c>
      <c r="B9" s="72"/>
      <c r="C9" s="391">
        <v>15</v>
      </c>
      <c r="D9" s="392">
        <v>1507.4</v>
      </c>
      <c r="E9" s="392">
        <v>1241.3</v>
      </c>
      <c r="F9" s="393">
        <f t="shared" si="2"/>
        <v>82.34708770067665</v>
      </c>
      <c r="G9" s="392">
        <v>1456.3</v>
      </c>
      <c r="H9" s="393">
        <f t="shared" si="3"/>
        <v>96.61005705187739</v>
      </c>
      <c r="I9" s="391" t="s">
        <v>12</v>
      </c>
      <c r="J9" s="391">
        <v>0</v>
      </c>
      <c r="K9" s="395">
        <v>0</v>
      </c>
      <c r="L9" s="391">
        <v>1204</v>
      </c>
      <c r="M9" s="392">
        <v>33.7</v>
      </c>
      <c r="N9" s="391">
        <v>66</v>
      </c>
      <c r="O9" s="418">
        <f t="shared" si="4"/>
        <v>32.542</v>
      </c>
      <c r="Q9" s="391">
        <v>32542</v>
      </c>
    </row>
    <row r="10" spans="1:17" ht="14.25">
      <c r="A10" s="73" t="s">
        <v>70</v>
      </c>
      <c r="B10" s="72"/>
      <c r="C10" s="391">
        <f>SUM(C11:C12)</f>
        <v>367</v>
      </c>
      <c r="D10" s="392">
        <f aca="true" t="shared" si="5" ref="D10:N10">SUM(D11:D12)</f>
        <v>4013.5</v>
      </c>
      <c r="E10" s="392">
        <f t="shared" si="5"/>
        <v>2781.8</v>
      </c>
      <c r="F10" s="393">
        <f t="shared" si="2"/>
        <v>69.31107512146507</v>
      </c>
      <c r="G10" s="392">
        <f t="shared" si="5"/>
        <v>3712.3</v>
      </c>
      <c r="H10" s="393">
        <f t="shared" si="3"/>
        <v>92.49532826709854</v>
      </c>
      <c r="I10" s="391" t="s">
        <v>12</v>
      </c>
      <c r="J10" s="391">
        <f t="shared" si="5"/>
        <v>1</v>
      </c>
      <c r="K10" s="395">
        <f t="shared" si="5"/>
        <v>0.02</v>
      </c>
      <c r="L10" s="391">
        <f t="shared" si="5"/>
        <v>2909</v>
      </c>
      <c r="M10" s="392">
        <f t="shared" si="5"/>
        <v>59</v>
      </c>
      <c r="N10" s="391">
        <f t="shared" si="5"/>
        <v>36</v>
      </c>
      <c r="O10" s="418">
        <f t="shared" si="4"/>
        <v>9.033</v>
      </c>
      <c r="Q10" s="391">
        <v>9033</v>
      </c>
    </row>
    <row r="11" spans="1:17" ht="14.25">
      <c r="A11" s="71" t="s">
        <v>71</v>
      </c>
      <c r="B11" s="72"/>
      <c r="C11" s="391">
        <v>76</v>
      </c>
      <c r="D11" s="392">
        <v>1768.5</v>
      </c>
      <c r="E11" s="392">
        <v>1415.8</v>
      </c>
      <c r="F11" s="393">
        <f t="shared" si="2"/>
        <v>80.05654509471303</v>
      </c>
      <c r="G11" s="392">
        <v>1697.5</v>
      </c>
      <c r="H11" s="393">
        <f t="shared" si="3"/>
        <v>95.9852982753746</v>
      </c>
      <c r="I11" s="51" t="s">
        <v>12</v>
      </c>
      <c r="J11" s="396">
        <v>0</v>
      </c>
      <c r="K11" s="395">
        <v>0</v>
      </c>
      <c r="L11" s="396">
        <v>1411</v>
      </c>
      <c r="M11" s="392">
        <v>28.9</v>
      </c>
      <c r="N11" s="396">
        <v>23</v>
      </c>
      <c r="O11" s="418">
        <f t="shared" si="4"/>
        <v>7.058</v>
      </c>
      <c r="Q11" s="396">
        <v>7058</v>
      </c>
    </row>
    <row r="12" spans="1:17" ht="14.25">
      <c r="A12" s="71" t="s">
        <v>72</v>
      </c>
      <c r="B12" s="72"/>
      <c r="C12" s="391">
        <v>291</v>
      </c>
      <c r="D12" s="392">
        <v>2245</v>
      </c>
      <c r="E12" s="392">
        <v>1366</v>
      </c>
      <c r="F12" s="393">
        <f t="shared" si="2"/>
        <v>60.84632516703786</v>
      </c>
      <c r="G12" s="392">
        <v>2014.8</v>
      </c>
      <c r="H12" s="393">
        <f t="shared" si="3"/>
        <v>89.74610244988864</v>
      </c>
      <c r="I12" s="51" t="s">
        <v>12</v>
      </c>
      <c r="J12" s="396">
        <v>1</v>
      </c>
      <c r="K12" s="395">
        <v>0.02</v>
      </c>
      <c r="L12" s="396">
        <v>1498</v>
      </c>
      <c r="M12" s="392">
        <v>30.1</v>
      </c>
      <c r="N12" s="396">
        <v>13</v>
      </c>
      <c r="O12" s="418">
        <f t="shared" si="4"/>
        <v>1.975</v>
      </c>
      <c r="Q12" s="396">
        <v>1975</v>
      </c>
    </row>
    <row r="13" spans="1:17" ht="14.25">
      <c r="A13" s="71" t="s">
        <v>73</v>
      </c>
      <c r="B13" s="74"/>
      <c r="C13" s="397">
        <v>2</v>
      </c>
      <c r="D13" s="398">
        <v>51.8</v>
      </c>
      <c r="E13" s="398">
        <v>51.6</v>
      </c>
      <c r="F13" s="398">
        <f t="shared" si="2"/>
        <v>99.61389961389962</v>
      </c>
      <c r="G13" s="398">
        <v>51.8</v>
      </c>
      <c r="H13" s="398">
        <f t="shared" si="3"/>
        <v>100</v>
      </c>
      <c r="I13" s="397" t="s">
        <v>12</v>
      </c>
      <c r="J13" s="397">
        <v>0</v>
      </c>
      <c r="K13" s="399">
        <v>0</v>
      </c>
      <c r="L13" s="397">
        <v>28</v>
      </c>
      <c r="M13" s="398">
        <v>1.1</v>
      </c>
      <c r="N13" s="397">
        <v>0</v>
      </c>
      <c r="O13" s="397">
        <v>0</v>
      </c>
      <c r="Q13"/>
    </row>
    <row r="14" spans="1:15" ht="14.25">
      <c r="A14" s="73" t="s">
        <v>74</v>
      </c>
      <c r="B14" s="72"/>
      <c r="C14" s="397">
        <v>6</v>
      </c>
      <c r="D14" s="89">
        <v>84.9</v>
      </c>
      <c r="E14" s="51">
        <v>84.9</v>
      </c>
      <c r="F14" s="393">
        <f t="shared" si="2"/>
        <v>100</v>
      </c>
      <c r="G14" s="51">
        <v>84.9</v>
      </c>
      <c r="H14" s="393">
        <f t="shared" si="3"/>
        <v>100</v>
      </c>
      <c r="J14" s="75">
        <v>0</v>
      </c>
      <c r="K14" s="76">
        <v>0</v>
      </c>
      <c r="L14" s="75">
        <v>20</v>
      </c>
      <c r="M14" s="51">
        <v>0.6</v>
      </c>
      <c r="N14" s="75">
        <v>0</v>
      </c>
      <c r="O14" s="75">
        <v>0</v>
      </c>
    </row>
    <row r="15" spans="1:17" ht="14.25">
      <c r="A15" s="78" t="s">
        <v>75</v>
      </c>
      <c r="B15" s="72"/>
      <c r="C15" s="391">
        <v>70049</v>
      </c>
      <c r="D15" s="393">
        <v>31652.3</v>
      </c>
      <c r="E15" s="393">
        <v>14904.8</v>
      </c>
      <c r="F15" s="393">
        <f t="shared" si="2"/>
        <v>47.089153078923175</v>
      </c>
      <c r="G15" s="393">
        <v>17344.7</v>
      </c>
      <c r="H15" s="393">
        <f t="shared" si="3"/>
        <v>54.79759764693245</v>
      </c>
      <c r="J15" s="400">
        <v>594</v>
      </c>
      <c r="K15" s="401">
        <v>4.93</v>
      </c>
      <c r="L15" s="400">
        <v>12737</v>
      </c>
      <c r="M15" s="393">
        <v>150.1</v>
      </c>
      <c r="N15" s="400">
        <v>27</v>
      </c>
      <c r="O15" s="419">
        <f>Q15/1000</f>
        <v>2.373</v>
      </c>
      <c r="Q15" s="400">
        <v>2373</v>
      </c>
    </row>
    <row r="16" spans="1:15" ht="14.25">
      <c r="A16" s="79"/>
      <c r="B16" s="80"/>
      <c r="C16" s="28"/>
      <c r="D16" s="28"/>
      <c r="E16" s="28"/>
      <c r="F16" s="28"/>
      <c r="G16" s="28"/>
      <c r="H16" s="81"/>
      <c r="J16" s="28"/>
      <c r="K16" s="82"/>
      <c r="L16" s="83"/>
      <c r="M16" s="82"/>
      <c r="N16" s="83"/>
      <c r="O16" s="82"/>
    </row>
    <row r="17" spans="2:15" ht="14.25">
      <c r="B17" s="84"/>
      <c r="C17" s="12"/>
      <c r="D17" s="12"/>
      <c r="E17" s="12"/>
      <c r="F17" s="12"/>
      <c r="G17" s="12"/>
      <c r="H17" s="85"/>
      <c r="J17" s="12"/>
      <c r="K17" s="86"/>
      <c r="L17" s="87"/>
      <c r="M17" s="86"/>
      <c r="N17" s="87"/>
      <c r="O17" s="86"/>
    </row>
    <row r="18" spans="1:16" ht="14.25">
      <c r="A18" s="84"/>
      <c r="B18" s="84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8" ht="15" thickBot="1">
      <c r="A19" s="427" t="s">
        <v>76</v>
      </c>
      <c r="B19" s="53"/>
      <c r="C19" s="53"/>
      <c r="D19" s="53"/>
      <c r="E19" s="53"/>
      <c r="F19" s="54"/>
      <c r="G19" s="53"/>
      <c r="H19" s="54" t="s">
        <v>54</v>
      </c>
    </row>
    <row r="20" spans="1:8" ht="15" thickTop="1">
      <c r="A20" s="55"/>
      <c r="B20" s="56"/>
      <c r="C20" s="56"/>
      <c r="D20" s="64"/>
      <c r="E20" s="57" t="s">
        <v>77</v>
      </c>
      <c r="F20" s="58"/>
      <c r="G20" s="402" t="s">
        <v>59</v>
      </c>
      <c r="H20" s="57"/>
    </row>
    <row r="21" spans="1:9" ht="14.25">
      <c r="A21" s="57" t="s">
        <v>1</v>
      </c>
      <c r="B21" s="58"/>
      <c r="C21" s="59" t="s">
        <v>62</v>
      </c>
      <c r="D21" s="59" t="s">
        <v>78</v>
      </c>
      <c r="E21" s="59" t="s">
        <v>79</v>
      </c>
      <c r="F21" s="59" t="s">
        <v>63</v>
      </c>
      <c r="G21" s="61" t="s">
        <v>79</v>
      </c>
      <c r="H21" s="62" t="s">
        <v>63</v>
      </c>
      <c r="I21" s="51" t="s">
        <v>53</v>
      </c>
    </row>
    <row r="22" spans="1:8" ht="14.25">
      <c r="A22" s="55"/>
      <c r="B22" s="56"/>
      <c r="C22" s="55"/>
      <c r="D22" s="55"/>
      <c r="E22" s="55"/>
      <c r="F22" s="55"/>
      <c r="G22" s="55"/>
      <c r="H22" s="55"/>
    </row>
    <row r="23" spans="1:8" ht="14.25">
      <c r="A23" s="425" t="s">
        <v>66</v>
      </c>
      <c r="B23" s="424"/>
      <c r="C23" s="89">
        <f>SUM(C24:C26)</f>
        <v>305</v>
      </c>
      <c r="D23" s="411">
        <v>305</v>
      </c>
      <c r="E23" s="421">
        <f>SUM(E24:E26)</f>
        <v>200</v>
      </c>
      <c r="F23" s="89">
        <f>SUM(F24:F26)</f>
        <v>22.4</v>
      </c>
      <c r="G23" s="403">
        <v>10</v>
      </c>
      <c r="H23" s="89">
        <v>12.3</v>
      </c>
    </row>
    <row r="24" spans="1:8" ht="14.25">
      <c r="A24" s="65" t="s">
        <v>80</v>
      </c>
      <c r="B24" s="423"/>
      <c r="C24" s="69">
        <v>116</v>
      </c>
      <c r="D24" s="284">
        <v>116</v>
      </c>
      <c r="E24" s="51">
        <v>81</v>
      </c>
      <c r="F24" s="51">
        <v>4.5</v>
      </c>
      <c r="G24" s="403">
        <v>1</v>
      </c>
      <c r="H24" s="77">
        <v>0.9</v>
      </c>
    </row>
    <row r="25" spans="1:8" ht="14.25">
      <c r="A25" s="65" t="s">
        <v>81</v>
      </c>
      <c r="B25" s="423"/>
      <c r="C25" s="69">
        <v>37</v>
      </c>
      <c r="D25" s="284">
        <v>37</v>
      </c>
      <c r="E25" s="51">
        <v>25</v>
      </c>
      <c r="F25" s="403">
        <v>5.2</v>
      </c>
      <c r="G25" s="403">
        <v>1</v>
      </c>
      <c r="H25" s="426">
        <v>1.3</v>
      </c>
    </row>
    <row r="26" spans="1:8" ht="14.25">
      <c r="A26" s="65" t="s">
        <v>82</v>
      </c>
      <c r="B26" s="423"/>
      <c r="C26" s="69">
        <v>152</v>
      </c>
      <c r="D26" s="284">
        <v>152</v>
      </c>
      <c r="E26" s="51">
        <v>94</v>
      </c>
      <c r="F26" s="51">
        <v>12.7</v>
      </c>
      <c r="G26" s="403">
        <v>9</v>
      </c>
      <c r="H26" s="77">
        <v>11.4</v>
      </c>
    </row>
    <row r="27" spans="1:8" ht="14.25">
      <c r="A27" s="91"/>
      <c r="B27" s="90"/>
      <c r="C27" s="91"/>
      <c r="D27" s="91"/>
      <c r="E27" s="91"/>
      <c r="F27" s="91"/>
      <c r="G27" s="91"/>
      <c r="H27" s="91"/>
    </row>
    <row r="28" ht="14.25">
      <c r="A28" s="51" t="s">
        <v>83</v>
      </c>
    </row>
  </sheetData>
  <printOptions/>
  <pageMargins left="0.984251968503937" right="0.3937007874015748" top="0.984251968503937" bottom="0.984251968503937" header="0.5118110236220472" footer="0.5118110236220472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8" sqref="J8"/>
    </sheetView>
  </sheetViews>
  <sheetFormatPr defaultColWidth="8.796875" defaultRowHeight="15"/>
  <cols>
    <col min="1" max="3" width="2.59765625" style="92" customWidth="1"/>
    <col min="4" max="4" width="11.59765625" style="92" customWidth="1"/>
    <col min="5" max="9" width="8.59765625" style="92" customWidth="1"/>
    <col min="10" max="10" width="10" style="92" customWidth="1"/>
    <col min="11" max="16384" width="10.59765625" style="92" customWidth="1"/>
  </cols>
  <sheetData>
    <row r="1" spans="1:4" ht="17.25">
      <c r="A1" s="93" t="s">
        <v>84</v>
      </c>
      <c r="B1" s="93"/>
      <c r="C1" s="93"/>
      <c r="D1" s="93"/>
    </row>
    <row r="2" spans="1:10" ht="15" thickBot="1">
      <c r="A2" s="94"/>
      <c r="B2" s="94"/>
      <c r="C2" s="94"/>
      <c r="D2" s="94"/>
      <c r="E2" s="94"/>
      <c r="F2" s="94"/>
      <c r="G2" s="94"/>
      <c r="H2" s="94"/>
      <c r="I2" s="94"/>
      <c r="J2" s="95" t="s">
        <v>85</v>
      </c>
    </row>
    <row r="3" spans="1:10" s="99" customFormat="1" ht="25.5" customHeight="1" thickTop="1">
      <c r="A3" s="96" t="s">
        <v>1</v>
      </c>
      <c r="B3" s="96"/>
      <c r="C3" s="96"/>
      <c r="D3" s="97"/>
      <c r="E3" s="97" t="s">
        <v>86</v>
      </c>
      <c r="F3" s="97">
        <v>6</v>
      </c>
      <c r="G3" s="97">
        <v>7</v>
      </c>
      <c r="H3" s="97">
        <v>8</v>
      </c>
      <c r="I3" s="97">
        <v>9</v>
      </c>
      <c r="J3" s="98">
        <v>10</v>
      </c>
    </row>
    <row r="4" spans="1:10" ht="14.25">
      <c r="A4" s="100"/>
      <c r="B4" s="100"/>
      <c r="C4" s="100"/>
      <c r="D4" s="101"/>
      <c r="E4" s="12"/>
      <c r="F4" s="12"/>
      <c r="G4" s="12"/>
      <c r="H4" s="12"/>
      <c r="I4" s="12"/>
      <c r="J4" s="14"/>
    </row>
    <row r="5" spans="1:10" ht="14.25">
      <c r="A5" s="102" t="s">
        <v>87</v>
      </c>
      <c r="B5" s="102"/>
      <c r="C5" s="102"/>
      <c r="D5" s="103"/>
      <c r="E5" s="12">
        <v>1239923</v>
      </c>
      <c r="F5" s="12">
        <v>1281139</v>
      </c>
      <c r="G5" s="12">
        <v>1322857</v>
      </c>
      <c r="H5" s="12">
        <v>1366990</v>
      </c>
      <c r="I5" s="12">
        <v>1406191</v>
      </c>
      <c r="J5" s="381">
        <f>J6+J20+J21</f>
        <v>1430508</v>
      </c>
    </row>
    <row r="6" spans="2:10" ht="14.25">
      <c r="B6" s="104" t="s">
        <v>88</v>
      </c>
      <c r="C6" s="104"/>
      <c r="D6" s="105"/>
      <c r="E6" s="12">
        <v>842503</v>
      </c>
      <c r="F6" s="12">
        <v>871927</v>
      </c>
      <c r="G6" s="12">
        <v>901984</v>
      </c>
      <c r="H6" s="12">
        <v>934569</v>
      </c>
      <c r="I6" s="12">
        <v>964940</v>
      </c>
      <c r="J6" s="381">
        <f>J7+J12+J14+J18</f>
        <v>983265</v>
      </c>
    </row>
    <row r="7" spans="1:10" ht="14.25">
      <c r="A7" s="104" t="s">
        <v>89</v>
      </c>
      <c r="B7" s="104"/>
      <c r="C7" s="104" t="s">
        <v>90</v>
      </c>
      <c r="D7" s="105"/>
      <c r="E7" s="12">
        <v>175066</v>
      </c>
      <c r="F7" s="12">
        <v>176067</v>
      </c>
      <c r="G7" s="12">
        <v>178366</v>
      </c>
      <c r="H7" s="12">
        <v>179949</v>
      </c>
      <c r="I7" s="12">
        <v>180871</v>
      </c>
      <c r="J7" s="381">
        <v>178523</v>
      </c>
    </row>
    <row r="8" spans="1:10" ht="14.25">
      <c r="A8" s="104"/>
      <c r="B8" s="104"/>
      <c r="C8" s="104"/>
      <c r="D8" s="105" t="s">
        <v>91</v>
      </c>
      <c r="E8" s="12">
        <v>46358</v>
      </c>
      <c r="F8" s="12">
        <v>47815</v>
      </c>
      <c r="G8" s="12">
        <v>50329</v>
      </c>
      <c r="H8" s="12">
        <v>52185</v>
      </c>
      <c r="I8" s="12">
        <v>53727</v>
      </c>
      <c r="J8" s="381">
        <v>54145</v>
      </c>
    </row>
    <row r="9" spans="1:10" ht="14.25">
      <c r="A9" s="104"/>
      <c r="B9" s="104"/>
      <c r="C9" s="104"/>
      <c r="D9" s="105" t="s">
        <v>92</v>
      </c>
      <c r="E9" s="12">
        <v>128008</v>
      </c>
      <c r="F9" s="12">
        <v>127539</v>
      </c>
      <c r="G9" s="12">
        <v>127168</v>
      </c>
      <c r="H9" s="12">
        <v>126769</v>
      </c>
      <c r="I9" s="12">
        <v>126095</v>
      </c>
      <c r="J9" s="381">
        <v>123278</v>
      </c>
    </row>
    <row r="10" spans="1:10" ht="14.25">
      <c r="A10" s="104"/>
      <c r="B10" s="104"/>
      <c r="C10" s="104"/>
      <c r="D10" s="105" t="s">
        <v>93</v>
      </c>
      <c r="E10" s="12">
        <v>700</v>
      </c>
      <c r="F10" s="12">
        <v>713</v>
      </c>
      <c r="G10" s="12">
        <v>869</v>
      </c>
      <c r="H10" s="12">
        <v>995</v>
      </c>
      <c r="I10" s="12">
        <v>1049</v>
      </c>
      <c r="J10" s="381">
        <v>1091</v>
      </c>
    </row>
    <row r="11" spans="1:10" ht="14.25">
      <c r="A11" s="106"/>
      <c r="B11" s="106"/>
      <c r="C11" s="106"/>
      <c r="D11" s="103"/>
      <c r="E11" s="12"/>
      <c r="F11" s="12"/>
      <c r="G11" s="12"/>
      <c r="H11" s="12"/>
      <c r="I11" s="12"/>
      <c r="J11" s="381"/>
    </row>
    <row r="12" spans="1:10" ht="14.25">
      <c r="A12" s="104"/>
      <c r="C12" s="104" t="s">
        <v>94</v>
      </c>
      <c r="D12" s="105"/>
      <c r="E12" s="12">
        <v>6131</v>
      </c>
      <c r="F12" s="12">
        <v>6091</v>
      </c>
      <c r="G12" s="12">
        <v>6048</v>
      </c>
      <c r="H12" s="12">
        <v>6030</v>
      </c>
      <c r="I12" s="12">
        <v>5980</v>
      </c>
      <c r="J12" s="381">
        <v>5883</v>
      </c>
    </row>
    <row r="13" spans="1:10" ht="14.25">
      <c r="A13" s="104"/>
      <c r="B13" s="104"/>
      <c r="C13" s="104"/>
      <c r="D13" s="105"/>
      <c r="E13" s="12"/>
      <c r="F13" s="12"/>
      <c r="G13" s="12"/>
      <c r="H13" s="12"/>
      <c r="I13" s="12"/>
      <c r="J13" s="381"/>
    </row>
    <row r="14" spans="1:10" ht="14.25">
      <c r="A14" s="104"/>
      <c r="C14" s="104" t="s">
        <v>95</v>
      </c>
      <c r="D14" s="105"/>
      <c r="E14" s="12">
        <v>635594</v>
      </c>
      <c r="F14" s="12">
        <v>662731</v>
      </c>
      <c r="G14" s="12">
        <v>689855</v>
      </c>
      <c r="H14" s="12">
        <v>718861</v>
      </c>
      <c r="I14" s="12">
        <v>749607</v>
      </c>
      <c r="J14" s="381">
        <f>SUM(J15:J16)</f>
        <v>768709</v>
      </c>
    </row>
    <row r="15" spans="1:10" ht="14.25">
      <c r="A15" s="104"/>
      <c r="B15" s="104"/>
      <c r="C15" s="104"/>
      <c r="D15" s="105" t="s">
        <v>91</v>
      </c>
      <c r="E15" s="12">
        <v>50317</v>
      </c>
      <c r="F15" s="12">
        <v>72181</v>
      </c>
      <c r="G15" s="12">
        <v>97604</v>
      </c>
      <c r="H15" s="12">
        <v>125479</v>
      </c>
      <c r="I15" s="12">
        <v>155727</v>
      </c>
      <c r="J15" s="381">
        <v>180845</v>
      </c>
    </row>
    <row r="16" spans="1:10" ht="14.25">
      <c r="A16" s="104"/>
      <c r="B16" s="104"/>
      <c r="C16" s="104"/>
      <c r="D16" s="105" t="s">
        <v>92</v>
      </c>
      <c r="E16" s="12">
        <v>585277</v>
      </c>
      <c r="F16" s="12">
        <v>590550</v>
      </c>
      <c r="G16" s="12">
        <v>592251</v>
      </c>
      <c r="H16" s="12">
        <v>593382</v>
      </c>
      <c r="I16" s="12">
        <v>593880</v>
      </c>
      <c r="J16" s="381">
        <v>587864</v>
      </c>
    </row>
    <row r="17" spans="1:10" ht="14.25">
      <c r="A17" s="106"/>
      <c r="B17" s="106"/>
      <c r="C17" s="106"/>
      <c r="D17" s="103"/>
      <c r="E17" s="12"/>
      <c r="F17" s="12"/>
      <c r="G17" s="12"/>
      <c r="H17" s="12"/>
      <c r="I17" s="12"/>
      <c r="J17" s="381"/>
    </row>
    <row r="18" spans="1:10" ht="14.25">
      <c r="A18" s="104"/>
      <c r="C18" s="104" t="s">
        <v>96</v>
      </c>
      <c r="D18" s="105"/>
      <c r="E18" s="12">
        <v>18500</v>
      </c>
      <c r="F18" s="12">
        <v>19346</v>
      </c>
      <c r="G18" s="12">
        <v>20424</v>
      </c>
      <c r="H18" s="12">
        <v>21985</v>
      </c>
      <c r="I18" s="12">
        <v>23683</v>
      </c>
      <c r="J18" s="381">
        <v>30150</v>
      </c>
    </row>
    <row r="19" spans="1:10" ht="14.25">
      <c r="A19" s="104"/>
      <c r="C19" s="104" t="s">
        <v>97</v>
      </c>
      <c r="D19" s="105"/>
      <c r="E19" s="12">
        <v>7212</v>
      </c>
      <c r="F19" s="12">
        <v>7692</v>
      </c>
      <c r="G19" s="12">
        <v>7291</v>
      </c>
      <c r="H19" s="12">
        <v>7744</v>
      </c>
      <c r="I19" s="12">
        <v>4799</v>
      </c>
      <c r="J19" s="381">
        <v>4607</v>
      </c>
    </row>
    <row r="20" spans="1:10" ht="14.25">
      <c r="A20" s="104"/>
      <c r="B20" s="104" t="s">
        <v>98</v>
      </c>
      <c r="C20" s="104"/>
      <c r="D20" s="105"/>
      <c r="E20" s="12">
        <v>17104</v>
      </c>
      <c r="F20" s="12">
        <v>17903</v>
      </c>
      <c r="G20" s="12">
        <v>18129</v>
      </c>
      <c r="H20" s="12">
        <v>18538</v>
      </c>
      <c r="I20" s="12">
        <v>18687</v>
      </c>
      <c r="J20" s="381">
        <v>18989</v>
      </c>
    </row>
    <row r="21" spans="1:10" ht="14.25">
      <c r="A21" s="104"/>
      <c r="B21" s="104" t="s">
        <v>99</v>
      </c>
      <c r="C21" s="104"/>
      <c r="D21" s="105"/>
      <c r="E21" s="12">
        <v>380316</v>
      </c>
      <c r="F21" s="12">
        <v>391309</v>
      </c>
      <c r="G21" s="12">
        <v>402744</v>
      </c>
      <c r="H21" s="12">
        <v>413883</v>
      </c>
      <c r="I21" s="12">
        <v>422564</v>
      </c>
      <c r="J21" s="381">
        <v>428254</v>
      </c>
    </row>
    <row r="22" spans="1:10" ht="14.25">
      <c r="A22" s="107"/>
      <c r="B22" s="107"/>
      <c r="C22" s="107"/>
      <c r="D22" s="108"/>
      <c r="E22" s="28"/>
      <c r="F22" s="28"/>
      <c r="G22" s="28"/>
      <c r="H22" s="28"/>
      <c r="I22" s="28"/>
      <c r="J22" s="28"/>
    </row>
    <row r="23" spans="1:4" ht="14.25">
      <c r="A23" s="109" t="s">
        <v>100</v>
      </c>
      <c r="B23" s="109"/>
      <c r="C23" s="109"/>
      <c r="D23" s="110"/>
    </row>
  </sheetData>
  <printOptions/>
  <pageMargins left="0.75" right="0.75" top="1" bottom="1" header="0.512" footer="0.512"/>
  <pageSetup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" sqref="C3"/>
    </sheetView>
  </sheetViews>
  <sheetFormatPr defaultColWidth="8.796875" defaultRowHeight="15"/>
  <cols>
    <col min="1" max="1" width="10.59765625" style="111" customWidth="1"/>
    <col min="2" max="6" width="9.59765625" style="111" customWidth="1"/>
    <col min="7" max="16384" width="10.59765625" style="111" customWidth="1"/>
  </cols>
  <sheetData>
    <row r="1" ht="17.25">
      <c r="A1" s="112" t="s">
        <v>101</v>
      </c>
    </row>
    <row r="2" spans="1:6" ht="15" thickBot="1">
      <c r="A2" s="113"/>
      <c r="B2" s="113"/>
      <c r="C2" s="113"/>
      <c r="D2" s="113"/>
      <c r="E2" s="113" t="s">
        <v>102</v>
      </c>
      <c r="F2" s="113"/>
    </row>
    <row r="3" spans="1:6" s="117" customFormat="1" ht="25.5" customHeight="1" thickTop="1">
      <c r="A3" s="114" t="s">
        <v>27</v>
      </c>
      <c r="B3" s="114" t="s">
        <v>28</v>
      </c>
      <c r="C3" s="114">
        <v>7</v>
      </c>
      <c r="D3" s="114">
        <v>8</v>
      </c>
      <c r="E3" s="115">
        <v>9</v>
      </c>
      <c r="F3" s="116">
        <v>10</v>
      </c>
    </row>
    <row r="4" spans="1:6" ht="14.25">
      <c r="A4" s="118"/>
      <c r="B4" s="12"/>
      <c r="C4" s="12"/>
      <c r="D4" s="12"/>
      <c r="E4" s="12"/>
      <c r="F4" s="119"/>
    </row>
    <row r="5" spans="1:6" ht="14.25">
      <c r="A5" s="120" t="s">
        <v>103</v>
      </c>
      <c r="B5" s="12"/>
      <c r="C5" s="12"/>
      <c r="D5" s="12"/>
      <c r="E5" s="12"/>
      <c r="F5" s="119"/>
    </row>
    <row r="6" spans="1:6" ht="14.25">
      <c r="A6" s="121" t="s">
        <v>104</v>
      </c>
      <c r="B6" s="12">
        <v>1858426</v>
      </c>
      <c r="C6" s="12">
        <v>1878403</v>
      </c>
      <c r="D6" s="12">
        <v>1933221</v>
      </c>
      <c r="E6" s="68">
        <v>1971077</v>
      </c>
      <c r="F6" s="122">
        <v>2025612</v>
      </c>
    </row>
    <row r="7" spans="1:6" ht="14.25">
      <c r="A7" s="121" t="s">
        <v>105</v>
      </c>
      <c r="B7" s="12">
        <v>1651988</v>
      </c>
      <c r="C7" s="12">
        <v>1600005</v>
      </c>
      <c r="D7" s="12">
        <v>1600591</v>
      </c>
      <c r="E7" s="68">
        <v>1599573</v>
      </c>
      <c r="F7" s="122">
        <v>1551715</v>
      </c>
    </row>
    <row r="8" spans="1:6" ht="14.25">
      <c r="A8" s="121" t="s">
        <v>106</v>
      </c>
      <c r="B8" s="12">
        <v>2277590</v>
      </c>
      <c r="C8" s="12">
        <v>2166727</v>
      </c>
      <c r="D8" s="12">
        <v>2207752</v>
      </c>
      <c r="E8" s="68">
        <v>2208821</v>
      </c>
      <c r="F8" s="122">
        <v>2139475</v>
      </c>
    </row>
    <row r="9" spans="1:6" ht="14.25">
      <c r="A9" s="121" t="s">
        <v>107</v>
      </c>
      <c r="B9" s="12">
        <v>1577623</v>
      </c>
      <c r="C9" s="12">
        <v>1711578</v>
      </c>
      <c r="D9" s="12">
        <v>1875240</v>
      </c>
      <c r="E9" s="68">
        <v>1919677</v>
      </c>
      <c r="F9" s="122">
        <v>1880078</v>
      </c>
    </row>
    <row r="10" spans="1:6" ht="14.25">
      <c r="A10" s="121" t="s">
        <v>108</v>
      </c>
      <c r="B10" s="12">
        <v>4677261</v>
      </c>
      <c r="C10" s="12">
        <v>4708107</v>
      </c>
      <c r="D10" s="12">
        <v>4841369</v>
      </c>
      <c r="E10" s="68">
        <v>4916209</v>
      </c>
      <c r="F10" s="122">
        <v>4811403</v>
      </c>
    </row>
    <row r="11" spans="1:6" ht="14.25">
      <c r="A11" s="121" t="s">
        <v>109</v>
      </c>
      <c r="B11" s="12">
        <v>2431516</v>
      </c>
      <c r="C11" s="12">
        <v>2296428</v>
      </c>
      <c r="D11" s="12">
        <v>2331982</v>
      </c>
      <c r="E11" s="68">
        <v>2312495</v>
      </c>
      <c r="F11" s="122">
        <v>2269666</v>
      </c>
    </row>
    <row r="12" spans="1:6" ht="14.25">
      <c r="A12" s="121" t="s">
        <v>110</v>
      </c>
      <c r="B12" s="12">
        <v>2011507</v>
      </c>
      <c r="C12" s="12">
        <v>2135993</v>
      </c>
      <c r="D12" s="12">
        <v>2239619</v>
      </c>
      <c r="E12" s="68">
        <v>2252530</v>
      </c>
      <c r="F12" s="122">
        <v>2167620</v>
      </c>
    </row>
    <row r="13" spans="1:6" ht="14.25">
      <c r="A13" s="121" t="s">
        <v>111</v>
      </c>
      <c r="B13" s="12">
        <v>3230139</v>
      </c>
      <c r="C13" s="12">
        <v>3412625</v>
      </c>
      <c r="D13" s="12">
        <v>3606226</v>
      </c>
      <c r="E13" s="68">
        <v>3689987</v>
      </c>
      <c r="F13" s="122">
        <v>3591998</v>
      </c>
    </row>
    <row r="14" spans="1:6" ht="14.25">
      <c r="A14" s="121" t="s">
        <v>112</v>
      </c>
      <c r="B14" s="12">
        <v>3899611</v>
      </c>
      <c r="C14" s="12">
        <v>3880588</v>
      </c>
      <c r="D14" s="12">
        <v>3888228</v>
      </c>
      <c r="E14" s="68">
        <v>3869301</v>
      </c>
      <c r="F14" s="122">
        <v>3672361</v>
      </c>
    </row>
    <row r="15" spans="1:6" ht="14.25">
      <c r="A15" s="121" t="s">
        <v>113</v>
      </c>
      <c r="B15" s="12">
        <v>1085235</v>
      </c>
      <c r="C15" s="12">
        <v>1067841</v>
      </c>
      <c r="D15" s="12">
        <v>1100935</v>
      </c>
      <c r="E15" s="68">
        <v>1079124</v>
      </c>
      <c r="F15" s="122">
        <v>1016191</v>
      </c>
    </row>
    <row r="16" spans="1:6" ht="14.25">
      <c r="A16" s="118"/>
      <c r="B16" s="12"/>
      <c r="C16" s="12"/>
      <c r="D16" s="12"/>
      <c r="E16" s="68"/>
      <c r="F16" s="122"/>
    </row>
    <row r="17" spans="1:6" ht="14.25">
      <c r="A17" s="120" t="s">
        <v>114</v>
      </c>
      <c r="B17" s="12"/>
      <c r="C17" s="12"/>
      <c r="D17" s="12"/>
      <c r="E17" s="68"/>
      <c r="F17" s="122"/>
    </row>
    <row r="18" spans="1:6" ht="14.25">
      <c r="A18" s="121" t="s">
        <v>115</v>
      </c>
      <c r="B18" s="12">
        <v>2226794</v>
      </c>
      <c r="C18" s="12">
        <v>2246138</v>
      </c>
      <c r="D18" s="12">
        <v>2255555</v>
      </c>
      <c r="E18" s="68">
        <v>2246991</v>
      </c>
      <c r="F18" s="122">
        <v>2116529</v>
      </c>
    </row>
    <row r="19" spans="1:6" ht="14.25">
      <c r="A19" s="121" t="s">
        <v>116</v>
      </c>
      <c r="B19" s="12">
        <v>1821948</v>
      </c>
      <c r="C19" s="12">
        <v>2093598</v>
      </c>
      <c r="D19" s="12">
        <v>2168592</v>
      </c>
      <c r="E19" s="68">
        <v>2243563</v>
      </c>
      <c r="F19" s="122">
        <v>2215308</v>
      </c>
    </row>
    <row r="20" spans="1:6" ht="14.25">
      <c r="A20" s="121" t="s">
        <v>117</v>
      </c>
      <c r="B20" s="12">
        <v>3631206</v>
      </c>
      <c r="C20" s="12">
        <v>3492075</v>
      </c>
      <c r="D20" s="12">
        <v>3288173</v>
      </c>
      <c r="E20" s="68">
        <v>3202467</v>
      </c>
      <c r="F20" s="122">
        <v>3035865</v>
      </c>
    </row>
    <row r="21" spans="1:6" ht="14.25">
      <c r="A21" s="412" t="s">
        <v>118</v>
      </c>
      <c r="B21" s="235" t="s">
        <v>119</v>
      </c>
      <c r="C21" s="235" t="s">
        <v>119</v>
      </c>
      <c r="D21" s="235" t="s">
        <v>119</v>
      </c>
      <c r="E21" s="214" t="s">
        <v>119</v>
      </c>
      <c r="F21" s="122">
        <v>27521</v>
      </c>
    </row>
    <row r="22" spans="1:6" ht="14.25">
      <c r="A22" s="118"/>
      <c r="B22" s="12"/>
      <c r="C22" s="12"/>
      <c r="D22" s="12"/>
      <c r="E22" s="68"/>
      <c r="F22" s="122"/>
    </row>
    <row r="23" spans="1:6" ht="14.25">
      <c r="A23" s="120" t="s">
        <v>120</v>
      </c>
      <c r="B23" s="12"/>
      <c r="C23" s="12"/>
      <c r="D23" s="12"/>
      <c r="E23" s="68"/>
      <c r="F23" s="122"/>
    </row>
    <row r="24" spans="1:6" ht="14.25">
      <c r="A24" s="121" t="s">
        <v>121</v>
      </c>
      <c r="B24" s="24" t="s">
        <v>122</v>
      </c>
      <c r="C24" s="24">
        <v>408912</v>
      </c>
      <c r="D24" s="24">
        <v>633343</v>
      </c>
      <c r="E24" s="68">
        <v>657269</v>
      </c>
      <c r="F24" s="122">
        <v>648087</v>
      </c>
    </row>
    <row r="25" spans="1:6" ht="14.25">
      <c r="A25" s="121" t="s">
        <v>123</v>
      </c>
      <c r="B25" s="24" t="s">
        <v>122</v>
      </c>
      <c r="C25" s="24">
        <v>413448</v>
      </c>
      <c r="D25" s="24">
        <v>591713</v>
      </c>
      <c r="E25" s="68">
        <v>601176</v>
      </c>
      <c r="F25" s="122">
        <v>573221</v>
      </c>
    </row>
    <row r="26" spans="1:6" ht="14.25">
      <c r="A26" s="121" t="s">
        <v>124</v>
      </c>
      <c r="B26" s="24" t="s">
        <v>122</v>
      </c>
      <c r="C26" s="24">
        <v>390908</v>
      </c>
      <c r="D26" s="24">
        <v>654865</v>
      </c>
      <c r="E26" s="68">
        <v>692356</v>
      </c>
      <c r="F26" s="122">
        <v>694332</v>
      </c>
    </row>
    <row r="27" spans="1:6" ht="14.25">
      <c r="A27" s="121" t="s">
        <v>125</v>
      </c>
      <c r="B27" s="24" t="s">
        <v>122</v>
      </c>
      <c r="C27" s="24">
        <v>383605</v>
      </c>
      <c r="D27" s="24">
        <v>638096</v>
      </c>
      <c r="E27" s="68">
        <v>653723</v>
      </c>
      <c r="F27" s="122">
        <v>625408</v>
      </c>
    </row>
    <row r="28" spans="1:6" ht="14.25">
      <c r="A28" s="121" t="s">
        <v>126</v>
      </c>
      <c r="B28" s="12">
        <v>497750</v>
      </c>
      <c r="C28" s="12">
        <v>612111</v>
      </c>
      <c r="D28" s="12">
        <v>673130</v>
      </c>
      <c r="E28" s="68">
        <v>663478</v>
      </c>
      <c r="F28" s="122">
        <v>660826</v>
      </c>
    </row>
    <row r="29" spans="1:6" ht="14.25">
      <c r="A29" s="121" t="s">
        <v>127</v>
      </c>
      <c r="B29" s="12">
        <v>1395587</v>
      </c>
      <c r="C29" s="12">
        <v>1511504</v>
      </c>
      <c r="D29" s="12">
        <v>1519084</v>
      </c>
      <c r="E29" s="68">
        <v>1496457</v>
      </c>
      <c r="F29" s="122">
        <v>1419271</v>
      </c>
    </row>
    <row r="30" spans="1:6" ht="14.25">
      <c r="A30" s="121" t="s">
        <v>128</v>
      </c>
      <c r="B30" s="24">
        <v>1082076</v>
      </c>
      <c r="C30" s="24">
        <v>1194094</v>
      </c>
      <c r="D30" s="24">
        <v>1282660</v>
      </c>
      <c r="E30" s="68">
        <v>1287337</v>
      </c>
      <c r="F30" s="122">
        <v>1258038</v>
      </c>
    </row>
    <row r="31" spans="1:6" ht="14.25">
      <c r="A31" s="121" t="s">
        <v>129</v>
      </c>
      <c r="B31" s="24">
        <v>1885429</v>
      </c>
      <c r="C31" s="24">
        <v>1928583</v>
      </c>
      <c r="D31" s="24">
        <v>2078744</v>
      </c>
      <c r="E31" s="68">
        <v>2164048</v>
      </c>
      <c r="F31" s="122">
        <v>2115065</v>
      </c>
    </row>
    <row r="32" spans="1:6" ht="14.25">
      <c r="A32" s="121" t="s">
        <v>130</v>
      </c>
      <c r="B32" s="24">
        <v>1371330</v>
      </c>
      <c r="C32" s="24">
        <v>1422067</v>
      </c>
      <c r="D32" s="24">
        <v>1200004</v>
      </c>
      <c r="E32" s="68">
        <v>637127</v>
      </c>
      <c r="F32" s="122">
        <v>653034</v>
      </c>
    </row>
    <row r="33" spans="1:6" ht="14.25">
      <c r="A33" s="121" t="s">
        <v>131</v>
      </c>
      <c r="B33" s="24" t="s">
        <v>122</v>
      </c>
      <c r="C33" s="24" t="s">
        <v>122</v>
      </c>
      <c r="D33" s="24">
        <v>536169</v>
      </c>
      <c r="E33" s="68">
        <v>1001766</v>
      </c>
      <c r="F33" s="122">
        <v>327347</v>
      </c>
    </row>
    <row r="34" spans="1:6" ht="14.25">
      <c r="A34" s="123"/>
      <c r="B34" s="28"/>
      <c r="C34" s="28"/>
      <c r="D34" s="28"/>
      <c r="E34" s="28"/>
      <c r="F34" s="124"/>
    </row>
    <row r="35" ht="14.25">
      <c r="A35" s="125" t="s">
        <v>132</v>
      </c>
    </row>
    <row r="36" ht="14.25">
      <c r="A36" s="125" t="s">
        <v>133</v>
      </c>
    </row>
    <row r="37" ht="14.25">
      <c r="A37" s="125" t="s">
        <v>134</v>
      </c>
    </row>
  </sheetData>
  <printOptions/>
  <pageMargins left="0.7874015748031497" right="0" top="0.984251968503937" bottom="0.984251968503937" header="0.5118110236220472" footer="0.5118110236220472"/>
  <pageSetup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28"/>
  <sheetViews>
    <sheetView workbookViewId="0" topLeftCell="A1">
      <selection activeCell="C7" sqref="C7"/>
    </sheetView>
  </sheetViews>
  <sheetFormatPr defaultColWidth="8.796875" defaultRowHeight="15"/>
  <cols>
    <col min="1" max="3" width="8.59765625" style="126" customWidth="1"/>
    <col min="4" max="4" width="6.09765625" style="126" customWidth="1"/>
    <col min="5" max="5" width="6.69921875" style="126" customWidth="1"/>
    <col min="6" max="6" width="5.59765625" style="126" customWidth="1"/>
    <col min="7" max="7" width="6.59765625" style="126" customWidth="1"/>
    <col min="8" max="8" width="5.59765625" style="126" customWidth="1"/>
    <col min="9" max="9" width="6.69921875" style="126" customWidth="1"/>
    <col min="10" max="10" width="5.59765625" style="126" customWidth="1"/>
    <col min="11" max="11" width="6.59765625" style="126" customWidth="1"/>
    <col min="12" max="13" width="6.3984375" style="126" customWidth="1"/>
    <col min="14" max="14" width="5.59765625" style="126" customWidth="1"/>
    <col min="15" max="15" width="6.8984375" style="126" customWidth="1"/>
    <col min="16" max="16" width="5.59765625" style="126" customWidth="1"/>
    <col min="17" max="17" width="6.59765625" style="126" customWidth="1"/>
    <col min="18" max="43" width="5.59765625" style="126" customWidth="1"/>
    <col min="44" max="16384" width="10.59765625" style="126" customWidth="1"/>
  </cols>
  <sheetData>
    <row r="1" spans="1:68" ht="14.25">
      <c r="A1" s="409" t="s">
        <v>135</v>
      </c>
      <c r="B1" s="128"/>
      <c r="C1" s="128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</row>
    <row r="2" spans="1:68" ht="15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0"/>
      <c r="Q2" s="132" t="s">
        <v>136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</row>
    <row r="3" spans="1:68" ht="15" thickTop="1">
      <c r="A3" s="133"/>
      <c r="B3" s="134" t="s">
        <v>137</v>
      </c>
      <c r="C3" s="133"/>
      <c r="D3" s="135" t="s">
        <v>138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</row>
    <row r="4" spans="1:68" ht="14.25">
      <c r="A4" s="138" t="s">
        <v>27</v>
      </c>
      <c r="B4" s="134" t="s">
        <v>53</v>
      </c>
      <c r="C4" s="139" t="s">
        <v>139</v>
      </c>
      <c r="D4" s="135" t="s">
        <v>140</v>
      </c>
      <c r="E4" s="140"/>
      <c r="F4" s="135" t="s">
        <v>141</v>
      </c>
      <c r="G4" s="140"/>
      <c r="H4" s="135" t="s">
        <v>142</v>
      </c>
      <c r="I4" s="140"/>
      <c r="J4" s="135" t="s">
        <v>143</v>
      </c>
      <c r="K4" s="140"/>
      <c r="L4" s="135" t="s">
        <v>144</v>
      </c>
      <c r="M4" s="140"/>
      <c r="N4" s="135" t="s">
        <v>145</v>
      </c>
      <c r="O4" s="140"/>
      <c r="P4" s="135" t="s">
        <v>146</v>
      </c>
      <c r="Q4" s="136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</row>
    <row r="5" spans="1:43" ht="14.25">
      <c r="A5" s="141"/>
      <c r="B5" s="142" t="s">
        <v>147</v>
      </c>
      <c r="C5" s="143" t="s">
        <v>53</v>
      </c>
      <c r="D5" s="144" t="s">
        <v>148</v>
      </c>
      <c r="E5" s="145" t="s">
        <v>149</v>
      </c>
      <c r="F5" s="146" t="s">
        <v>148</v>
      </c>
      <c r="G5" s="145" t="s">
        <v>149</v>
      </c>
      <c r="H5" s="146" t="s">
        <v>148</v>
      </c>
      <c r="I5" s="145" t="s">
        <v>149</v>
      </c>
      <c r="J5" s="146" t="s">
        <v>148</v>
      </c>
      <c r="K5" s="145" t="s">
        <v>149</v>
      </c>
      <c r="L5" s="146" t="s">
        <v>148</v>
      </c>
      <c r="M5" s="145" t="s">
        <v>149</v>
      </c>
      <c r="N5" s="146" t="s">
        <v>148</v>
      </c>
      <c r="O5" s="145" t="s">
        <v>149</v>
      </c>
      <c r="P5" s="146" t="s">
        <v>148</v>
      </c>
      <c r="Q5" s="147" t="s">
        <v>149</v>
      </c>
      <c r="R5" s="13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</row>
    <row r="6" spans="1:43" ht="14.25" hidden="1">
      <c r="A6" s="148" t="s">
        <v>28</v>
      </c>
      <c r="B6" s="143" t="e">
        <f>SUM(C6+C15)</f>
        <v>#VALUE!</v>
      </c>
      <c r="C6" s="143" t="e">
        <f>SUM(D6+F6+H6+J6+L6+N6+P6)</f>
        <v>#VALUE!</v>
      </c>
      <c r="D6" s="149">
        <v>145245</v>
      </c>
      <c r="E6" s="150">
        <v>0.631</v>
      </c>
      <c r="F6" s="149">
        <v>7935</v>
      </c>
      <c r="G6" s="150">
        <v>0.787</v>
      </c>
      <c r="H6" s="151" t="s">
        <v>119</v>
      </c>
      <c r="I6" s="151" t="s">
        <v>119</v>
      </c>
      <c r="J6" s="149">
        <v>20361</v>
      </c>
      <c r="K6" s="150">
        <v>0.532</v>
      </c>
      <c r="L6" s="149">
        <v>149890</v>
      </c>
      <c r="M6" s="150">
        <v>0.492</v>
      </c>
      <c r="N6" s="149">
        <v>54084</v>
      </c>
      <c r="O6" s="150">
        <v>0.454</v>
      </c>
      <c r="P6" s="149">
        <v>67955</v>
      </c>
      <c r="Q6" s="152">
        <v>0.607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</row>
    <row r="7" spans="1:60" ht="14.25">
      <c r="A7" s="153" t="s">
        <v>150</v>
      </c>
      <c r="B7" s="143">
        <v>591658</v>
      </c>
      <c r="C7" s="143">
        <v>579350</v>
      </c>
      <c r="D7" s="154">
        <v>156329</v>
      </c>
      <c r="E7" s="155">
        <v>70.2</v>
      </c>
      <c r="F7" s="154">
        <v>15127</v>
      </c>
      <c r="G7" s="155">
        <v>74.2</v>
      </c>
      <c r="H7" s="156">
        <v>20689</v>
      </c>
      <c r="I7" s="157">
        <v>81.5</v>
      </c>
      <c r="J7" s="154">
        <v>22168</v>
      </c>
      <c r="K7" s="155">
        <v>55</v>
      </c>
      <c r="L7" s="154">
        <v>215686</v>
      </c>
      <c r="M7" s="155">
        <v>54.9</v>
      </c>
      <c r="N7" s="154">
        <v>59422</v>
      </c>
      <c r="O7" s="155">
        <v>54.3</v>
      </c>
      <c r="P7" s="154">
        <v>89929</v>
      </c>
      <c r="Q7" s="158">
        <v>52.8</v>
      </c>
      <c r="R7" s="13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6" t="s">
        <v>119</v>
      </c>
    </row>
    <row r="8" spans="1:59" ht="15" customHeight="1">
      <c r="A8" s="148">
        <v>8</v>
      </c>
      <c r="B8" s="143">
        <v>652115</v>
      </c>
      <c r="C8" s="143">
        <v>643725</v>
      </c>
      <c r="D8" s="149">
        <v>169457</v>
      </c>
      <c r="E8" s="158">
        <v>64.5</v>
      </c>
      <c r="F8" s="149">
        <v>14375</v>
      </c>
      <c r="G8" s="158">
        <v>69.4</v>
      </c>
      <c r="H8" s="149">
        <v>38385</v>
      </c>
      <c r="I8" s="158">
        <v>65.3</v>
      </c>
      <c r="J8" s="149">
        <v>22811</v>
      </c>
      <c r="K8" s="158">
        <v>56.8</v>
      </c>
      <c r="L8" s="149">
        <v>264761</v>
      </c>
      <c r="M8" s="158">
        <v>67.6</v>
      </c>
      <c r="N8" s="149">
        <v>61868</v>
      </c>
      <c r="O8" s="158">
        <v>66.2</v>
      </c>
      <c r="P8" s="149">
        <v>72068</v>
      </c>
      <c r="Q8" s="158">
        <v>53.1</v>
      </c>
      <c r="R8" s="13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</row>
    <row r="9" spans="1:43" ht="14.25">
      <c r="A9" s="148">
        <v>9</v>
      </c>
      <c r="B9" s="143">
        <v>686035</v>
      </c>
      <c r="C9" s="143">
        <v>677299</v>
      </c>
      <c r="D9" s="149">
        <v>189645</v>
      </c>
      <c r="E9" s="158">
        <v>59.3</v>
      </c>
      <c r="F9" s="149">
        <v>12548</v>
      </c>
      <c r="G9" s="158">
        <v>62.6</v>
      </c>
      <c r="H9" s="149">
        <v>29742</v>
      </c>
      <c r="I9" s="158">
        <v>59.2</v>
      </c>
      <c r="J9" s="149">
        <v>22305</v>
      </c>
      <c r="K9" s="158">
        <v>56.3</v>
      </c>
      <c r="L9" s="149">
        <v>278804</v>
      </c>
      <c r="M9" s="158">
        <v>71.9</v>
      </c>
      <c r="N9" s="149">
        <v>69948</v>
      </c>
      <c r="O9" s="158">
        <v>57.5</v>
      </c>
      <c r="P9" s="149">
        <v>74307</v>
      </c>
      <c r="Q9" s="158">
        <v>51.7</v>
      </c>
      <c r="R9" s="13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</row>
    <row r="10" spans="1:43" s="128" customFormat="1" ht="14.25">
      <c r="A10" s="142">
        <v>10</v>
      </c>
      <c r="B10" s="159">
        <v>697689</v>
      </c>
      <c r="C10" s="159">
        <v>689168</v>
      </c>
      <c r="D10" s="160">
        <v>212536</v>
      </c>
      <c r="E10" s="161">
        <v>57.6</v>
      </c>
      <c r="F10" s="160">
        <v>13522</v>
      </c>
      <c r="G10" s="161">
        <v>63.7</v>
      </c>
      <c r="H10" s="160">
        <v>19416</v>
      </c>
      <c r="I10" s="161">
        <v>59.7</v>
      </c>
      <c r="J10" s="160">
        <v>20163</v>
      </c>
      <c r="K10" s="161">
        <v>50.7</v>
      </c>
      <c r="L10" s="160">
        <v>268254</v>
      </c>
      <c r="M10" s="161">
        <v>64.6</v>
      </c>
      <c r="N10" s="160">
        <v>99997</v>
      </c>
      <c r="O10" s="161">
        <v>56.4</v>
      </c>
      <c r="P10" s="160">
        <v>55280</v>
      </c>
      <c r="Q10" s="161">
        <v>58.6</v>
      </c>
      <c r="R10" s="13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</row>
    <row r="11" spans="1:43" ht="15" thickBot="1">
      <c r="A11" s="162"/>
      <c r="B11" s="163"/>
      <c r="C11" s="163"/>
      <c r="D11" s="164"/>
      <c r="E11" s="165"/>
      <c r="F11" s="164"/>
      <c r="G11" s="165"/>
      <c r="H11" s="164"/>
      <c r="I11" s="165"/>
      <c r="J11" s="164"/>
      <c r="K11" s="165"/>
      <c r="L11" s="164"/>
      <c r="M11" s="165"/>
      <c r="N11" s="164"/>
      <c r="O11" s="165"/>
      <c r="P11" s="164"/>
      <c r="Q11" s="165"/>
      <c r="R11" s="164"/>
      <c r="S11" s="164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</row>
    <row r="12" spans="1:19" ht="15" thickTop="1">
      <c r="A12" s="133"/>
      <c r="B12" s="167"/>
      <c r="C12" s="168"/>
      <c r="D12" s="135" t="s">
        <v>151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20" ht="14.25">
      <c r="A13" s="138" t="s">
        <v>27</v>
      </c>
      <c r="B13" s="135" t="s">
        <v>152</v>
      </c>
      <c r="C13" s="140"/>
      <c r="D13" s="135" t="s">
        <v>153</v>
      </c>
      <c r="E13" s="140"/>
      <c r="F13" s="135" t="s">
        <v>154</v>
      </c>
      <c r="G13" s="140"/>
      <c r="H13" s="135" t="s">
        <v>155</v>
      </c>
      <c r="I13" s="140"/>
      <c r="J13" s="135" t="s">
        <v>156</v>
      </c>
      <c r="K13" s="140"/>
      <c r="L13" s="135" t="s">
        <v>157</v>
      </c>
      <c r="M13" s="140"/>
      <c r="N13" s="135" t="s">
        <v>158</v>
      </c>
      <c r="O13" s="140"/>
      <c r="P13" s="135" t="s">
        <v>159</v>
      </c>
      <c r="Q13" s="140"/>
      <c r="R13" s="169" t="s">
        <v>160</v>
      </c>
      <c r="S13" s="136"/>
      <c r="T13" s="129"/>
    </row>
    <row r="14" spans="1:20" ht="14.25">
      <c r="A14" s="141"/>
      <c r="B14" s="145" t="s">
        <v>161</v>
      </c>
      <c r="C14" s="146" t="s">
        <v>148</v>
      </c>
      <c r="D14" s="145" t="s">
        <v>161</v>
      </c>
      <c r="E14" s="146" t="s">
        <v>148</v>
      </c>
      <c r="F14" s="145" t="s">
        <v>161</v>
      </c>
      <c r="G14" s="146" t="s">
        <v>148</v>
      </c>
      <c r="H14" s="145" t="s">
        <v>161</v>
      </c>
      <c r="I14" s="146" t="s">
        <v>148</v>
      </c>
      <c r="J14" s="145" t="s">
        <v>161</v>
      </c>
      <c r="K14" s="146" t="s">
        <v>148</v>
      </c>
      <c r="L14" s="145" t="s">
        <v>161</v>
      </c>
      <c r="M14" s="146" t="s">
        <v>148</v>
      </c>
      <c r="N14" s="145" t="s">
        <v>161</v>
      </c>
      <c r="O14" s="146" t="s">
        <v>148</v>
      </c>
      <c r="P14" s="145" t="s">
        <v>161</v>
      </c>
      <c r="Q14" s="146" t="s">
        <v>148</v>
      </c>
      <c r="R14" s="145" t="s">
        <v>161</v>
      </c>
      <c r="S14" s="170" t="s">
        <v>148</v>
      </c>
      <c r="T14" s="129"/>
    </row>
    <row r="15" spans="1:19" ht="14.25">
      <c r="A15" s="148" t="s">
        <v>150</v>
      </c>
      <c r="B15" s="149">
        <v>80</v>
      </c>
      <c r="C15" s="149">
        <v>12039</v>
      </c>
      <c r="D15" s="149">
        <v>56</v>
      </c>
      <c r="E15" s="149">
        <v>8376</v>
      </c>
      <c r="F15" s="149">
        <v>4</v>
      </c>
      <c r="G15" s="149">
        <v>654</v>
      </c>
      <c r="H15" s="149">
        <v>2</v>
      </c>
      <c r="I15" s="149">
        <v>198</v>
      </c>
      <c r="J15" s="149">
        <v>2</v>
      </c>
      <c r="K15" s="149">
        <v>216</v>
      </c>
      <c r="L15" s="149">
        <v>0</v>
      </c>
      <c r="M15" s="149">
        <v>0</v>
      </c>
      <c r="N15" s="149">
        <v>4</v>
      </c>
      <c r="O15" s="149">
        <v>854</v>
      </c>
      <c r="P15" s="149">
        <v>4</v>
      </c>
      <c r="Q15" s="149">
        <v>485</v>
      </c>
      <c r="R15" s="149">
        <v>4</v>
      </c>
      <c r="S15" s="149">
        <v>712</v>
      </c>
    </row>
    <row r="16" spans="1:19" ht="14.25">
      <c r="A16" s="148">
        <v>8</v>
      </c>
      <c r="B16" s="149">
        <v>57</v>
      </c>
      <c r="C16" s="149">
        <v>8390</v>
      </c>
      <c r="D16" s="149">
        <v>30</v>
      </c>
      <c r="E16" s="149">
        <v>4202</v>
      </c>
      <c r="F16" s="149">
        <v>18</v>
      </c>
      <c r="G16" s="149">
        <v>2515</v>
      </c>
      <c r="H16" s="149">
        <v>0</v>
      </c>
      <c r="I16" s="149">
        <v>0</v>
      </c>
      <c r="J16" s="149">
        <v>0</v>
      </c>
      <c r="K16" s="149">
        <v>0</v>
      </c>
      <c r="L16" s="149">
        <v>2</v>
      </c>
      <c r="M16" s="149">
        <v>290</v>
      </c>
      <c r="N16" s="149">
        <v>0</v>
      </c>
      <c r="O16" s="149">
        <v>0</v>
      </c>
      <c r="P16" s="149">
        <v>1</v>
      </c>
      <c r="Q16" s="149">
        <v>197</v>
      </c>
      <c r="R16" s="149">
        <v>2</v>
      </c>
      <c r="S16" s="149">
        <v>340</v>
      </c>
    </row>
    <row r="17" spans="1:19" ht="14.25">
      <c r="A17" s="148">
        <v>9</v>
      </c>
      <c r="B17" s="149">
        <v>62</v>
      </c>
      <c r="C17" s="149">
        <v>8736</v>
      </c>
      <c r="D17" s="149">
        <v>12</v>
      </c>
      <c r="E17" s="149">
        <v>1905</v>
      </c>
      <c r="F17" s="149">
        <v>34</v>
      </c>
      <c r="G17" s="149">
        <v>4095</v>
      </c>
      <c r="H17" s="149">
        <v>0</v>
      </c>
      <c r="I17" s="149">
        <v>0</v>
      </c>
      <c r="J17" s="149">
        <v>0</v>
      </c>
      <c r="K17" s="149">
        <v>0</v>
      </c>
      <c r="L17" s="149">
        <v>4</v>
      </c>
      <c r="M17" s="149">
        <v>596</v>
      </c>
      <c r="N17" s="149">
        <v>0</v>
      </c>
      <c r="O17" s="149">
        <v>0</v>
      </c>
      <c r="P17" s="149">
        <v>2</v>
      </c>
      <c r="Q17" s="149">
        <v>382</v>
      </c>
      <c r="R17" s="149">
        <v>8</v>
      </c>
      <c r="S17" s="149">
        <v>1334</v>
      </c>
    </row>
    <row r="18" spans="1:19" ht="14.25">
      <c r="A18" s="142">
        <v>10</v>
      </c>
      <c r="B18" s="160">
        <v>62</v>
      </c>
      <c r="C18" s="160">
        <v>8521</v>
      </c>
      <c r="D18" s="160">
        <v>10</v>
      </c>
      <c r="E18" s="160">
        <v>1942</v>
      </c>
      <c r="F18" s="160">
        <v>42</v>
      </c>
      <c r="G18" s="160">
        <v>4715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8</v>
      </c>
      <c r="S18" s="160">
        <v>1388</v>
      </c>
    </row>
    <row r="19" spans="1:10" ht="15" thickBot="1">
      <c r="A19" s="130"/>
      <c r="B19" s="130"/>
      <c r="C19" s="130"/>
      <c r="D19" s="130"/>
      <c r="E19" s="130"/>
      <c r="F19" s="130"/>
      <c r="G19" s="130"/>
      <c r="H19" s="130"/>
      <c r="I19" s="130"/>
      <c r="J19" s="129"/>
    </row>
    <row r="20" spans="1:10" ht="15" thickTop="1">
      <c r="A20" s="133"/>
      <c r="B20" s="136"/>
      <c r="C20" s="136"/>
      <c r="D20" s="135" t="s">
        <v>162</v>
      </c>
      <c r="E20" s="136"/>
      <c r="F20" s="136"/>
      <c r="G20" s="136"/>
      <c r="H20" s="136"/>
      <c r="I20" s="171"/>
      <c r="J20" s="129"/>
    </row>
    <row r="21" spans="1:10" ht="14.25">
      <c r="A21" s="138" t="s">
        <v>27</v>
      </c>
      <c r="B21" s="135" t="s">
        <v>163</v>
      </c>
      <c r="C21" s="140"/>
      <c r="D21" s="135" t="s">
        <v>164</v>
      </c>
      <c r="E21" s="140"/>
      <c r="F21" s="135" t="s">
        <v>165</v>
      </c>
      <c r="G21" s="172"/>
      <c r="H21" s="135" t="s">
        <v>166</v>
      </c>
      <c r="I21" s="136"/>
      <c r="J21" s="127"/>
    </row>
    <row r="22" spans="1:10" ht="14.25">
      <c r="A22" s="141"/>
      <c r="B22" s="145" t="s">
        <v>161</v>
      </c>
      <c r="C22" s="146" t="s">
        <v>148</v>
      </c>
      <c r="D22" s="145" t="s">
        <v>161</v>
      </c>
      <c r="E22" s="146" t="s">
        <v>148</v>
      </c>
      <c r="F22" s="145" t="s">
        <v>161</v>
      </c>
      <c r="G22" s="173" t="s">
        <v>148</v>
      </c>
      <c r="H22" s="145" t="s">
        <v>161</v>
      </c>
      <c r="I22" s="170" t="s">
        <v>148</v>
      </c>
      <c r="J22" s="127"/>
    </row>
    <row r="23" spans="1:10" ht="14.25">
      <c r="A23" s="148" t="s">
        <v>150</v>
      </c>
      <c r="B23" s="149">
        <v>4</v>
      </c>
      <c r="C23" s="149">
        <v>544</v>
      </c>
      <c r="D23" s="149">
        <v>0</v>
      </c>
      <c r="E23" s="149">
        <v>0</v>
      </c>
      <c r="F23" s="149">
        <v>0</v>
      </c>
      <c r="G23" s="149">
        <v>0</v>
      </c>
      <c r="H23" s="151">
        <v>12</v>
      </c>
      <c r="I23" s="151">
        <v>269</v>
      </c>
      <c r="J23" s="127"/>
    </row>
    <row r="24" spans="1:10" ht="14.25">
      <c r="A24" s="148">
        <v>8</v>
      </c>
      <c r="B24" s="149">
        <v>0</v>
      </c>
      <c r="C24" s="149">
        <v>0</v>
      </c>
      <c r="D24" s="149">
        <v>2</v>
      </c>
      <c r="E24" s="149">
        <v>440</v>
      </c>
      <c r="F24" s="149">
        <v>2</v>
      </c>
      <c r="G24" s="149">
        <v>406</v>
      </c>
      <c r="H24" s="149">
        <v>0</v>
      </c>
      <c r="I24" s="149">
        <v>0</v>
      </c>
      <c r="J24" s="127"/>
    </row>
    <row r="25" spans="1:10" ht="14.25">
      <c r="A25" s="148">
        <v>9</v>
      </c>
      <c r="B25" s="149">
        <v>0</v>
      </c>
      <c r="C25" s="149">
        <v>0</v>
      </c>
      <c r="D25" s="149">
        <v>2</v>
      </c>
      <c r="E25" s="149">
        <v>424</v>
      </c>
      <c r="F25" s="149">
        <v>0</v>
      </c>
      <c r="G25" s="149">
        <v>0</v>
      </c>
      <c r="H25" s="149">
        <v>0</v>
      </c>
      <c r="I25" s="149">
        <v>0</v>
      </c>
      <c r="J25" s="127"/>
    </row>
    <row r="26" spans="1:10" ht="14.25">
      <c r="A26" s="142">
        <v>10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27"/>
    </row>
    <row r="27" ht="14.25">
      <c r="A27" s="167" t="s">
        <v>167</v>
      </c>
    </row>
    <row r="28" ht="14.25">
      <c r="A28" s="126" t="s">
        <v>168</v>
      </c>
    </row>
  </sheetData>
  <printOptions/>
  <pageMargins left="0.7874015748031497" right="0.7874015748031497" top="0.5905511811023623" bottom="0.5905511811023623" header="0.5118110236220472" footer="0.5118110236220472"/>
  <pageSetup orientation="landscape" paperSize="9" scale="68"/>
  <colBreaks count="1" manualBreakCount="1">
    <brk id="3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2" sqref="A2"/>
    </sheetView>
  </sheetViews>
  <sheetFormatPr defaultColWidth="8.796875" defaultRowHeight="15"/>
  <cols>
    <col min="1" max="1" width="2.59765625" style="174" customWidth="1"/>
    <col min="2" max="2" width="12.59765625" style="174" customWidth="1"/>
    <col min="3" max="16384" width="10.59765625" style="174" customWidth="1"/>
  </cols>
  <sheetData>
    <row r="1" ht="17.25">
      <c r="A1" s="175" t="s">
        <v>169</v>
      </c>
    </row>
    <row r="2" spans="1:10" ht="15" thickBot="1">
      <c r="A2" s="176"/>
      <c r="B2" s="176"/>
      <c r="C2" s="176"/>
      <c r="D2" s="176"/>
      <c r="E2" s="176"/>
      <c r="F2" s="176"/>
      <c r="G2" s="176"/>
      <c r="H2" s="176"/>
      <c r="I2" s="176" t="s">
        <v>170</v>
      </c>
      <c r="J2" s="176"/>
    </row>
    <row r="3" spans="2:10" ht="15" thickTop="1">
      <c r="B3" s="177"/>
      <c r="C3" s="178" t="s">
        <v>171</v>
      </c>
      <c r="D3" s="179"/>
      <c r="E3" s="180" t="s">
        <v>172</v>
      </c>
      <c r="F3" s="181"/>
      <c r="G3" s="180" t="s">
        <v>173</v>
      </c>
      <c r="H3" s="181"/>
      <c r="I3" s="180" t="s">
        <v>174</v>
      </c>
      <c r="J3" s="180"/>
    </row>
    <row r="4" spans="1:10" ht="14.25">
      <c r="A4" s="180" t="s">
        <v>175</v>
      </c>
      <c r="B4" s="181"/>
      <c r="C4" s="182" t="s">
        <v>176</v>
      </c>
      <c r="D4" s="182" t="s">
        <v>177</v>
      </c>
      <c r="E4" s="183" t="s">
        <v>176</v>
      </c>
      <c r="F4" s="183" t="s">
        <v>177</v>
      </c>
      <c r="G4" s="183" t="s">
        <v>176</v>
      </c>
      <c r="H4" s="183" t="s">
        <v>177</v>
      </c>
      <c r="I4" s="183" t="s">
        <v>176</v>
      </c>
      <c r="J4" s="184" t="s">
        <v>177</v>
      </c>
    </row>
    <row r="5" ht="14.25">
      <c r="B5" s="185"/>
    </row>
    <row r="6" spans="1:10" ht="14.25">
      <c r="A6" s="186" t="s">
        <v>178</v>
      </c>
      <c r="B6" s="187"/>
      <c r="C6" s="122">
        <v>45828</v>
      </c>
      <c r="D6" s="122">
        <v>18656</v>
      </c>
      <c r="E6" s="68">
        <v>18553</v>
      </c>
      <c r="F6" s="68">
        <v>14244</v>
      </c>
      <c r="G6" s="68">
        <v>966</v>
      </c>
      <c r="H6" s="68">
        <v>3440</v>
      </c>
      <c r="I6" s="68">
        <v>26309</v>
      </c>
      <c r="J6" s="68">
        <v>971</v>
      </c>
    </row>
    <row r="7" spans="2:10" ht="28.5">
      <c r="B7" s="187" t="s">
        <v>179</v>
      </c>
      <c r="C7" s="188">
        <v>592</v>
      </c>
      <c r="D7" s="188">
        <v>9069</v>
      </c>
      <c r="E7" s="189">
        <v>526</v>
      </c>
      <c r="F7" s="189">
        <v>7324</v>
      </c>
      <c r="G7" s="189">
        <v>66</v>
      </c>
      <c r="H7" s="189">
        <v>1746</v>
      </c>
      <c r="I7" s="190">
        <v>0</v>
      </c>
      <c r="J7" s="190">
        <v>0</v>
      </c>
    </row>
    <row r="8" spans="2:10" ht="14.25">
      <c r="B8" s="187" t="s">
        <v>180</v>
      </c>
      <c r="C8" s="122">
        <v>8551</v>
      </c>
      <c r="D8" s="122">
        <v>16136</v>
      </c>
      <c r="E8" s="68">
        <v>4713</v>
      </c>
      <c r="F8" s="68">
        <v>12481</v>
      </c>
      <c r="G8" s="68">
        <v>392</v>
      </c>
      <c r="H8" s="68">
        <v>3177</v>
      </c>
      <c r="I8" s="68">
        <v>3446</v>
      </c>
      <c r="J8" s="68">
        <v>478</v>
      </c>
    </row>
    <row r="9" spans="2:10" ht="28.5">
      <c r="B9" s="187" t="s">
        <v>179</v>
      </c>
      <c r="C9" s="188">
        <v>591</v>
      </c>
      <c r="D9" s="188">
        <v>9067</v>
      </c>
      <c r="E9" s="189">
        <v>526</v>
      </c>
      <c r="F9" s="189">
        <v>7324</v>
      </c>
      <c r="G9" s="189">
        <v>65</v>
      </c>
      <c r="H9" s="189">
        <v>1743</v>
      </c>
      <c r="I9" s="190">
        <v>0</v>
      </c>
      <c r="J9" s="190">
        <v>0</v>
      </c>
    </row>
    <row r="10" spans="2:10" ht="14.25">
      <c r="B10" s="187" t="s">
        <v>181</v>
      </c>
      <c r="C10" s="122">
        <v>30540</v>
      </c>
      <c r="D10" s="122">
        <v>880</v>
      </c>
      <c r="E10" s="68">
        <v>9057</v>
      </c>
      <c r="F10" s="68">
        <v>484</v>
      </c>
      <c r="G10" s="191">
        <v>0</v>
      </c>
      <c r="H10" s="191">
        <v>0</v>
      </c>
      <c r="I10" s="68">
        <v>21483</v>
      </c>
      <c r="J10" s="68">
        <v>396</v>
      </c>
    </row>
    <row r="11" spans="2:10" ht="14.25">
      <c r="B11" s="187" t="s">
        <v>182</v>
      </c>
      <c r="C11" s="122">
        <v>1438</v>
      </c>
      <c r="D11" s="122">
        <v>252</v>
      </c>
      <c r="E11" s="68">
        <v>810</v>
      </c>
      <c r="F11" s="68">
        <v>236</v>
      </c>
      <c r="G11" s="68">
        <v>250</v>
      </c>
      <c r="H11" s="68">
        <v>2</v>
      </c>
      <c r="I11" s="68">
        <v>378</v>
      </c>
      <c r="J11" s="68">
        <v>15</v>
      </c>
    </row>
    <row r="12" spans="2:10" ht="14.25">
      <c r="B12" s="187" t="s">
        <v>183</v>
      </c>
      <c r="C12" s="122">
        <v>5299</v>
      </c>
      <c r="D12" s="122">
        <v>1388</v>
      </c>
      <c r="E12" s="68">
        <v>3973</v>
      </c>
      <c r="F12" s="68">
        <v>1043</v>
      </c>
      <c r="G12" s="68">
        <v>324</v>
      </c>
      <c r="H12" s="68">
        <v>262</v>
      </c>
      <c r="I12" s="68">
        <v>1002</v>
      </c>
      <c r="J12" s="68">
        <v>83</v>
      </c>
    </row>
    <row r="13" spans="1:10" ht="14.25">
      <c r="A13" s="192"/>
      <c r="B13" s="193"/>
      <c r="C13" s="192"/>
      <c r="D13" s="192"/>
      <c r="E13" s="192"/>
      <c r="F13" s="192"/>
      <c r="G13" s="192"/>
      <c r="H13" s="192"/>
      <c r="I13" s="192"/>
      <c r="J13" s="192"/>
    </row>
    <row r="14" spans="1:10" ht="14.25">
      <c r="A14" s="194" t="s">
        <v>184</v>
      </c>
      <c r="B14" s="195"/>
      <c r="C14" s="194"/>
      <c r="D14" s="194"/>
      <c r="E14" s="194"/>
      <c r="F14" s="194"/>
      <c r="G14" s="194"/>
      <c r="H14" s="194"/>
      <c r="I14" s="194"/>
      <c r="J14" s="194"/>
    </row>
    <row r="15" ht="14.25">
      <c r="A15" s="174" t="s">
        <v>185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I12" sqref="I12"/>
    </sheetView>
  </sheetViews>
  <sheetFormatPr defaultColWidth="8.796875" defaultRowHeight="15"/>
  <cols>
    <col min="1" max="1" width="10.59765625" style="197" customWidth="1"/>
    <col min="2" max="9" width="6.59765625" style="197" customWidth="1"/>
    <col min="10" max="10" width="8.5" style="197" customWidth="1"/>
    <col min="11" max="19" width="6.59765625" style="197" customWidth="1"/>
    <col min="20" max="16384" width="10.59765625" style="197" customWidth="1"/>
  </cols>
  <sheetData>
    <row r="1" spans="1:19" ht="14.25">
      <c r="A1" s="429" t="s">
        <v>186</v>
      </c>
      <c r="S1" s="430" t="s">
        <v>187</v>
      </c>
    </row>
    <row r="3" ht="17.25">
      <c r="A3" s="196" t="s">
        <v>188</v>
      </c>
    </row>
    <row r="4" spans="1:19" ht="15" thickBo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9" t="s">
        <v>189</v>
      </c>
    </row>
    <row r="5" spans="1:19" ht="15" thickTop="1">
      <c r="A5" s="200"/>
      <c r="B5" s="201" t="s">
        <v>190</v>
      </c>
      <c r="C5" s="201"/>
      <c r="D5" s="201"/>
      <c r="E5" s="201"/>
      <c r="F5" s="201"/>
      <c r="G5" s="202"/>
      <c r="H5" s="201" t="s">
        <v>191</v>
      </c>
      <c r="I5" s="201"/>
      <c r="J5" s="201"/>
      <c r="K5" s="201"/>
      <c r="L5" s="201"/>
      <c r="M5" s="202"/>
      <c r="N5" s="201" t="s">
        <v>192</v>
      </c>
      <c r="O5" s="201"/>
      <c r="P5" s="201"/>
      <c r="Q5" s="201"/>
      <c r="R5" s="201"/>
      <c r="S5" s="201"/>
    </row>
    <row r="6" spans="1:19" ht="14.25">
      <c r="A6" s="203" t="s">
        <v>27</v>
      </c>
      <c r="B6" s="200"/>
      <c r="C6" s="200"/>
      <c r="D6" s="201" t="s">
        <v>193</v>
      </c>
      <c r="E6" s="202"/>
      <c r="F6" s="201" t="s">
        <v>194</v>
      </c>
      <c r="G6" s="202"/>
      <c r="H6" s="200"/>
      <c r="I6" s="200"/>
      <c r="J6" s="201" t="s">
        <v>193</v>
      </c>
      <c r="K6" s="202"/>
      <c r="L6" s="201" t="s">
        <v>194</v>
      </c>
      <c r="M6" s="202"/>
      <c r="N6" s="200"/>
      <c r="O6" s="200"/>
      <c r="P6" s="201" t="s">
        <v>193</v>
      </c>
      <c r="Q6" s="202"/>
      <c r="R6" s="201" t="s">
        <v>194</v>
      </c>
      <c r="S6" s="201"/>
    </row>
    <row r="7" spans="1:19" ht="14.25">
      <c r="A7" s="204"/>
      <c r="B7" s="205" t="s">
        <v>195</v>
      </c>
      <c r="C7" s="206">
        <v>10</v>
      </c>
      <c r="D7" s="205" t="s">
        <v>196</v>
      </c>
      <c r="E7" s="205" t="s">
        <v>197</v>
      </c>
      <c r="F7" s="205" t="s">
        <v>196</v>
      </c>
      <c r="G7" s="205" t="s">
        <v>197</v>
      </c>
      <c r="H7" s="205" t="s">
        <v>195</v>
      </c>
      <c r="I7" s="206">
        <v>10</v>
      </c>
      <c r="J7" s="205" t="s">
        <v>196</v>
      </c>
      <c r="K7" s="205" t="s">
        <v>197</v>
      </c>
      <c r="L7" s="205" t="s">
        <v>196</v>
      </c>
      <c r="M7" s="205" t="s">
        <v>197</v>
      </c>
      <c r="N7" s="205" t="s">
        <v>195</v>
      </c>
      <c r="O7" s="206">
        <v>10</v>
      </c>
      <c r="P7" s="205" t="s">
        <v>196</v>
      </c>
      <c r="Q7" s="205" t="s">
        <v>197</v>
      </c>
      <c r="R7" s="205" t="s">
        <v>196</v>
      </c>
      <c r="S7" s="207" t="s">
        <v>197</v>
      </c>
    </row>
    <row r="8" spans="1:15" ht="14.25">
      <c r="A8" s="208"/>
      <c r="C8" s="209"/>
      <c r="I8" s="209"/>
      <c r="O8" s="209"/>
    </row>
    <row r="9" spans="1:19" ht="14.25">
      <c r="A9" s="210" t="s">
        <v>198</v>
      </c>
      <c r="B9" s="122">
        <v>18256</v>
      </c>
      <c r="C9" s="122">
        <f>SUM(D9:G9)</f>
        <v>18272.392</v>
      </c>
      <c r="D9" s="211">
        <f>J9+P9</f>
        <v>5339.81</v>
      </c>
      <c r="E9" s="211">
        <f aca="true" t="shared" si="0" ref="E9:E18">K9+Q9</f>
        <v>8041.870000000001</v>
      </c>
      <c r="F9" s="211">
        <v>4303.231</v>
      </c>
      <c r="G9" s="414">
        <v>587.481</v>
      </c>
      <c r="H9" s="122">
        <v>3172.4440000000004</v>
      </c>
      <c r="I9" s="122">
        <f>SUM(J9:M9)</f>
        <v>3048.3849999999998</v>
      </c>
      <c r="J9" s="122">
        <f>SUM(J10:J19)</f>
        <v>104.81</v>
      </c>
      <c r="K9" s="122">
        <v>2794</v>
      </c>
      <c r="L9" s="212" t="s">
        <v>119</v>
      </c>
      <c r="M9" s="122">
        <v>149.575</v>
      </c>
      <c r="N9" s="122">
        <v>15083.92</v>
      </c>
      <c r="O9" s="122">
        <f>SUM(P9:S9)</f>
        <v>15224.007000000001</v>
      </c>
      <c r="P9" s="122">
        <v>5235</v>
      </c>
      <c r="Q9" s="122">
        <f>SUM(Q10:Q19)</f>
        <v>5247.870000000001</v>
      </c>
      <c r="R9" s="122">
        <v>4303.231</v>
      </c>
      <c r="S9" s="122">
        <v>437.906</v>
      </c>
    </row>
    <row r="10" spans="1:19" ht="14.25">
      <c r="A10" s="208" t="s">
        <v>199</v>
      </c>
      <c r="B10" s="68">
        <v>84.461</v>
      </c>
      <c r="C10" s="122">
        <f>SUM(D10:G10)</f>
        <v>51.147999999999996</v>
      </c>
      <c r="D10" s="213">
        <f aca="true" t="shared" si="1" ref="D10:D18">J10+P10</f>
        <v>2.404</v>
      </c>
      <c r="E10" s="213">
        <f t="shared" si="0"/>
        <v>44.837</v>
      </c>
      <c r="F10" s="214" t="s">
        <v>119</v>
      </c>
      <c r="G10" s="217">
        <v>3.907</v>
      </c>
      <c r="H10" s="68">
        <v>5.428</v>
      </c>
      <c r="I10" s="122">
        <v>7</v>
      </c>
      <c r="J10" s="70">
        <v>2.403</v>
      </c>
      <c r="K10" s="70">
        <v>0.057</v>
      </c>
      <c r="L10" s="214" t="s">
        <v>119</v>
      </c>
      <c r="M10" s="70">
        <v>3.907</v>
      </c>
      <c r="N10" s="68">
        <v>79.033</v>
      </c>
      <c r="O10" s="122">
        <f aca="true" t="shared" si="2" ref="O10:O18">SUM(P10:S10)</f>
        <v>44.781</v>
      </c>
      <c r="P10" s="214">
        <v>0.001</v>
      </c>
      <c r="Q10" s="70">
        <v>44.78</v>
      </c>
      <c r="R10" s="214" t="s">
        <v>119</v>
      </c>
      <c r="S10" s="214" t="s">
        <v>119</v>
      </c>
    </row>
    <row r="11" spans="1:19" ht="14.25">
      <c r="A11" s="208" t="s">
        <v>200</v>
      </c>
      <c r="B11" s="68">
        <v>828.365</v>
      </c>
      <c r="C11" s="122">
        <f>SUM(D11:G11)</f>
        <v>703.522</v>
      </c>
      <c r="D11" s="213">
        <v>663</v>
      </c>
      <c r="E11" s="214">
        <v>3</v>
      </c>
      <c r="F11" s="213">
        <v>37.522</v>
      </c>
      <c r="G11" s="413" t="s">
        <v>119</v>
      </c>
      <c r="H11" s="214" t="s">
        <v>119</v>
      </c>
      <c r="I11" s="122">
        <f aca="true" t="shared" si="3" ref="I11:I18">SUM(J11:M11)</f>
        <v>0</v>
      </c>
      <c r="J11" s="214" t="s">
        <v>119</v>
      </c>
      <c r="K11" s="214" t="s">
        <v>119</v>
      </c>
      <c r="L11" s="214" t="s">
        <v>119</v>
      </c>
      <c r="M11" s="214" t="s">
        <v>119</v>
      </c>
      <c r="N11" s="68">
        <v>828.365</v>
      </c>
      <c r="O11" s="122">
        <f t="shared" si="2"/>
        <v>703.53</v>
      </c>
      <c r="P11" s="70">
        <v>663.021</v>
      </c>
      <c r="Q11" s="214">
        <v>2.987</v>
      </c>
      <c r="R11" s="70">
        <v>37.522</v>
      </c>
      <c r="S11" s="214" t="s">
        <v>119</v>
      </c>
    </row>
    <row r="12" spans="1:19" ht="14.25">
      <c r="A12" s="208" t="s">
        <v>201</v>
      </c>
      <c r="B12" s="68">
        <v>9957.804999999998</v>
      </c>
      <c r="C12" s="122">
        <f>SUM(D12:G12)</f>
        <v>10466.931999999999</v>
      </c>
      <c r="D12" s="213">
        <f t="shared" si="1"/>
        <v>3932.6400000000003</v>
      </c>
      <c r="E12" s="213">
        <f t="shared" si="0"/>
        <v>2168.1409999999996</v>
      </c>
      <c r="F12" s="213">
        <v>4265.709</v>
      </c>
      <c r="G12" s="217">
        <v>100.442</v>
      </c>
      <c r="H12" s="68">
        <v>1633.861</v>
      </c>
      <c r="I12" s="122">
        <f t="shared" si="3"/>
        <v>1667.524</v>
      </c>
      <c r="J12" s="214">
        <v>73.05</v>
      </c>
      <c r="K12" s="215">
        <v>1531.581</v>
      </c>
      <c r="L12" s="214" t="s">
        <v>119</v>
      </c>
      <c r="M12" s="70">
        <v>62.893</v>
      </c>
      <c r="N12" s="68">
        <v>8323.943999999998</v>
      </c>
      <c r="O12" s="122">
        <f t="shared" si="2"/>
        <v>8799.408000000001</v>
      </c>
      <c r="P12" s="70">
        <v>3859.59</v>
      </c>
      <c r="Q12" s="70">
        <v>636.56</v>
      </c>
      <c r="R12" s="70">
        <v>4265.709</v>
      </c>
      <c r="S12" s="70">
        <v>37.549</v>
      </c>
    </row>
    <row r="13" spans="1:19" ht="27">
      <c r="A13" s="216" t="s">
        <v>202</v>
      </c>
      <c r="B13" s="68">
        <v>266.151</v>
      </c>
      <c r="C13" s="122">
        <f>SUM(D13:G13)</f>
        <v>248.82399999999998</v>
      </c>
      <c r="D13" s="213">
        <f t="shared" si="1"/>
        <v>5.718</v>
      </c>
      <c r="E13" s="213">
        <f t="shared" si="0"/>
        <v>242.584</v>
      </c>
      <c r="F13" s="413" t="s">
        <v>119</v>
      </c>
      <c r="G13" s="217">
        <v>0.522</v>
      </c>
      <c r="H13" s="68">
        <v>16.013</v>
      </c>
      <c r="I13" s="122">
        <f t="shared" si="3"/>
        <v>17.621</v>
      </c>
      <c r="J13" s="215">
        <v>2.255</v>
      </c>
      <c r="K13" s="215">
        <v>15.363</v>
      </c>
      <c r="L13" s="214" t="s">
        <v>119</v>
      </c>
      <c r="M13" s="214">
        <v>0.003</v>
      </c>
      <c r="N13" s="68">
        <v>250.138</v>
      </c>
      <c r="O13" s="122">
        <f t="shared" si="2"/>
        <v>231.203</v>
      </c>
      <c r="P13" s="70">
        <v>3.463</v>
      </c>
      <c r="Q13" s="70">
        <v>227.221</v>
      </c>
      <c r="R13" s="214" t="s">
        <v>119</v>
      </c>
      <c r="S13" s="70">
        <v>0.519</v>
      </c>
    </row>
    <row r="14" spans="1:19" ht="14.25">
      <c r="A14" s="208"/>
      <c r="B14" s="68"/>
      <c r="C14" s="122"/>
      <c r="G14" s="415"/>
      <c r="H14" s="68"/>
      <c r="I14" s="122"/>
      <c r="J14" s="68"/>
      <c r="K14" s="68"/>
      <c r="L14" s="68"/>
      <c r="M14" s="68"/>
      <c r="N14" s="68"/>
      <c r="O14" s="122"/>
      <c r="P14" s="68"/>
      <c r="Q14" s="68"/>
      <c r="R14" s="70"/>
      <c r="S14" s="68"/>
    </row>
    <row r="15" spans="1:19" ht="14.25">
      <c r="A15" s="216" t="s">
        <v>203</v>
      </c>
      <c r="B15" s="68">
        <v>6419.808999999999</v>
      </c>
      <c r="C15" s="122">
        <f>SUM(D15:G15)</f>
        <v>6232.289000000001</v>
      </c>
      <c r="D15" s="213">
        <f t="shared" si="1"/>
        <v>698.4390000000001</v>
      </c>
      <c r="E15" s="422">
        <v>5267</v>
      </c>
      <c r="F15" s="214" t="s">
        <v>119</v>
      </c>
      <c r="G15" s="217">
        <v>266.85</v>
      </c>
      <c r="H15" s="68">
        <v>1107.678</v>
      </c>
      <c r="I15" s="122">
        <f t="shared" si="3"/>
        <v>1036.757</v>
      </c>
      <c r="J15" s="215">
        <v>16.725</v>
      </c>
      <c r="K15" s="215">
        <v>948.88</v>
      </c>
      <c r="L15" s="214" t="s">
        <v>119</v>
      </c>
      <c r="M15" s="70">
        <v>71.152</v>
      </c>
      <c r="N15" s="68">
        <v>5312.130999999999</v>
      </c>
      <c r="O15" s="122">
        <f t="shared" si="2"/>
        <v>5195.740000000001</v>
      </c>
      <c r="P15" s="70">
        <v>681.714</v>
      </c>
      <c r="Q15" s="70">
        <v>4318.328</v>
      </c>
      <c r="R15" s="214" t="s">
        <v>119</v>
      </c>
      <c r="S15" s="70">
        <v>195.698</v>
      </c>
    </row>
    <row r="16" spans="1:19" ht="14.25">
      <c r="A16" s="216" t="s">
        <v>204</v>
      </c>
      <c r="B16" s="68">
        <v>199.954</v>
      </c>
      <c r="C16" s="122">
        <f>SUM(D16:G16)</f>
        <v>191.273</v>
      </c>
      <c r="D16" s="213">
        <f t="shared" si="1"/>
        <v>16.558999999999997</v>
      </c>
      <c r="E16" s="213">
        <f t="shared" si="0"/>
        <v>144.215</v>
      </c>
      <c r="F16" s="214" t="s">
        <v>119</v>
      </c>
      <c r="G16" s="217">
        <v>30.499</v>
      </c>
      <c r="H16" s="68">
        <v>157.145</v>
      </c>
      <c r="I16" s="122">
        <f t="shared" si="3"/>
        <v>135.637</v>
      </c>
      <c r="J16" s="214">
        <v>0.435</v>
      </c>
      <c r="K16" s="215">
        <v>126.593</v>
      </c>
      <c r="L16" s="214" t="s">
        <v>119</v>
      </c>
      <c r="M16" s="70">
        <v>8.609</v>
      </c>
      <c r="N16" s="68">
        <v>42.809</v>
      </c>
      <c r="O16" s="122">
        <f t="shared" si="2"/>
        <v>55.635999999999996</v>
      </c>
      <c r="P16" s="70">
        <v>16.124</v>
      </c>
      <c r="Q16" s="70">
        <v>17.622</v>
      </c>
      <c r="R16" s="214" t="s">
        <v>119</v>
      </c>
      <c r="S16" s="70">
        <v>21.89</v>
      </c>
    </row>
    <row r="17" spans="1:19" ht="14.25">
      <c r="A17" s="216" t="s">
        <v>205</v>
      </c>
      <c r="B17" s="214">
        <v>12.913</v>
      </c>
      <c r="C17" s="122">
        <f>SUM(D17:G17)</f>
        <v>11.732</v>
      </c>
      <c r="D17" s="213">
        <f t="shared" si="1"/>
        <v>10.732</v>
      </c>
      <c r="E17" s="213">
        <v>1</v>
      </c>
      <c r="F17" s="214" t="s">
        <v>119</v>
      </c>
      <c r="G17" s="214" t="s">
        <v>119</v>
      </c>
      <c r="H17" s="214">
        <v>0.555</v>
      </c>
      <c r="I17" s="122">
        <f t="shared" si="3"/>
        <v>0.751</v>
      </c>
      <c r="J17" s="214">
        <v>0.251</v>
      </c>
      <c r="K17" s="215">
        <v>0.5</v>
      </c>
      <c r="L17" s="214" t="s">
        <v>119</v>
      </c>
      <c r="M17" s="214" t="s">
        <v>119</v>
      </c>
      <c r="N17" s="214">
        <v>11.913</v>
      </c>
      <c r="O17" s="122">
        <f t="shared" si="2"/>
        <v>10.481</v>
      </c>
      <c r="P17" s="70">
        <v>10.481</v>
      </c>
      <c r="Q17" s="214" t="s">
        <v>119</v>
      </c>
      <c r="R17" s="214" t="s">
        <v>119</v>
      </c>
      <c r="S17" s="214" t="s">
        <v>119</v>
      </c>
    </row>
    <row r="18" spans="1:19" ht="14.25">
      <c r="A18" s="216" t="s">
        <v>206</v>
      </c>
      <c r="B18" s="68">
        <v>487.351</v>
      </c>
      <c r="C18" s="122">
        <f>SUM(D18:G18)</f>
        <v>366.759</v>
      </c>
      <c r="D18" s="213">
        <f t="shared" si="1"/>
        <v>9.847000000000001</v>
      </c>
      <c r="E18" s="213">
        <f t="shared" si="0"/>
        <v>171.651</v>
      </c>
      <c r="F18" s="413" t="s">
        <v>119</v>
      </c>
      <c r="G18" s="217">
        <v>185.261</v>
      </c>
      <c r="H18" s="68">
        <v>251.764</v>
      </c>
      <c r="I18" s="122">
        <f t="shared" si="3"/>
        <v>183.981</v>
      </c>
      <c r="J18" s="215">
        <v>9.691</v>
      </c>
      <c r="K18" s="215">
        <v>171.279</v>
      </c>
      <c r="L18" s="214" t="s">
        <v>119</v>
      </c>
      <c r="M18" s="214">
        <v>3.011</v>
      </c>
      <c r="N18" s="68">
        <v>235.587</v>
      </c>
      <c r="O18" s="122">
        <f t="shared" si="2"/>
        <v>182.778</v>
      </c>
      <c r="P18" s="214">
        <v>0.156</v>
      </c>
      <c r="Q18" s="214">
        <v>0.372</v>
      </c>
      <c r="R18" s="214" t="s">
        <v>119</v>
      </c>
      <c r="S18" s="214">
        <v>182.25</v>
      </c>
    </row>
    <row r="19" spans="1:19" ht="27">
      <c r="A19" s="216" t="s">
        <v>207</v>
      </c>
      <c r="B19" s="214" t="s">
        <v>119</v>
      </c>
      <c r="C19" s="212" t="s">
        <v>119</v>
      </c>
      <c r="D19" s="413" t="s">
        <v>119</v>
      </c>
      <c r="E19" s="413" t="s">
        <v>119</v>
      </c>
      <c r="F19" s="214" t="s">
        <v>119</v>
      </c>
      <c r="G19" s="214" t="s">
        <v>119</v>
      </c>
      <c r="H19" s="214" t="s">
        <v>119</v>
      </c>
      <c r="I19" s="212" t="s">
        <v>119</v>
      </c>
      <c r="J19" s="214" t="s">
        <v>119</v>
      </c>
      <c r="K19" s="214" t="s">
        <v>119</v>
      </c>
      <c r="L19" s="214" t="s">
        <v>119</v>
      </c>
      <c r="M19" s="214" t="s">
        <v>119</v>
      </c>
      <c r="N19" s="214" t="s">
        <v>119</v>
      </c>
      <c r="O19" s="212" t="s">
        <v>119</v>
      </c>
      <c r="P19" s="214" t="s">
        <v>119</v>
      </c>
      <c r="Q19" s="214" t="s">
        <v>119</v>
      </c>
      <c r="R19" s="214" t="s">
        <v>119</v>
      </c>
      <c r="S19" s="214" t="s">
        <v>119</v>
      </c>
    </row>
    <row r="20" spans="1:19" ht="14.25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416"/>
      <c r="Q20" s="219"/>
      <c r="R20" s="219"/>
      <c r="S20" s="219"/>
    </row>
    <row r="21" ht="14.25">
      <c r="A21" s="197" t="s">
        <v>208</v>
      </c>
    </row>
    <row r="22" spans="16:17" ht="14.25">
      <c r="P22" s="220"/>
      <c r="Q22" s="220"/>
    </row>
    <row r="23" ht="14.25">
      <c r="B23" s="213"/>
    </row>
  </sheetData>
  <printOptions/>
  <pageMargins left="0.3937007874015748" right="0" top="0.984251968503937" bottom="0.984251968503937" header="0.5118110236220472" footer="0.5118110236220472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" sqref="B2"/>
    </sheetView>
  </sheetViews>
  <sheetFormatPr defaultColWidth="8.796875" defaultRowHeight="15"/>
  <cols>
    <col min="1" max="1" width="22.59765625" style="221" customWidth="1"/>
    <col min="2" max="5" width="9.59765625" style="221" customWidth="1"/>
    <col min="6" max="16384" width="10.59765625" style="221" customWidth="1"/>
  </cols>
  <sheetData>
    <row r="1" ht="17.25">
      <c r="A1" s="222" t="s">
        <v>209</v>
      </c>
    </row>
    <row r="2" spans="1:5" ht="15" thickBot="1">
      <c r="A2" s="223"/>
      <c r="B2" s="223"/>
      <c r="C2" s="223"/>
      <c r="D2" s="223" t="s">
        <v>210</v>
      </c>
      <c r="E2" s="223"/>
    </row>
    <row r="3" spans="1:5" s="227" customFormat="1" ht="25.5" customHeight="1" thickTop="1">
      <c r="A3" s="224" t="s">
        <v>211</v>
      </c>
      <c r="B3" s="224" t="s">
        <v>150</v>
      </c>
      <c r="C3" s="224">
        <v>8</v>
      </c>
      <c r="D3" s="225">
        <v>9</v>
      </c>
      <c r="E3" s="226">
        <v>10</v>
      </c>
    </row>
    <row r="4" spans="1:5" ht="14.25">
      <c r="A4" s="228"/>
      <c r="B4" s="12"/>
      <c r="C4" s="12"/>
      <c r="D4" s="12"/>
      <c r="E4" s="229"/>
    </row>
    <row r="5" spans="1:5" ht="14.25">
      <c r="A5" s="230" t="s">
        <v>212</v>
      </c>
      <c r="B5" s="12">
        <v>877881</v>
      </c>
      <c r="C5" s="12">
        <v>886363</v>
      </c>
      <c r="D5" s="12">
        <v>875513</v>
      </c>
      <c r="E5" s="14">
        <v>851727</v>
      </c>
    </row>
    <row r="6" spans="1:5" ht="14.25">
      <c r="A6" s="231" t="s">
        <v>213</v>
      </c>
      <c r="B6" s="12">
        <v>877202</v>
      </c>
      <c r="C6" s="12">
        <v>885796</v>
      </c>
      <c r="D6" s="12">
        <v>875010</v>
      </c>
      <c r="E6" s="14">
        <v>851227</v>
      </c>
    </row>
    <row r="7" spans="1:5" ht="14.25">
      <c r="A7" s="231" t="s">
        <v>214</v>
      </c>
      <c r="B7" s="12">
        <v>606262</v>
      </c>
      <c r="C7" s="12">
        <v>614011</v>
      </c>
      <c r="D7" s="12">
        <v>613014</v>
      </c>
      <c r="E7" s="122">
        <v>606723</v>
      </c>
    </row>
    <row r="8" spans="1:5" ht="14.25">
      <c r="A8" s="231" t="s">
        <v>215</v>
      </c>
      <c r="B8" s="12">
        <v>270940</v>
      </c>
      <c r="C8" s="12">
        <v>271785</v>
      </c>
      <c r="D8" s="12">
        <v>261996</v>
      </c>
      <c r="E8" s="122">
        <v>244504</v>
      </c>
    </row>
    <row r="9" spans="1:5" ht="14.25">
      <c r="A9" s="232" t="s">
        <v>216</v>
      </c>
      <c r="B9" s="12">
        <v>679</v>
      </c>
      <c r="C9" s="12">
        <v>567</v>
      </c>
      <c r="D9" s="12">
        <v>503</v>
      </c>
      <c r="E9" s="122">
        <v>500</v>
      </c>
    </row>
    <row r="10" spans="1:5" ht="14.25">
      <c r="A10" s="232"/>
      <c r="B10" s="12"/>
      <c r="C10" s="12"/>
      <c r="D10" s="12"/>
      <c r="E10" s="14"/>
    </row>
    <row r="11" spans="1:5" ht="15.75" customHeight="1">
      <c r="A11" s="233" t="s">
        <v>217</v>
      </c>
      <c r="B11" s="234">
        <v>41.1</v>
      </c>
      <c r="C11" s="234">
        <v>41.6</v>
      </c>
      <c r="D11" s="234">
        <v>40.9</v>
      </c>
      <c r="E11" s="428">
        <f>E5/2138605*100</f>
        <v>39.82628863207558</v>
      </c>
    </row>
    <row r="12" spans="1:5" ht="14.25">
      <c r="A12" s="233" t="s">
        <v>218</v>
      </c>
      <c r="B12" s="234">
        <v>69</v>
      </c>
      <c r="C12" s="234">
        <v>69.3</v>
      </c>
      <c r="D12" s="234">
        <v>70.1</v>
      </c>
      <c r="E12" s="229">
        <v>71.3</v>
      </c>
    </row>
    <row r="13" spans="1:5" ht="14.25">
      <c r="A13" s="231"/>
      <c r="B13" s="12"/>
      <c r="C13" s="12"/>
      <c r="D13" s="12"/>
      <c r="E13" s="14"/>
    </row>
    <row r="14" spans="1:5" ht="14.25">
      <c r="A14" s="231" t="s">
        <v>219</v>
      </c>
      <c r="B14" s="12">
        <v>347475</v>
      </c>
      <c r="C14" s="12">
        <v>384987</v>
      </c>
      <c r="D14" s="12">
        <v>402002</v>
      </c>
      <c r="E14" s="122">
        <v>396715</v>
      </c>
    </row>
    <row r="15" spans="1:5" ht="14.25">
      <c r="A15" s="231" t="s">
        <v>220</v>
      </c>
      <c r="B15" s="24">
        <v>133670</v>
      </c>
      <c r="C15" s="12">
        <v>136268</v>
      </c>
      <c r="D15" s="12">
        <v>104972</v>
      </c>
      <c r="E15" s="122">
        <v>68846</v>
      </c>
    </row>
    <row r="16" spans="1:5" ht="14.25">
      <c r="A16" s="233" t="s">
        <v>221</v>
      </c>
      <c r="B16" s="12">
        <v>93644</v>
      </c>
      <c r="C16" s="12">
        <v>226992</v>
      </c>
      <c r="D16" s="12">
        <v>405831</v>
      </c>
      <c r="E16" s="122">
        <v>519931</v>
      </c>
    </row>
    <row r="17" spans="1:5" ht="14.25">
      <c r="A17" s="233" t="s">
        <v>222</v>
      </c>
      <c r="B17" s="235">
        <v>9739</v>
      </c>
      <c r="C17" s="12">
        <v>72519</v>
      </c>
      <c r="D17" s="12">
        <v>83993</v>
      </c>
      <c r="E17" s="122">
        <v>91194</v>
      </c>
    </row>
    <row r="18" spans="1:5" ht="14.25">
      <c r="A18" s="231"/>
      <c r="B18" s="12"/>
      <c r="C18" s="12"/>
      <c r="D18" s="12"/>
      <c r="E18" s="122"/>
    </row>
    <row r="19" spans="1:5" ht="14.25">
      <c r="A19" s="230" t="s">
        <v>223</v>
      </c>
      <c r="B19" s="12">
        <v>12364</v>
      </c>
      <c r="C19" s="12">
        <v>12137</v>
      </c>
      <c r="D19" s="12">
        <v>11857</v>
      </c>
      <c r="E19" s="122">
        <v>11706</v>
      </c>
    </row>
    <row r="20" spans="1:5" ht="28.5">
      <c r="A20" s="231" t="s">
        <v>224</v>
      </c>
      <c r="B20" s="234">
        <v>5.8</v>
      </c>
      <c r="C20" s="234">
        <v>5.7</v>
      </c>
      <c r="D20" s="234">
        <v>5.6</v>
      </c>
      <c r="E20" s="428">
        <f>E19/2138605*1000</f>
        <v>5.473661569106965</v>
      </c>
    </row>
    <row r="21" spans="1:5" ht="14.25">
      <c r="A21" s="236"/>
      <c r="B21" s="28"/>
      <c r="C21" s="28"/>
      <c r="D21" s="28"/>
      <c r="E21" s="237"/>
    </row>
    <row r="22" spans="1:2" ht="14.25">
      <c r="A22" s="238" t="s">
        <v>225</v>
      </c>
      <c r="B22" s="221" t="s">
        <v>226</v>
      </c>
    </row>
  </sheetData>
  <printOptions/>
  <pageMargins left="0.75" right="0.75" top="1" bottom="1" header="0.512" footer="0.512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統計調査課</cp:lastModifiedBy>
  <cp:lastPrinted>2003-07-10T00:17:15Z</cp:lastPrinted>
  <dcterms:created xsi:type="dcterms:W3CDTF">2002-02-25T06:28:41Z</dcterms:created>
  <dcterms:modified xsi:type="dcterms:W3CDTF">2003-07-10T00:17:22Z</dcterms:modified>
  <cp:category/>
  <cp:version/>
  <cp:contentType/>
  <cp:contentStatus/>
</cp:coreProperties>
</file>