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235" windowHeight="2565" tabRatio="672" activeTab="0"/>
  </bookViews>
  <sheets>
    <sheet name="24" sheetId="1" r:id="rId1"/>
    <sheet name="25" sheetId="2" r:id="rId2"/>
    <sheet name="26" sheetId="3" r:id="rId3"/>
    <sheet name="27" sheetId="4" r:id="rId4"/>
    <sheet name="28" sheetId="5" r:id="rId5"/>
    <sheet name="29" sheetId="6" r:id="rId6"/>
    <sheet name="30" sheetId="7" r:id="rId7"/>
    <sheet name="31" sheetId="8" r:id="rId8"/>
    <sheet name="32" sheetId="9" r:id="rId9"/>
    <sheet name="33" sheetId="10" r:id="rId10"/>
    <sheet name="34" sheetId="11" r:id="rId11"/>
    <sheet name="35" sheetId="12" r:id="rId12"/>
    <sheet name="36" sheetId="13" r:id="rId13"/>
    <sheet name="37" sheetId="14" r:id="rId14"/>
    <sheet name="38" sheetId="15" r:id="rId15"/>
    <sheet name="39" sheetId="16" r:id="rId16"/>
    <sheet name="40" sheetId="17" r:id="rId17"/>
    <sheet name="41" sheetId="18" r:id="rId18"/>
    <sheet name="42" sheetId="19" r:id="rId19"/>
    <sheet name="43" sheetId="20" r:id="rId20"/>
    <sheet name="44" sheetId="21" r:id="rId21"/>
  </sheets>
  <definedNames/>
  <calcPr fullCalcOnLoad="1"/>
</workbook>
</file>

<file path=xl/sharedStrings.xml><?xml version="1.0" encoding="utf-8"?>
<sst xmlns="http://schemas.openxmlformats.org/spreadsheetml/2006/main" count="584" uniqueCount="376">
  <si>
    <t>　</t>
  </si>
  <si>
    <t>農林水産業　51</t>
  </si>
  <si>
    <t>２４.農家数及び農家人口</t>
  </si>
  <si>
    <t>　（単位：戸、人、％）</t>
  </si>
  <si>
    <t>区　　　分</t>
  </si>
  <si>
    <t>平成9年</t>
  </si>
  <si>
    <t>構成比</t>
  </si>
  <si>
    <t>総農家数</t>
  </si>
  <si>
    <t>　自　 給 　的 　農 　家</t>
  </si>
  <si>
    <t>　販  　売　  農  　家　    　(A)</t>
  </si>
  <si>
    <t>　　専　　　　    　業</t>
  </si>
  <si>
    <t>　　兼　    　　　　業</t>
  </si>
  <si>
    <t>　　　第１種（自営農業が主）</t>
  </si>
  <si>
    <t>　　　第２種（農業以外が主）</t>
  </si>
  <si>
    <t>販売農家人口       (Ｂ）</t>
  </si>
  <si>
    <t>男</t>
  </si>
  <si>
    <t>女</t>
  </si>
  <si>
    <t xml:space="preserve">  基幹的農業従事者（販売農家）</t>
  </si>
  <si>
    <t xml:space="preserve">   販売農家1戸当たり世帯員数(B/A)</t>
  </si>
  <si>
    <t>－</t>
  </si>
  <si>
    <t>対前年増減数</t>
  </si>
  <si>
    <t xml:space="preserve"> 総農家数</t>
  </si>
  <si>
    <t xml:space="preserve"> 販売農家人口</t>
  </si>
  <si>
    <t xml:space="preserve">  基幹的農業従事者</t>
  </si>
  <si>
    <t xml:space="preserve">  注：平成１２年（２月１日）を除き各年１月１日現在</t>
  </si>
  <si>
    <t>　資料：東北農政局福島統計情報事務所「福島農林水産統計年報」</t>
  </si>
  <si>
    <t>52　農林水産業　</t>
  </si>
  <si>
    <t>農林水産業　53</t>
  </si>
  <si>
    <t>２５.基幹的農業従事者数（15歳以上・販売農家）</t>
  </si>
  <si>
    <t>　（単位：人）</t>
  </si>
  <si>
    <t>基幹的農業</t>
  </si>
  <si>
    <t>区　分</t>
  </si>
  <si>
    <t>従 事 者 数</t>
  </si>
  <si>
    <t>男　計</t>
  </si>
  <si>
    <t>15～29</t>
  </si>
  <si>
    <t>30～39</t>
  </si>
  <si>
    <t>40～59</t>
  </si>
  <si>
    <t>60～64</t>
  </si>
  <si>
    <t>65歳以上</t>
  </si>
  <si>
    <t>女　計</t>
  </si>
  <si>
    <t>平成8年</t>
  </si>
  <si>
    <t>構成比（％）</t>
  </si>
  <si>
    <t>-</t>
  </si>
  <si>
    <t>２６.経営耕地規模別農家数の推移（販売農家）</t>
  </si>
  <si>
    <t>　　　（単位：戸、％）</t>
  </si>
  <si>
    <t>総数</t>
  </si>
  <si>
    <t>0.5ha未満</t>
  </si>
  <si>
    <t>0.5～1.0</t>
  </si>
  <si>
    <t>1.0～2.0</t>
  </si>
  <si>
    <t>2.0～3.0</t>
  </si>
  <si>
    <t>3.0～5.0</t>
  </si>
  <si>
    <t>5.0ha以上</t>
  </si>
  <si>
    <t>54　農林水産業</t>
  </si>
  <si>
    <t>２７.耕地面積</t>
  </si>
  <si>
    <t>　　　　（単位：ha、％）</t>
  </si>
  <si>
    <t>田畑計</t>
  </si>
  <si>
    <t>田</t>
  </si>
  <si>
    <t>畑</t>
  </si>
  <si>
    <t>普　通　畑</t>
  </si>
  <si>
    <t>樹　園　地</t>
  </si>
  <si>
    <t>牧　草　地</t>
  </si>
  <si>
    <t>２８．耕地の拡張・かい廃面積</t>
  </si>
  <si>
    <t>（単位：ha）</t>
  </si>
  <si>
    <t>区　　分　</t>
  </si>
  <si>
    <t>平成９年</t>
  </si>
  <si>
    <t>拡　　　　　　張</t>
  </si>
  <si>
    <t>開墾</t>
  </si>
  <si>
    <t>復旧</t>
  </si>
  <si>
    <t>田畑転換</t>
  </si>
  <si>
    <t>か　  　い　  　廃</t>
  </si>
  <si>
    <t>自然災害</t>
  </si>
  <si>
    <t>人為かい廃</t>
  </si>
  <si>
    <t>資料：東北農政局福島統計情報事務所「福島農林水産統計年報」</t>
  </si>
  <si>
    <t>56　農林水産業</t>
  </si>
  <si>
    <t>　　農林水産業　57</t>
  </si>
  <si>
    <t>２９.農家経済（一戸あたり）</t>
  </si>
  <si>
    <t>経　営　耕　地　規　模　別</t>
  </si>
  <si>
    <t>区　　　　　　分</t>
  </si>
  <si>
    <t>平成7年</t>
  </si>
  <si>
    <t>1.0ha未満</t>
  </si>
  <si>
    <t>5.0～7.0</t>
  </si>
  <si>
    <t>7.0ha以上</t>
  </si>
  <si>
    <t>農  家  総  所  得    （千円）A+C</t>
  </si>
  <si>
    <t>農家所得（千円）A</t>
  </si>
  <si>
    <t>農業所得（千円）B</t>
  </si>
  <si>
    <t>農外所得（千円）</t>
  </si>
  <si>
    <t>年金・被贈等の収入（千円）C</t>
  </si>
  <si>
    <t>農業粗収益（千円）D</t>
  </si>
  <si>
    <t>農業依存度（％）B/A</t>
  </si>
  <si>
    <t>農業所得率（％）B/D</t>
  </si>
  <si>
    <t>農業純生産額（千円）</t>
  </si>
  <si>
    <t>１０a当たり農業労働時間（時間）</t>
  </si>
  <si>
    <t>農業労働１時間当たり農業純生産（円）</t>
  </si>
  <si>
    <t>生活水準</t>
  </si>
  <si>
    <t>１人当たり可処分所得（千円）</t>
  </si>
  <si>
    <t>１人当たり家計費（千円）</t>
  </si>
  <si>
    <t>58　農林水産業</t>
  </si>
  <si>
    <t>30.農業粗生産額</t>
  </si>
  <si>
    <t>　（単位：千万円、％）</t>
  </si>
  <si>
    <t>区　　分</t>
  </si>
  <si>
    <t>農業粗生産額計</t>
  </si>
  <si>
    <t>耕  　　　　　種</t>
  </si>
  <si>
    <t>米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</si>
  <si>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</si>
  <si>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</si>
  <si>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</si>
  <si>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</si>
  <si>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</si>
  <si>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</si>
  <si>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</si>
  <si>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種苗・苗木その他</t>
  </si>
  <si>
    <t>養  　　　　　蚕</t>
  </si>
  <si>
    <t>畜  　　　　　産</t>
  </si>
  <si>
    <t>肉用牛</t>
  </si>
  <si>
    <t>乳用牛</t>
  </si>
  <si>
    <t>(生　　乳)</t>
  </si>
  <si>
    <t>豚</t>
  </si>
  <si>
    <t>鶏</t>
  </si>
  <si>
    <t>(鶏　　卵)</t>
  </si>
  <si>
    <t>その他の畜産物</t>
  </si>
  <si>
    <t>加  工  農  産  物</t>
  </si>
  <si>
    <t>31.米作の状況</t>
  </si>
  <si>
    <t xml:space="preserve">  　　　　　　計</t>
  </si>
  <si>
    <t>作付面積　　水稲</t>
  </si>
  <si>
    <t>　(ha)　　　陸稲</t>
  </si>
  <si>
    <t>収穫量　　　水稲</t>
  </si>
  <si>
    <t>　(t)　　  　陸稲</t>
  </si>
  <si>
    <t>10a当たり収量　水稲</t>
  </si>
  <si>
    <t>　(㎏）  　   陸稲</t>
  </si>
  <si>
    <t>60　農林水産業</t>
  </si>
  <si>
    <t>　　農林水産業　61</t>
  </si>
  <si>
    <t>３２.主要農作物の作付（栽培）面積と収穫量</t>
  </si>
  <si>
    <t>　　　　（単位：ｈａ、ｔ）</t>
  </si>
  <si>
    <t>区　　　　分</t>
  </si>
  <si>
    <t>全国順位</t>
  </si>
  <si>
    <t>水稲</t>
  </si>
  <si>
    <t>作付面積</t>
  </si>
  <si>
    <t>さやいんげん</t>
  </si>
  <si>
    <t>収穫量</t>
  </si>
  <si>
    <t>麦</t>
  </si>
  <si>
    <t>春植え</t>
  </si>
  <si>
    <t>ばれいしょ</t>
  </si>
  <si>
    <t>大豆</t>
  </si>
  <si>
    <t>りんご</t>
  </si>
  <si>
    <t>栽培面積</t>
  </si>
  <si>
    <t>だいこん</t>
  </si>
  <si>
    <t>日本なし</t>
  </si>
  <si>
    <t>にんじん</t>
  </si>
  <si>
    <t>もも</t>
  </si>
  <si>
    <t>はくさい</t>
  </si>
  <si>
    <t>ぶどう</t>
  </si>
  <si>
    <t>キャベツ</t>
  </si>
  <si>
    <t>うめ</t>
  </si>
  <si>
    <t>ねぎ</t>
  </si>
  <si>
    <t>かき</t>
  </si>
  <si>
    <t>なす</t>
  </si>
  <si>
    <t>葉たばこ</t>
  </si>
  <si>
    <t>トマト</t>
  </si>
  <si>
    <t>こんにゃく</t>
  </si>
  <si>
    <t>いも</t>
  </si>
  <si>
    <t>きゅうり</t>
  </si>
  <si>
    <t>青刈り</t>
  </si>
  <si>
    <t>とうもろこし</t>
  </si>
  <si>
    <t>62　農林水産業</t>
  </si>
  <si>
    <t>３３.生乳生産量及び処理量</t>
  </si>
  <si>
    <t>　　　</t>
  </si>
  <si>
    <t>（単位：ｔ）</t>
  </si>
  <si>
    <t>平成6年</t>
  </si>
  <si>
    <t>生　乳　生　産　量</t>
  </si>
  <si>
    <t>県　外　移　出　入　量</t>
  </si>
  <si>
    <t>移入量</t>
  </si>
  <si>
    <t>移出量</t>
  </si>
  <si>
    <t>生　乳　処　理　量</t>
  </si>
  <si>
    <t>飲用牛乳等向け</t>
  </si>
  <si>
    <t>乳製品向け</t>
  </si>
  <si>
    <t>その他向け</t>
  </si>
  <si>
    <t>３４.家畜飼養戸数及び飼養頭羽数（各年2月1日現在）</t>
  </si>
  <si>
    <t>（単位：戸、頭、千羽）</t>
  </si>
  <si>
    <t>乳　　　用　　　牛</t>
  </si>
  <si>
    <t>飼養戸数</t>
  </si>
  <si>
    <t>飼養頭数</t>
  </si>
  <si>
    <t>肉　　　用　　　牛</t>
  </si>
  <si>
    <t>採　　　卵　　　鶏</t>
  </si>
  <si>
    <t>飼養羽数</t>
  </si>
  <si>
    <t>３５.養　　蚕</t>
  </si>
  <si>
    <t>養蚕農家数（戸）</t>
  </si>
  <si>
    <t>　掃　立　卵　量（箱）</t>
  </si>
  <si>
    <t>　収　　繭　　量（kg）</t>
  </si>
  <si>
    <t>　箱当たり収繭量（kg）</t>
  </si>
  <si>
    <t>桑栽培面積（ha）</t>
  </si>
  <si>
    <t>桑使用面積（ha）</t>
  </si>
  <si>
    <t>農林水産業　63</t>
  </si>
  <si>
    <t>36.水田農業経営確立対策等の状況</t>
  </si>
  <si>
    <t>（単位：ｈａ)</t>
  </si>
  <si>
    <t>区　　　　　分</t>
  </si>
  <si>
    <t>平成9年度</t>
  </si>
  <si>
    <r>
      <t>生産調整対象水田面積(a</t>
    </r>
    <r>
      <rPr>
        <sz val="12"/>
        <rFont val="Osaka"/>
        <family val="3"/>
      </rPr>
      <t>)</t>
    </r>
  </si>
  <si>
    <r>
      <t>助成水田面積(b</t>
    </r>
    <r>
      <rPr>
        <sz val="12"/>
        <rFont val="Osaka"/>
        <family val="3"/>
      </rPr>
      <t>)</t>
    </r>
  </si>
  <si>
    <r>
      <t>実績算入面積</t>
    </r>
    <r>
      <rPr>
        <sz val="12"/>
        <rFont val="Osaka"/>
        <family val="3"/>
      </rPr>
      <t>(C)</t>
    </r>
  </si>
  <si>
    <r>
      <t>　　合 　　 計   　</t>
    </r>
    <r>
      <rPr>
        <sz val="12"/>
        <rFont val="Osaka"/>
        <family val="3"/>
      </rPr>
      <t>(</t>
    </r>
    <r>
      <rPr>
        <sz val="12"/>
        <rFont val="Osaka"/>
        <family val="3"/>
      </rPr>
      <t xml:space="preserve"> d =b+c</t>
    </r>
    <r>
      <rPr>
        <sz val="12"/>
        <rFont val="Osaka"/>
        <family val="3"/>
      </rPr>
      <t>)</t>
    </r>
  </si>
  <si>
    <r>
      <t>　　目標達成率(ｄ/a×100</t>
    </r>
    <r>
      <rPr>
        <sz val="12"/>
        <rFont val="Osaka"/>
        <family val="3"/>
      </rPr>
      <t>)</t>
    </r>
  </si>
  <si>
    <t>助成水田面積の内訳</t>
  </si>
  <si>
    <t>作物作付け面積</t>
  </si>
  <si>
    <t>一般作物</t>
  </si>
  <si>
    <t>　飼料作物</t>
  </si>
  <si>
    <t>　 　麦</t>
  </si>
  <si>
    <t>　大　　　　　　豆　</t>
  </si>
  <si>
    <t>　そ　　　　　　ば</t>
  </si>
  <si>
    <t>　ハトムギ</t>
  </si>
  <si>
    <t xml:space="preserve">        豆類(大豆を除く)</t>
  </si>
  <si>
    <t>　そ 　の 　他</t>
  </si>
  <si>
    <t>永年性作物等</t>
  </si>
  <si>
    <t>　果　　　　　　樹　</t>
  </si>
  <si>
    <t>　そ　 の　 他</t>
  </si>
  <si>
    <t>特例作物</t>
  </si>
  <si>
    <t>　野　　　　　　菜</t>
  </si>
  <si>
    <t>　た 　ば 　こ</t>
  </si>
  <si>
    <t>　　こんにゃく</t>
  </si>
  <si>
    <t>水田預託面積</t>
  </si>
  <si>
    <t>土地改良通年施行面積</t>
  </si>
  <si>
    <t>自己保全管理</t>
  </si>
  <si>
    <t>調整水田</t>
  </si>
  <si>
    <t>景観形成等水田</t>
  </si>
  <si>
    <r>
      <t>　注：新生産調整推進対策（平成8年～）、緊急生産調整推進対策（平成</t>
    </r>
    <r>
      <rPr>
        <sz val="12"/>
        <rFont val="Osaka"/>
        <family val="3"/>
      </rPr>
      <t>10年</t>
    </r>
    <r>
      <rPr>
        <sz val="12"/>
        <rFont val="Osaka"/>
        <family val="3"/>
      </rPr>
      <t>～）</t>
    </r>
  </si>
  <si>
    <r>
      <t>　　　水田農業経営確立対策（平成1</t>
    </r>
    <r>
      <rPr>
        <sz val="12"/>
        <rFont val="Osaka"/>
        <family val="3"/>
      </rPr>
      <t>2</t>
    </r>
    <r>
      <rPr>
        <sz val="12"/>
        <rFont val="Osaka"/>
        <family val="3"/>
      </rPr>
      <t>年～）</t>
    </r>
  </si>
  <si>
    <t>資料：県水田農業振興課</t>
  </si>
  <si>
    <t>64　農林水産業</t>
  </si>
  <si>
    <t>37.森林面積</t>
  </si>
  <si>
    <t xml:space="preserve"> </t>
  </si>
  <si>
    <t>（単位：ha、％)</t>
  </si>
  <si>
    <t>平成8年度</t>
  </si>
  <si>
    <t>総　　　　　　　数</t>
  </si>
  <si>
    <t>　国　　　有　　　林</t>
  </si>
  <si>
    <t>林野庁所管</t>
  </si>
  <si>
    <t>官行造林</t>
  </si>
  <si>
    <t>その他官庁所管</t>
  </si>
  <si>
    <t>　民　　　有　　　林</t>
  </si>
  <si>
    <t>公有林</t>
  </si>
  <si>
    <t>　　　　県</t>
  </si>
  <si>
    <t>　　公　　　社</t>
  </si>
  <si>
    <t>　　市　町　村</t>
  </si>
  <si>
    <t>　　財　産　区</t>
  </si>
  <si>
    <t>私有林</t>
  </si>
  <si>
    <t>森林開発公団</t>
  </si>
  <si>
    <t>　資料：県農林水産部「福島県森林・林業統計書」</t>
  </si>
  <si>
    <t>農林水産業　65</t>
  </si>
  <si>
    <t>38.樹種別森林材積</t>
  </si>
  <si>
    <r>
      <t>（単位：千m</t>
    </r>
    <r>
      <rPr>
        <sz val="12"/>
        <rFont val="Osaka"/>
        <family val="3"/>
      </rPr>
      <t>3</t>
    </r>
    <r>
      <rPr>
        <sz val="12"/>
        <rFont val="Osaka"/>
        <family val="3"/>
      </rPr>
      <t>、％)</t>
    </r>
  </si>
  <si>
    <t>国　　　有　　　林</t>
  </si>
  <si>
    <t>民　　有　　林</t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</si>
  <si>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年度</t>
    </r>
  </si>
  <si>
    <t>総　　　　　　　　　数</t>
  </si>
  <si>
    <t>針　　　　葉　　　　樹</t>
  </si>
  <si>
    <t>スギ</t>
  </si>
  <si>
    <t>サワラ・ヒノキ</t>
  </si>
  <si>
    <t>アカマツ、クロマツ</t>
  </si>
  <si>
    <t>カラマツ</t>
  </si>
  <si>
    <t>その他</t>
  </si>
  <si>
    <t>広　　　　葉　　　　樹</t>
  </si>
  <si>
    <t>クヌギ</t>
  </si>
  <si>
    <t>ブナ</t>
  </si>
  <si>
    <t>ナラ類</t>
  </si>
  <si>
    <t>クリ</t>
  </si>
  <si>
    <t>66　農林水産業</t>
  </si>
  <si>
    <t>農林水産業　67</t>
  </si>
  <si>
    <t>39.木材の需給状況</t>
  </si>
  <si>
    <r>
      <t>（単位：千m</t>
    </r>
    <r>
      <rPr>
        <sz val="12"/>
        <rFont val="Osaka"/>
        <family val="3"/>
      </rPr>
      <t>3</t>
    </r>
    <r>
      <rPr>
        <sz val="12"/>
        <rFont val="Osaka"/>
        <family val="3"/>
      </rPr>
      <t>)</t>
    </r>
  </si>
  <si>
    <t>用　　　　　　途　　　　　　別</t>
  </si>
  <si>
    <t>製材用材</t>
  </si>
  <si>
    <t>パルプ用材</t>
  </si>
  <si>
    <t>チップ用材</t>
  </si>
  <si>
    <t>合板用材</t>
  </si>
  <si>
    <t>供　給　総　数</t>
  </si>
  <si>
    <t>　国　　産　　材</t>
  </si>
  <si>
    <t>生産量</t>
  </si>
  <si>
    <t>　針　葉　樹</t>
  </si>
  <si>
    <t>　広　葉　樹</t>
  </si>
  <si>
    <r>
      <t>　外 材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入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荷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量</t>
    </r>
  </si>
  <si>
    <t>南洋材</t>
  </si>
  <si>
    <t>･･･</t>
  </si>
  <si>
    <t xml:space="preserve">           ･･･</t>
  </si>
  <si>
    <t>北洋材</t>
  </si>
  <si>
    <t>米材</t>
  </si>
  <si>
    <t>需　要　総　数</t>
  </si>
  <si>
    <t>　消　　費　　量</t>
  </si>
  <si>
    <t>国産材</t>
  </si>
  <si>
    <t>外材</t>
  </si>
  <si>
    <t>　移　　出　　量</t>
  </si>
  <si>
    <t>４０.林産物生産量</t>
  </si>
  <si>
    <t>（単位：千ｍ3)</t>
  </si>
  <si>
    <t>素  材  総  数</t>
  </si>
  <si>
    <t>ｱｶﾏﾂ・ｸﾛﾏﾂ</t>
  </si>
  <si>
    <t>ヒノキ</t>
  </si>
  <si>
    <t>ナラ</t>
  </si>
  <si>
    <t>　木　　　炭(t)</t>
  </si>
  <si>
    <t>　生しいたけ(t)</t>
  </si>
  <si>
    <t>　な　め　こ(t)</t>
  </si>
  <si>
    <t>　　　　県農林水産部「福島県森林・林業統計書」</t>
  </si>
  <si>
    <r>
      <t>6</t>
    </r>
    <r>
      <rPr>
        <sz val="12"/>
        <rFont val="Osaka"/>
        <family val="3"/>
      </rPr>
      <t xml:space="preserve">8  </t>
    </r>
    <r>
      <rPr>
        <sz val="12"/>
        <rFont val="Osaka"/>
        <family val="3"/>
      </rPr>
      <t>農林水産業　</t>
    </r>
  </si>
  <si>
    <t>41.　漁業・養殖業生産量</t>
  </si>
  <si>
    <t>（単位：ｔ)</t>
  </si>
  <si>
    <t>総　　生　　産　　量</t>
  </si>
  <si>
    <t>海面漁業・養殖業</t>
  </si>
  <si>
    <t>海面漁業</t>
  </si>
  <si>
    <t>　遠洋漁業</t>
  </si>
  <si>
    <t>　沖合漁業</t>
  </si>
  <si>
    <t>　沿岸漁業</t>
  </si>
  <si>
    <t>海面養殖業</t>
  </si>
  <si>
    <t>内水面漁業・養殖業</t>
  </si>
  <si>
    <t>内水面漁業</t>
  </si>
  <si>
    <t>内水面養殖業</t>
  </si>
  <si>
    <t>漁  面  漁  業　漁　獲　量</t>
  </si>
  <si>
    <t>魚　　　　類　　　　計</t>
  </si>
  <si>
    <t>　うち主要魚種</t>
  </si>
  <si>
    <t>くろまぐろ</t>
  </si>
  <si>
    <t>みなみまぐろ</t>
  </si>
  <si>
    <t>びんなが</t>
  </si>
  <si>
    <t>めばち</t>
  </si>
  <si>
    <t>きはだ</t>
  </si>
  <si>
    <t>かつお</t>
  </si>
  <si>
    <t>さけ類</t>
  </si>
  <si>
    <t>ます類</t>
  </si>
  <si>
    <t>うるめ・まいわし</t>
  </si>
  <si>
    <t>さば類</t>
  </si>
  <si>
    <t>さんま</t>
  </si>
  <si>
    <t>かれい類</t>
  </si>
  <si>
    <t>すけとうだら</t>
  </si>
  <si>
    <t>いかなご</t>
  </si>
  <si>
    <t>貝　　　　　　　　　類</t>
  </si>
  <si>
    <t>水　　産　　動　　物　　類</t>
  </si>
  <si>
    <t>いか類</t>
  </si>
  <si>
    <t>たこ類</t>
  </si>
  <si>
    <t>海　　　　藻　　　　類</t>
  </si>
  <si>
    <t>　農林水産業  69</t>
  </si>
  <si>
    <t>42.水産加工品生産量</t>
  </si>
  <si>
    <t>ねり製品</t>
  </si>
  <si>
    <t>冷凍水産物</t>
  </si>
  <si>
    <t>冷凍食品</t>
  </si>
  <si>
    <t>塩干品</t>
  </si>
  <si>
    <t>煮干し品</t>
  </si>
  <si>
    <t>塩蔵品</t>
  </si>
  <si>
    <t>くん製品</t>
  </si>
  <si>
    <t>節製品</t>
  </si>
  <si>
    <t>その他食用加工品</t>
  </si>
  <si>
    <t>油脂</t>
  </si>
  <si>
    <t>飼肥料</t>
  </si>
  <si>
    <t>70　農林水産業</t>
  </si>
  <si>
    <t>43.保有漁船別生産額</t>
  </si>
  <si>
    <t>（単位：百万円)</t>
  </si>
  <si>
    <t>漁船非使用</t>
  </si>
  <si>
    <t>無動力</t>
  </si>
  <si>
    <t>動力船使用</t>
  </si>
  <si>
    <t>　　5ｔ未満</t>
  </si>
  <si>
    <t>　　5～10</t>
  </si>
  <si>
    <t>　　10～20</t>
  </si>
  <si>
    <t>　　20～50</t>
  </si>
  <si>
    <t>　　50～100</t>
  </si>
  <si>
    <t>　　100～200</t>
  </si>
  <si>
    <t>　　200～500ｔ</t>
  </si>
  <si>
    <t>定置網</t>
  </si>
  <si>
    <t>海面養殖</t>
  </si>
  <si>
    <t>　　の　り　養　殖</t>
  </si>
  <si>
    <t>　　か　き　養　殖</t>
  </si>
  <si>
    <t>　　そ　　の　　他</t>
  </si>
  <si>
    <t>　　注：平成11年から海面養殖の内訳については、データがないため掲載していない。</t>
  </si>
  <si>
    <t>４４.漁業経営体数と保有漁船数</t>
  </si>
  <si>
    <t>（単位：経営体、隻)</t>
  </si>
  <si>
    <t>漁　業　経　営　体　数</t>
  </si>
  <si>
    <t>保　有　漁　船　総　数</t>
  </si>
  <si>
    <t>無動力船数</t>
  </si>
  <si>
    <t>船外機付船数</t>
  </si>
  <si>
    <t>動力船数</t>
  </si>
  <si>
    <t>　10ｔ未満</t>
  </si>
  <si>
    <t>　10～50</t>
  </si>
  <si>
    <t>　50～100</t>
  </si>
  <si>
    <t>　100ｔ以上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</si>
</sst>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9"/>
      <color indexed="8"/>
      <name val="Osaka"/>
      <family val="3"/>
    </font>
    <font>
      <sz val="10"/>
      <color indexed="8"/>
      <name val="Osaka"/>
      <family val="3"/>
    </font>
    <font>
      <sz val="11"/>
      <name val="細明朝体"/>
      <family val="3"/>
    </font>
    <font>
      <b/>
      <sz val="13"/>
      <name val="中ゴシック体"/>
      <family val="3"/>
    </font>
    <font>
      <sz val="10"/>
      <name val="細明朝体"/>
      <family val="3"/>
    </font>
    <font>
      <b/>
      <sz val="10"/>
      <name val="中ゴシック体"/>
      <family val="3"/>
    </font>
    <font>
      <b/>
      <sz val="11"/>
      <name val="細明朝体"/>
      <family val="3"/>
    </font>
    <font>
      <sz val="11"/>
      <name val="Osaka"/>
      <family val="3"/>
    </font>
    <font>
      <sz val="11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1"/>
      <name val="中ゴシック体"/>
      <family val="3"/>
    </font>
    <font>
      <sz val="11"/>
      <name val="中ゴシック体"/>
      <family val="3"/>
    </font>
    <font>
      <b/>
      <sz val="10"/>
      <color indexed="8"/>
      <name val="Osaka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4" fillId="0" borderId="0" xfId="34">
      <alignment/>
      <protection/>
    </xf>
    <xf numFmtId="0" fontId="5" fillId="0" borderId="0" xfId="34" applyFont="1">
      <alignment/>
      <protection/>
    </xf>
    <xf numFmtId="0" fontId="4" fillId="0" borderId="1" xfId="34" applyBorder="1">
      <alignment/>
      <protection/>
    </xf>
    <xf numFmtId="0" fontId="4" fillId="0" borderId="2" xfId="34" applyBorder="1" applyAlignment="1">
      <alignment horizontal="center" vertical="center"/>
      <protection/>
    </xf>
    <xf numFmtId="0" fontId="4" fillId="0" borderId="0" xfId="34" applyAlignment="1">
      <alignment vertical="center"/>
      <protection/>
    </xf>
    <xf numFmtId="0" fontId="4" fillId="0" borderId="3" xfId="34" applyBorder="1">
      <alignment/>
      <protection/>
    </xf>
    <xf numFmtId="0" fontId="5" fillId="0" borderId="3" xfId="34" applyFont="1" applyBorder="1" applyAlignment="1">
      <alignment horizontal="distributed"/>
      <protection/>
    </xf>
    <xf numFmtId="38" fontId="4" fillId="0" borderId="0" xfId="17" applyAlignment="1">
      <alignment/>
    </xf>
    <xf numFmtId="38" fontId="5" fillId="0" borderId="0" xfId="17" applyFont="1" applyAlignment="1">
      <alignment/>
    </xf>
    <xf numFmtId="0" fontId="4" fillId="0" borderId="3" xfId="34" applyBorder="1" applyAlignment="1">
      <alignment horizontal="distributed"/>
      <protection/>
    </xf>
    <xf numFmtId="0" fontId="4" fillId="0" borderId="3" xfId="34" applyBorder="1" applyAlignment="1">
      <alignment horizontal="center"/>
      <protection/>
    </xf>
    <xf numFmtId="197" fontId="4" fillId="0" borderId="0" xfId="17" applyNumberFormat="1" applyFont="1" applyAlignment="1">
      <alignment/>
    </xf>
    <xf numFmtId="197" fontId="5" fillId="0" borderId="0" xfId="17" applyNumberFormat="1" applyFont="1" applyAlignment="1">
      <alignment/>
    </xf>
    <xf numFmtId="0" fontId="6" fillId="0" borderId="3" xfId="34" applyFont="1" applyBorder="1" applyAlignment="1">
      <alignment horizontal="distributed"/>
      <protection/>
    </xf>
    <xf numFmtId="178" fontId="4" fillId="0" borderId="0" xfId="17" applyNumberFormat="1" applyAlignment="1">
      <alignment/>
    </xf>
    <xf numFmtId="178" fontId="5" fillId="0" borderId="0" xfId="17" applyNumberFormat="1" applyFont="1" applyAlignment="1">
      <alignment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3" xfId="22" applyBorder="1">
      <alignment/>
      <protection/>
    </xf>
    <xf numFmtId="0" fontId="4" fillId="0" borderId="4" xfId="22" applyBorder="1" applyAlignment="1">
      <alignment horizontal="centerContinuous"/>
      <protection/>
    </xf>
    <xf numFmtId="0" fontId="4" fillId="0" borderId="2" xfId="22" applyBorder="1" applyAlignment="1">
      <alignment horizontal="centerContinuous"/>
      <protection/>
    </xf>
    <xf numFmtId="0" fontId="4" fillId="0" borderId="2" xfId="22" applyBorder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0" fontId="4" fillId="0" borderId="0" xfId="22" applyBorder="1">
      <alignment/>
      <protection/>
    </xf>
    <xf numFmtId="0" fontId="4" fillId="0" borderId="3" xfId="22" applyBorder="1" applyAlignment="1">
      <alignment horizontal="center"/>
      <protection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38" fontId="7" fillId="0" borderId="5" xfId="17" applyFont="1" applyBorder="1" applyAlignment="1">
      <alignment horizontal="right"/>
    </xf>
    <xf numFmtId="178" fontId="7" fillId="0" borderId="0" xfId="17" applyNumberFormat="1" applyFont="1" applyAlignment="1">
      <alignment horizontal="right"/>
    </xf>
    <xf numFmtId="0" fontId="4" fillId="0" borderId="2" xfId="22" applyBorder="1">
      <alignment/>
      <protection/>
    </xf>
    <xf numFmtId="0" fontId="4" fillId="0" borderId="4" xfId="22" applyBorder="1">
      <alignment/>
      <protection/>
    </xf>
    <xf numFmtId="0" fontId="4" fillId="0" borderId="0" xfId="23">
      <alignment/>
      <protection/>
    </xf>
    <xf numFmtId="0" fontId="5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2" xfId="23" applyBorder="1" applyAlignment="1">
      <alignment horizontal="center" vertical="center"/>
      <protection/>
    </xf>
    <xf numFmtId="0" fontId="4" fillId="0" borderId="4" xfId="23" applyBorder="1" applyAlignment="1">
      <alignment horizontal="center" vertical="center"/>
      <protection/>
    </xf>
    <xf numFmtId="0" fontId="4" fillId="0" borderId="6" xfId="23" applyBorder="1" applyAlignment="1">
      <alignment horizontal="center" vertical="center"/>
      <protection/>
    </xf>
    <xf numFmtId="0" fontId="4" fillId="0" borderId="3" xfId="23" applyBorder="1">
      <alignment/>
      <protection/>
    </xf>
    <xf numFmtId="0" fontId="5" fillId="0" borderId="3" xfId="23" applyFont="1" applyBorder="1" applyAlignment="1">
      <alignment horizontal="distributed"/>
      <protection/>
    </xf>
    <xf numFmtId="179" fontId="4" fillId="0" borderId="0" xfId="23" applyNumberFormat="1">
      <alignment/>
      <protection/>
    </xf>
    <xf numFmtId="0" fontId="4" fillId="0" borderId="3" xfId="23" applyBorder="1" applyAlignment="1">
      <alignment horizontal="distributed"/>
      <protection/>
    </xf>
    <xf numFmtId="0" fontId="4" fillId="0" borderId="3" xfId="23" applyFont="1" applyBorder="1" applyAlignment="1">
      <alignment horizontal="distributed"/>
      <protection/>
    </xf>
    <xf numFmtId="0" fontId="4" fillId="0" borderId="2" xfId="23" applyBorder="1" applyAlignment="1">
      <alignment horizontal="distributed"/>
      <protection/>
    </xf>
    <xf numFmtId="0" fontId="4" fillId="0" borderId="4" xfId="23" applyBorder="1">
      <alignment/>
      <protection/>
    </xf>
    <xf numFmtId="0" fontId="4" fillId="0" borderId="3" xfId="23" applyBorder="1" applyAlignment="1">
      <alignment horizontal="left"/>
      <protection/>
    </xf>
    <xf numFmtId="0" fontId="4" fillId="0" borderId="3" xfId="23" applyBorder="1" applyAlignment="1">
      <alignment horizontal="right"/>
      <protection/>
    </xf>
    <xf numFmtId="0" fontId="4" fillId="0" borderId="0" xfId="35">
      <alignment/>
      <protection/>
    </xf>
    <xf numFmtId="0" fontId="5" fillId="0" borderId="0" xfId="35" applyFont="1">
      <alignment/>
      <protection/>
    </xf>
    <xf numFmtId="0" fontId="4" fillId="0" borderId="1" xfId="35" applyBorder="1">
      <alignment/>
      <protection/>
    </xf>
    <xf numFmtId="0" fontId="4" fillId="0" borderId="4" xfId="35" applyBorder="1" applyAlignment="1">
      <alignment horizontal="centerContinuous" vertical="center"/>
      <protection/>
    </xf>
    <xf numFmtId="0" fontId="4" fillId="0" borderId="2" xfId="35" applyBorder="1" applyAlignment="1">
      <alignment horizontal="centerContinuous" vertical="center"/>
      <protection/>
    </xf>
    <xf numFmtId="0" fontId="4" fillId="0" borderId="2" xfId="35" applyFont="1" applyBorder="1" applyAlignment="1">
      <alignment horizontal="center" vertical="center"/>
      <protection/>
    </xf>
    <xf numFmtId="0" fontId="4" fillId="0" borderId="6" xfId="35" applyBorder="1" applyAlignment="1">
      <alignment horizontal="center" vertical="center"/>
      <protection/>
    </xf>
    <xf numFmtId="0" fontId="4" fillId="0" borderId="0" xfId="35" applyBorder="1" applyAlignment="1">
      <alignment horizontal="distributed"/>
      <protection/>
    </xf>
    <xf numFmtId="0" fontId="4" fillId="0" borderId="3" xfId="35" applyBorder="1" applyAlignment="1">
      <alignment horizontal="distributed"/>
      <protection/>
    </xf>
    <xf numFmtId="0" fontId="4" fillId="0" borderId="0" xfId="35" applyFont="1">
      <alignment/>
      <protection/>
    </xf>
    <xf numFmtId="0" fontId="5" fillId="0" borderId="0" xfId="35" applyFont="1" applyBorder="1" applyAlignment="1">
      <alignment horizontal="centerContinuous"/>
      <protection/>
    </xf>
    <xf numFmtId="0" fontId="5" fillId="0" borderId="3" xfId="35" applyFont="1" applyBorder="1" applyAlignment="1">
      <alignment horizontal="centerContinuous"/>
      <protection/>
    </xf>
    <xf numFmtId="38" fontId="4" fillId="0" borderId="0" xfId="17" applyFont="1" applyAlignment="1">
      <alignment/>
    </xf>
    <xf numFmtId="179" fontId="4" fillId="0" borderId="0" xfId="35" applyNumberFormat="1">
      <alignment/>
      <protection/>
    </xf>
    <xf numFmtId="0" fontId="4" fillId="0" borderId="0" xfId="35" applyBorder="1">
      <alignment/>
      <protection/>
    </xf>
    <xf numFmtId="0" fontId="7" fillId="0" borderId="3" xfId="35" applyFont="1" applyBorder="1" applyAlignment="1">
      <alignment horizontal="distributed"/>
      <protection/>
    </xf>
    <xf numFmtId="0" fontId="4" fillId="0" borderId="0" xfId="35" applyFont="1" applyBorder="1" applyAlignment="1">
      <alignment/>
      <protection/>
    </xf>
    <xf numFmtId="0" fontId="5" fillId="0" borderId="3" xfId="35" applyFont="1" applyBorder="1" applyAlignment="1">
      <alignment horizontal="distributed"/>
      <protection/>
    </xf>
    <xf numFmtId="38" fontId="5" fillId="0" borderId="0" xfId="17" applyFont="1" applyAlignment="1">
      <alignment horizontal="right"/>
    </xf>
    <xf numFmtId="0" fontId="4" fillId="0" borderId="4" xfId="35" applyBorder="1" applyAlignment="1">
      <alignment horizontal="distributed"/>
      <protection/>
    </xf>
    <xf numFmtId="0" fontId="4" fillId="0" borderId="2" xfId="35" applyBorder="1" applyAlignment="1">
      <alignment horizontal="distributed"/>
      <protection/>
    </xf>
    <xf numFmtId="0" fontId="4" fillId="0" borderId="4" xfId="35" applyFont="1" applyBorder="1">
      <alignment/>
      <protection/>
    </xf>
    <xf numFmtId="0" fontId="5" fillId="0" borderId="4" xfId="35" applyFont="1" applyBorder="1">
      <alignment/>
      <protection/>
    </xf>
    <xf numFmtId="0" fontId="4" fillId="0" borderId="4" xfId="35" applyBorder="1">
      <alignment/>
      <protection/>
    </xf>
    <xf numFmtId="0" fontId="5" fillId="0" borderId="1" xfId="35" applyFont="1" applyBorder="1">
      <alignment/>
      <protection/>
    </xf>
    <xf numFmtId="0" fontId="4" fillId="0" borderId="0" xfId="24">
      <alignment/>
      <protection/>
    </xf>
    <xf numFmtId="0" fontId="1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0" xfId="24" applyBorder="1">
      <alignment/>
      <protection/>
    </xf>
    <xf numFmtId="0" fontId="4" fillId="0" borderId="3" xfId="24" applyBorder="1">
      <alignment/>
      <protection/>
    </xf>
    <xf numFmtId="0" fontId="4" fillId="0" borderId="0" xfId="24" applyBorder="1" applyAlignment="1">
      <alignment horizontal="centerContinuous"/>
      <protection/>
    </xf>
    <xf numFmtId="0" fontId="4" fillId="0" borderId="3" xfId="24" applyBorder="1" applyAlignment="1">
      <alignment horizontal="centerContinuous"/>
      <protection/>
    </xf>
    <xf numFmtId="0" fontId="4" fillId="0" borderId="3" xfId="24" applyBorder="1" applyAlignment="1">
      <alignment horizontal="center"/>
      <protection/>
    </xf>
    <xf numFmtId="0" fontId="4" fillId="0" borderId="4" xfId="24" applyBorder="1">
      <alignment/>
      <protection/>
    </xf>
    <xf numFmtId="0" fontId="4" fillId="0" borderId="2" xfId="24" applyBorder="1">
      <alignment/>
      <protection/>
    </xf>
    <xf numFmtId="0" fontId="5" fillId="0" borderId="6" xfId="24" applyFont="1" applyBorder="1">
      <alignment/>
      <protection/>
    </xf>
    <xf numFmtId="0" fontId="5" fillId="0" borderId="0" xfId="24" applyFont="1">
      <alignment/>
      <protection/>
    </xf>
    <xf numFmtId="0" fontId="4" fillId="0" borderId="0" xfId="24" applyFont="1" applyBorder="1" applyAlignment="1">
      <alignment horizontal="distributed"/>
      <protection/>
    </xf>
    <xf numFmtId="0" fontId="4" fillId="0" borderId="3" xfId="24" applyFont="1" applyBorder="1" applyAlignment="1">
      <alignment horizontal="distributed"/>
      <protection/>
    </xf>
    <xf numFmtId="0" fontId="4" fillId="0" borderId="0" xfId="24" applyFont="1" applyBorder="1" applyAlignment="1">
      <alignment horizontal="center"/>
      <protection/>
    </xf>
    <xf numFmtId="0" fontId="4" fillId="0" borderId="0" xfId="24" applyBorder="1" applyAlignment="1">
      <alignment horizontal="distributed"/>
      <protection/>
    </xf>
    <xf numFmtId="0" fontId="4" fillId="0" borderId="3" xfId="24" applyBorder="1" applyAlignment="1">
      <alignment horizontal="distributed"/>
      <protection/>
    </xf>
    <xf numFmtId="38" fontId="4" fillId="0" borderId="0" xfId="17" applyFont="1" applyAlignment="1">
      <alignment horizontal="right"/>
    </xf>
    <xf numFmtId="0" fontId="4" fillId="0" borderId="0" xfId="24" applyAlignment="1">
      <alignment horizontal="distributed"/>
      <protection/>
    </xf>
    <xf numFmtId="38" fontId="4" fillId="0" borderId="0" xfId="17" applyBorder="1" applyAlignment="1">
      <alignment/>
    </xf>
    <xf numFmtId="0" fontId="7" fillId="0" borderId="0" xfId="24" applyFont="1" applyAlignment="1">
      <alignment horizontal="distributed"/>
      <protection/>
    </xf>
    <xf numFmtId="0" fontId="4" fillId="0" borderId="4" xfId="24" applyBorder="1" applyAlignment="1">
      <alignment horizontal="center"/>
      <protection/>
    </xf>
    <xf numFmtId="0" fontId="4" fillId="0" borderId="0" xfId="24" applyAlignment="1">
      <alignment/>
      <protection/>
    </xf>
    <xf numFmtId="0" fontId="4" fillId="0" borderId="0" xfId="32">
      <alignment/>
      <protection/>
    </xf>
    <xf numFmtId="0" fontId="5" fillId="0" borderId="0" xfId="32" applyFont="1">
      <alignment/>
      <protection/>
    </xf>
    <xf numFmtId="0" fontId="4" fillId="0" borderId="1" xfId="32" applyBorder="1">
      <alignment/>
      <protection/>
    </xf>
    <xf numFmtId="0" fontId="4" fillId="0" borderId="1" xfId="32" applyBorder="1" applyAlignment="1">
      <alignment horizontal="right"/>
      <protection/>
    </xf>
    <xf numFmtId="0" fontId="4" fillId="0" borderId="4" xfId="32" applyBorder="1" applyAlignment="1">
      <alignment horizontal="centerContinuous" vertical="center"/>
      <protection/>
    </xf>
    <xf numFmtId="0" fontId="4" fillId="0" borderId="2" xfId="32" applyBorder="1" applyAlignment="1">
      <alignment horizontal="centerContinuous" vertical="center"/>
      <protection/>
    </xf>
    <xf numFmtId="0" fontId="4" fillId="0" borderId="2" xfId="32" applyFont="1" applyBorder="1" applyAlignment="1">
      <alignment horizontal="center" vertical="center"/>
      <protection/>
    </xf>
    <xf numFmtId="0" fontId="4" fillId="0" borderId="0" xfId="32" applyBorder="1" applyAlignment="1">
      <alignment horizontal="distributed"/>
      <protection/>
    </xf>
    <xf numFmtId="0" fontId="4" fillId="0" borderId="3" xfId="32" applyBorder="1" applyAlignment="1">
      <alignment horizontal="distributed"/>
      <protection/>
    </xf>
    <xf numFmtId="0" fontId="4" fillId="0" borderId="0" xfId="32" applyFont="1">
      <alignment/>
      <protection/>
    </xf>
    <xf numFmtId="0" fontId="5" fillId="0" borderId="0" xfId="32" applyFont="1" applyBorder="1" applyAlignment="1">
      <alignment/>
      <protection/>
    </xf>
    <xf numFmtId="0" fontId="5" fillId="0" borderId="3" xfId="32" applyFont="1" applyBorder="1" applyAlignment="1">
      <alignment/>
      <protection/>
    </xf>
    <xf numFmtId="0" fontId="4" fillId="0" borderId="0" xfId="32" applyBorder="1">
      <alignment/>
      <protection/>
    </xf>
    <xf numFmtId="0" fontId="4" fillId="0" borderId="0" xfId="32" applyFont="1" applyBorder="1">
      <alignment/>
      <protection/>
    </xf>
    <xf numFmtId="0" fontId="4" fillId="0" borderId="4" xfId="32" applyBorder="1" applyAlignment="1">
      <alignment horizontal="distributed"/>
      <protection/>
    </xf>
    <xf numFmtId="0" fontId="4" fillId="0" borderId="2" xfId="32" applyBorder="1" applyAlignment="1">
      <alignment horizontal="distributed"/>
      <protection/>
    </xf>
    <xf numFmtId="0" fontId="4" fillId="0" borderId="4" xfId="32" applyFont="1" applyBorder="1">
      <alignment/>
      <protection/>
    </xf>
    <xf numFmtId="0" fontId="4" fillId="0" borderId="0" xfId="32" applyFont="1" applyBorder="1" applyAlignment="1">
      <alignment/>
      <protection/>
    </xf>
    <xf numFmtId="0" fontId="5" fillId="0" borderId="3" xfId="32" applyFont="1" applyBorder="1" applyAlignment="1">
      <alignment horizontal="centerContinuous"/>
      <protection/>
    </xf>
    <xf numFmtId="38" fontId="4" fillId="0" borderId="0" xfId="17" applyFont="1" applyBorder="1" applyAlignment="1">
      <alignment/>
    </xf>
    <xf numFmtId="0" fontId="4" fillId="0" borderId="4" xfId="32" applyBorder="1">
      <alignment/>
      <protection/>
    </xf>
    <xf numFmtId="0" fontId="4" fillId="0" borderId="3" xfId="32" applyFont="1" applyBorder="1" applyAlignment="1">
      <alignment horizontal="right"/>
      <protection/>
    </xf>
    <xf numFmtId="0" fontId="4" fillId="0" borderId="0" xfId="29">
      <alignment/>
      <protection/>
    </xf>
    <xf numFmtId="0" fontId="0" fillId="0" borderId="0" xfId="28">
      <alignment/>
      <protection/>
    </xf>
    <xf numFmtId="0" fontId="0" fillId="0" borderId="0" xfId="28" applyFont="1" applyAlignment="1">
      <alignment horizontal="centerContinuous"/>
      <protection/>
    </xf>
    <xf numFmtId="0" fontId="1" fillId="0" borderId="0" xfId="28" applyFont="1">
      <alignment/>
      <protection/>
    </xf>
    <xf numFmtId="0" fontId="0" fillId="0" borderId="1" xfId="28" applyBorder="1">
      <alignment/>
      <protection/>
    </xf>
    <xf numFmtId="0" fontId="0" fillId="0" borderId="0" xfId="28" applyAlignment="1">
      <alignment vertical="center"/>
      <protection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1" fillId="0" borderId="0" xfId="17" applyFont="1" applyAlignment="1">
      <alignment horizontal="right"/>
    </xf>
    <xf numFmtId="38" fontId="1" fillId="0" borderId="0" xfId="17" applyFont="1" applyAlignment="1">
      <alignment/>
    </xf>
    <xf numFmtId="0" fontId="0" fillId="0" borderId="4" xfId="28" applyBorder="1">
      <alignment/>
      <protection/>
    </xf>
    <xf numFmtId="0" fontId="0" fillId="0" borderId="0" xfId="28" applyFont="1" applyAlignment="1">
      <alignment/>
      <protection/>
    </xf>
    <xf numFmtId="0" fontId="0" fillId="0" borderId="0" xfId="28" applyAlignment="1">
      <alignment/>
      <protection/>
    </xf>
    <xf numFmtId="0" fontId="0" fillId="0" borderId="0" xfId="28" applyAlignment="1">
      <alignment horizontal="distributed"/>
      <protection/>
    </xf>
    <xf numFmtId="0" fontId="1" fillId="0" borderId="0" xfId="25" applyFont="1">
      <alignment/>
      <protection/>
    </xf>
    <xf numFmtId="0" fontId="0" fillId="0" borderId="0" xfId="25">
      <alignment/>
      <protection/>
    </xf>
    <xf numFmtId="0" fontId="0" fillId="0" borderId="1" xfId="25" applyBorder="1">
      <alignment/>
      <protection/>
    </xf>
    <xf numFmtId="0" fontId="0" fillId="0" borderId="1" xfId="25" applyFont="1" applyBorder="1" applyAlignment="1">
      <alignment horizontal="right"/>
      <protection/>
    </xf>
    <xf numFmtId="0" fontId="0" fillId="0" borderId="4" xfId="25" applyFont="1" applyBorder="1" applyAlignment="1">
      <alignment horizontal="centerContinuous" vertical="center"/>
      <protection/>
    </xf>
    <xf numFmtId="0" fontId="0" fillId="0" borderId="2" xfId="25" applyBorder="1" applyAlignment="1">
      <alignment horizontal="centerContinuous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/>
      <protection/>
    </xf>
    <xf numFmtId="0" fontId="0" fillId="0" borderId="0" xfId="25" applyAlignment="1">
      <alignment vertical="center"/>
      <protection/>
    </xf>
    <xf numFmtId="0" fontId="0" fillId="0" borderId="0" xfId="25" applyBorder="1">
      <alignment/>
      <protection/>
    </xf>
    <xf numFmtId="0" fontId="0" fillId="0" borderId="3" xfId="25" applyBorder="1">
      <alignment/>
      <protection/>
    </xf>
    <xf numFmtId="0" fontId="1" fillId="0" borderId="0" xfId="25" applyFont="1" applyBorder="1" applyAlignment="1">
      <alignment/>
      <protection/>
    </xf>
    <xf numFmtId="0" fontId="1" fillId="0" borderId="3" xfId="25" applyFont="1" applyBorder="1" applyAlignment="1">
      <alignment horizontal="distributed"/>
      <protection/>
    </xf>
    <xf numFmtId="179" fontId="0" fillId="0" borderId="0" xfId="25" applyNumberFormat="1">
      <alignment/>
      <protection/>
    </xf>
    <xf numFmtId="0" fontId="0" fillId="0" borderId="0" xfId="25" applyFont="1" applyBorder="1" applyAlignment="1">
      <alignment/>
      <protection/>
    </xf>
    <xf numFmtId="0" fontId="0" fillId="0" borderId="3" xfId="25" applyBorder="1" applyAlignment="1">
      <alignment horizontal="distributed"/>
      <protection/>
    </xf>
    <xf numFmtId="0" fontId="0" fillId="0" borderId="3" xfId="25" applyFont="1" applyBorder="1" applyAlignment="1">
      <alignment horizontal="distributed"/>
      <protection/>
    </xf>
    <xf numFmtId="179" fontId="0" fillId="0" borderId="0" xfId="25" applyNumberFormat="1" applyFont="1">
      <alignment/>
      <protection/>
    </xf>
    <xf numFmtId="0" fontId="13" fillId="0" borderId="3" xfId="25" applyFont="1" applyBorder="1" applyAlignment="1">
      <alignment horizontal="distributed"/>
      <protection/>
    </xf>
    <xf numFmtId="38" fontId="0" fillId="0" borderId="0" xfId="17" applyFont="1" applyAlignment="1">
      <alignment/>
    </xf>
    <xf numFmtId="0" fontId="0" fillId="0" borderId="3" xfId="25" applyFont="1" applyBorder="1" applyAlignment="1">
      <alignment/>
      <protection/>
    </xf>
    <xf numFmtId="0" fontId="0" fillId="0" borderId="4" xfId="25" applyBorder="1">
      <alignment/>
      <protection/>
    </xf>
    <xf numFmtId="0" fontId="0" fillId="0" borderId="2" xfId="25" applyBorder="1">
      <alignment/>
      <protection/>
    </xf>
    <xf numFmtId="0" fontId="0" fillId="0" borderId="0" xfId="25" applyFont="1">
      <alignment/>
      <protection/>
    </xf>
    <xf numFmtId="0" fontId="0" fillId="0" borderId="4" xfId="25" applyFont="1" applyBorder="1" applyAlignment="1">
      <alignment horizontal="centerContinuous"/>
      <protection/>
    </xf>
    <xf numFmtId="0" fontId="0" fillId="0" borderId="4" xfId="25" applyBorder="1" applyAlignment="1">
      <alignment horizontal="centerContinuous"/>
      <protection/>
    </xf>
    <xf numFmtId="0" fontId="0" fillId="0" borderId="2" xfId="25" applyBorder="1" applyAlignment="1">
      <alignment horizontal="centerContinuous"/>
      <protection/>
    </xf>
    <xf numFmtId="0" fontId="0" fillId="0" borderId="2" xfId="25" applyFont="1" applyBorder="1" applyAlignment="1">
      <alignment horizontal="center"/>
      <protection/>
    </xf>
    <xf numFmtId="0" fontId="0" fillId="0" borderId="2" xfId="25" applyBorder="1" applyAlignment="1">
      <alignment horizontal="center"/>
      <protection/>
    </xf>
    <xf numFmtId="0" fontId="1" fillId="0" borderId="2" xfId="25" applyFont="1" applyBorder="1" applyAlignment="1">
      <alignment horizontal="center"/>
      <protection/>
    </xf>
    <xf numFmtId="0" fontId="0" fillId="0" borderId="4" xfId="25" applyBorder="1" applyAlignment="1">
      <alignment horizontal="center"/>
      <protection/>
    </xf>
    <xf numFmtId="179" fontId="5" fillId="0" borderId="0" xfId="26" applyNumberFormat="1" applyFont="1">
      <alignment/>
      <protection/>
    </xf>
    <xf numFmtId="179" fontId="1" fillId="0" borderId="0" xfId="15" applyNumberFormat="1" applyFont="1" applyAlignment="1">
      <alignment/>
    </xf>
    <xf numFmtId="179" fontId="4" fillId="0" borderId="0" xfId="26" applyNumberFormat="1">
      <alignment/>
      <protection/>
    </xf>
    <xf numFmtId="179" fontId="0" fillId="0" borderId="0" xfId="15" applyNumberFormat="1" applyAlignment="1">
      <alignment/>
    </xf>
    <xf numFmtId="0" fontId="4" fillId="0" borderId="0" xfId="26">
      <alignment/>
      <protection/>
    </xf>
    <xf numFmtId="176" fontId="0" fillId="0" borderId="0" xfId="15" applyNumberFormat="1" applyAlignment="1">
      <alignment/>
    </xf>
    <xf numFmtId="0" fontId="0" fillId="0" borderId="3" xfId="25" applyFont="1" applyBorder="1" applyAlignment="1">
      <alignment horizontal="right"/>
      <protection/>
    </xf>
    <xf numFmtId="0" fontId="0" fillId="0" borderId="4" xfId="25" applyFont="1" applyBorder="1" applyAlignment="1">
      <alignment horizontal="centerContinuous" vertical="distributed"/>
      <protection/>
    </xf>
    <xf numFmtId="0" fontId="0" fillId="0" borderId="2" xfId="25" applyFont="1" applyBorder="1" applyAlignment="1">
      <alignment vertical="distributed"/>
      <protection/>
    </xf>
    <xf numFmtId="0" fontId="0" fillId="0" borderId="2" xfId="25" applyFont="1" applyBorder="1" applyAlignment="1">
      <alignment horizontal="center" vertical="distributed"/>
      <protection/>
    </xf>
    <xf numFmtId="0" fontId="0" fillId="0" borderId="2" xfId="25" applyBorder="1" applyAlignment="1">
      <alignment horizontal="center" vertical="distributed"/>
      <protection/>
    </xf>
    <xf numFmtId="0" fontId="1" fillId="0" borderId="2" xfId="25" applyFont="1" applyBorder="1" applyAlignment="1">
      <alignment horizontal="center" vertical="distributed"/>
      <protection/>
    </xf>
    <xf numFmtId="0" fontId="0" fillId="0" borderId="4" xfId="25" applyFont="1" applyBorder="1" applyAlignment="1">
      <alignment horizontal="center" vertical="distributed"/>
      <protection/>
    </xf>
    <xf numFmtId="0" fontId="4" fillId="0" borderId="0" xfId="36">
      <alignment/>
      <protection/>
    </xf>
    <xf numFmtId="0" fontId="1" fillId="0" borderId="0" xfId="36" applyFont="1">
      <alignment/>
      <protection/>
    </xf>
    <xf numFmtId="0" fontId="4" fillId="0" borderId="1" xfId="36" applyBorder="1">
      <alignment/>
      <protection/>
    </xf>
    <xf numFmtId="0" fontId="4" fillId="0" borderId="2" xfId="36" applyBorder="1" applyAlignment="1">
      <alignment horizontal="centerContinuous" vertical="center"/>
      <protection/>
    </xf>
    <xf numFmtId="0" fontId="4" fillId="0" borderId="0" xfId="36" applyBorder="1" applyAlignment="1">
      <alignment vertical="center"/>
      <protection/>
    </xf>
    <xf numFmtId="0" fontId="4" fillId="0" borderId="0" xfId="36" applyAlignment="1">
      <alignment vertical="center"/>
      <protection/>
    </xf>
    <xf numFmtId="0" fontId="4" fillId="0" borderId="0" xfId="36" applyBorder="1">
      <alignment/>
      <protection/>
    </xf>
    <xf numFmtId="0" fontId="4" fillId="0" borderId="3" xfId="36" applyBorder="1">
      <alignment/>
      <protection/>
    </xf>
    <xf numFmtId="0" fontId="1" fillId="0" borderId="0" xfId="36" applyFont="1" applyBorder="1" applyAlignment="1">
      <alignment/>
      <protection/>
    </xf>
    <xf numFmtId="0" fontId="1" fillId="0" borderId="3" xfId="36" applyFont="1" applyBorder="1" applyAlignment="1">
      <alignment horizontal="center"/>
      <protection/>
    </xf>
    <xf numFmtId="0" fontId="4" fillId="0" borderId="0" xfId="36" applyFont="1" applyBorder="1" applyAlignment="1">
      <alignment/>
      <protection/>
    </xf>
    <xf numFmtId="0" fontId="4" fillId="0" borderId="3" xfId="36" applyBorder="1" applyAlignment="1">
      <alignment horizontal="center"/>
      <protection/>
    </xf>
    <xf numFmtId="0" fontId="4" fillId="0" borderId="3" xfId="36" applyFont="1" applyBorder="1" applyAlignment="1">
      <alignment horizontal="distributed"/>
      <protection/>
    </xf>
    <xf numFmtId="0" fontId="4" fillId="0" borderId="3" xfId="36" applyBorder="1" applyAlignment="1">
      <alignment horizontal="distributed"/>
      <protection/>
    </xf>
    <xf numFmtId="0" fontId="4" fillId="0" borderId="4" xfId="36" applyBorder="1">
      <alignment/>
      <protection/>
    </xf>
    <xf numFmtId="0" fontId="4" fillId="0" borderId="2" xfId="36" applyFont="1" applyBorder="1" applyAlignment="1">
      <alignment horizontal="distributed"/>
      <protection/>
    </xf>
    <xf numFmtId="38" fontId="0" fillId="0" borderId="4" xfId="17" applyBorder="1" applyAlignment="1">
      <alignment/>
    </xf>
    <xf numFmtId="0" fontId="1" fillId="0" borderId="0" xfId="27" applyFont="1">
      <alignment/>
      <protection/>
    </xf>
    <xf numFmtId="0" fontId="4" fillId="0" borderId="0" xfId="27">
      <alignment/>
      <protection/>
    </xf>
    <xf numFmtId="0" fontId="4" fillId="0" borderId="1" xfId="27" applyBorder="1">
      <alignment/>
      <protection/>
    </xf>
    <xf numFmtId="0" fontId="0" fillId="0" borderId="1" xfId="25" applyFont="1" applyBorder="1">
      <alignment/>
      <protection/>
    </xf>
    <xf numFmtId="0" fontId="4" fillId="0" borderId="2" xfId="27" applyBorder="1" applyAlignment="1">
      <alignment horizontal="center" vertical="center"/>
      <protection/>
    </xf>
    <xf numFmtId="0" fontId="4" fillId="0" borderId="0" xfId="27" applyBorder="1" applyAlignment="1">
      <alignment vertical="center"/>
      <protection/>
    </xf>
    <xf numFmtId="0" fontId="4" fillId="0" borderId="0" xfId="27" applyAlignment="1">
      <alignment vertical="center"/>
      <protection/>
    </xf>
    <xf numFmtId="0" fontId="4" fillId="0" borderId="3" xfId="27" applyBorder="1">
      <alignment/>
      <protection/>
    </xf>
    <xf numFmtId="0" fontId="1" fillId="0" borderId="3" xfId="27" applyFont="1" applyBorder="1" applyAlignment="1">
      <alignment horizontal="distributed"/>
      <protection/>
    </xf>
    <xf numFmtId="0" fontId="4" fillId="0" borderId="3" xfId="27" applyBorder="1" applyAlignment="1">
      <alignment horizontal="distributed"/>
      <protection/>
    </xf>
    <xf numFmtId="0" fontId="4" fillId="0" borderId="3" xfId="27" applyFont="1" applyBorder="1" applyAlignment="1">
      <alignment horizontal="distributed"/>
      <protection/>
    </xf>
    <xf numFmtId="0" fontId="4" fillId="0" borderId="2" xfId="27" applyFont="1" applyBorder="1" applyAlignment="1">
      <alignment horizontal="distributed"/>
      <protection/>
    </xf>
    <xf numFmtId="0" fontId="4" fillId="0" borderId="0" xfId="31">
      <alignment/>
      <protection/>
    </xf>
    <xf numFmtId="0" fontId="0" fillId="0" borderId="0" xfId="25" applyFont="1" applyAlignment="1">
      <alignment horizontal="right"/>
      <protection/>
    </xf>
    <xf numFmtId="0" fontId="1" fillId="0" borderId="0" xfId="31" applyFont="1">
      <alignment/>
      <protection/>
    </xf>
    <xf numFmtId="0" fontId="4" fillId="0" borderId="1" xfId="31" applyBorder="1">
      <alignment/>
      <protection/>
    </xf>
    <xf numFmtId="0" fontId="4" fillId="0" borderId="4" xfId="31" applyBorder="1" applyAlignment="1">
      <alignment horizontal="centerContinuous" vertical="center"/>
      <protection/>
    </xf>
    <xf numFmtId="0" fontId="4" fillId="0" borderId="2" xfId="31" applyBorder="1" applyAlignment="1">
      <alignment horizontal="centerContinuous" vertical="center"/>
      <protection/>
    </xf>
    <xf numFmtId="0" fontId="4" fillId="0" borderId="0" xfId="31" applyBorder="1" applyAlignment="1">
      <alignment vertical="center"/>
      <protection/>
    </xf>
    <xf numFmtId="0" fontId="4" fillId="0" borderId="0" xfId="31" applyAlignment="1">
      <alignment vertical="center"/>
      <protection/>
    </xf>
    <xf numFmtId="0" fontId="4" fillId="0" borderId="0" xfId="31" applyBorder="1">
      <alignment/>
      <protection/>
    </xf>
    <xf numFmtId="0" fontId="4" fillId="0" borderId="3" xfId="31" applyBorder="1">
      <alignment/>
      <protection/>
    </xf>
    <xf numFmtId="0" fontId="1" fillId="0" borderId="0" xfId="31" applyFont="1" applyBorder="1" applyAlignment="1">
      <alignment/>
      <protection/>
    </xf>
    <xf numFmtId="0" fontId="1" fillId="0" borderId="3" xfId="31" applyFont="1" applyBorder="1" applyAlignment="1">
      <alignment horizontal="center"/>
      <protection/>
    </xf>
    <xf numFmtId="0" fontId="4" fillId="0" borderId="0" xfId="31" applyFont="1" applyBorder="1" applyAlignment="1">
      <alignment/>
      <protection/>
    </xf>
    <xf numFmtId="0" fontId="4" fillId="0" borderId="3" xfId="31" applyBorder="1" applyAlignment="1">
      <alignment horizontal="center"/>
      <protection/>
    </xf>
    <xf numFmtId="0" fontId="4" fillId="0" borderId="3" xfId="31" applyFont="1" applyBorder="1" applyAlignment="1">
      <alignment horizontal="distributed"/>
      <protection/>
    </xf>
    <xf numFmtId="0" fontId="4" fillId="0" borderId="3" xfId="31" applyBorder="1" applyAlignment="1">
      <alignment horizontal="distributed"/>
      <protection/>
    </xf>
    <xf numFmtId="0" fontId="5" fillId="0" borderId="0" xfId="31" applyFont="1">
      <alignment/>
      <protection/>
    </xf>
    <xf numFmtId="0" fontId="4" fillId="0" borderId="3" xfId="31" applyFont="1" applyBorder="1" applyAlignment="1">
      <alignment horizontal="left"/>
      <protection/>
    </xf>
    <xf numFmtId="0" fontId="4" fillId="0" borderId="4" xfId="31" applyBorder="1">
      <alignment/>
      <protection/>
    </xf>
    <xf numFmtId="0" fontId="4" fillId="0" borderId="2" xfId="31" applyFont="1" applyBorder="1" applyAlignment="1">
      <alignment horizontal="distributed"/>
      <protection/>
    </xf>
    <xf numFmtId="0" fontId="1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4" xfId="21" applyBorder="1" applyAlignment="1">
      <alignment horizontal="centerContinuous" vertical="center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0" xfId="2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4" fillId="0" borderId="0" xfId="21" applyBorder="1">
      <alignment/>
      <protection/>
    </xf>
    <xf numFmtId="0" fontId="4" fillId="0" borderId="3" xfId="2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3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/>
      <protection/>
    </xf>
    <xf numFmtId="0" fontId="4" fillId="0" borderId="3" xfId="21" applyFont="1" applyBorder="1" applyAlignment="1">
      <alignment horizontal="distributed"/>
      <protection/>
    </xf>
    <xf numFmtId="0" fontId="4" fillId="0" borderId="3" xfId="21" applyBorder="1" applyAlignment="1">
      <alignment horizontal="left"/>
      <protection/>
    </xf>
    <xf numFmtId="0" fontId="4" fillId="0" borderId="3" xfId="21" applyFont="1" applyBorder="1" applyAlignment="1">
      <alignment horizontal="left"/>
      <protection/>
    </xf>
    <xf numFmtId="0" fontId="4" fillId="0" borderId="4" xfId="21" applyBorder="1">
      <alignment/>
      <protection/>
    </xf>
    <xf numFmtId="0" fontId="4" fillId="0" borderId="2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38" fontId="0" fillId="0" borderId="0" xfId="17" applyBorder="1" applyAlignment="1">
      <alignment/>
    </xf>
    <xf numFmtId="0" fontId="4" fillId="0" borderId="0" xfId="30">
      <alignment/>
      <protection/>
    </xf>
    <xf numFmtId="0" fontId="1" fillId="0" borderId="0" xfId="30" applyFont="1">
      <alignment/>
      <protection/>
    </xf>
    <xf numFmtId="0" fontId="4" fillId="0" borderId="1" xfId="30" applyBorder="1">
      <alignment/>
      <protection/>
    </xf>
    <xf numFmtId="0" fontId="4" fillId="0" borderId="2" xfId="30" applyBorder="1" applyAlignment="1">
      <alignment horizontal="center" vertical="center"/>
      <protection/>
    </xf>
    <xf numFmtId="0" fontId="4" fillId="0" borderId="0" xfId="30" applyBorder="1" applyAlignment="1">
      <alignment vertical="center"/>
      <protection/>
    </xf>
    <xf numFmtId="0" fontId="4" fillId="0" borderId="0" xfId="30" applyAlignment="1">
      <alignment vertical="center"/>
      <protection/>
    </xf>
    <xf numFmtId="0" fontId="4" fillId="0" borderId="3" xfId="30" applyBorder="1">
      <alignment/>
      <protection/>
    </xf>
    <xf numFmtId="0" fontId="1" fillId="0" borderId="3" xfId="30" applyFont="1" applyBorder="1" applyAlignment="1">
      <alignment horizontal="distributed"/>
      <protection/>
    </xf>
    <xf numFmtId="0" fontId="4" fillId="0" borderId="3" xfId="30" applyBorder="1" applyAlignment="1">
      <alignment horizontal="distributed"/>
      <protection/>
    </xf>
    <xf numFmtId="0" fontId="4" fillId="0" borderId="3" xfId="30" applyFont="1" applyBorder="1" applyAlignment="1">
      <alignment horizontal="distributed"/>
      <protection/>
    </xf>
    <xf numFmtId="0" fontId="4" fillId="0" borderId="3" xfId="30" applyFont="1" applyBorder="1" applyAlignment="1">
      <alignment/>
      <protection/>
    </xf>
    <xf numFmtId="0" fontId="4" fillId="0" borderId="3" xfId="30" applyBorder="1" applyAlignment="1">
      <alignment/>
      <protection/>
    </xf>
    <xf numFmtId="0" fontId="4" fillId="0" borderId="2" xfId="30" applyFont="1" applyBorder="1" applyAlignment="1">
      <alignment horizontal="distributed"/>
      <protection/>
    </xf>
    <xf numFmtId="0" fontId="4" fillId="0" borderId="3" xfId="34" applyFont="1" applyBorder="1" applyAlignment="1">
      <alignment/>
      <protection/>
    </xf>
    <xf numFmtId="0" fontId="4" fillId="0" borderId="0" xfId="32" applyBorder="1" applyAlignment="1">
      <alignment horizontal="centerContinuous" vertical="center"/>
      <protection/>
    </xf>
    <xf numFmtId="0" fontId="4" fillId="0" borderId="3" xfId="32" applyBorder="1" applyAlignment="1">
      <alignment horizontal="centerContinuous" vertical="center"/>
      <protection/>
    </xf>
    <xf numFmtId="0" fontId="4" fillId="0" borderId="0" xfId="32" applyFont="1" applyBorder="1" applyAlignment="1">
      <alignment horizontal="center" vertical="center"/>
      <protection/>
    </xf>
    <xf numFmtId="0" fontId="5" fillId="0" borderId="0" xfId="32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1" xfId="32" applyFont="1" applyBorder="1" applyAlignment="1">
      <alignment horizontal="right"/>
      <protection/>
    </xf>
    <xf numFmtId="0" fontId="4" fillId="0" borderId="4" xfId="36" applyFont="1" applyBorder="1" applyAlignment="1">
      <alignment horizontal="centerContinuous" vertical="center"/>
      <protection/>
    </xf>
    <xf numFmtId="38" fontId="4" fillId="0" borderId="0" xfId="34" applyNumberFormat="1">
      <alignment/>
      <protection/>
    </xf>
    <xf numFmtId="38" fontId="4" fillId="0" borderId="0" xfId="22" applyNumberFormat="1">
      <alignment/>
      <protection/>
    </xf>
    <xf numFmtId="0" fontId="0" fillId="0" borderId="0" xfId="28" applyBorder="1">
      <alignment/>
      <protection/>
    </xf>
    <xf numFmtId="0" fontId="0" fillId="0" borderId="0" xfId="28" applyBorder="1" applyAlignment="1">
      <alignment horizontal="distributed"/>
      <protection/>
    </xf>
    <xf numFmtId="0" fontId="1" fillId="0" borderId="0" xfId="28" applyFont="1" applyBorder="1" applyAlignment="1">
      <alignment horizontal="distributed"/>
      <protection/>
    </xf>
    <xf numFmtId="0" fontId="0" fillId="0" borderId="0" xfId="28" applyFont="1" applyBorder="1" applyAlignment="1">
      <alignment horizontal="distributed"/>
      <protection/>
    </xf>
    <xf numFmtId="0" fontId="0" fillId="0" borderId="0" xfId="28" applyBorder="1" applyAlignment="1">
      <alignment horizontal="center"/>
      <protection/>
    </xf>
    <xf numFmtId="0" fontId="0" fillId="0" borderId="4" xfId="28" applyBorder="1" applyAlignment="1">
      <alignment horizontal="distributed"/>
      <protection/>
    </xf>
    <xf numFmtId="0" fontId="0" fillId="0" borderId="4" xfId="28" applyBorder="1" applyAlignment="1">
      <alignment horizontal="center" vertical="center"/>
      <protection/>
    </xf>
    <xf numFmtId="0" fontId="0" fillId="0" borderId="6" xfId="28" applyBorder="1">
      <alignment/>
      <protection/>
    </xf>
    <xf numFmtId="0" fontId="4" fillId="0" borderId="0" xfId="34" applyFont="1">
      <alignment/>
      <protection/>
    </xf>
    <xf numFmtId="0" fontId="4" fillId="0" borderId="0" xfId="34" applyFont="1" applyAlignment="1">
      <alignment horizontal="right"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4" fillId="0" borderId="0" xfId="24" applyFont="1">
      <alignment/>
      <protection/>
    </xf>
    <xf numFmtId="0" fontId="4" fillId="0" borderId="0" xfId="24" applyFont="1" applyAlignment="1">
      <alignment horizontal="right"/>
      <protection/>
    </xf>
    <xf numFmtId="0" fontId="0" fillId="0" borderId="0" xfId="28" applyFont="1" applyAlignment="1">
      <alignment horizontal="right"/>
      <protection/>
    </xf>
    <xf numFmtId="0" fontId="4" fillId="0" borderId="0" xfId="36" applyFont="1">
      <alignment/>
      <protection/>
    </xf>
    <xf numFmtId="0" fontId="4" fillId="0" borderId="0" xfId="27" applyFont="1">
      <alignment/>
      <protection/>
    </xf>
    <xf numFmtId="0" fontId="4" fillId="0" borderId="0" xfId="30" applyFont="1">
      <alignment/>
      <protection/>
    </xf>
    <xf numFmtId="0" fontId="4" fillId="0" borderId="0" xfId="21" applyFont="1">
      <alignment/>
      <protection/>
    </xf>
    <xf numFmtId="0" fontId="5" fillId="0" borderId="0" xfId="32" applyFont="1" applyBorder="1">
      <alignment/>
      <protection/>
    </xf>
    <xf numFmtId="0" fontId="4" fillId="0" borderId="7" xfId="32" applyBorder="1" applyAlignment="1">
      <alignment horizontal="centerContinuous" vertical="center"/>
      <protection/>
    </xf>
    <xf numFmtId="0" fontId="4" fillId="0" borderId="8" xfId="32" applyBorder="1" applyAlignment="1">
      <alignment horizontal="centerContinuous" vertical="center"/>
      <protection/>
    </xf>
    <xf numFmtId="0" fontId="4" fillId="0" borderId="8" xfId="32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4" xfId="28" applyFont="1" applyBorder="1" applyAlignment="1">
      <alignment horizontal="center" vertical="center"/>
      <protection/>
    </xf>
    <xf numFmtId="0" fontId="0" fillId="0" borderId="0" xfId="28" applyFont="1">
      <alignment/>
      <protection/>
    </xf>
    <xf numFmtId="38" fontId="0" fillId="0" borderId="0" xfId="17" applyFont="1" applyAlignment="1">
      <alignment/>
    </xf>
    <xf numFmtId="9" fontId="0" fillId="0" borderId="0" xfId="17" applyNumberFormat="1" applyFont="1" applyAlignment="1">
      <alignment/>
    </xf>
    <xf numFmtId="0" fontId="1" fillId="0" borderId="6" xfId="28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/>
      <protection/>
    </xf>
    <xf numFmtId="38" fontId="9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10" fillId="0" borderId="0" xfId="17" applyFont="1" applyAlignment="1">
      <alignment horizontal="left" vertical="top"/>
    </xf>
    <xf numFmtId="38" fontId="8" fillId="0" borderId="9" xfId="17" applyFont="1" applyBorder="1" applyAlignment="1">
      <alignment horizontal="center"/>
    </xf>
    <xf numFmtId="38" fontId="8" fillId="0" borderId="10" xfId="17" applyFont="1" applyBorder="1" applyAlignment="1">
      <alignment horizontal="center"/>
    </xf>
    <xf numFmtId="38" fontId="8" fillId="0" borderId="7" xfId="17" applyFont="1" applyBorder="1" applyAlignment="1">
      <alignment horizontal="centerContinuous" vertical="center"/>
    </xf>
    <xf numFmtId="38" fontId="8" fillId="0" borderId="8" xfId="17" applyFont="1" applyBorder="1" applyAlignment="1">
      <alignment horizontal="centerContinuous" vertical="center"/>
    </xf>
    <xf numFmtId="38" fontId="8" fillId="0" borderId="4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38" fontId="8" fillId="0" borderId="3" xfId="17" applyFont="1" applyBorder="1" applyAlignment="1">
      <alignment vertical="center"/>
    </xf>
    <xf numFmtId="38" fontId="11" fillId="0" borderId="0" xfId="17" applyFont="1" applyAlignment="1">
      <alignment vertical="center"/>
    </xf>
    <xf numFmtId="38" fontId="11" fillId="0" borderId="3" xfId="17" applyFont="1" applyBorder="1" applyAlignment="1">
      <alignment vertical="center"/>
    </xf>
    <xf numFmtId="38" fontId="8" fillId="0" borderId="3" xfId="17" applyFont="1" applyBorder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12" fillId="0" borderId="0" xfId="17" applyFont="1" applyAlignment="1">
      <alignment horizontal="right" vertical="center"/>
    </xf>
    <xf numFmtId="38" fontId="8" fillId="0" borderId="4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0" fontId="4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0" fillId="0" borderId="4" xfId="25" applyFont="1" applyBorder="1" applyAlignment="1">
      <alignment horizontal="center" vertical="center"/>
      <protection/>
    </xf>
    <xf numFmtId="0" fontId="1" fillId="0" borderId="6" xfId="25" applyFont="1" applyBorder="1" applyAlignment="1">
      <alignment horizontal="center" vertical="center"/>
      <protection/>
    </xf>
    <xf numFmtId="0" fontId="4" fillId="0" borderId="2" xfId="34" applyFont="1" applyBorder="1" applyAlignment="1">
      <alignment horizontal="center" vertical="center"/>
      <protection/>
    </xf>
    <xf numFmtId="0" fontId="4" fillId="0" borderId="4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11" xfId="23" applyFont="1" applyBorder="1" applyAlignment="1">
      <alignment horizontal="center" vertical="center"/>
      <protection/>
    </xf>
    <xf numFmtId="210" fontId="4" fillId="0" borderId="0" xfId="33" applyNumberFormat="1" applyFont="1">
      <alignment/>
      <protection/>
    </xf>
    <xf numFmtId="210" fontId="4" fillId="0" borderId="0" xfId="33" applyNumberFormat="1">
      <alignment/>
      <protection/>
    </xf>
    <xf numFmtId="210" fontId="4" fillId="0" borderId="0" xfId="33" applyNumberFormat="1" applyFont="1" applyAlignment="1">
      <alignment horizontal="right"/>
      <protection/>
    </xf>
    <xf numFmtId="210" fontId="5" fillId="0" borderId="0" xfId="33" applyNumberFormat="1" applyFont="1">
      <alignment/>
      <protection/>
    </xf>
    <xf numFmtId="210" fontId="4" fillId="0" borderId="1" xfId="33" applyNumberFormat="1" applyBorder="1">
      <alignment/>
      <protection/>
    </xf>
    <xf numFmtId="210" fontId="4" fillId="0" borderId="0" xfId="33" applyNumberFormat="1" applyBorder="1">
      <alignment/>
      <protection/>
    </xf>
    <xf numFmtId="210" fontId="4" fillId="0" borderId="3" xfId="33" applyNumberFormat="1" applyBorder="1">
      <alignment/>
      <protection/>
    </xf>
    <xf numFmtId="210" fontId="4" fillId="0" borderId="4" xfId="33" applyNumberFormat="1" applyBorder="1" applyAlignment="1">
      <alignment horizontal="centerContinuous"/>
      <protection/>
    </xf>
    <xf numFmtId="210" fontId="4" fillId="0" borderId="4" xfId="33" applyNumberFormat="1" applyBorder="1" applyAlignment="1">
      <alignment horizontal="centerContinuous" vertical="distributed"/>
      <protection/>
    </xf>
    <xf numFmtId="210" fontId="4" fillId="0" borderId="2" xfId="33" applyNumberFormat="1" applyBorder="1" applyAlignment="1">
      <alignment horizontal="centerContinuous" vertical="distributed"/>
      <protection/>
    </xf>
    <xf numFmtId="210" fontId="4" fillId="0" borderId="2" xfId="33" applyNumberFormat="1" applyFont="1" applyBorder="1" applyAlignment="1">
      <alignment horizontal="center" vertical="distributed"/>
      <protection/>
    </xf>
    <xf numFmtId="210" fontId="4" fillId="0" borderId="0" xfId="33" applyNumberFormat="1" applyAlignment="1">
      <alignment vertical="distributed"/>
      <protection/>
    </xf>
    <xf numFmtId="210" fontId="4" fillId="0" borderId="4" xfId="33" applyNumberFormat="1" applyFont="1" applyBorder="1" applyAlignment="1">
      <alignment horizontal="center" vertical="distributed"/>
      <protection/>
    </xf>
    <xf numFmtId="210" fontId="4" fillId="0" borderId="3" xfId="33" applyNumberFormat="1" applyBorder="1" applyAlignment="1">
      <alignment horizontal="distributed"/>
      <protection/>
    </xf>
    <xf numFmtId="210" fontId="4" fillId="0" borderId="0" xfId="33" applyNumberFormat="1" applyFont="1" applyBorder="1">
      <alignment/>
      <protection/>
    </xf>
    <xf numFmtId="210" fontId="4" fillId="0" borderId="0" xfId="17" applyNumberFormat="1" applyFont="1" applyAlignment="1">
      <alignment/>
    </xf>
    <xf numFmtId="210" fontId="4" fillId="0" borderId="3" xfId="33" applyNumberFormat="1" applyFont="1" applyBorder="1" applyAlignment="1">
      <alignment horizontal="distributed"/>
      <protection/>
    </xf>
    <xf numFmtId="210" fontId="7" fillId="0" borderId="3" xfId="33" applyNumberFormat="1" applyFont="1" applyBorder="1" applyAlignment="1">
      <alignment horizontal="distributed"/>
      <protection/>
    </xf>
    <xf numFmtId="210" fontId="4" fillId="0" borderId="4" xfId="33" applyNumberFormat="1" applyBorder="1" applyAlignment="1">
      <alignment horizontal="distributed"/>
      <protection/>
    </xf>
    <xf numFmtId="210" fontId="4" fillId="0" borderId="2" xfId="33" applyNumberFormat="1" applyBorder="1" applyAlignment="1">
      <alignment horizontal="distributed"/>
      <protection/>
    </xf>
    <xf numFmtId="210" fontId="4" fillId="0" borderId="4" xfId="33" applyNumberFormat="1" applyFont="1" applyBorder="1">
      <alignment/>
      <protection/>
    </xf>
    <xf numFmtId="0" fontId="5" fillId="0" borderId="11" xfId="35" applyFont="1" applyBorder="1" applyAlignment="1">
      <alignment horizontal="center" vertical="center"/>
      <protection/>
    </xf>
    <xf numFmtId="0" fontId="4" fillId="0" borderId="4" xfId="35" applyFont="1" applyBorder="1" applyAlignment="1">
      <alignment horizontal="center" vertical="center"/>
      <protection/>
    </xf>
    <xf numFmtId="0" fontId="5" fillId="0" borderId="12" xfId="35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/>
      <protection/>
    </xf>
    <xf numFmtId="0" fontId="4" fillId="0" borderId="13" xfId="24" applyBorder="1">
      <alignment/>
      <protection/>
    </xf>
    <xf numFmtId="0" fontId="5" fillId="0" borderId="14" xfId="24" applyFont="1" applyBorder="1" applyAlignment="1">
      <alignment horizontal="center"/>
      <protection/>
    </xf>
    <xf numFmtId="0" fontId="5" fillId="0" borderId="15" xfId="24" applyFont="1" applyBorder="1">
      <alignment/>
      <protection/>
    </xf>
    <xf numFmtId="0" fontId="4" fillId="0" borderId="4" xfId="24" applyFont="1" applyBorder="1">
      <alignment/>
      <protection/>
    </xf>
    <xf numFmtId="0" fontId="0" fillId="0" borderId="0" xfId="0" applyFont="1" applyAlignment="1">
      <alignment/>
    </xf>
    <xf numFmtId="0" fontId="4" fillId="0" borderId="4" xfId="32" applyFont="1" applyBorder="1" applyAlignment="1">
      <alignment horizontal="center" vertical="center"/>
      <protection/>
    </xf>
    <xf numFmtId="0" fontId="5" fillId="0" borderId="12" xfId="32" applyFont="1" applyBorder="1" applyAlignment="1">
      <alignment horizontal="center" vertical="center"/>
      <protection/>
    </xf>
    <xf numFmtId="0" fontId="4" fillId="0" borderId="7" xfId="32" applyFont="1" applyBorder="1" applyAlignment="1">
      <alignment horizontal="center" vertical="center"/>
      <protection/>
    </xf>
    <xf numFmtId="179" fontId="4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38" fontId="0" fillId="0" borderId="0" xfId="17" applyAlignment="1">
      <alignment horizontal="right"/>
    </xf>
    <xf numFmtId="0" fontId="1" fillId="0" borderId="12" xfId="25" applyFont="1" applyBorder="1" applyAlignment="1">
      <alignment horizontal="center" vertical="center"/>
      <protection/>
    </xf>
    <xf numFmtId="0" fontId="1" fillId="0" borderId="11" xfId="25" applyFont="1" applyBorder="1" applyAlignment="1">
      <alignment horizontal="center" vertical="center"/>
      <protection/>
    </xf>
    <xf numFmtId="0" fontId="14" fillId="0" borderId="6" xfId="34" applyFont="1" applyBorder="1" applyAlignment="1">
      <alignment horizontal="center" vertical="center" wrapText="1"/>
      <protection/>
    </xf>
    <xf numFmtId="210" fontId="4" fillId="0" borderId="0" xfId="34" applyNumberFormat="1">
      <alignment/>
      <protection/>
    </xf>
    <xf numFmtId="0" fontId="4" fillId="0" borderId="3" xfId="34" applyFont="1" applyBorder="1" applyAlignment="1">
      <alignment horizontal="distributed"/>
      <protection/>
    </xf>
    <xf numFmtId="210" fontId="4" fillId="0" borderId="0" xfId="34" applyNumberFormat="1" applyFont="1" applyAlignment="1">
      <alignment horizontal="right"/>
      <protection/>
    </xf>
    <xf numFmtId="0" fontId="4" fillId="0" borderId="3" xfId="22" applyFont="1" applyBorder="1">
      <alignment/>
      <protection/>
    </xf>
    <xf numFmtId="0" fontId="4" fillId="0" borderId="2" xfId="22" applyFont="1" applyBorder="1" applyAlignment="1">
      <alignment horizontal="center"/>
      <protection/>
    </xf>
    <xf numFmtId="211" fontId="4" fillId="0" borderId="0" xfId="17" applyNumberFormat="1" applyFont="1" applyAlignment="1">
      <alignment/>
    </xf>
    <xf numFmtId="211" fontId="4" fillId="0" borderId="0" xfId="33" applyNumberFormat="1">
      <alignment/>
      <protection/>
    </xf>
    <xf numFmtId="0" fontId="4" fillId="0" borderId="0" xfId="35" applyFont="1" applyBorder="1">
      <alignment/>
      <protection/>
    </xf>
    <xf numFmtId="0" fontId="4" fillId="0" borderId="16" xfId="35" applyBorder="1" applyAlignment="1">
      <alignment horizontal="distributed"/>
      <protection/>
    </xf>
    <xf numFmtId="0" fontId="4" fillId="0" borderId="17" xfId="35" applyBorder="1" applyAlignment="1">
      <alignment horizontal="distributed"/>
      <protection/>
    </xf>
    <xf numFmtId="0" fontId="4" fillId="0" borderId="16" xfId="35" applyFont="1" applyBorder="1">
      <alignment/>
      <protection/>
    </xf>
    <xf numFmtId="0" fontId="5" fillId="0" borderId="16" xfId="35" applyFont="1" applyBorder="1">
      <alignment/>
      <protection/>
    </xf>
    <xf numFmtId="38" fontId="4" fillId="0" borderId="0" xfId="17" applyNumberFormat="1" applyFont="1" applyBorder="1" applyAlignment="1">
      <alignment/>
    </xf>
    <xf numFmtId="38" fontId="5" fillId="0" borderId="0" xfId="17" applyNumberFormat="1" applyFont="1" applyBorder="1" applyAlignment="1">
      <alignment/>
    </xf>
    <xf numFmtId="38" fontId="5" fillId="0" borderId="0" xfId="17" applyFont="1" applyBorder="1" applyAlignment="1">
      <alignment/>
    </xf>
    <xf numFmtId="38" fontId="4" fillId="0" borderId="4" xfId="17" applyFont="1" applyBorder="1" applyAlignment="1">
      <alignment/>
    </xf>
    <xf numFmtId="38" fontId="5" fillId="0" borderId="4" xfId="17" applyFont="1" applyBorder="1" applyAlignment="1">
      <alignment/>
    </xf>
    <xf numFmtId="0" fontId="1" fillId="0" borderId="7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14" fillId="0" borderId="3" xfId="34" applyFont="1" applyBorder="1" applyAlignment="1">
      <alignment horizontal="distributed"/>
      <protection/>
    </xf>
    <xf numFmtId="0" fontId="4" fillId="0" borderId="2" xfId="34" applyFont="1" applyBorder="1" applyAlignment="1">
      <alignment horizontal="distributed"/>
      <protection/>
    </xf>
    <xf numFmtId="0" fontId="4" fillId="0" borderId="4" xfId="34" applyFont="1" applyBorder="1" applyAlignment="1">
      <alignment horizontal="right"/>
      <protection/>
    </xf>
    <xf numFmtId="212" fontId="4" fillId="0" borderId="0" xfId="17" applyNumberFormat="1" applyAlignment="1">
      <alignment/>
    </xf>
    <xf numFmtId="212" fontId="4" fillId="0" borderId="0" xfId="17" applyNumberFormat="1" applyFont="1" applyAlignment="1">
      <alignment/>
    </xf>
    <xf numFmtId="212" fontId="4" fillId="0" borderId="4" xfId="17" applyNumberFormat="1" applyBorder="1" applyAlignment="1">
      <alignment/>
    </xf>
    <xf numFmtId="211" fontId="4" fillId="0" borderId="2" xfId="33" applyNumberFormat="1" applyFont="1" applyBorder="1" applyAlignment="1">
      <alignment horizontal="center" vertical="distributed"/>
      <protection/>
    </xf>
    <xf numFmtId="211" fontId="4" fillId="0" borderId="0" xfId="33" applyNumberFormat="1" applyAlignment="1">
      <alignment vertical="distributed"/>
      <protection/>
    </xf>
    <xf numFmtId="0" fontId="0" fillId="0" borderId="0" xfId="25" applyFont="1" applyAlignment="1">
      <alignment horizontal="centerContinuous"/>
      <protection/>
    </xf>
    <xf numFmtId="0" fontId="4" fillId="0" borderId="1" xfId="34" applyBorder="1" applyAlignment="1">
      <alignment horizontal="right"/>
      <protection/>
    </xf>
    <xf numFmtId="0" fontId="0" fillId="0" borderId="0" xfId="25" applyFont="1" applyAlignment="1">
      <alignment horizontal="left"/>
      <protection/>
    </xf>
    <xf numFmtId="0" fontId="4" fillId="0" borderId="0" xfId="27" applyFont="1" applyAlignment="1">
      <alignment horizontal="right"/>
      <protection/>
    </xf>
    <xf numFmtId="210" fontId="4" fillId="0" borderId="1" xfId="33" applyNumberFormat="1" applyFont="1" applyBorder="1" applyAlignment="1">
      <alignment horizontal="right"/>
      <protection/>
    </xf>
    <xf numFmtId="210" fontId="5" fillId="0" borderId="0" xfId="34" applyNumberFormat="1" applyFont="1">
      <alignment/>
      <protection/>
    </xf>
    <xf numFmtId="0" fontId="4" fillId="0" borderId="1" xfId="23" applyBorder="1" applyAlignment="1">
      <alignment horizontal="right"/>
      <protection/>
    </xf>
    <xf numFmtId="0" fontId="4" fillId="0" borderId="1" xfId="35" applyBorder="1" applyAlignment="1">
      <alignment horizontal="right"/>
      <protection/>
    </xf>
    <xf numFmtId="0" fontId="4" fillId="0" borderId="1" xfId="24" applyBorder="1" applyAlignment="1">
      <alignment horizontal="right"/>
      <protection/>
    </xf>
    <xf numFmtId="0" fontId="0" fillId="0" borderId="1" xfId="28" applyBorder="1" applyAlignment="1">
      <alignment horizontal="right"/>
      <protection/>
    </xf>
    <xf numFmtId="0" fontId="0" fillId="0" borderId="6" xfId="28" applyFont="1" applyBorder="1" applyAlignment="1">
      <alignment horizontal="center" vertical="center"/>
      <protection/>
    </xf>
    <xf numFmtId="0" fontId="0" fillId="0" borderId="5" xfId="28" applyBorder="1">
      <alignment/>
      <protection/>
    </xf>
    <xf numFmtId="38" fontId="0" fillId="0" borderId="5" xfId="17" applyBorder="1" applyAlignment="1">
      <alignment/>
    </xf>
    <xf numFmtId="9" fontId="0" fillId="0" borderId="5" xfId="17" applyNumberFormat="1" applyBorder="1" applyAlignment="1">
      <alignment/>
    </xf>
    <xf numFmtId="38" fontId="0" fillId="0" borderId="5" xfId="17" applyBorder="1" applyAlignment="1">
      <alignment/>
    </xf>
    <xf numFmtId="38" fontId="18" fillId="0" borderId="0" xfId="17" applyFont="1" applyAlignment="1">
      <alignment horizontal="right" vertical="center"/>
    </xf>
    <xf numFmtId="38" fontId="19" fillId="0" borderId="0" xfId="17" applyFont="1" applyAlignment="1">
      <alignment horizontal="right" vertical="center"/>
    </xf>
    <xf numFmtId="38" fontId="18" fillId="0" borderId="2" xfId="17" applyFont="1" applyBorder="1" applyAlignment="1">
      <alignment horizontal="center" vertical="center"/>
    </xf>
    <xf numFmtId="38" fontId="18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4" fillId="0" borderId="5" xfId="17" applyBorder="1" applyAlignment="1">
      <alignment horizontal="right" vertical="center"/>
    </xf>
    <xf numFmtId="38" fontId="4" fillId="0" borderId="0" xfId="17" applyBorder="1" applyAlignment="1">
      <alignment horizontal="right" vertical="center"/>
    </xf>
    <xf numFmtId="179" fontId="4" fillId="0" borderId="0" xfId="23" applyNumberFormat="1" applyAlignment="1">
      <alignment vertical="center"/>
      <protection/>
    </xf>
    <xf numFmtId="38" fontId="4" fillId="0" borderId="5" xfId="17" applyBorder="1" applyAlignment="1">
      <alignment vertical="center"/>
    </xf>
    <xf numFmtId="38" fontId="4" fillId="0" borderId="0" xfId="17" applyFont="1" applyAlignment="1">
      <alignment vertical="center"/>
    </xf>
    <xf numFmtId="9" fontId="1" fillId="0" borderId="0" xfId="17" applyNumberFormat="1" applyFont="1" applyAlignment="1">
      <alignment/>
    </xf>
    <xf numFmtId="0" fontId="1" fillId="0" borderId="4" xfId="28" applyFont="1" applyBorder="1">
      <alignment/>
      <protection/>
    </xf>
    <xf numFmtId="0" fontId="0" fillId="0" borderId="11" xfId="28" applyFont="1" applyBorder="1" applyAlignment="1">
      <alignment horizontal="center" vertical="center"/>
      <protection/>
    </xf>
    <xf numFmtId="0" fontId="4" fillId="0" borderId="0" xfId="31" applyFont="1">
      <alignment/>
      <protection/>
    </xf>
    <xf numFmtId="178" fontId="4" fillId="0" borderId="0" xfId="17" applyNumberFormat="1" applyFont="1" applyAlignment="1">
      <alignment/>
    </xf>
    <xf numFmtId="0" fontId="5" fillId="0" borderId="3" xfId="22" applyFont="1" applyBorder="1" applyAlignment="1">
      <alignment horizontal="center"/>
      <protection/>
    </xf>
    <xf numFmtId="38" fontId="20" fillId="0" borderId="0" xfId="17" applyFont="1" applyAlignment="1">
      <alignment/>
    </xf>
    <xf numFmtId="38" fontId="20" fillId="0" borderId="0" xfId="17" applyFont="1" applyAlignment="1">
      <alignment horizontal="right"/>
    </xf>
    <xf numFmtId="179" fontId="5" fillId="0" borderId="0" xfId="23" applyNumberFormat="1" applyFont="1">
      <alignment/>
      <protection/>
    </xf>
    <xf numFmtId="0" fontId="5" fillId="0" borderId="4" xfId="23" applyFont="1" applyBorder="1">
      <alignment/>
      <protection/>
    </xf>
    <xf numFmtId="210" fontId="4" fillId="0" borderId="0" xfId="33" applyNumberFormat="1" applyFont="1" applyBorder="1" applyAlignment="1">
      <alignment horizontal="left"/>
      <protection/>
    </xf>
    <xf numFmtId="210" fontId="5" fillId="0" borderId="3" xfId="33" applyNumberFormat="1" applyFont="1" applyBorder="1">
      <alignment/>
      <protection/>
    </xf>
    <xf numFmtId="211" fontId="5" fillId="0" borderId="2" xfId="33" applyNumberFormat="1" applyFont="1" applyBorder="1" applyAlignment="1">
      <alignment horizontal="center" vertical="distributed"/>
      <protection/>
    </xf>
    <xf numFmtId="211" fontId="5" fillId="0" borderId="0" xfId="33" applyNumberFormat="1" applyFont="1">
      <alignment/>
      <protection/>
    </xf>
    <xf numFmtId="210" fontId="5" fillId="0" borderId="4" xfId="33" applyNumberFormat="1" applyFont="1" applyBorder="1">
      <alignment/>
      <protection/>
    </xf>
    <xf numFmtId="179" fontId="5" fillId="0" borderId="0" xfId="35" applyNumberFormat="1" applyFont="1">
      <alignment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>
      <alignment/>
      <protection/>
    </xf>
    <xf numFmtId="0" fontId="5" fillId="0" borderId="5" xfId="24" applyFont="1" applyBorder="1">
      <alignment/>
      <protection/>
    </xf>
    <xf numFmtId="0" fontId="5" fillId="0" borderId="5" xfId="24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5" fillId="0" borderId="0" xfId="24" applyFont="1" applyAlignment="1">
      <alignment horizontal="right"/>
      <protection/>
    </xf>
    <xf numFmtId="179" fontId="1" fillId="0" borderId="0" xfId="25" applyNumberFormat="1" applyFont="1">
      <alignment/>
      <protection/>
    </xf>
    <xf numFmtId="0" fontId="5" fillId="0" borderId="0" xfId="36" applyFont="1">
      <alignment/>
      <protection/>
    </xf>
    <xf numFmtId="0" fontId="5" fillId="0" borderId="3" xfId="36" applyFont="1" applyBorder="1" applyAlignment="1">
      <alignment horizontal="distributed"/>
      <protection/>
    </xf>
    <xf numFmtId="0" fontId="5" fillId="0" borderId="3" xfId="31" applyFont="1" applyBorder="1" applyAlignment="1">
      <alignment horizontal="distributed"/>
      <protection/>
    </xf>
    <xf numFmtId="0" fontId="4" fillId="0" borderId="0" xfId="34" applyFill="1">
      <alignment/>
      <protection/>
    </xf>
  </cellXfs>
  <cellStyles count="24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海面漁業経営体数" xfId="21"/>
    <cellStyle name="標準_基幹的農業" xfId="22"/>
    <cellStyle name="標準_経営耕地規模別農家・耕地" xfId="23"/>
    <cellStyle name="標準_栽培・収穫" xfId="24"/>
    <cellStyle name="標準_樹種別" xfId="25"/>
    <cellStyle name="標準_樹種別_1" xfId="26"/>
    <cellStyle name="標準_水産加工品" xfId="27"/>
    <cellStyle name="標準_水田農業" xfId="28"/>
    <cellStyle name="標準_水田農業_1" xfId="29"/>
    <cellStyle name="標準_生産額" xfId="30"/>
    <cellStyle name="標準_生産量" xfId="31"/>
    <cellStyle name="標準_畜産関係" xfId="32"/>
    <cellStyle name="標準_農家経済" xfId="33"/>
    <cellStyle name="標準_農家数" xfId="34"/>
    <cellStyle name="標準_農業粗生産額" xfId="35"/>
    <cellStyle name="標準_林産物生産量" xfId="36"/>
    <cellStyle name="表示済みのハイパーリンク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8.796875" defaultRowHeight="15"/>
  <cols>
    <col min="1" max="1" width="34" style="1" customWidth="1"/>
    <col min="2" max="2" width="9.59765625" style="1" customWidth="1"/>
    <col min="3" max="3" width="9.3984375" style="1" customWidth="1"/>
    <col min="4" max="5" width="9.59765625" style="1" customWidth="1"/>
    <col min="6" max="6" width="7.8984375" style="1" customWidth="1"/>
    <col min="7" max="16384" width="10.59765625" style="1" customWidth="1"/>
  </cols>
  <sheetData>
    <row r="1" spans="1:7" ht="14.25">
      <c r="A1" s="444" t="s">
        <v>0</v>
      </c>
      <c r="E1" s="278"/>
      <c r="F1" s="279" t="s">
        <v>1</v>
      </c>
      <c r="G1" s="5"/>
    </row>
    <row r="3" ht="14.25">
      <c r="A3" s="2" t="s">
        <v>2</v>
      </c>
    </row>
    <row r="4" spans="1:6" ht="15" thickBot="1">
      <c r="A4" s="3"/>
      <c r="B4" s="3"/>
      <c r="C4" s="3"/>
      <c r="D4" s="3"/>
      <c r="E4" s="3"/>
      <c r="F4" s="394" t="s">
        <v>3</v>
      </c>
    </row>
    <row r="5" spans="1:6" s="5" customFormat="1" ht="26.25" customHeight="1" thickTop="1">
      <c r="A5" s="4" t="s">
        <v>4</v>
      </c>
      <c r="B5" s="323" t="s">
        <v>5</v>
      </c>
      <c r="C5" s="4">
        <v>10</v>
      </c>
      <c r="D5" s="324">
        <v>11</v>
      </c>
      <c r="E5" s="325">
        <v>12</v>
      </c>
      <c r="F5" s="365" t="s">
        <v>6</v>
      </c>
    </row>
    <row r="6" spans="1:5" ht="14.25">
      <c r="A6" s="6"/>
      <c r="D6" s="278"/>
      <c r="E6" s="2"/>
    </row>
    <row r="7" spans="1:6" ht="14.25">
      <c r="A7" s="7" t="s">
        <v>7</v>
      </c>
      <c r="B7" s="9">
        <v>118140</v>
      </c>
      <c r="C7" s="9">
        <f>SUM(C8:C9)</f>
        <v>116910</v>
      </c>
      <c r="D7" s="9">
        <f>SUM(D8:D9)</f>
        <v>115480</v>
      </c>
      <c r="E7" s="9">
        <f>SUM(E8:E9)</f>
        <v>111219</v>
      </c>
      <c r="F7" s="398">
        <f aca="true" t="shared" si="0" ref="F7:F13">E7/$E$7*100</f>
        <v>100</v>
      </c>
    </row>
    <row r="8" spans="1:6" ht="14.25">
      <c r="A8" s="260" t="s">
        <v>8</v>
      </c>
      <c r="B8" s="8">
        <v>18830</v>
      </c>
      <c r="C8" s="61">
        <v>19110</v>
      </c>
      <c r="D8" s="61">
        <v>19760</v>
      </c>
      <c r="E8" s="9">
        <v>19559</v>
      </c>
      <c r="F8" s="366">
        <f t="shared" si="0"/>
        <v>17.586023970724426</v>
      </c>
    </row>
    <row r="9" spans="1:7" ht="14.25">
      <c r="A9" s="260" t="s">
        <v>9</v>
      </c>
      <c r="B9" s="8">
        <v>99310</v>
      </c>
      <c r="C9" s="61">
        <f>SUM(C10:C11)</f>
        <v>97800</v>
      </c>
      <c r="D9" s="61">
        <v>95720</v>
      </c>
      <c r="E9" s="9">
        <v>91660</v>
      </c>
      <c r="F9" s="366">
        <f t="shared" si="0"/>
        <v>82.41397602927557</v>
      </c>
      <c r="G9" s="268"/>
    </row>
    <row r="10" spans="1:6" ht="14.25">
      <c r="A10" s="260" t="s">
        <v>10</v>
      </c>
      <c r="B10" s="8">
        <v>10040</v>
      </c>
      <c r="C10" s="61">
        <v>10390</v>
      </c>
      <c r="D10" s="61">
        <v>10980</v>
      </c>
      <c r="E10" s="9">
        <v>9533</v>
      </c>
      <c r="F10" s="366">
        <f t="shared" si="0"/>
        <v>8.571377192745844</v>
      </c>
    </row>
    <row r="11" spans="1:6" ht="14.25">
      <c r="A11" s="260" t="s">
        <v>11</v>
      </c>
      <c r="B11" s="8">
        <v>89270</v>
      </c>
      <c r="C11" s="61">
        <f>SUM(C12:C13)</f>
        <v>87410</v>
      </c>
      <c r="D11" s="61">
        <f>SUM(D12:D13)</f>
        <v>84740</v>
      </c>
      <c r="E11" s="9">
        <f>SUM(E12:E13)</f>
        <v>82127</v>
      </c>
      <c r="F11" s="366">
        <f t="shared" si="0"/>
        <v>73.84259883652973</v>
      </c>
    </row>
    <row r="12" spans="1:6" ht="14.25">
      <c r="A12" s="260" t="s">
        <v>12</v>
      </c>
      <c r="B12" s="8">
        <v>10700</v>
      </c>
      <c r="C12" s="61">
        <v>9000</v>
      </c>
      <c r="D12" s="61">
        <v>8130</v>
      </c>
      <c r="E12" s="9">
        <v>13230</v>
      </c>
      <c r="F12" s="366">
        <f t="shared" si="0"/>
        <v>11.895449518517518</v>
      </c>
    </row>
    <row r="13" spans="1:6" ht="14.25">
      <c r="A13" s="260" t="s">
        <v>13</v>
      </c>
      <c r="B13" s="8">
        <v>78570</v>
      </c>
      <c r="C13" s="61">
        <v>78410</v>
      </c>
      <c r="D13" s="61">
        <v>76610</v>
      </c>
      <c r="E13" s="9">
        <v>68897</v>
      </c>
      <c r="F13" s="366">
        <f t="shared" si="0"/>
        <v>61.94714931801221</v>
      </c>
    </row>
    <row r="14" spans="1:6" ht="14.25">
      <c r="A14" s="10"/>
      <c r="B14" s="8"/>
      <c r="C14" s="61"/>
      <c r="D14" s="61"/>
      <c r="E14" s="9"/>
      <c r="F14" s="366"/>
    </row>
    <row r="15" spans="1:6" ht="15.75" customHeight="1">
      <c r="A15" s="7" t="s">
        <v>14</v>
      </c>
      <c r="B15" s="9">
        <v>487670</v>
      </c>
      <c r="C15" s="9">
        <f>SUM(C16:C17)</f>
        <v>479460</v>
      </c>
      <c r="D15" s="9">
        <f>SUM(D16:D17)</f>
        <v>458090</v>
      </c>
      <c r="E15" s="9">
        <f>SUM(E16:E17)</f>
        <v>452418</v>
      </c>
      <c r="F15" s="398">
        <f>E15/$E$15*100</f>
        <v>100</v>
      </c>
    </row>
    <row r="16" spans="1:6" ht="14.25">
      <c r="A16" s="11" t="s">
        <v>15</v>
      </c>
      <c r="B16" s="8">
        <v>246740</v>
      </c>
      <c r="C16" s="61">
        <v>242690</v>
      </c>
      <c r="D16" s="61">
        <v>230490</v>
      </c>
      <c r="E16" s="9">
        <v>223374</v>
      </c>
      <c r="F16" s="366">
        <f>E16/$E$15*100</f>
        <v>49.37336710740952</v>
      </c>
    </row>
    <row r="17" spans="1:6" ht="14.25">
      <c r="A17" s="11" t="s">
        <v>16</v>
      </c>
      <c r="B17" s="8">
        <v>240930</v>
      </c>
      <c r="C17" s="61">
        <f>479460-C16</f>
        <v>236770</v>
      </c>
      <c r="D17" s="61">
        <v>227600</v>
      </c>
      <c r="E17" s="9">
        <v>229044</v>
      </c>
      <c r="F17" s="366">
        <f>E17/$E$15*100</f>
        <v>50.626632892590486</v>
      </c>
    </row>
    <row r="18" spans="1:6" ht="18.75" customHeight="1">
      <c r="A18" s="385" t="s">
        <v>17</v>
      </c>
      <c r="B18" s="8">
        <v>71100</v>
      </c>
      <c r="C18" s="61">
        <v>68720</v>
      </c>
      <c r="D18" s="61">
        <v>65790</v>
      </c>
      <c r="E18" s="9">
        <v>89114</v>
      </c>
      <c r="F18" s="366">
        <f>E18/$E$15*100</f>
        <v>19.697271107692444</v>
      </c>
    </row>
    <row r="19" spans="1:6" ht="14.25">
      <c r="A19" s="14" t="s">
        <v>18</v>
      </c>
      <c r="B19" s="15">
        <f>B15/B9</f>
        <v>4.910583022857718</v>
      </c>
      <c r="C19" s="15">
        <f>C15/C9</f>
        <v>4.902453987730062</v>
      </c>
      <c r="D19" s="422">
        <f>D15/D9</f>
        <v>4.785729210196406</v>
      </c>
      <c r="E19" s="16">
        <f>E15/E9</f>
        <v>4.935828060222562</v>
      </c>
      <c r="F19" s="368" t="s">
        <v>19</v>
      </c>
    </row>
    <row r="20" spans="1:4" ht="14.25">
      <c r="A20" s="6"/>
      <c r="D20" s="278"/>
    </row>
    <row r="21" spans="1:6" ht="14.25">
      <c r="A21" s="7" t="s">
        <v>20</v>
      </c>
      <c r="B21" s="12"/>
      <c r="C21" s="12"/>
      <c r="D21" s="13"/>
      <c r="E21" s="13"/>
      <c r="F21" s="366"/>
    </row>
    <row r="22" spans="1:6" ht="15" customHeight="1">
      <c r="A22" s="367" t="s">
        <v>21</v>
      </c>
      <c r="B22" s="388">
        <v>-580</v>
      </c>
      <c r="C22" s="388">
        <v>-1230</v>
      </c>
      <c r="D22" s="388">
        <v>-1430</v>
      </c>
      <c r="E22" s="388">
        <v>-4261</v>
      </c>
      <c r="F22" s="279" t="s">
        <v>19</v>
      </c>
    </row>
    <row r="23" spans="1:6" ht="14.25">
      <c r="A23" s="367" t="s">
        <v>22</v>
      </c>
      <c r="B23" s="389">
        <v>-11800</v>
      </c>
      <c r="C23" s="389">
        <v>-8210</v>
      </c>
      <c r="D23" s="389">
        <v>-21370</v>
      </c>
      <c r="E23" s="389">
        <v>-5672</v>
      </c>
      <c r="F23" s="368" t="s">
        <v>19</v>
      </c>
    </row>
    <row r="24" spans="1:6" ht="14.25">
      <c r="A24" s="386" t="s">
        <v>23</v>
      </c>
      <c r="B24" s="390">
        <v>-5380</v>
      </c>
      <c r="C24" s="390">
        <v>2380</v>
      </c>
      <c r="D24" s="390">
        <v>-2930</v>
      </c>
      <c r="E24" s="390">
        <v>23324</v>
      </c>
      <c r="F24" s="387" t="s">
        <v>19</v>
      </c>
    </row>
    <row r="25" spans="1:5" ht="14.25">
      <c r="A25" s="278" t="s">
        <v>24</v>
      </c>
      <c r="B25" s="388"/>
      <c r="C25" s="388"/>
      <c r="D25" s="388"/>
      <c r="E25" s="388"/>
    </row>
    <row r="26" ht="14.25">
      <c r="A26" s="1" t="s">
        <v>25</v>
      </c>
    </row>
  </sheetData>
  <printOptions/>
  <pageMargins left="0.75" right="0.75" top="1" bottom="1" header="0.5" footer="0.5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8.796875" defaultRowHeight="15"/>
  <cols>
    <col min="1" max="1" width="5.59765625" style="97" customWidth="1"/>
    <col min="2" max="2" width="18.8984375" style="97" customWidth="1"/>
    <col min="3" max="8" width="9.69921875" style="97" customWidth="1"/>
    <col min="9" max="16384" width="10.59765625" style="97" customWidth="1"/>
  </cols>
  <sheetData>
    <row r="1" ht="14.25">
      <c r="A1" s="106" t="s">
        <v>163</v>
      </c>
    </row>
    <row r="3" spans="1:2" ht="14.25">
      <c r="A3" s="98" t="s">
        <v>164</v>
      </c>
      <c r="B3" s="98"/>
    </row>
    <row r="4" spans="1:8" ht="15" thickBot="1">
      <c r="A4" s="99"/>
      <c r="B4" s="99"/>
      <c r="C4" s="99"/>
      <c r="D4" s="99"/>
      <c r="E4" s="99"/>
      <c r="F4" s="99" t="s">
        <v>165</v>
      </c>
      <c r="G4" s="99"/>
      <c r="H4" s="266" t="s">
        <v>166</v>
      </c>
    </row>
    <row r="5" spans="1:8" ht="30" customHeight="1" thickTop="1">
      <c r="A5" s="101" t="s">
        <v>133</v>
      </c>
      <c r="B5" s="102"/>
      <c r="C5" s="103" t="s">
        <v>167</v>
      </c>
      <c r="D5" s="103">
        <v>7</v>
      </c>
      <c r="E5" s="103">
        <v>8</v>
      </c>
      <c r="F5" s="103">
        <v>9</v>
      </c>
      <c r="G5" s="357">
        <v>10</v>
      </c>
      <c r="H5" s="358">
        <v>11</v>
      </c>
    </row>
    <row r="6" spans="1:8" ht="14.25">
      <c r="A6" s="104"/>
      <c r="B6" s="105"/>
      <c r="C6" s="106"/>
      <c r="D6" s="106"/>
      <c r="E6" s="106"/>
      <c r="F6" s="106"/>
      <c r="G6" s="106"/>
      <c r="H6" s="98"/>
    </row>
    <row r="7" spans="1:8" ht="14.25">
      <c r="A7" s="107" t="s">
        <v>168</v>
      </c>
      <c r="B7" s="108"/>
      <c r="C7" s="9">
        <f aca="true" t="shared" si="0" ref="C7:H7">SUM(C8+C11)</f>
        <v>139819</v>
      </c>
      <c r="D7" s="9">
        <f t="shared" si="0"/>
        <v>138603</v>
      </c>
      <c r="E7" s="9">
        <f t="shared" si="0"/>
        <v>145554</v>
      </c>
      <c r="F7" s="9">
        <f t="shared" si="0"/>
        <v>145014</v>
      </c>
      <c r="G7" s="9">
        <f t="shared" si="0"/>
        <v>140585</v>
      </c>
      <c r="H7" s="9">
        <f t="shared" si="0"/>
        <v>135694</v>
      </c>
    </row>
    <row r="8" spans="1:8" ht="14.25">
      <c r="A8" s="109" t="s">
        <v>169</v>
      </c>
      <c r="B8" s="105"/>
      <c r="C8" s="12">
        <f aca="true" t="shared" si="1" ref="C8:H8">C10-C9</f>
        <v>-3747</v>
      </c>
      <c r="D8" s="12">
        <f t="shared" si="1"/>
        <v>-16181</v>
      </c>
      <c r="E8" s="12">
        <f t="shared" si="1"/>
        <v>-40969</v>
      </c>
      <c r="F8" s="12">
        <f t="shared" si="1"/>
        <v>-34796</v>
      </c>
      <c r="G8" s="12">
        <f t="shared" si="1"/>
        <v>-31319</v>
      </c>
      <c r="H8" s="13">
        <f t="shared" si="1"/>
        <v>-33483</v>
      </c>
    </row>
    <row r="9" spans="1:8" ht="14.25">
      <c r="A9" s="109"/>
      <c r="B9" s="105" t="s">
        <v>170</v>
      </c>
      <c r="C9" s="61">
        <v>73114</v>
      </c>
      <c r="D9" s="61">
        <v>89590</v>
      </c>
      <c r="E9" s="61">
        <v>116041</v>
      </c>
      <c r="F9" s="61">
        <v>108831</v>
      </c>
      <c r="G9" s="61">
        <v>101386</v>
      </c>
      <c r="H9" s="9">
        <v>98216</v>
      </c>
    </row>
    <row r="10" spans="1:8" ht="14.25">
      <c r="A10" s="109"/>
      <c r="B10" s="105" t="s">
        <v>171</v>
      </c>
      <c r="C10" s="61">
        <v>69367</v>
      </c>
      <c r="D10" s="61">
        <v>73409</v>
      </c>
      <c r="E10" s="61">
        <v>75072</v>
      </c>
      <c r="F10" s="61">
        <v>74035</v>
      </c>
      <c r="G10" s="61">
        <v>70067</v>
      </c>
      <c r="H10" s="9">
        <v>64733</v>
      </c>
    </row>
    <row r="11" spans="1:8" ht="14.25">
      <c r="A11" s="110" t="s">
        <v>172</v>
      </c>
      <c r="B11" s="105"/>
      <c r="C11" s="61">
        <f aca="true" t="shared" si="2" ref="C11:H11">SUM(C12:C14)</f>
        <v>143566</v>
      </c>
      <c r="D11" s="61">
        <f t="shared" si="2"/>
        <v>154784</v>
      </c>
      <c r="E11" s="61">
        <f t="shared" si="2"/>
        <v>186523</v>
      </c>
      <c r="F11" s="61">
        <f t="shared" si="2"/>
        <v>179810</v>
      </c>
      <c r="G11" s="61">
        <f t="shared" si="2"/>
        <v>171904</v>
      </c>
      <c r="H11" s="9">
        <f t="shared" si="2"/>
        <v>169177</v>
      </c>
    </row>
    <row r="12" spans="1:8" ht="15.75" customHeight="1">
      <c r="A12" s="109"/>
      <c r="B12" s="105" t="s">
        <v>173</v>
      </c>
      <c r="C12" s="61">
        <v>97487</v>
      </c>
      <c r="D12" s="61">
        <v>102704</v>
      </c>
      <c r="E12" s="61">
        <v>107396</v>
      </c>
      <c r="F12" s="61">
        <v>104808</v>
      </c>
      <c r="G12" s="61">
        <v>101130</v>
      </c>
      <c r="H12" s="9">
        <v>100640</v>
      </c>
    </row>
    <row r="13" spans="1:8" ht="14.25">
      <c r="A13" s="109"/>
      <c r="B13" s="105" t="s">
        <v>174</v>
      </c>
      <c r="C13" s="61">
        <v>40678</v>
      </c>
      <c r="D13" s="61">
        <v>51168</v>
      </c>
      <c r="E13" s="61">
        <v>78202</v>
      </c>
      <c r="F13" s="61">
        <v>74065</v>
      </c>
      <c r="G13" s="61">
        <v>69869</v>
      </c>
      <c r="H13" s="9">
        <v>67652</v>
      </c>
    </row>
    <row r="14" spans="1:8" ht="14.25">
      <c r="A14" s="109"/>
      <c r="B14" s="105" t="s">
        <v>175</v>
      </c>
      <c r="C14" s="61">
        <v>5401</v>
      </c>
      <c r="D14" s="61">
        <v>912</v>
      </c>
      <c r="E14" s="61">
        <v>925</v>
      </c>
      <c r="F14" s="61">
        <v>937</v>
      </c>
      <c r="G14" s="61">
        <v>905</v>
      </c>
      <c r="H14" s="9">
        <v>885</v>
      </c>
    </row>
    <row r="15" spans="1:8" ht="14.25">
      <c r="A15" s="111"/>
      <c r="B15" s="112"/>
      <c r="C15" s="113"/>
      <c r="D15" s="113"/>
      <c r="E15" s="113"/>
      <c r="F15" s="113"/>
      <c r="G15" s="113"/>
      <c r="H15" s="113"/>
    </row>
    <row r="16" ht="14.25">
      <c r="A16" s="97" t="s">
        <v>25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8.796875" defaultRowHeight="15"/>
  <cols>
    <col min="1" max="1" width="5.59765625" style="97" customWidth="1"/>
    <col min="2" max="2" width="15.8984375" style="97" customWidth="1"/>
    <col min="3" max="7" width="8.59765625" style="97" customWidth="1"/>
    <col min="8" max="8" width="9.59765625" style="97" customWidth="1"/>
    <col min="9" max="16384" width="10.59765625" style="97" customWidth="1"/>
  </cols>
  <sheetData>
    <row r="1" ht="14.25">
      <c r="A1" s="106" t="s">
        <v>163</v>
      </c>
    </row>
    <row r="3" spans="1:2" ht="14.25">
      <c r="A3" s="98" t="s">
        <v>176</v>
      </c>
      <c r="B3" s="98"/>
    </row>
    <row r="4" spans="1:8" ht="15" thickBot="1">
      <c r="A4" s="99"/>
      <c r="B4" s="99"/>
      <c r="C4" s="99"/>
      <c r="D4" s="99"/>
      <c r="E4" s="99"/>
      <c r="F4" s="99"/>
      <c r="G4" s="99"/>
      <c r="H4" s="100" t="s">
        <v>177</v>
      </c>
    </row>
    <row r="5" spans="1:8" ht="30" customHeight="1" thickTop="1">
      <c r="A5" s="101" t="s">
        <v>133</v>
      </c>
      <c r="B5" s="102"/>
      <c r="C5" s="103" t="s">
        <v>78</v>
      </c>
      <c r="D5" s="103">
        <v>8</v>
      </c>
      <c r="E5" s="103">
        <v>9</v>
      </c>
      <c r="F5" s="103">
        <v>10</v>
      </c>
      <c r="G5" s="357">
        <v>11</v>
      </c>
      <c r="H5" s="358">
        <v>12</v>
      </c>
    </row>
    <row r="6" spans="1:8" ht="14.25">
      <c r="A6" s="104"/>
      <c r="B6" s="105"/>
      <c r="C6" s="106"/>
      <c r="D6" s="106"/>
      <c r="E6" s="106"/>
      <c r="F6" s="106"/>
      <c r="G6" s="106"/>
      <c r="H6" s="98"/>
    </row>
    <row r="7" spans="1:8" ht="14.25">
      <c r="A7" s="114" t="s">
        <v>178</v>
      </c>
      <c r="B7" s="115"/>
      <c r="C7" s="61"/>
      <c r="D7" s="61"/>
      <c r="E7" s="61"/>
      <c r="F7" s="61"/>
      <c r="G7" s="61"/>
      <c r="H7" s="9"/>
    </row>
    <row r="8" spans="1:8" ht="14.25">
      <c r="A8" s="109"/>
      <c r="B8" s="105" t="s">
        <v>179</v>
      </c>
      <c r="C8" s="61">
        <v>1280</v>
      </c>
      <c r="D8" s="61">
        <v>1190</v>
      </c>
      <c r="E8" s="61">
        <v>1120</v>
      </c>
      <c r="F8" s="61">
        <v>1030</v>
      </c>
      <c r="G8" s="61">
        <v>970</v>
      </c>
      <c r="H8" s="9">
        <v>920</v>
      </c>
    </row>
    <row r="9" spans="1:8" ht="14.25">
      <c r="A9" s="109"/>
      <c r="B9" s="105" t="s">
        <v>180</v>
      </c>
      <c r="C9" s="61">
        <v>31500</v>
      </c>
      <c r="D9" s="61">
        <v>30300</v>
      </c>
      <c r="E9" s="61">
        <v>29100</v>
      </c>
      <c r="F9" s="61">
        <v>27800</v>
      </c>
      <c r="G9" s="61">
        <v>26600</v>
      </c>
      <c r="H9" s="9">
        <v>24700</v>
      </c>
    </row>
    <row r="10" spans="1:8" ht="14.25">
      <c r="A10" s="109"/>
      <c r="B10" s="105"/>
      <c r="C10" s="61"/>
      <c r="D10" s="61"/>
      <c r="E10" s="61"/>
      <c r="F10" s="61"/>
      <c r="G10" s="61"/>
      <c r="H10" s="9"/>
    </row>
    <row r="11" spans="1:8" ht="14.25">
      <c r="A11" s="114" t="s">
        <v>181</v>
      </c>
      <c r="B11" s="115"/>
      <c r="C11" s="61"/>
      <c r="D11" s="61"/>
      <c r="E11" s="61"/>
      <c r="F11" s="61"/>
      <c r="G11" s="61"/>
      <c r="H11" s="9"/>
    </row>
    <row r="12" spans="1:8" ht="14.25">
      <c r="A12" s="109"/>
      <c r="B12" s="105" t="s">
        <v>179</v>
      </c>
      <c r="C12" s="61">
        <v>10900</v>
      </c>
      <c r="D12" s="61">
        <v>10300</v>
      </c>
      <c r="E12" s="61">
        <v>9400</v>
      </c>
      <c r="F12" s="61">
        <v>8500</v>
      </c>
      <c r="G12" s="61">
        <v>7910</v>
      </c>
      <c r="H12" s="9">
        <v>7260</v>
      </c>
    </row>
    <row r="13" spans="1:8" ht="14.25">
      <c r="A13" s="109"/>
      <c r="B13" s="105" t="s">
        <v>180</v>
      </c>
      <c r="C13" s="61">
        <v>104600</v>
      </c>
      <c r="D13" s="61">
        <v>98700</v>
      </c>
      <c r="E13" s="61">
        <v>95300</v>
      </c>
      <c r="F13" s="61">
        <v>90700</v>
      </c>
      <c r="G13" s="61">
        <v>88800</v>
      </c>
      <c r="H13" s="9">
        <v>87300</v>
      </c>
    </row>
    <row r="14" spans="1:8" ht="14.25">
      <c r="A14" s="109"/>
      <c r="B14" s="105"/>
      <c r="C14" s="61"/>
      <c r="D14" s="61"/>
      <c r="E14" s="61"/>
      <c r="F14" s="61"/>
      <c r="G14" s="61"/>
      <c r="H14" s="9"/>
    </row>
    <row r="15" spans="1:8" ht="14.25">
      <c r="A15" s="114" t="s">
        <v>116</v>
      </c>
      <c r="B15" s="115"/>
      <c r="C15" s="61"/>
      <c r="D15" s="61"/>
      <c r="E15" s="61"/>
      <c r="F15" s="61"/>
      <c r="G15" s="61"/>
      <c r="H15" s="9"/>
    </row>
    <row r="16" spans="1:8" ht="14.25">
      <c r="A16" s="109"/>
      <c r="B16" s="105" t="s">
        <v>179</v>
      </c>
      <c r="C16" s="61">
        <v>690</v>
      </c>
      <c r="D16" s="61">
        <v>550</v>
      </c>
      <c r="E16" s="61">
        <v>490</v>
      </c>
      <c r="F16" s="61">
        <v>430</v>
      </c>
      <c r="G16" s="61">
        <v>360</v>
      </c>
      <c r="H16" s="9">
        <v>320</v>
      </c>
    </row>
    <row r="17" spans="1:8" ht="14.25">
      <c r="A17" s="109"/>
      <c r="B17" s="105" t="s">
        <v>180</v>
      </c>
      <c r="C17" s="116">
        <v>280700</v>
      </c>
      <c r="D17" s="116">
        <v>267600</v>
      </c>
      <c r="E17" s="116">
        <v>258800</v>
      </c>
      <c r="F17" s="61">
        <v>244200</v>
      </c>
      <c r="G17" s="61">
        <v>222900</v>
      </c>
      <c r="H17" s="9">
        <v>221500</v>
      </c>
    </row>
    <row r="18" spans="1:8" ht="14.25">
      <c r="A18" s="109"/>
      <c r="B18" s="105"/>
      <c r="C18" s="116"/>
      <c r="D18" s="116"/>
      <c r="E18" s="116"/>
      <c r="F18" s="61"/>
      <c r="G18" s="61"/>
      <c r="H18" s="9"/>
    </row>
    <row r="19" spans="1:8" ht="14.25">
      <c r="A19" s="114" t="s">
        <v>182</v>
      </c>
      <c r="B19" s="115"/>
      <c r="C19" s="116"/>
      <c r="D19" s="116"/>
      <c r="E19" s="116"/>
      <c r="F19" s="61"/>
      <c r="G19" s="61"/>
      <c r="H19" s="9"/>
    </row>
    <row r="20" spans="1:8" ht="14.25">
      <c r="A20" s="109"/>
      <c r="B20" s="105" t="s">
        <v>179</v>
      </c>
      <c r="C20" s="116">
        <v>150</v>
      </c>
      <c r="D20" s="116">
        <v>150</v>
      </c>
      <c r="E20" s="116">
        <v>140</v>
      </c>
      <c r="F20" s="61">
        <v>100</v>
      </c>
      <c r="G20" s="61">
        <v>100</v>
      </c>
      <c r="H20" s="9">
        <v>90</v>
      </c>
    </row>
    <row r="21" spans="1:8" ht="14.25">
      <c r="A21" s="109"/>
      <c r="B21" s="105" t="s">
        <v>183</v>
      </c>
      <c r="C21" s="116">
        <v>5102</v>
      </c>
      <c r="D21" s="116">
        <v>5253</v>
      </c>
      <c r="E21" s="116">
        <v>5078</v>
      </c>
      <c r="F21" s="61">
        <v>4846</v>
      </c>
      <c r="G21" s="61">
        <v>4782</v>
      </c>
      <c r="H21" s="9">
        <v>5004</v>
      </c>
    </row>
    <row r="22" spans="1:8" ht="14.25">
      <c r="A22" s="117"/>
      <c r="B22" s="112"/>
      <c r="C22" s="113"/>
      <c r="D22" s="113"/>
      <c r="E22" s="113"/>
      <c r="F22" s="113"/>
      <c r="G22" s="113"/>
      <c r="H22" s="113"/>
    </row>
    <row r="23" ht="14.25">
      <c r="A23" s="97" t="s">
        <v>25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8.796875" defaultRowHeight="15"/>
  <cols>
    <col min="1" max="1" width="5.59765625" style="97" customWidth="1"/>
    <col min="2" max="2" width="15.8984375" style="97" customWidth="1"/>
    <col min="3" max="3" width="9.69921875" style="97" customWidth="1"/>
    <col min="4" max="4" width="9.3984375" style="97" customWidth="1"/>
    <col min="5" max="5" width="9.5" style="97" customWidth="1"/>
    <col min="6" max="7" width="8.59765625" style="97" customWidth="1"/>
    <col min="8" max="8" width="9.09765625" style="97" customWidth="1"/>
    <col min="9" max="16384" width="10.59765625" style="97" customWidth="1"/>
  </cols>
  <sheetData>
    <row r="1" ht="14.25">
      <c r="A1" s="106" t="s">
        <v>163</v>
      </c>
    </row>
    <row r="3" spans="1:8" ht="14.25">
      <c r="A3" s="291" t="s">
        <v>184</v>
      </c>
      <c r="B3" s="291"/>
      <c r="C3" s="109"/>
      <c r="D3" s="109"/>
      <c r="E3" s="109"/>
      <c r="F3" s="109"/>
      <c r="G3" s="109"/>
      <c r="H3" s="109"/>
    </row>
    <row r="4" spans="1:8" ht="15" thickBot="1">
      <c r="A4" s="291"/>
      <c r="B4" s="291"/>
      <c r="C4" s="109"/>
      <c r="D4" s="109"/>
      <c r="E4" s="109"/>
      <c r="F4" s="109"/>
      <c r="G4" s="109"/>
      <c r="H4" s="109"/>
    </row>
    <row r="5" spans="1:8" ht="30" customHeight="1" thickTop="1">
      <c r="A5" s="292" t="s">
        <v>133</v>
      </c>
      <c r="B5" s="293"/>
      <c r="C5" s="294" t="s">
        <v>167</v>
      </c>
      <c r="D5" s="294">
        <v>7</v>
      </c>
      <c r="E5" s="294">
        <v>8</v>
      </c>
      <c r="F5" s="294">
        <v>9</v>
      </c>
      <c r="G5" s="359">
        <v>10</v>
      </c>
      <c r="H5" s="358">
        <v>11</v>
      </c>
    </row>
    <row r="6" spans="1:8" ht="15.75" customHeight="1">
      <c r="A6" s="261"/>
      <c r="B6" s="262"/>
      <c r="C6" s="263"/>
      <c r="D6" s="263"/>
      <c r="E6" s="263"/>
      <c r="F6" s="263"/>
      <c r="G6" s="263"/>
      <c r="H6" s="264"/>
    </row>
    <row r="7" spans="1:8" ht="15.75" customHeight="1">
      <c r="A7" s="109" t="s">
        <v>185</v>
      </c>
      <c r="B7" s="118"/>
      <c r="C7" s="61">
        <v>3070</v>
      </c>
      <c r="D7" s="61">
        <v>2000</v>
      </c>
      <c r="E7" s="61">
        <v>830</v>
      </c>
      <c r="F7" s="61">
        <v>610</v>
      </c>
      <c r="G7" s="61">
        <v>460</v>
      </c>
      <c r="H7" s="9">
        <v>370</v>
      </c>
    </row>
    <row r="8" spans="1:8" ht="15.75" customHeight="1">
      <c r="A8" s="110" t="s">
        <v>186</v>
      </c>
      <c r="B8" s="118"/>
      <c r="C8" s="61">
        <v>37600</v>
      </c>
      <c r="D8" s="61">
        <v>22500</v>
      </c>
      <c r="E8" s="61">
        <v>8880</v>
      </c>
      <c r="F8" s="61">
        <v>7350</v>
      </c>
      <c r="G8" s="61">
        <v>5980</v>
      </c>
      <c r="H8" s="9">
        <v>4750</v>
      </c>
    </row>
    <row r="9" spans="1:8" ht="15.75" customHeight="1">
      <c r="A9" s="110" t="s">
        <v>187</v>
      </c>
      <c r="B9" s="118"/>
      <c r="C9" s="61">
        <v>1307000</v>
      </c>
      <c r="D9" s="61">
        <v>790700</v>
      </c>
      <c r="E9" s="61">
        <v>317000</v>
      </c>
      <c r="F9" s="61">
        <v>253600</v>
      </c>
      <c r="G9" s="61">
        <v>202300</v>
      </c>
      <c r="H9" s="9">
        <v>160200</v>
      </c>
    </row>
    <row r="10" spans="1:8" ht="15.75" customHeight="1">
      <c r="A10" s="110" t="s">
        <v>188</v>
      </c>
      <c r="B10" s="118"/>
      <c r="C10" s="360">
        <v>34.7</v>
      </c>
      <c r="D10" s="360">
        <v>35.2</v>
      </c>
      <c r="E10" s="360">
        <v>35.7</v>
      </c>
      <c r="F10" s="360">
        <v>34.5</v>
      </c>
      <c r="G10" s="360">
        <v>33.8</v>
      </c>
      <c r="H10" s="361">
        <v>33.7</v>
      </c>
    </row>
    <row r="11" spans="1:8" ht="15.75" customHeight="1">
      <c r="A11" s="114" t="s">
        <v>189</v>
      </c>
      <c r="B11" s="118"/>
      <c r="C11" s="61">
        <v>6700</v>
      </c>
      <c r="D11" s="61">
        <v>4030</v>
      </c>
      <c r="E11" s="61">
        <v>2240</v>
      </c>
      <c r="F11" s="61">
        <v>1260</v>
      </c>
      <c r="G11" s="61">
        <v>940</v>
      </c>
      <c r="H11" s="9">
        <v>780</v>
      </c>
    </row>
    <row r="12" spans="1:8" ht="14.25">
      <c r="A12" s="109" t="s">
        <v>190</v>
      </c>
      <c r="B12" s="118"/>
      <c r="C12" s="61">
        <v>3190</v>
      </c>
      <c r="D12" s="61">
        <v>1930</v>
      </c>
      <c r="E12" s="61">
        <v>827</v>
      </c>
      <c r="F12" s="61">
        <v>665</v>
      </c>
      <c r="G12" s="61">
        <v>626</v>
      </c>
      <c r="H12" s="9">
        <v>448</v>
      </c>
    </row>
    <row r="13" spans="1:8" ht="14.25">
      <c r="A13" s="111"/>
      <c r="B13" s="112"/>
      <c r="C13" s="113"/>
      <c r="D13" s="113"/>
      <c r="E13" s="113"/>
      <c r="F13" s="113"/>
      <c r="G13" s="113"/>
      <c r="H13" s="113"/>
    </row>
    <row r="14" ht="14.25">
      <c r="A14" s="97" t="s">
        <v>25</v>
      </c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8.796875" defaultRowHeight="15"/>
  <cols>
    <col min="1" max="1" width="29.59765625" style="120" customWidth="1"/>
    <col min="2" max="2" width="10.59765625" style="120" customWidth="1"/>
    <col min="3" max="6" width="11.59765625" style="120" customWidth="1"/>
    <col min="7" max="16384" width="10.59765625" style="120" customWidth="1"/>
  </cols>
  <sheetData>
    <row r="1" spans="1:5" ht="14.25">
      <c r="A1" s="119"/>
      <c r="B1" s="119"/>
      <c r="D1" s="121"/>
      <c r="E1" s="286" t="s">
        <v>191</v>
      </c>
    </row>
    <row r="3" spans="1:2" ht="15.75" customHeight="1">
      <c r="A3" s="122" t="s">
        <v>192</v>
      </c>
      <c r="B3" s="122"/>
    </row>
    <row r="4" spans="1:5" ht="15.75" customHeight="1" thickBot="1">
      <c r="A4" s="123"/>
      <c r="B4" s="123"/>
      <c r="C4" s="123"/>
      <c r="D4" s="123"/>
      <c r="E4" s="402" t="s">
        <v>193</v>
      </c>
    </row>
    <row r="5" spans="1:5" s="124" customFormat="1" ht="27" customHeight="1" thickTop="1">
      <c r="A5" s="276" t="s">
        <v>194</v>
      </c>
      <c r="B5" s="420" t="s">
        <v>195</v>
      </c>
      <c r="C5" s="296">
        <v>10</v>
      </c>
      <c r="D5" s="403">
        <v>11</v>
      </c>
      <c r="E5" s="300">
        <v>12</v>
      </c>
    </row>
    <row r="6" spans="1:5" ht="14.25">
      <c r="A6" s="270"/>
      <c r="B6" s="404"/>
      <c r="C6" s="297"/>
      <c r="D6" s="297"/>
      <c r="E6" s="122"/>
    </row>
    <row r="7" spans="1:5" ht="14.25">
      <c r="A7" s="273" t="s">
        <v>196</v>
      </c>
      <c r="B7" s="405">
        <v>24412</v>
      </c>
      <c r="C7" s="61">
        <v>35953</v>
      </c>
      <c r="D7" s="61">
        <v>35672</v>
      </c>
      <c r="E7" s="9">
        <v>35282</v>
      </c>
    </row>
    <row r="8" spans="1:5" ht="14.25">
      <c r="A8" s="273" t="s">
        <v>197</v>
      </c>
      <c r="B8" s="405">
        <v>18384</v>
      </c>
      <c r="C8" s="61">
        <v>23809</v>
      </c>
      <c r="D8" s="61">
        <v>22879</v>
      </c>
      <c r="E8" s="9">
        <v>21707</v>
      </c>
    </row>
    <row r="9" spans="1:5" ht="14.25">
      <c r="A9" s="273" t="s">
        <v>198</v>
      </c>
      <c r="B9" s="405">
        <v>6343</v>
      </c>
      <c r="C9" s="61">
        <v>11221</v>
      </c>
      <c r="D9" s="61">
        <v>11762</v>
      </c>
      <c r="E9" s="9">
        <v>12048</v>
      </c>
    </row>
    <row r="10" spans="1:5" ht="14.25">
      <c r="A10" s="273" t="s">
        <v>199</v>
      </c>
      <c r="B10" s="405">
        <v>24727</v>
      </c>
      <c r="C10" s="298">
        <f>SUM(C8:C9)</f>
        <v>35030</v>
      </c>
      <c r="D10" s="61">
        <v>34641</v>
      </c>
      <c r="E10" s="9">
        <v>33755</v>
      </c>
    </row>
    <row r="11" spans="1:5" ht="15.75" customHeight="1">
      <c r="A11" s="273" t="s">
        <v>200</v>
      </c>
      <c r="B11" s="406">
        <v>1.0129034900868426</v>
      </c>
      <c r="C11" s="299">
        <f>C10/C7</f>
        <v>0.9743275943593024</v>
      </c>
      <c r="D11" s="299">
        <f>D10/D7</f>
        <v>0.9710977797712491</v>
      </c>
      <c r="E11" s="418">
        <f>E10/E7</f>
        <v>0.9567201405815997</v>
      </c>
    </row>
    <row r="12" spans="1:5" ht="15.75" customHeight="1">
      <c r="A12" s="272" t="s">
        <v>201</v>
      </c>
      <c r="B12" s="406"/>
      <c r="C12" s="299"/>
      <c r="D12" s="61"/>
      <c r="E12" s="9"/>
    </row>
    <row r="13" spans="1:5" ht="15.75" customHeight="1">
      <c r="A13" s="272" t="s">
        <v>202</v>
      </c>
      <c r="B13" s="407">
        <v>13268</v>
      </c>
      <c r="C13" s="61">
        <v>16488</v>
      </c>
      <c r="D13" s="61">
        <v>16182</v>
      </c>
      <c r="E13" s="9">
        <v>15680</v>
      </c>
    </row>
    <row r="14" spans="1:5" ht="14.25">
      <c r="A14" s="273" t="s">
        <v>203</v>
      </c>
      <c r="B14" s="405">
        <v>9739</v>
      </c>
      <c r="C14" s="61">
        <v>12688</v>
      </c>
      <c r="D14" s="61">
        <v>12441</v>
      </c>
      <c r="E14" s="9">
        <v>12279</v>
      </c>
    </row>
    <row r="15" spans="1:5" ht="14.25">
      <c r="A15" s="271" t="s">
        <v>204</v>
      </c>
      <c r="B15" s="405">
        <v>4769</v>
      </c>
      <c r="C15" s="61">
        <v>5329</v>
      </c>
      <c r="D15" s="61">
        <v>5176</v>
      </c>
      <c r="E15" s="9">
        <v>4693</v>
      </c>
    </row>
    <row r="16" spans="1:5" ht="14.25">
      <c r="A16" s="274" t="s">
        <v>205</v>
      </c>
      <c r="B16" s="405">
        <v>105</v>
      </c>
      <c r="C16" s="61">
        <v>59</v>
      </c>
      <c r="D16" s="61">
        <v>37</v>
      </c>
      <c r="E16" s="9">
        <v>297</v>
      </c>
    </row>
    <row r="17" spans="1:5" ht="14.25">
      <c r="A17" s="271" t="s">
        <v>206</v>
      </c>
      <c r="B17" s="405">
        <v>1378</v>
      </c>
      <c r="C17" s="61">
        <v>1642</v>
      </c>
      <c r="D17" s="61">
        <v>1672</v>
      </c>
      <c r="E17" s="9">
        <v>1773</v>
      </c>
    </row>
    <row r="18" spans="1:5" ht="14.25">
      <c r="A18" s="271" t="s">
        <v>207</v>
      </c>
      <c r="B18" s="405">
        <v>1716</v>
      </c>
      <c r="C18" s="61">
        <v>3316</v>
      </c>
      <c r="D18" s="61">
        <v>3161</v>
      </c>
      <c r="E18" s="9">
        <v>3225</v>
      </c>
    </row>
    <row r="19" spans="1:5" ht="14.25">
      <c r="A19" s="271" t="s">
        <v>208</v>
      </c>
      <c r="B19" s="405">
        <v>6</v>
      </c>
      <c r="C19" s="61">
        <v>4</v>
      </c>
      <c r="D19" s="61">
        <v>3</v>
      </c>
      <c r="E19" s="9">
        <v>2</v>
      </c>
    </row>
    <row r="20" spans="1:5" ht="14.25">
      <c r="A20" s="271" t="s">
        <v>209</v>
      </c>
      <c r="B20" s="405">
        <v>118</v>
      </c>
      <c r="C20" s="61">
        <v>108</v>
      </c>
      <c r="D20" s="61">
        <v>96</v>
      </c>
      <c r="E20" s="9">
        <v>84</v>
      </c>
    </row>
    <row r="21" spans="1:5" ht="14.25">
      <c r="A21" s="271" t="s">
        <v>210</v>
      </c>
      <c r="B21" s="405">
        <v>1647</v>
      </c>
      <c r="C21" s="61">
        <v>2230</v>
      </c>
      <c r="D21" s="61">
        <v>2296</v>
      </c>
      <c r="E21" s="9">
        <v>2205</v>
      </c>
    </row>
    <row r="22" spans="1:5" ht="14.25">
      <c r="A22" s="271" t="s">
        <v>211</v>
      </c>
      <c r="B22" s="405">
        <v>125</v>
      </c>
      <c r="C22" s="61">
        <v>144</v>
      </c>
      <c r="D22" s="61">
        <v>157</v>
      </c>
      <c r="E22" s="9">
        <v>166</v>
      </c>
    </row>
    <row r="23" spans="1:5" ht="14.25">
      <c r="A23" s="271" t="s">
        <v>212</v>
      </c>
      <c r="B23" s="405">
        <v>99</v>
      </c>
      <c r="C23" s="61">
        <v>110</v>
      </c>
      <c r="D23" s="61">
        <v>109</v>
      </c>
      <c r="E23" s="9">
        <v>113</v>
      </c>
    </row>
    <row r="24" spans="1:5" ht="14.25">
      <c r="A24" s="271" t="s">
        <v>213</v>
      </c>
      <c r="B24" s="405">
        <v>26</v>
      </c>
      <c r="C24" s="61">
        <v>33</v>
      </c>
      <c r="D24" s="61">
        <v>48</v>
      </c>
      <c r="E24" s="9">
        <v>53</v>
      </c>
    </row>
    <row r="25" spans="1:5" ht="14.25">
      <c r="A25" s="271" t="s">
        <v>214</v>
      </c>
      <c r="B25" s="405">
        <v>3403</v>
      </c>
      <c r="C25" s="61">
        <v>3656</v>
      </c>
      <c r="D25" s="61">
        <v>3584</v>
      </c>
      <c r="E25" s="9">
        <v>3235</v>
      </c>
    </row>
    <row r="26" spans="1:5" ht="14.25">
      <c r="A26" s="271" t="s">
        <v>215</v>
      </c>
      <c r="B26" s="405">
        <v>3252</v>
      </c>
      <c r="C26" s="61">
        <v>3512</v>
      </c>
      <c r="D26" s="61">
        <v>3445</v>
      </c>
      <c r="E26" s="9">
        <v>3104</v>
      </c>
    </row>
    <row r="27" spans="1:5" ht="14.25">
      <c r="A27" s="271" t="s">
        <v>216</v>
      </c>
      <c r="B27" s="405">
        <v>141</v>
      </c>
      <c r="C27" s="61">
        <v>135</v>
      </c>
      <c r="D27" s="61">
        <v>133</v>
      </c>
      <c r="E27" s="9">
        <v>125</v>
      </c>
    </row>
    <row r="28" spans="1:5" ht="14.25">
      <c r="A28" s="271" t="s">
        <v>217</v>
      </c>
      <c r="B28" s="405">
        <v>10</v>
      </c>
      <c r="C28" s="61">
        <v>9</v>
      </c>
      <c r="D28" s="61">
        <v>6</v>
      </c>
      <c r="E28" s="9">
        <v>6</v>
      </c>
    </row>
    <row r="29" spans="1:5" ht="14.25">
      <c r="A29" s="272" t="s">
        <v>218</v>
      </c>
      <c r="B29" s="405">
        <v>212</v>
      </c>
      <c r="C29" s="61">
        <v>130</v>
      </c>
      <c r="D29" s="61">
        <v>56</v>
      </c>
      <c r="E29" s="9">
        <v>9</v>
      </c>
    </row>
    <row r="30" spans="1:5" ht="14.25">
      <c r="A30" s="272" t="s">
        <v>219</v>
      </c>
      <c r="B30" s="405">
        <v>126</v>
      </c>
      <c r="C30" s="61">
        <v>110</v>
      </c>
      <c r="D30" s="61">
        <v>166</v>
      </c>
      <c r="E30" s="9">
        <v>230</v>
      </c>
    </row>
    <row r="31" spans="1:5" ht="14.25">
      <c r="A31" s="272" t="s">
        <v>220</v>
      </c>
      <c r="B31" s="405">
        <v>1703</v>
      </c>
      <c r="C31" s="61">
        <v>2373</v>
      </c>
      <c r="D31" s="61">
        <v>2288</v>
      </c>
      <c r="E31" s="9">
        <v>2431</v>
      </c>
    </row>
    <row r="32" spans="1:5" ht="14.25">
      <c r="A32" s="272" t="s">
        <v>221</v>
      </c>
      <c r="B32" s="405">
        <v>3024</v>
      </c>
      <c r="C32" s="61">
        <v>4033</v>
      </c>
      <c r="D32" s="61">
        <v>3393</v>
      </c>
      <c r="E32" s="9">
        <v>3006</v>
      </c>
    </row>
    <row r="33" spans="1:5" ht="14.25">
      <c r="A33" s="272" t="s">
        <v>222</v>
      </c>
      <c r="B33" s="405">
        <v>51</v>
      </c>
      <c r="C33" s="61">
        <v>675</v>
      </c>
      <c r="D33" s="61">
        <v>793</v>
      </c>
      <c r="E33" s="9">
        <v>351</v>
      </c>
    </row>
    <row r="34" spans="1:5" ht="14.25">
      <c r="A34" s="275"/>
      <c r="B34" s="277"/>
      <c r="C34" s="129"/>
      <c r="D34" s="129"/>
      <c r="E34" s="419"/>
    </row>
    <row r="35" spans="1:2" ht="14.25">
      <c r="A35" s="130" t="s">
        <v>223</v>
      </c>
      <c r="B35" s="130"/>
    </row>
    <row r="36" spans="1:2" ht="14.25">
      <c r="A36" s="130" t="s">
        <v>224</v>
      </c>
      <c r="B36" s="130"/>
    </row>
    <row r="37" spans="1:2" ht="14.25">
      <c r="A37" s="131" t="s">
        <v>225</v>
      </c>
      <c r="B37" s="131"/>
    </row>
    <row r="38" spans="1:2" ht="14.25">
      <c r="A38" s="132"/>
      <c r="B38" s="132"/>
    </row>
    <row r="39" spans="1:2" ht="14.25">
      <c r="A39" s="132"/>
      <c r="B39" s="132"/>
    </row>
    <row r="40" spans="1:2" ht="14.25">
      <c r="A40" s="132"/>
      <c r="B40" s="132"/>
    </row>
    <row r="41" spans="1:2" ht="14.25">
      <c r="A41" s="132"/>
      <c r="B41" s="132"/>
    </row>
    <row r="42" spans="1:2" ht="14.25">
      <c r="A42" s="132"/>
      <c r="B42" s="132"/>
    </row>
    <row r="43" spans="1:2" ht="14.25">
      <c r="A43" s="132"/>
      <c r="B43" s="132"/>
    </row>
    <row r="44" spans="1:2" ht="14.25">
      <c r="A44" s="132"/>
      <c r="B44" s="132"/>
    </row>
    <row r="45" spans="1:2" ht="14.25">
      <c r="A45" s="132"/>
      <c r="B45" s="132"/>
    </row>
    <row r="46" spans="1:2" ht="14.25">
      <c r="A46" s="132"/>
      <c r="B46" s="132"/>
    </row>
    <row r="47" spans="1:2" ht="14.25">
      <c r="A47" s="132"/>
      <c r="B47" s="132"/>
    </row>
    <row r="48" spans="1:2" ht="14.25">
      <c r="A48" s="132"/>
      <c r="B48" s="132"/>
    </row>
    <row r="49" spans="1:2" ht="14.25">
      <c r="A49" s="132"/>
      <c r="B49" s="132"/>
    </row>
    <row r="50" spans="1:2" ht="14.25">
      <c r="A50" s="132"/>
      <c r="B50" s="132"/>
    </row>
    <row r="51" spans="1:2" ht="14.25">
      <c r="A51" s="132"/>
      <c r="B51" s="132"/>
    </row>
    <row r="52" spans="1:2" ht="14.25">
      <c r="A52" s="132"/>
      <c r="B52" s="132"/>
    </row>
    <row r="53" spans="1:2" ht="14.25">
      <c r="A53" s="132"/>
      <c r="B53" s="132"/>
    </row>
    <row r="54" spans="1:2" ht="14.25">
      <c r="A54" s="132"/>
      <c r="B54" s="132"/>
    </row>
    <row r="55" spans="1:2" ht="14.25">
      <c r="A55" s="132"/>
      <c r="B55" s="132"/>
    </row>
    <row r="56" spans="1:2" ht="14.25">
      <c r="A56" s="132"/>
      <c r="B56" s="132"/>
    </row>
    <row r="57" spans="1:2" ht="14.25">
      <c r="A57" s="132"/>
      <c r="B57" s="132"/>
    </row>
    <row r="58" spans="1:2" ht="14.25">
      <c r="A58" s="132"/>
      <c r="B58" s="132"/>
    </row>
    <row r="59" spans="1:2" ht="14.25">
      <c r="A59" s="132"/>
      <c r="B59" s="132"/>
    </row>
  </sheetData>
  <printOptions/>
  <pageMargins left="0.7874015748031497" right="0" top="0.7874015748031497" bottom="0" header="0.5118110236220472" footer="0.5118110236220472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796875" defaultRowHeight="15"/>
  <cols>
    <col min="1" max="1" width="4.59765625" style="134" customWidth="1"/>
    <col min="2" max="2" width="20" style="134" customWidth="1"/>
    <col min="3" max="6" width="10.59765625" style="134" customWidth="1"/>
    <col min="7" max="7" width="7.59765625" style="134" customWidth="1"/>
    <col min="8" max="16384" width="10.59765625" style="134" customWidth="1"/>
  </cols>
  <sheetData>
    <row r="1" ht="14.25">
      <c r="A1" s="157" t="s">
        <v>226</v>
      </c>
    </row>
    <row r="3" spans="1:2" ht="14.25">
      <c r="A3" s="133" t="s">
        <v>227</v>
      </c>
      <c r="B3" s="133"/>
    </row>
    <row r="4" spans="1:7" ht="15" thickBot="1">
      <c r="A4" s="135"/>
      <c r="B4" s="135"/>
      <c r="C4" s="135"/>
      <c r="D4" s="135" t="s">
        <v>228</v>
      </c>
      <c r="E4" s="135"/>
      <c r="F4" s="135"/>
      <c r="G4" s="136" t="s">
        <v>229</v>
      </c>
    </row>
    <row r="5" spans="1:7" s="142" customFormat="1" ht="30" customHeight="1" thickTop="1">
      <c r="A5" s="137" t="s">
        <v>133</v>
      </c>
      <c r="B5" s="138"/>
      <c r="C5" s="139" t="s">
        <v>230</v>
      </c>
      <c r="D5" s="140">
        <v>9</v>
      </c>
      <c r="E5" s="321">
        <v>10</v>
      </c>
      <c r="F5" s="364">
        <v>11</v>
      </c>
      <c r="G5" s="141" t="s">
        <v>6</v>
      </c>
    </row>
    <row r="6" spans="1:6" ht="14.25">
      <c r="A6" s="143"/>
      <c r="B6" s="144"/>
      <c r="E6" s="157"/>
      <c r="F6" s="133"/>
    </row>
    <row r="7" spans="1:7" ht="14.25">
      <c r="A7" s="145" t="s">
        <v>231</v>
      </c>
      <c r="B7" s="146"/>
      <c r="C7" s="128">
        <v>975964</v>
      </c>
      <c r="D7" s="128">
        <f>SUM(D8+D13)</f>
        <v>974524</v>
      </c>
      <c r="E7" s="128">
        <f>SUM(E8+E13)</f>
        <v>974526</v>
      </c>
      <c r="F7" s="128">
        <f>SUM(F8+F13)</f>
        <v>973161</v>
      </c>
      <c r="G7" s="440">
        <f>F7/$F$7*100</f>
        <v>100</v>
      </c>
    </row>
    <row r="8" spans="1:7" ht="14.25">
      <c r="A8" s="148" t="s">
        <v>232</v>
      </c>
      <c r="B8" s="149"/>
      <c r="C8" s="125">
        <v>411275</v>
      </c>
      <c r="D8" s="153">
        <f>SUM(D9:D11)</f>
        <v>410956</v>
      </c>
      <c r="E8" s="153">
        <v>410955</v>
      </c>
      <c r="F8" s="128">
        <v>410689</v>
      </c>
      <c r="G8" s="147">
        <f>F8/$F$7*100</f>
        <v>42.2015473287565</v>
      </c>
    </row>
    <row r="9" spans="1:7" ht="14.25">
      <c r="A9" s="148"/>
      <c r="B9" s="150" t="s">
        <v>233</v>
      </c>
      <c r="C9" s="125">
        <v>405333</v>
      </c>
      <c r="D9" s="153">
        <v>405111</v>
      </c>
      <c r="E9" s="153">
        <v>405111</v>
      </c>
      <c r="F9" s="128">
        <v>404942</v>
      </c>
      <c r="G9" s="147">
        <f>F9/$F$7*100</f>
        <v>41.61099756360972</v>
      </c>
    </row>
    <row r="10" spans="1:7" ht="14.25">
      <c r="A10" s="148"/>
      <c r="B10" s="150" t="s">
        <v>234</v>
      </c>
      <c r="C10" s="125">
        <v>3266</v>
      </c>
      <c r="D10" s="153">
        <v>3147</v>
      </c>
      <c r="E10" s="153">
        <v>3147</v>
      </c>
      <c r="F10" s="128">
        <v>3049</v>
      </c>
      <c r="G10" s="147">
        <f>F10/$F$7*100</f>
        <v>0.31330889750000257</v>
      </c>
    </row>
    <row r="11" spans="1:7" ht="15.75" customHeight="1">
      <c r="A11" s="148"/>
      <c r="B11" s="150" t="s">
        <v>235</v>
      </c>
      <c r="C11" s="125">
        <v>2676</v>
      </c>
      <c r="D11" s="153">
        <v>2698</v>
      </c>
      <c r="E11" s="153">
        <v>2698</v>
      </c>
      <c r="F11" s="128">
        <v>2698</v>
      </c>
      <c r="G11" s="147">
        <f>F11/$F$7*100</f>
        <v>0.2772408676467717</v>
      </c>
    </row>
    <row r="12" spans="1:7" ht="14.25">
      <c r="A12" s="148"/>
      <c r="B12" s="149"/>
      <c r="C12" s="125"/>
      <c r="D12" s="153"/>
      <c r="E12" s="153"/>
      <c r="F12" s="128"/>
      <c r="G12" s="151" t="s">
        <v>0</v>
      </c>
    </row>
    <row r="13" spans="1:7" ht="14.25">
      <c r="A13" s="148" t="s">
        <v>236</v>
      </c>
      <c r="B13" s="152"/>
      <c r="C13" s="153">
        <v>564689</v>
      </c>
      <c r="D13" s="153">
        <v>563568</v>
      </c>
      <c r="E13" s="153">
        <v>563571</v>
      </c>
      <c r="F13" s="128">
        <v>562472</v>
      </c>
      <c r="G13" s="147">
        <f aca="true" t="shared" si="0" ref="G13:G20">F13/$F$7*100</f>
        <v>57.7984526712435</v>
      </c>
    </row>
    <row r="14" spans="1:7" ht="14.25">
      <c r="A14" s="148"/>
      <c r="B14" s="150" t="s">
        <v>237</v>
      </c>
      <c r="C14" s="125">
        <v>90298</v>
      </c>
      <c r="D14" s="153">
        <v>90687</v>
      </c>
      <c r="E14" s="153">
        <v>90687</v>
      </c>
      <c r="F14" s="128">
        <v>90654</v>
      </c>
      <c r="G14" s="147">
        <f t="shared" si="0"/>
        <v>9.315416462435302</v>
      </c>
    </row>
    <row r="15" spans="1:7" ht="14.25">
      <c r="A15" s="148"/>
      <c r="B15" s="154" t="s">
        <v>238</v>
      </c>
      <c r="C15" s="125">
        <v>11622</v>
      </c>
      <c r="D15" s="153">
        <v>11543</v>
      </c>
      <c r="E15" s="153">
        <v>11543</v>
      </c>
      <c r="F15" s="128">
        <v>11484</v>
      </c>
      <c r="G15" s="147">
        <f t="shared" si="0"/>
        <v>1.1800719510954507</v>
      </c>
    </row>
    <row r="16" spans="1:7" ht="14.25">
      <c r="A16" s="148"/>
      <c r="B16" s="154" t="s">
        <v>239</v>
      </c>
      <c r="C16" s="125">
        <v>14484</v>
      </c>
      <c r="D16" s="153">
        <v>14725</v>
      </c>
      <c r="E16" s="153">
        <v>14725</v>
      </c>
      <c r="F16" s="128">
        <v>14963</v>
      </c>
      <c r="G16" s="147">
        <f t="shared" si="0"/>
        <v>1.5375667541136564</v>
      </c>
    </row>
    <row r="17" spans="1:7" ht="14.25">
      <c r="A17" s="148"/>
      <c r="B17" s="154" t="s">
        <v>240</v>
      </c>
      <c r="C17" s="125">
        <v>41690</v>
      </c>
      <c r="D17" s="153">
        <v>41821</v>
      </c>
      <c r="E17" s="153">
        <v>41823</v>
      </c>
      <c r="F17" s="128">
        <v>40346</v>
      </c>
      <c r="G17" s="147">
        <f t="shared" si="0"/>
        <v>4.1458710326451635</v>
      </c>
    </row>
    <row r="18" spans="1:7" ht="14.25">
      <c r="A18" s="148"/>
      <c r="B18" s="154" t="s">
        <v>241</v>
      </c>
      <c r="C18" s="125">
        <v>22500</v>
      </c>
      <c r="D18" s="153">
        <v>22596</v>
      </c>
      <c r="E18" s="153">
        <v>22597</v>
      </c>
      <c r="F18" s="128">
        <v>23861</v>
      </c>
      <c r="G18" s="147">
        <f t="shared" si="0"/>
        <v>2.45190672458103</v>
      </c>
    </row>
    <row r="19" spans="1:7" ht="14.25">
      <c r="A19" s="148"/>
      <c r="B19" s="150" t="s">
        <v>242</v>
      </c>
      <c r="C19" s="125">
        <v>461851</v>
      </c>
      <c r="D19" s="153">
        <v>460291</v>
      </c>
      <c r="E19" s="153">
        <v>460290</v>
      </c>
      <c r="F19" s="128">
        <v>459109</v>
      </c>
      <c r="G19" s="147">
        <f t="shared" si="0"/>
        <v>47.17708580594578</v>
      </c>
    </row>
    <row r="20" spans="1:7" ht="14.25">
      <c r="A20" s="148"/>
      <c r="B20" s="150" t="s">
        <v>243</v>
      </c>
      <c r="C20" s="125">
        <v>12540</v>
      </c>
      <c r="D20" s="153">
        <v>12592</v>
      </c>
      <c r="E20" s="153">
        <v>12591</v>
      </c>
      <c r="F20" s="128">
        <v>12707</v>
      </c>
      <c r="G20" s="147">
        <f t="shared" si="0"/>
        <v>1.305744887022805</v>
      </c>
    </row>
    <row r="21" spans="1:7" ht="14.25">
      <c r="A21" s="155"/>
      <c r="B21" s="156"/>
      <c r="C21" s="155"/>
      <c r="D21" s="155"/>
      <c r="E21" s="155"/>
      <c r="F21" s="155"/>
      <c r="G21" s="155"/>
    </row>
    <row r="22" ht="14.25">
      <c r="A22" s="157" t="s">
        <v>244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8.796875" defaultRowHeight="15"/>
  <cols>
    <col min="1" max="1" width="2.59765625" style="134" customWidth="1"/>
    <col min="2" max="2" width="22.5" style="134" customWidth="1"/>
    <col min="3" max="5" width="10.19921875" style="134" customWidth="1"/>
    <col min="6" max="6" width="11.09765625" style="134" customWidth="1"/>
    <col min="7" max="8" width="10.19921875" style="134" customWidth="1"/>
    <col min="9" max="16384" width="10.59765625" style="134" customWidth="1"/>
  </cols>
  <sheetData>
    <row r="1" ht="14.25">
      <c r="H1" s="208" t="s">
        <v>245</v>
      </c>
    </row>
    <row r="3" spans="1:2" ht="14.25">
      <c r="A3" s="133" t="s">
        <v>246</v>
      </c>
      <c r="B3" s="133"/>
    </row>
    <row r="4" spans="1:8" ht="15" thickBot="1">
      <c r="A4" s="135"/>
      <c r="B4" s="135"/>
      <c r="C4" s="135"/>
      <c r="D4" s="135"/>
      <c r="E4" s="135"/>
      <c r="F4" s="135"/>
      <c r="G4" s="135"/>
      <c r="H4" s="136" t="s">
        <v>247</v>
      </c>
    </row>
    <row r="5" spans="1:8" ht="15" thickTop="1">
      <c r="A5" s="143"/>
      <c r="B5" s="144"/>
      <c r="C5" s="158" t="s">
        <v>248</v>
      </c>
      <c r="D5" s="159"/>
      <c r="E5" s="160"/>
      <c r="F5" s="158" t="s">
        <v>249</v>
      </c>
      <c r="G5" s="159"/>
      <c r="H5" s="159"/>
    </row>
    <row r="6" spans="1:8" ht="14.25">
      <c r="A6" s="159" t="s">
        <v>194</v>
      </c>
      <c r="B6" s="160"/>
      <c r="C6" s="161" t="s">
        <v>250</v>
      </c>
      <c r="D6" s="163">
        <v>11</v>
      </c>
      <c r="E6" s="162" t="s">
        <v>6</v>
      </c>
      <c r="F6" s="161" t="s">
        <v>250</v>
      </c>
      <c r="G6" s="163">
        <v>11</v>
      </c>
      <c r="H6" s="164" t="s">
        <v>6</v>
      </c>
    </row>
    <row r="7" spans="1:7" ht="14.25">
      <c r="A7" s="143"/>
      <c r="B7" s="144"/>
      <c r="D7" s="133"/>
      <c r="G7" s="133"/>
    </row>
    <row r="8" spans="1:8" ht="14.25">
      <c r="A8" s="145" t="s">
        <v>251</v>
      </c>
      <c r="B8" s="146"/>
      <c r="C8" s="128">
        <v>46392</v>
      </c>
      <c r="D8" s="128">
        <v>46322</v>
      </c>
      <c r="E8" s="165">
        <f aca="true" t="shared" si="0" ref="E8:E20">((D8/$D$8)-1)*100+100</f>
        <v>100</v>
      </c>
      <c r="F8" s="128">
        <v>83745.804</v>
      </c>
      <c r="G8" s="128">
        <v>87404.15</v>
      </c>
      <c r="H8" s="166">
        <f aca="true" t="shared" si="1" ref="H8:H16">((G8/$G$8)-1)*100+100</f>
        <v>100</v>
      </c>
    </row>
    <row r="9" spans="1:9" ht="14.25">
      <c r="A9" s="148" t="s">
        <v>252</v>
      </c>
      <c r="B9" s="149"/>
      <c r="C9" s="153">
        <f>SUM(C10:C14)</f>
        <v>24720</v>
      </c>
      <c r="D9" s="128">
        <v>24598</v>
      </c>
      <c r="E9" s="167">
        <f t="shared" si="0"/>
        <v>53.10219765985925</v>
      </c>
      <c r="F9" s="153">
        <v>54342.164</v>
      </c>
      <c r="G9" s="128">
        <v>57328.503</v>
      </c>
      <c r="H9" s="168">
        <f t="shared" si="1"/>
        <v>65.59013845452418</v>
      </c>
      <c r="I9" s="147"/>
    </row>
    <row r="10" spans="1:8" ht="14.25">
      <c r="A10" s="169"/>
      <c r="B10" s="150" t="s">
        <v>253</v>
      </c>
      <c r="C10" s="153">
        <v>9432</v>
      </c>
      <c r="D10" s="128">
        <v>9420</v>
      </c>
      <c r="E10" s="167">
        <f t="shared" si="0"/>
        <v>20.335909503043908</v>
      </c>
      <c r="F10" s="153">
        <v>36231</v>
      </c>
      <c r="G10" s="128">
        <v>38258.089</v>
      </c>
      <c r="H10" s="168">
        <f t="shared" si="1"/>
        <v>43.77147881422106</v>
      </c>
    </row>
    <row r="11" spans="1:8" ht="14.25">
      <c r="A11" s="169"/>
      <c r="B11" s="150" t="s">
        <v>254</v>
      </c>
      <c r="C11" s="153">
        <v>1241</v>
      </c>
      <c r="D11" s="128">
        <v>1221</v>
      </c>
      <c r="E11" s="167">
        <f t="shared" si="0"/>
        <v>2.6358965502353016</v>
      </c>
      <c r="F11" s="153">
        <v>738.959</v>
      </c>
      <c r="G11" s="128">
        <v>856.528</v>
      </c>
      <c r="H11" s="168">
        <f t="shared" si="1"/>
        <v>0.9799626219121222</v>
      </c>
    </row>
    <row r="12" spans="1:8" ht="16.5" customHeight="1">
      <c r="A12" s="169"/>
      <c r="B12" s="150" t="s">
        <v>255</v>
      </c>
      <c r="C12" s="153">
        <v>8743</v>
      </c>
      <c r="D12" s="128">
        <v>8700</v>
      </c>
      <c r="E12" s="167">
        <f t="shared" si="0"/>
        <v>18.78157247096412</v>
      </c>
      <c r="F12" s="153">
        <v>14865.189</v>
      </c>
      <c r="G12" s="128">
        <v>15647.982</v>
      </c>
      <c r="H12" s="168">
        <f t="shared" si="1"/>
        <v>17.90301947905219</v>
      </c>
    </row>
    <row r="13" spans="1:8" ht="14.25">
      <c r="A13" s="169"/>
      <c r="B13" s="150" t="s">
        <v>256</v>
      </c>
      <c r="C13" s="153">
        <v>2522</v>
      </c>
      <c r="D13" s="128">
        <v>2480</v>
      </c>
      <c r="E13" s="167">
        <f t="shared" si="0"/>
        <v>5.353827554941489</v>
      </c>
      <c r="F13" s="153">
        <v>2079.23</v>
      </c>
      <c r="G13" s="128">
        <v>2136.33</v>
      </c>
      <c r="H13" s="168">
        <f t="shared" si="1"/>
        <v>2.44419744371406</v>
      </c>
    </row>
    <row r="14" spans="1:8" ht="14.25">
      <c r="A14" s="169"/>
      <c r="B14" s="150" t="s">
        <v>257</v>
      </c>
      <c r="C14" s="126">
        <v>2782</v>
      </c>
      <c r="D14" s="127">
        <v>2775</v>
      </c>
      <c r="E14" s="167">
        <f t="shared" si="0"/>
        <v>5.990673977807532</v>
      </c>
      <c r="F14" s="153">
        <v>428.109</v>
      </c>
      <c r="G14" s="128">
        <v>429.574</v>
      </c>
      <c r="H14" s="168">
        <f t="shared" si="1"/>
        <v>0.4914800956247518</v>
      </c>
    </row>
    <row r="15" spans="1:9" ht="14.25">
      <c r="A15" s="148" t="s">
        <v>258</v>
      </c>
      <c r="B15" s="149"/>
      <c r="C15" s="153">
        <f>SUM(C16:C20)</f>
        <v>21672</v>
      </c>
      <c r="D15" s="128">
        <f>SUM(D16:D20)</f>
        <v>21724</v>
      </c>
      <c r="E15" s="167">
        <f t="shared" si="0"/>
        <v>46.89780234014076</v>
      </c>
      <c r="F15" s="153">
        <v>29403.64</v>
      </c>
      <c r="G15" s="128">
        <v>30075.647</v>
      </c>
      <c r="H15" s="168">
        <f t="shared" si="1"/>
        <v>34.40986154547582</v>
      </c>
      <c r="I15" s="147"/>
    </row>
    <row r="16" spans="1:8" ht="14.25">
      <c r="A16" s="169"/>
      <c r="B16" s="150" t="s">
        <v>259</v>
      </c>
      <c r="C16" s="153">
        <v>61</v>
      </c>
      <c r="D16" s="128">
        <v>60</v>
      </c>
      <c r="E16" s="167">
        <f t="shared" si="0"/>
        <v>0.12952808600664412</v>
      </c>
      <c r="F16" s="153">
        <v>369.484</v>
      </c>
      <c r="G16" s="128">
        <v>376.188</v>
      </c>
      <c r="H16" s="168">
        <f t="shared" si="1"/>
        <v>0.43040061598905766</v>
      </c>
    </row>
    <row r="17" spans="1:8" ht="14.25">
      <c r="A17" s="169"/>
      <c r="B17" s="150" t="s">
        <v>260</v>
      </c>
      <c r="C17" s="153">
        <v>8597</v>
      </c>
      <c r="D17" s="128">
        <v>8587</v>
      </c>
      <c r="E17" s="167">
        <f t="shared" si="0"/>
        <v>18.53762790898493</v>
      </c>
      <c r="F17" s="153"/>
      <c r="G17" s="128"/>
      <c r="H17" s="170"/>
    </row>
    <row r="18" spans="1:8" ht="14.25">
      <c r="A18" s="169"/>
      <c r="B18" s="150" t="s">
        <v>261</v>
      </c>
      <c r="C18" s="153">
        <v>2628</v>
      </c>
      <c r="D18" s="128">
        <v>2612</v>
      </c>
      <c r="E18" s="167">
        <f t="shared" si="0"/>
        <v>5.638789344156123</v>
      </c>
      <c r="F18" s="126">
        <v>29034.156</v>
      </c>
      <c r="G18" s="127">
        <v>29699.459</v>
      </c>
      <c r="H18" s="168">
        <f>((G18/$G$8)-1)*100+100</f>
        <v>33.97946092948676</v>
      </c>
    </row>
    <row r="19" spans="1:8" ht="14.25">
      <c r="A19" s="169"/>
      <c r="B19" s="150" t="s">
        <v>262</v>
      </c>
      <c r="C19" s="153">
        <v>251</v>
      </c>
      <c r="D19" s="128">
        <v>250</v>
      </c>
      <c r="E19" s="167">
        <f t="shared" si="0"/>
        <v>0.5397003583610456</v>
      </c>
      <c r="F19" s="125"/>
      <c r="G19" s="125"/>
      <c r="H19" s="170"/>
    </row>
    <row r="20" spans="1:8" ht="14.25">
      <c r="A20" s="169"/>
      <c r="B20" s="150" t="s">
        <v>257</v>
      </c>
      <c r="C20" s="153">
        <v>10135</v>
      </c>
      <c r="D20" s="128">
        <v>10215</v>
      </c>
      <c r="E20" s="167">
        <f t="shared" si="0"/>
        <v>22.052156642632013</v>
      </c>
      <c r="F20" s="125"/>
      <c r="G20" s="125"/>
      <c r="H20" s="170"/>
    </row>
    <row r="21" spans="1:8" ht="14.25">
      <c r="A21" s="155"/>
      <c r="B21" s="156"/>
      <c r="C21" s="155"/>
      <c r="D21" s="155"/>
      <c r="E21" s="155"/>
      <c r="F21" s="155"/>
      <c r="G21" s="155"/>
      <c r="H21" s="155"/>
    </row>
    <row r="22" ht="14.25">
      <c r="A22" s="157" t="s">
        <v>244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59765625" style="134" customWidth="1"/>
    <col min="2" max="2" width="14.19921875" style="134" customWidth="1"/>
    <col min="3" max="7" width="10.59765625" style="134" customWidth="1"/>
    <col min="8" max="8" width="5.59765625" style="134" customWidth="1"/>
    <col min="9" max="9" width="10.59765625" style="134" customWidth="1"/>
    <col min="10" max="10" width="13.09765625" style="134" customWidth="1"/>
    <col min="11" max="11" width="14" style="134" customWidth="1"/>
    <col min="12" max="16384" width="10.59765625" style="134" customWidth="1"/>
  </cols>
  <sheetData>
    <row r="1" spans="1:13" ht="14.25">
      <c r="A1" s="157" t="s">
        <v>263</v>
      </c>
      <c r="M1" s="208" t="s">
        <v>264</v>
      </c>
    </row>
    <row r="3" spans="1:2" ht="14.25">
      <c r="A3" s="133" t="s">
        <v>265</v>
      </c>
      <c r="B3" s="133"/>
    </row>
    <row r="4" spans="1:13" ht="15" thickBot="1">
      <c r="A4" s="135"/>
      <c r="B4" s="135"/>
      <c r="C4" s="135"/>
      <c r="D4" s="135"/>
      <c r="E4" s="135"/>
      <c r="F4" s="135"/>
      <c r="G4" s="136"/>
      <c r="I4" s="135"/>
      <c r="J4" s="135"/>
      <c r="K4" s="135"/>
      <c r="L4" s="135"/>
      <c r="M4" s="136" t="s">
        <v>266</v>
      </c>
    </row>
    <row r="5" spans="1:13" ht="16.5" customHeight="1" thickTop="1">
      <c r="A5" s="143"/>
      <c r="B5" s="144"/>
      <c r="C5" s="144"/>
      <c r="D5" s="144"/>
      <c r="E5" s="144"/>
      <c r="F5" s="144"/>
      <c r="G5" s="171"/>
      <c r="I5" s="158" t="s">
        <v>267</v>
      </c>
      <c r="J5" s="159"/>
      <c r="K5" s="159"/>
      <c r="L5" s="159"/>
      <c r="M5" s="158"/>
    </row>
    <row r="6" spans="1:13" s="142" customFormat="1" ht="21" customHeight="1">
      <c r="A6" s="172" t="s">
        <v>228</v>
      </c>
      <c r="B6" s="173" t="s">
        <v>4</v>
      </c>
      <c r="C6" s="174" t="s">
        <v>167</v>
      </c>
      <c r="D6" s="175">
        <v>7</v>
      </c>
      <c r="E6" s="175">
        <v>8</v>
      </c>
      <c r="F6" s="174">
        <v>9</v>
      </c>
      <c r="G6" s="176">
        <v>10</v>
      </c>
      <c r="I6" s="174" t="s">
        <v>268</v>
      </c>
      <c r="J6" s="174" t="s">
        <v>269</v>
      </c>
      <c r="K6" s="174" t="s">
        <v>270</v>
      </c>
      <c r="L6" s="174" t="s">
        <v>271</v>
      </c>
      <c r="M6" s="177" t="s">
        <v>257</v>
      </c>
    </row>
    <row r="7" spans="1:7" ht="14.25">
      <c r="A7" s="143"/>
      <c r="B7" s="144"/>
      <c r="F7" s="157"/>
      <c r="G7" s="133"/>
    </row>
    <row r="8" spans="1:13" ht="14.25">
      <c r="A8" s="145" t="s">
        <v>272</v>
      </c>
      <c r="B8" s="146"/>
      <c r="C8" s="128">
        <f>SUM(C9+C14)</f>
        <v>2494</v>
      </c>
      <c r="D8" s="128">
        <f>SUM(D9+D14)</f>
        <v>2272</v>
      </c>
      <c r="E8" s="128">
        <f>SUM(E9+E14)</f>
        <v>2130</v>
      </c>
      <c r="F8" s="128">
        <f>SUM(F9+F14)</f>
        <v>2026</v>
      </c>
      <c r="G8" s="128">
        <f>SUM(G9+G14)</f>
        <v>1789</v>
      </c>
      <c r="H8" s="128"/>
      <c r="I8" s="128">
        <f>SUM(I9+I14)</f>
        <v>1397</v>
      </c>
      <c r="J8" s="128">
        <f>SUM(J9)</f>
        <v>45</v>
      </c>
      <c r="K8" s="128">
        <f>SUM(K9+K14)</f>
        <v>303</v>
      </c>
      <c r="L8" s="128">
        <f>SUM(L9)</f>
        <v>1</v>
      </c>
      <c r="M8" s="128">
        <f>SUM(M9+M14)</f>
        <v>43</v>
      </c>
    </row>
    <row r="9" spans="1:13" ht="14.25">
      <c r="A9" s="148" t="s">
        <v>273</v>
      </c>
      <c r="B9" s="149"/>
      <c r="C9" s="125">
        <f>SUM(C10+C13)</f>
        <v>1008</v>
      </c>
      <c r="D9" s="125">
        <f>SUM(D10+D13)</f>
        <v>996</v>
      </c>
      <c r="E9" s="153">
        <f>SUM(E10+E13)</f>
        <v>958</v>
      </c>
      <c r="F9" s="153">
        <f>SUM(F10+F13)</f>
        <v>947</v>
      </c>
      <c r="G9" s="128">
        <f>SUM(G10+G13)</f>
        <v>910</v>
      </c>
      <c r="H9" s="125"/>
      <c r="I9" s="125">
        <f>SUM(I10+I13)</f>
        <v>541</v>
      </c>
      <c r="J9" s="125">
        <f>SUM(J10)</f>
        <v>45</v>
      </c>
      <c r="K9" s="125">
        <f>SUM(K10+K13)</f>
        <v>294</v>
      </c>
      <c r="L9" s="125">
        <f>SUM(L10)</f>
        <v>1</v>
      </c>
      <c r="M9" s="125">
        <f>SUM(M10+M13)</f>
        <v>29</v>
      </c>
    </row>
    <row r="10" spans="1:13" ht="14.25">
      <c r="A10" s="148"/>
      <c r="B10" s="150" t="s">
        <v>274</v>
      </c>
      <c r="C10" s="125">
        <f>SUM(C11:C12)</f>
        <v>911</v>
      </c>
      <c r="D10" s="125">
        <f>SUM(D11:D12)</f>
        <v>898</v>
      </c>
      <c r="E10" s="153">
        <f>SUM(E11:E12)</f>
        <v>886</v>
      </c>
      <c r="F10" s="153">
        <f>SUM(F11:F12)</f>
        <v>876</v>
      </c>
      <c r="G10" s="128">
        <f>SUM(G11:G12)</f>
        <v>853</v>
      </c>
      <c r="H10" s="125"/>
      <c r="I10" s="125">
        <f>SUM(I11:I12)</f>
        <v>515</v>
      </c>
      <c r="J10" s="125">
        <f>SUM(J11:J12)</f>
        <v>45</v>
      </c>
      <c r="K10" s="125">
        <f>SUM(K11:K12)</f>
        <v>288</v>
      </c>
      <c r="L10" s="125">
        <f>SUM(L11:L12)</f>
        <v>1</v>
      </c>
      <c r="M10" s="125">
        <f>SUM(M11:M12)</f>
        <v>4</v>
      </c>
    </row>
    <row r="11" spans="1:13" ht="14.25">
      <c r="A11" s="148"/>
      <c r="B11" s="171" t="s">
        <v>275</v>
      </c>
      <c r="C11" s="125">
        <v>670</v>
      </c>
      <c r="D11" s="125">
        <v>659</v>
      </c>
      <c r="E11" s="153">
        <v>665</v>
      </c>
      <c r="F11" s="153">
        <v>629</v>
      </c>
      <c r="G11" s="128">
        <f>SUM(I11:M11)</f>
        <v>597</v>
      </c>
      <c r="H11" s="125"/>
      <c r="I11" s="153">
        <v>495</v>
      </c>
      <c r="J11" s="153">
        <v>45</v>
      </c>
      <c r="K11" s="153">
        <v>54</v>
      </c>
      <c r="L11" s="126" t="s">
        <v>42</v>
      </c>
      <c r="M11" s="153">
        <v>3</v>
      </c>
    </row>
    <row r="12" spans="1:13" ht="15.75" customHeight="1">
      <c r="A12" s="148"/>
      <c r="B12" s="171" t="s">
        <v>276</v>
      </c>
      <c r="C12" s="125">
        <v>241</v>
      </c>
      <c r="D12" s="125">
        <v>239</v>
      </c>
      <c r="E12" s="153">
        <v>221</v>
      </c>
      <c r="F12" s="153">
        <v>247</v>
      </c>
      <c r="G12" s="128">
        <f>SUM(I12:M12)</f>
        <v>256</v>
      </c>
      <c r="H12" s="125"/>
      <c r="I12" s="153">
        <v>20</v>
      </c>
      <c r="J12" s="126" t="s">
        <v>42</v>
      </c>
      <c r="K12" s="153">
        <v>234</v>
      </c>
      <c r="L12" s="125">
        <v>1</v>
      </c>
      <c r="M12" s="153">
        <v>1</v>
      </c>
    </row>
    <row r="13" spans="1:13" ht="14.25">
      <c r="A13" s="148"/>
      <c r="B13" s="150" t="s">
        <v>170</v>
      </c>
      <c r="C13" s="125">
        <v>97</v>
      </c>
      <c r="D13" s="125">
        <v>98</v>
      </c>
      <c r="E13" s="153">
        <v>72</v>
      </c>
      <c r="F13" s="153">
        <v>71</v>
      </c>
      <c r="G13" s="128">
        <f>SUM(I13:M13)</f>
        <v>57</v>
      </c>
      <c r="H13" s="125"/>
      <c r="I13" s="153">
        <v>26</v>
      </c>
      <c r="J13" s="126" t="s">
        <v>42</v>
      </c>
      <c r="K13" s="153">
        <v>6</v>
      </c>
      <c r="L13" s="126" t="s">
        <v>42</v>
      </c>
      <c r="M13" s="153">
        <v>25</v>
      </c>
    </row>
    <row r="14" spans="1:13" ht="14.25">
      <c r="A14" s="148" t="s">
        <v>277</v>
      </c>
      <c r="B14" s="152"/>
      <c r="C14" s="125">
        <f>SUM(C15:C18)</f>
        <v>1486</v>
      </c>
      <c r="D14" s="125">
        <f>SUM(D15:D18)</f>
        <v>1276</v>
      </c>
      <c r="E14" s="153">
        <f>SUM(E15:E18)</f>
        <v>1172</v>
      </c>
      <c r="F14" s="153">
        <f>SUM(F15:F18)</f>
        <v>1079</v>
      </c>
      <c r="G14" s="128">
        <f>SUM(I14:M14)</f>
        <v>879</v>
      </c>
      <c r="H14" s="125"/>
      <c r="I14" s="153">
        <v>856</v>
      </c>
      <c r="J14" s="126" t="s">
        <v>42</v>
      </c>
      <c r="K14" s="153">
        <v>9</v>
      </c>
      <c r="L14" s="126" t="s">
        <v>42</v>
      </c>
      <c r="M14" s="153">
        <v>14</v>
      </c>
    </row>
    <row r="15" spans="1:13" ht="14.25">
      <c r="A15" s="148"/>
      <c r="B15" s="150" t="s">
        <v>278</v>
      </c>
      <c r="C15" s="125">
        <v>122</v>
      </c>
      <c r="D15" s="125">
        <v>32</v>
      </c>
      <c r="E15" s="153">
        <v>23</v>
      </c>
      <c r="F15" s="153">
        <v>25</v>
      </c>
      <c r="G15" s="128">
        <v>22</v>
      </c>
      <c r="H15" s="125"/>
      <c r="I15" s="295" t="s">
        <v>279</v>
      </c>
      <c r="J15" s="295" t="s">
        <v>280</v>
      </c>
      <c r="K15" s="295" t="s">
        <v>280</v>
      </c>
      <c r="L15" s="295" t="s">
        <v>280</v>
      </c>
      <c r="M15" s="295" t="s">
        <v>280</v>
      </c>
    </row>
    <row r="16" spans="1:13" ht="14.25">
      <c r="A16" s="148"/>
      <c r="B16" s="150" t="s">
        <v>281</v>
      </c>
      <c r="C16" s="125">
        <v>435</v>
      </c>
      <c r="D16" s="125">
        <v>454</v>
      </c>
      <c r="E16" s="153">
        <v>371</v>
      </c>
      <c r="F16" s="153">
        <v>400</v>
      </c>
      <c r="G16" s="128">
        <v>334</v>
      </c>
      <c r="H16" s="125"/>
      <c r="I16" s="295" t="s">
        <v>279</v>
      </c>
      <c r="J16" s="295" t="s">
        <v>280</v>
      </c>
      <c r="K16" s="295" t="s">
        <v>280</v>
      </c>
      <c r="L16" s="295" t="s">
        <v>280</v>
      </c>
      <c r="M16" s="295" t="s">
        <v>280</v>
      </c>
    </row>
    <row r="17" spans="1:13" ht="14.25">
      <c r="A17" s="148"/>
      <c r="B17" s="150" t="s">
        <v>282</v>
      </c>
      <c r="C17" s="125">
        <v>865</v>
      </c>
      <c r="D17" s="125">
        <v>761</v>
      </c>
      <c r="E17" s="153">
        <v>719</v>
      </c>
      <c r="F17" s="153">
        <v>588</v>
      </c>
      <c r="G17" s="128">
        <v>452</v>
      </c>
      <c r="H17" s="125"/>
      <c r="I17" s="295" t="s">
        <v>279</v>
      </c>
      <c r="J17" s="295" t="s">
        <v>280</v>
      </c>
      <c r="K17" s="295" t="s">
        <v>280</v>
      </c>
      <c r="L17" s="295" t="s">
        <v>280</v>
      </c>
      <c r="M17" s="295" t="s">
        <v>280</v>
      </c>
    </row>
    <row r="18" spans="1:13" ht="14.25">
      <c r="A18" s="148"/>
      <c r="B18" s="150" t="s">
        <v>257</v>
      </c>
      <c r="C18" s="125">
        <v>64</v>
      </c>
      <c r="D18" s="125">
        <v>29</v>
      </c>
      <c r="E18" s="153">
        <v>59</v>
      </c>
      <c r="F18" s="153">
        <v>66</v>
      </c>
      <c r="G18" s="128">
        <v>71</v>
      </c>
      <c r="H18" s="125"/>
      <c r="I18" s="295" t="s">
        <v>279</v>
      </c>
      <c r="J18" s="295" t="s">
        <v>280</v>
      </c>
      <c r="K18" s="295" t="s">
        <v>280</v>
      </c>
      <c r="L18" s="295" t="s">
        <v>280</v>
      </c>
      <c r="M18" s="295" t="s">
        <v>280</v>
      </c>
    </row>
    <row r="19" spans="1:13" ht="14.25">
      <c r="A19" s="148"/>
      <c r="B19" s="154"/>
      <c r="C19" s="125"/>
      <c r="D19" s="125"/>
      <c r="E19" s="153"/>
      <c r="F19" s="153"/>
      <c r="G19" s="128"/>
      <c r="H19" s="125"/>
      <c r="I19" s="125"/>
      <c r="J19" s="125"/>
      <c r="K19" s="125"/>
      <c r="L19" s="125"/>
      <c r="M19" s="125"/>
    </row>
    <row r="20" spans="1:13" ht="14.25">
      <c r="A20" s="145" t="s">
        <v>283</v>
      </c>
      <c r="B20" s="146"/>
      <c r="C20" s="128">
        <f>SUM(C21+C24)</f>
        <v>2494</v>
      </c>
      <c r="D20" s="128">
        <f>SUM(D21+D24)</f>
        <v>2272</v>
      </c>
      <c r="E20" s="128">
        <v>2130</v>
      </c>
      <c r="F20" s="128">
        <f>SUM(F21+F24)</f>
        <v>2026</v>
      </c>
      <c r="G20" s="128">
        <f>SUM(G21+G24)</f>
        <v>1789</v>
      </c>
      <c r="H20" s="128"/>
      <c r="I20" s="128">
        <f>SUM(I21+I24)</f>
        <v>1397</v>
      </c>
      <c r="J20" s="128">
        <f>SUM(J21:J24)</f>
        <v>45</v>
      </c>
      <c r="K20" s="128">
        <f>SUM(K21+K24)</f>
        <v>303</v>
      </c>
      <c r="L20" s="128">
        <f>SUM(L21:L24)</f>
        <v>1</v>
      </c>
      <c r="M20" s="128">
        <f>SUM(M21)</f>
        <v>43</v>
      </c>
    </row>
    <row r="21" spans="1:13" ht="14.25">
      <c r="A21" s="148" t="s">
        <v>284</v>
      </c>
      <c r="B21" s="150"/>
      <c r="C21" s="125">
        <f>SUM(C22:C23)</f>
        <v>2280</v>
      </c>
      <c r="D21" s="125">
        <f>SUM(D22:D23)</f>
        <v>2066</v>
      </c>
      <c r="E21" s="153">
        <f>SUM(E22:E23)</f>
        <v>1915</v>
      </c>
      <c r="F21" s="153">
        <f>SUM(F22:F23)</f>
        <v>1766</v>
      </c>
      <c r="G21" s="128">
        <f>SUM(G22:G23)</f>
        <v>1564</v>
      </c>
      <c r="H21" s="125"/>
      <c r="I21" s="125">
        <f>SUM(I22:I23)</f>
        <v>1247</v>
      </c>
      <c r="J21" s="126" t="s">
        <v>42</v>
      </c>
      <c r="K21" s="125">
        <f>SUM(K22:K23)</f>
        <v>274</v>
      </c>
      <c r="L21" s="126" t="s">
        <v>42</v>
      </c>
      <c r="M21" s="125">
        <f>SUM(M22:M23)</f>
        <v>43</v>
      </c>
    </row>
    <row r="22" spans="1:13" ht="14.25">
      <c r="A22" s="145"/>
      <c r="B22" s="150" t="s">
        <v>285</v>
      </c>
      <c r="C22" s="125">
        <v>816</v>
      </c>
      <c r="D22" s="125">
        <v>806</v>
      </c>
      <c r="E22" s="153">
        <v>770</v>
      </c>
      <c r="F22" s="153">
        <v>735</v>
      </c>
      <c r="G22" s="128">
        <f>SUM(I22:M22)</f>
        <v>743</v>
      </c>
      <c r="H22" s="125"/>
      <c r="I22" s="153">
        <v>449</v>
      </c>
      <c r="J22" s="126" t="s">
        <v>42</v>
      </c>
      <c r="K22" s="153">
        <v>265</v>
      </c>
      <c r="L22" s="126" t="s">
        <v>42</v>
      </c>
      <c r="M22" s="153">
        <v>29</v>
      </c>
    </row>
    <row r="23" spans="1:13" ht="14.25">
      <c r="A23" s="148"/>
      <c r="B23" s="150" t="s">
        <v>286</v>
      </c>
      <c r="C23" s="125">
        <v>1464</v>
      </c>
      <c r="D23" s="125">
        <v>1260</v>
      </c>
      <c r="E23" s="153">
        <v>1145</v>
      </c>
      <c r="F23" s="153">
        <v>1031</v>
      </c>
      <c r="G23" s="128">
        <f>SUM(I23:M23)</f>
        <v>821</v>
      </c>
      <c r="H23" s="125"/>
      <c r="I23" s="153">
        <v>798</v>
      </c>
      <c r="J23" s="126" t="s">
        <v>42</v>
      </c>
      <c r="K23" s="153">
        <v>9</v>
      </c>
      <c r="L23" s="126" t="s">
        <v>42</v>
      </c>
      <c r="M23" s="153">
        <v>14</v>
      </c>
    </row>
    <row r="24" spans="1:13" ht="14.25">
      <c r="A24" s="148" t="s">
        <v>287</v>
      </c>
      <c r="B24" s="150"/>
      <c r="C24" s="125">
        <v>214</v>
      </c>
      <c r="D24" s="125">
        <v>206</v>
      </c>
      <c r="E24" s="153">
        <v>215</v>
      </c>
      <c r="F24" s="153">
        <v>260</v>
      </c>
      <c r="G24" s="128">
        <f>SUM(I24:M24)</f>
        <v>225</v>
      </c>
      <c r="H24" s="125"/>
      <c r="I24" s="153">
        <v>150</v>
      </c>
      <c r="J24" s="153">
        <v>45</v>
      </c>
      <c r="K24" s="153">
        <v>29</v>
      </c>
      <c r="L24" s="125">
        <v>1</v>
      </c>
      <c r="M24" s="126" t="s">
        <v>42</v>
      </c>
    </row>
    <row r="25" spans="1:13" ht="14.25">
      <c r="A25" s="155"/>
      <c r="B25" s="156"/>
      <c r="C25" s="155"/>
      <c r="D25" s="155"/>
      <c r="E25" s="155"/>
      <c r="F25" s="155"/>
      <c r="G25" s="155"/>
      <c r="I25" s="155"/>
      <c r="J25" s="155"/>
      <c r="K25" s="155"/>
      <c r="L25" s="155"/>
      <c r="M25" s="155"/>
    </row>
    <row r="26" ht="14.25">
      <c r="A26" s="157" t="s">
        <v>244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8.796875" defaultRowHeight="15"/>
  <cols>
    <col min="1" max="1" width="2.59765625" style="178" customWidth="1"/>
    <col min="2" max="2" width="14.09765625" style="178" customWidth="1"/>
    <col min="3" max="7" width="10.59765625" style="134" customWidth="1"/>
    <col min="8" max="8" width="5.8984375" style="134" customWidth="1"/>
    <col min="9" max="9" width="10.59765625" style="134" customWidth="1"/>
    <col min="10" max="16384" width="10.59765625" style="178" customWidth="1"/>
  </cols>
  <sheetData>
    <row r="1" spans="1:8" ht="14.25">
      <c r="A1" s="287" t="s">
        <v>263</v>
      </c>
      <c r="G1" s="157"/>
      <c r="H1" s="157"/>
    </row>
    <row r="3" spans="1:2" ht="14.25">
      <c r="A3" s="179" t="s">
        <v>288</v>
      </c>
      <c r="B3" s="179"/>
    </row>
    <row r="4" spans="1:9" ht="15.75" customHeight="1" thickBot="1">
      <c r="A4" s="180"/>
      <c r="B4" s="180"/>
      <c r="C4" s="135"/>
      <c r="D4" s="135"/>
      <c r="E4" s="135"/>
      <c r="F4" s="135"/>
      <c r="G4" s="135"/>
      <c r="H4" s="143"/>
      <c r="I4" s="136" t="s">
        <v>289</v>
      </c>
    </row>
    <row r="5" spans="1:10" s="183" customFormat="1" ht="33.75" customHeight="1" thickTop="1">
      <c r="A5" s="267" t="s">
        <v>99</v>
      </c>
      <c r="B5" s="181"/>
      <c r="C5" s="139" t="s">
        <v>167</v>
      </c>
      <c r="D5" s="139">
        <v>7</v>
      </c>
      <c r="E5" s="140">
        <v>8</v>
      </c>
      <c r="F5" s="140">
        <v>9</v>
      </c>
      <c r="G5" s="321">
        <v>10</v>
      </c>
      <c r="H5" s="384"/>
      <c r="I5" s="383">
        <v>11</v>
      </c>
      <c r="J5" s="182"/>
    </row>
    <row r="6" spans="1:9" ht="14.25">
      <c r="A6" s="184"/>
      <c r="B6" s="185"/>
      <c r="C6" s="125"/>
      <c r="D6" s="125"/>
      <c r="E6" s="125"/>
      <c r="F6" s="125"/>
      <c r="G6" s="153"/>
      <c r="H6" s="153"/>
      <c r="I6" s="128"/>
    </row>
    <row r="7" spans="1:9" ht="14.25">
      <c r="A7" s="186" t="s">
        <v>290</v>
      </c>
      <c r="B7" s="187"/>
      <c r="C7" s="128">
        <v>911</v>
      </c>
      <c r="D7" s="128">
        <v>898</v>
      </c>
      <c r="E7" s="128">
        <v>886</v>
      </c>
      <c r="F7" s="128">
        <v>876</v>
      </c>
      <c r="G7" s="128">
        <f>SUM(G8,G13)</f>
        <v>812</v>
      </c>
      <c r="H7" s="153"/>
      <c r="I7" s="128">
        <f>SUM(I8,I13)</f>
        <v>800</v>
      </c>
    </row>
    <row r="8" spans="1:9" ht="14.25">
      <c r="A8" s="188" t="s">
        <v>275</v>
      </c>
      <c r="B8" s="189"/>
      <c r="C8" s="125">
        <v>670</v>
      </c>
      <c r="D8" s="125">
        <v>659</v>
      </c>
      <c r="E8" s="125">
        <v>665</v>
      </c>
      <c r="F8" s="153">
        <v>629</v>
      </c>
      <c r="G8" s="153">
        <f>SUM(G9:G12)</f>
        <v>594</v>
      </c>
      <c r="H8" s="153"/>
      <c r="I8" s="128">
        <f>SUM(I9:I12)</f>
        <v>560</v>
      </c>
    </row>
    <row r="9" spans="1:9" ht="14.25">
      <c r="A9" s="188"/>
      <c r="B9" s="190" t="s">
        <v>291</v>
      </c>
      <c r="C9" s="125">
        <v>193</v>
      </c>
      <c r="D9" s="125">
        <v>190</v>
      </c>
      <c r="E9" s="125">
        <v>198</v>
      </c>
      <c r="F9" s="153">
        <v>175</v>
      </c>
      <c r="G9" s="153">
        <v>161</v>
      </c>
      <c r="H9" s="153"/>
      <c r="I9" s="128">
        <v>143</v>
      </c>
    </row>
    <row r="10" spans="1:9" ht="14.25">
      <c r="A10" s="188"/>
      <c r="B10" s="190" t="s">
        <v>253</v>
      </c>
      <c r="C10" s="125">
        <v>394</v>
      </c>
      <c r="D10" s="125">
        <v>379</v>
      </c>
      <c r="E10" s="125">
        <v>386</v>
      </c>
      <c r="F10" s="153">
        <v>372</v>
      </c>
      <c r="G10" s="153">
        <v>362</v>
      </c>
      <c r="H10" s="153"/>
      <c r="I10" s="128">
        <v>348</v>
      </c>
    </row>
    <row r="11" spans="1:9" ht="14.25">
      <c r="A11" s="188"/>
      <c r="B11" s="190" t="s">
        <v>292</v>
      </c>
      <c r="C11" s="125">
        <v>47</v>
      </c>
      <c r="D11" s="125">
        <v>48</v>
      </c>
      <c r="E11" s="125">
        <v>54</v>
      </c>
      <c r="F11" s="153">
        <v>53</v>
      </c>
      <c r="G11" s="153">
        <v>46</v>
      </c>
      <c r="H11" s="153"/>
      <c r="I11" s="128">
        <v>44</v>
      </c>
    </row>
    <row r="12" spans="1:9" ht="14.25">
      <c r="A12" s="188"/>
      <c r="B12" s="190" t="s">
        <v>257</v>
      </c>
      <c r="C12" s="125">
        <v>36</v>
      </c>
      <c r="D12" s="125">
        <v>42</v>
      </c>
      <c r="E12" s="125">
        <v>27</v>
      </c>
      <c r="F12" s="153">
        <f>F8-F9-F10-F11</f>
        <v>29</v>
      </c>
      <c r="G12" s="153">
        <v>25</v>
      </c>
      <c r="H12" s="153"/>
      <c r="I12" s="128">
        <v>25</v>
      </c>
    </row>
    <row r="13" spans="1:9" ht="14.25">
      <c r="A13" s="188" t="s">
        <v>276</v>
      </c>
      <c r="B13" s="189"/>
      <c r="C13" s="125">
        <v>241</v>
      </c>
      <c r="D13" s="125">
        <v>239</v>
      </c>
      <c r="E13" s="125">
        <v>221</v>
      </c>
      <c r="F13" s="153">
        <v>247</v>
      </c>
      <c r="G13" s="153">
        <f>SUM(G14:G16)</f>
        <v>218</v>
      </c>
      <c r="H13" s="153"/>
      <c r="I13" s="128">
        <f>SUM(I14:I16)</f>
        <v>240</v>
      </c>
    </row>
    <row r="14" spans="1:9" ht="14.25">
      <c r="A14" s="188"/>
      <c r="B14" s="191" t="s">
        <v>293</v>
      </c>
      <c r="C14" s="125">
        <v>16</v>
      </c>
      <c r="D14" s="125">
        <v>14</v>
      </c>
      <c r="E14" s="125">
        <v>14</v>
      </c>
      <c r="F14" s="153">
        <v>14</v>
      </c>
      <c r="G14" s="153">
        <v>18</v>
      </c>
      <c r="H14" s="153"/>
      <c r="I14" s="128">
        <v>16</v>
      </c>
    </row>
    <row r="15" spans="2:9" ht="14.25">
      <c r="B15" s="190" t="s">
        <v>260</v>
      </c>
      <c r="C15" s="125">
        <v>11</v>
      </c>
      <c r="D15" s="125">
        <v>15</v>
      </c>
      <c r="E15" s="125">
        <v>10</v>
      </c>
      <c r="F15" s="153">
        <v>9</v>
      </c>
      <c r="G15" s="153">
        <v>6</v>
      </c>
      <c r="H15" s="153"/>
      <c r="I15" s="128">
        <v>5</v>
      </c>
    </row>
    <row r="16" spans="2:9" ht="14.25">
      <c r="B16" s="190" t="s">
        <v>257</v>
      </c>
      <c r="C16" s="125">
        <v>214</v>
      </c>
      <c r="D16" s="125">
        <v>210</v>
      </c>
      <c r="E16" s="125">
        <v>197</v>
      </c>
      <c r="F16" s="153">
        <f>F13-F14-F15</f>
        <v>224</v>
      </c>
      <c r="G16" s="153">
        <v>194</v>
      </c>
      <c r="H16" s="153"/>
      <c r="I16" s="128">
        <v>219</v>
      </c>
    </row>
    <row r="17" spans="2:9" ht="14.25">
      <c r="B17" s="190"/>
      <c r="C17" s="125"/>
      <c r="D17" s="125"/>
      <c r="E17" s="125"/>
      <c r="F17" s="153"/>
      <c r="G17" s="153"/>
      <c r="H17" s="153"/>
      <c r="I17" s="128"/>
    </row>
    <row r="18" spans="1:9" ht="14.25">
      <c r="A18" s="441" t="s">
        <v>294</v>
      </c>
      <c r="B18" s="442"/>
      <c r="C18" s="125">
        <v>1931</v>
      </c>
      <c r="D18" s="125">
        <v>1931</v>
      </c>
      <c r="E18" s="125">
        <v>1608</v>
      </c>
      <c r="F18" s="153">
        <v>1394</v>
      </c>
      <c r="G18" s="153">
        <v>1386</v>
      </c>
      <c r="H18" s="153"/>
      <c r="I18" s="128">
        <v>1382</v>
      </c>
    </row>
    <row r="19" spans="1:9" ht="14.25">
      <c r="A19" s="441" t="s">
        <v>295</v>
      </c>
      <c r="B19" s="442"/>
      <c r="C19" s="125">
        <v>3461</v>
      </c>
      <c r="D19" s="125">
        <v>3999</v>
      </c>
      <c r="E19" s="125">
        <v>3878</v>
      </c>
      <c r="F19" s="153">
        <v>4015</v>
      </c>
      <c r="G19" s="153">
        <v>4144</v>
      </c>
      <c r="H19" s="153"/>
      <c r="I19" s="128">
        <v>3921</v>
      </c>
    </row>
    <row r="20" spans="1:9" ht="14.25">
      <c r="A20" s="441" t="s">
        <v>296</v>
      </c>
      <c r="B20" s="442"/>
      <c r="C20" s="125">
        <v>1681</v>
      </c>
      <c r="D20" s="125">
        <v>1634</v>
      </c>
      <c r="E20" s="125">
        <v>1557</v>
      </c>
      <c r="F20" s="153">
        <v>1649</v>
      </c>
      <c r="G20" s="153">
        <v>1922</v>
      </c>
      <c r="H20" s="153"/>
      <c r="I20" s="128">
        <v>1822</v>
      </c>
    </row>
    <row r="21" spans="1:9" ht="14.25">
      <c r="A21" s="192"/>
      <c r="B21" s="193"/>
      <c r="C21" s="194"/>
      <c r="D21" s="194"/>
      <c r="E21" s="194"/>
      <c r="F21" s="194"/>
      <c r="G21" s="194"/>
      <c r="H21" s="246"/>
      <c r="I21" s="194"/>
    </row>
    <row r="22" ht="14.25">
      <c r="A22" s="178" t="s">
        <v>25</v>
      </c>
    </row>
    <row r="23" ht="14.25">
      <c r="A23" s="287" t="s">
        <v>297</v>
      </c>
    </row>
  </sheetData>
  <printOptions/>
  <pageMargins left="0.75" right="0.75" top="1" bottom="1" header="0.5" footer="0.5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2" width="3.59765625" style="207" customWidth="1"/>
    <col min="3" max="3" width="24.09765625" style="207" customWidth="1"/>
    <col min="4" max="8" width="10.59765625" style="134" customWidth="1"/>
    <col min="9" max="16384" width="10.59765625" style="207" customWidth="1"/>
  </cols>
  <sheetData>
    <row r="1" spans="1:8" ht="14.25">
      <c r="A1" s="395" t="s">
        <v>298</v>
      </c>
      <c r="B1" s="393"/>
      <c r="C1" s="393"/>
      <c r="H1" s="208"/>
    </row>
    <row r="3" spans="1:3" ht="14.25">
      <c r="A3" s="209" t="s">
        <v>299</v>
      </c>
      <c r="B3" s="209"/>
      <c r="C3" s="209"/>
    </row>
    <row r="4" spans="1:8" ht="15.75" customHeight="1" thickBot="1">
      <c r="A4" s="210"/>
      <c r="B4" s="210"/>
      <c r="C4" s="210"/>
      <c r="D4" s="135"/>
      <c r="E4" s="135"/>
      <c r="F4" s="135"/>
      <c r="G4" s="135"/>
      <c r="H4" s="136" t="s">
        <v>300</v>
      </c>
    </row>
    <row r="5" spans="1:9" s="214" customFormat="1" ht="33.75" customHeight="1" thickTop="1">
      <c r="A5" s="211" t="s">
        <v>77</v>
      </c>
      <c r="B5" s="211"/>
      <c r="C5" s="212"/>
      <c r="D5" s="139" t="s">
        <v>78</v>
      </c>
      <c r="E5" s="140">
        <v>8</v>
      </c>
      <c r="F5" s="140">
        <v>9</v>
      </c>
      <c r="G5" s="321">
        <v>10</v>
      </c>
      <c r="H5" s="322">
        <v>11</v>
      </c>
      <c r="I5" s="213"/>
    </row>
    <row r="6" spans="1:8" ht="14.25">
      <c r="A6" s="215"/>
      <c r="B6" s="215"/>
      <c r="C6" s="216"/>
      <c r="D6" s="125"/>
      <c r="E6" s="125"/>
      <c r="F6" s="125"/>
      <c r="G6" s="153"/>
      <c r="H6" s="128"/>
    </row>
    <row r="7" spans="1:8" ht="14.25">
      <c r="A7" s="217" t="s">
        <v>301</v>
      </c>
      <c r="B7" s="217"/>
      <c r="C7" s="218"/>
      <c r="D7" s="128">
        <v>154103</v>
      </c>
      <c r="E7" s="128">
        <v>151076</v>
      </c>
      <c r="F7" s="128">
        <v>182751</v>
      </c>
      <c r="G7" s="128">
        <v>161982</v>
      </c>
      <c r="H7" s="128">
        <v>127044</v>
      </c>
    </row>
    <row r="8" spans="1:8" ht="14.25">
      <c r="A8" s="219"/>
      <c r="B8" s="219" t="s">
        <v>302</v>
      </c>
      <c r="C8" s="220"/>
      <c r="D8" s="125">
        <v>150392</v>
      </c>
      <c r="E8" s="125">
        <v>147050</v>
      </c>
      <c r="F8" s="153">
        <v>179125</v>
      </c>
      <c r="G8" s="153">
        <v>158726</v>
      </c>
      <c r="H8" s="128">
        <v>124021</v>
      </c>
    </row>
    <row r="9" spans="1:8" ht="14.25">
      <c r="A9" s="219"/>
      <c r="B9" s="219"/>
      <c r="C9" s="221" t="s">
        <v>303</v>
      </c>
      <c r="D9" s="125">
        <v>148986</v>
      </c>
      <c r="E9" s="125">
        <v>145049</v>
      </c>
      <c r="F9" s="153">
        <v>177527</v>
      </c>
      <c r="G9" s="153">
        <v>157301</v>
      </c>
      <c r="H9" s="128">
        <v>122388</v>
      </c>
    </row>
    <row r="10" spans="1:8" ht="14.25">
      <c r="A10" s="219"/>
      <c r="B10" s="219"/>
      <c r="C10" s="221" t="s">
        <v>304</v>
      </c>
      <c r="D10" s="125">
        <v>25085</v>
      </c>
      <c r="E10" s="125">
        <v>21037</v>
      </c>
      <c r="F10" s="153">
        <v>22168</v>
      </c>
      <c r="G10" s="153">
        <v>18073</v>
      </c>
      <c r="H10" s="128">
        <v>15742</v>
      </c>
    </row>
    <row r="11" spans="1:8" ht="14.25">
      <c r="A11" s="219"/>
      <c r="B11" s="219"/>
      <c r="C11" s="221" t="s">
        <v>305</v>
      </c>
      <c r="D11" s="125">
        <v>106834</v>
      </c>
      <c r="E11" s="125">
        <v>100731</v>
      </c>
      <c r="F11" s="153">
        <v>140038</v>
      </c>
      <c r="G11" s="153">
        <v>118744</v>
      </c>
      <c r="H11" s="128">
        <v>90896</v>
      </c>
    </row>
    <row r="12" spans="1:8" ht="14.25">
      <c r="A12" s="219"/>
      <c r="B12" s="219"/>
      <c r="C12" s="221" t="s">
        <v>306</v>
      </c>
      <c r="D12" s="125">
        <v>17067</v>
      </c>
      <c r="E12" s="125">
        <v>23281</v>
      </c>
      <c r="F12" s="153">
        <v>15322</v>
      </c>
      <c r="G12" s="153">
        <v>20484</v>
      </c>
      <c r="H12" s="128">
        <v>15750</v>
      </c>
    </row>
    <row r="13" spans="1:8" ht="14.25">
      <c r="A13" s="219"/>
      <c r="B13" s="219"/>
      <c r="C13" s="222" t="s">
        <v>307</v>
      </c>
      <c r="D13" s="125">
        <v>1406</v>
      </c>
      <c r="E13" s="125">
        <v>2001</v>
      </c>
      <c r="F13" s="153">
        <v>1597</v>
      </c>
      <c r="G13" s="153">
        <v>1426</v>
      </c>
      <c r="H13" s="128">
        <v>1633</v>
      </c>
    </row>
    <row r="14" spans="1:8" ht="14.25">
      <c r="A14" s="219"/>
      <c r="B14" s="219" t="s">
        <v>308</v>
      </c>
      <c r="C14" s="222"/>
      <c r="D14" s="125">
        <v>3711</v>
      </c>
      <c r="E14" s="125">
        <v>4026</v>
      </c>
      <c r="F14" s="153">
        <v>3626</v>
      </c>
      <c r="G14" s="153">
        <v>3256</v>
      </c>
      <c r="H14" s="128">
        <v>3023</v>
      </c>
    </row>
    <row r="15" spans="3:8" ht="14.25">
      <c r="C15" s="221" t="s">
        <v>309</v>
      </c>
      <c r="D15" s="125">
        <v>1621</v>
      </c>
      <c r="E15" s="125">
        <v>1940</v>
      </c>
      <c r="F15" s="153">
        <v>1579</v>
      </c>
      <c r="G15" s="153">
        <v>1407</v>
      </c>
      <c r="H15" s="128">
        <v>1179</v>
      </c>
    </row>
    <row r="16" spans="3:8" ht="14.25">
      <c r="C16" s="222" t="s">
        <v>310</v>
      </c>
      <c r="D16" s="125">
        <v>2090</v>
      </c>
      <c r="E16" s="125">
        <v>2086</v>
      </c>
      <c r="F16" s="153">
        <v>2047</v>
      </c>
      <c r="G16" s="153">
        <v>1849</v>
      </c>
      <c r="H16" s="128">
        <v>1844</v>
      </c>
    </row>
    <row r="17" spans="3:8" ht="14.25">
      <c r="C17" s="222"/>
      <c r="D17" s="125"/>
      <c r="E17" s="125"/>
      <c r="F17" s="153"/>
      <c r="G17" s="153"/>
      <c r="H17" s="128"/>
    </row>
    <row r="18" spans="1:8" ht="14.25">
      <c r="A18" s="223" t="s">
        <v>311</v>
      </c>
      <c r="B18" s="223"/>
      <c r="C18" s="443"/>
      <c r="D18" s="128">
        <v>148986</v>
      </c>
      <c r="E18" s="128">
        <v>145049</v>
      </c>
      <c r="F18" s="128">
        <v>177527</v>
      </c>
      <c r="G18" s="128">
        <v>157301</v>
      </c>
      <c r="H18" s="128">
        <v>122388</v>
      </c>
    </row>
    <row r="19" spans="1:8" ht="14.25">
      <c r="A19" s="223"/>
      <c r="B19" s="207" t="s">
        <v>312</v>
      </c>
      <c r="C19" s="221"/>
      <c r="D19" s="125">
        <v>137209</v>
      </c>
      <c r="E19" s="125">
        <v>127489</v>
      </c>
      <c r="F19" s="153">
        <v>171556</v>
      </c>
      <c r="G19" s="153">
        <v>147521</v>
      </c>
      <c r="H19" s="128">
        <v>113841</v>
      </c>
    </row>
    <row r="20" spans="1:8" ht="14.25">
      <c r="A20" s="223"/>
      <c r="B20" s="207" t="s">
        <v>313</v>
      </c>
      <c r="C20" s="224"/>
      <c r="D20" s="125"/>
      <c r="E20" s="125"/>
      <c r="F20" s="153"/>
      <c r="G20" s="153"/>
      <c r="H20" s="128"/>
    </row>
    <row r="21" spans="1:8" ht="14.25">
      <c r="A21" s="223"/>
      <c r="C21" s="221" t="s">
        <v>314</v>
      </c>
      <c r="D21" s="126">
        <v>581</v>
      </c>
      <c r="E21" s="125">
        <v>568</v>
      </c>
      <c r="F21" s="153">
        <v>65</v>
      </c>
      <c r="G21" s="153">
        <v>366</v>
      </c>
      <c r="H21" s="128">
        <v>1460</v>
      </c>
    </row>
    <row r="22" spans="1:8" ht="14.25">
      <c r="A22" s="223"/>
      <c r="C22" s="221" t="s">
        <v>315</v>
      </c>
      <c r="D22" s="125">
        <v>62</v>
      </c>
      <c r="E22" s="125">
        <v>67</v>
      </c>
      <c r="F22" s="153">
        <v>186</v>
      </c>
      <c r="G22" s="153">
        <v>24</v>
      </c>
      <c r="H22" s="128">
        <v>18</v>
      </c>
    </row>
    <row r="23" spans="1:8" ht="14.25">
      <c r="A23" s="223"/>
      <c r="C23" s="221" t="s">
        <v>316</v>
      </c>
      <c r="D23" s="125">
        <v>1128</v>
      </c>
      <c r="E23" s="125">
        <v>1179</v>
      </c>
      <c r="F23" s="153">
        <v>1261</v>
      </c>
      <c r="G23" s="153">
        <v>1336</v>
      </c>
      <c r="H23" s="128">
        <v>2108</v>
      </c>
    </row>
    <row r="24" spans="1:8" ht="14.25">
      <c r="A24" s="223"/>
      <c r="C24" s="221" t="s">
        <v>317</v>
      </c>
      <c r="D24" s="125">
        <v>5799</v>
      </c>
      <c r="E24" s="125">
        <v>4468</v>
      </c>
      <c r="F24" s="153">
        <v>5586</v>
      </c>
      <c r="G24" s="153">
        <v>5777</v>
      </c>
      <c r="H24" s="128">
        <v>4774</v>
      </c>
    </row>
    <row r="25" spans="1:8" ht="14.25">
      <c r="A25" s="223"/>
      <c r="C25" s="221" t="s">
        <v>318</v>
      </c>
      <c r="D25" s="125">
        <v>4115</v>
      </c>
      <c r="E25" s="125">
        <v>1696</v>
      </c>
      <c r="F25" s="153">
        <v>3111</v>
      </c>
      <c r="G25" s="153">
        <v>2865</v>
      </c>
      <c r="H25" s="128">
        <v>2353</v>
      </c>
    </row>
    <row r="26" spans="1:8" ht="14.25">
      <c r="A26" s="223"/>
      <c r="C26" s="221" t="s">
        <v>319</v>
      </c>
      <c r="D26" s="125">
        <v>4230</v>
      </c>
      <c r="E26" s="125">
        <v>1108</v>
      </c>
      <c r="F26" s="153">
        <v>5799</v>
      </c>
      <c r="G26" s="153">
        <v>15476</v>
      </c>
      <c r="H26" s="128">
        <v>4676</v>
      </c>
    </row>
    <row r="27" spans="1:8" ht="14.25">
      <c r="A27" s="223"/>
      <c r="C27" s="221" t="s">
        <v>320</v>
      </c>
      <c r="D27" s="125">
        <v>5302</v>
      </c>
      <c r="E27" s="125">
        <v>5312</v>
      </c>
      <c r="F27" s="153">
        <v>4868</v>
      </c>
      <c r="G27" s="153">
        <v>2391</v>
      </c>
      <c r="H27" s="128">
        <v>3172</v>
      </c>
    </row>
    <row r="28" spans="1:8" ht="14.25">
      <c r="A28" s="223"/>
      <c r="C28" s="221" t="s">
        <v>321</v>
      </c>
      <c r="D28" s="125">
        <v>498</v>
      </c>
      <c r="E28" s="125">
        <v>157</v>
      </c>
      <c r="F28" s="153">
        <v>397</v>
      </c>
      <c r="G28" s="153">
        <v>75</v>
      </c>
      <c r="H28" s="128">
        <v>84</v>
      </c>
    </row>
    <row r="29" spans="1:8" ht="14.25">
      <c r="A29" s="223"/>
      <c r="C29" s="221" t="s">
        <v>322</v>
      </c>
      <c r="D29" s="125">
        <v>22735</v>
      </c>
      <c r="E29" s="125">
        <v>17883</v>
      </c>
      <c r="F29" s="153">
        <v>16069</v>
      </c>
      <c r="G29" s="153">
        <v>5955</v>
      </c>
      <c r="H29" s="128">
        <v>19942</v>
      </c>
    </row>
    <row r="30" spans="1:8" ht="14.25">
      <c r="A30" s="223"/>
      <c r="C30" s="221" t="s">
        <v>323</v>
      </c>
      <c r="D30" s="125">
        <v>12129</v>
      </c>
      <c r="E30" s="125">
        <v>10035</v>
      </c>
      <c r="F30" s="153">
        <v>59320</v>
      </c>
      <c r="G30" s="153">
        <v>30861</v>
      </c>
      <c r="H30" s="128">
        <v>15449</v>
      </c>
    </row>
    <row r="31" spans="1:8" ht="14.25">
      <c r="A31" s="223"/>
      <c r="C31" s="221" t="s">
        <v>324</v>
      </c>
      <c r="D31" s="125">
        <v>42716</v>
      </c>
      <c r="E31" s="125">
        <v>29890</v>
      </c>
      <c r="F31" s="153">
        <v>40606</v>
      </c>
      <c r="G31" s="153">
        <v>18186</v>
      </c>
      <c r="H31" s="128">
        <v>14988</v>
      </c>
    </row>
    <row r="32" spans="1:8" ht="14.25">
      <c r="A32" s="223"/>
      <c r="C32" s="221" t="s">
        <v>325</v>
      </c>
      <c r="D32" s="125">
        <v>2501</v>
      </c>
      <c r="E32" s="125">
        <v>2418</v>
      </c>
      <c r="F32" s="153">
        <v>2613</v>
      </c>
      <c r="G32" s="153">
        <v>2814</v>
      </c>
      <c r="H32" s="128">
        <v>3142</v>
      </c>
    </row>
    <row r="33" spans="3:8" ht="14.25">
      <c r="C33" s="221" t="s">
        <v>326</v>
      </c>
      <c r="D33" s="125">
        <v>10696</v>
      </c>
      <c r="E33" s="125">
        <v>12124</v>
      </c>
      <c r="F33" s="153">
        <v>10101</v>
      </c>
      <c r="G33" s="153">
        <v>6876</v>
      </c>
      <c r="H33" s="128">
        <v>5483</v>
      </c>
    </row>
    <row r="34" spans="3:8" ht="14.25">
      <c r="C34" s="221" t="s">
        <v>327</v>
      </c>
      <c r="D34" s="125">
        <v>7509</v>
      </c>
      <c r="E34" s="125">
        <v>11972</v>
      </c>
      <c r="F34" s="153">
        <v>6256</v>
      </c>
      <c r="G34" s="153">
        <v>8498</v>
      </c>
      <c r="H34" s="128">
        <v>5363</v>
      </c>
    </row>
    <row r="35" spans="2:8" ht="14.25">
      <c r="B35" s="207" t="s">
        <v>328</v>
      </c>
      <c r="C35" s="221"/>
      <c r="D35" s="125">
        <v>1480</v>
      </c>
      <c r="E35" s="125">
        <v>1193</v>
      </c>
      <c r="F35" s="153">
        <v>1314</v>
      </c>
      <c r="G35" s="153">
        <v>1813</v>
      </c>
      <c r="H35" s="128">
        <v>3000</v>
      </c>
    </row>
    <row r="36" spans="2:8" ht="14.25">
      <c r="B36" s="421" t="s">
        <v>329</v>
      </c>
      <c r="C36" s="221"/>
      <c r="D36" s="125">
        <v>10295</v>
      </c>
      <c r="E36" s="125">
        <v>16364</v>
      </c>
      <c r="F36" s="153">
        <v>4657</v>
      </c>
      <c r="G36" s="153">
        <v>7964</v>
      </c>
      <c r="H36" s="128">
        <v>5547</v>
      </c>
    </row>
    <row r="37" spans="3:8" ht="14.25">
      <c r="C37" s="221" t="s">
        <v>330</v>
      </c>
      <c r="D37" s="125">
        <v>6518</v>
      </c>
      <c r="E37" s="125">
        <v>10651</v>
      </c>
      <c r="F37" s="153">
        <v>1732</v>
      </c>
      <c r="G37" s="153">
        <v>2007</v>
      </c>
      <c r="H37" s="128">
        <v>2857</v>
      </c>
    </row>
    <row r="38" spans="3:8" ht="14.25">
      <c r="C38" s="221" t="s">
        <v>331</v>
      </c>
      <c r="D38" s="125">
        <v>2514</v>
      </c>
      <c r="E38" s="125">
        <v>1885</v>
      </c>
      <c r="F38" s="153">
        <v>2133</v>
      </c>
      <c r="G38" s="153">
        <v>2274</v>
      </c>
      <c r="H38" s="128">
        <v>1745</v>
      </c>
    </row>
    <row r="39" spans="2:8" ht="14.25">
      <c r="B39" s="207" t="s">
        <v>332</v>
      </c>
      <c r="C39" s="221"/>
      <c r="D39" s="125">
        <v>2</v>
      </c>
      <c r="E39" s="125">
        <v>5</v>
      </c>
      <c r="F39" s="153">
        <v>0</v>
      </c>
      <c r="G39" s="153">
        <v>3</v>
      </c>
      <c r="H39" s="128">
        <v>1</v>
      </c>
    </row>
    <row r="40" spans="1:8" ht="14.25">
      <c r="A40" s="225"/>
      <c r="B40" s="225"/>
      <c r="C40" s="226"/>
      <c r="D40" s="194"/>
      <c r="E40" s="194"/>
      <c r="F40" s="194"/>
      <c r="G40" s="194"/>
      <c r="H40" s="194"/>
    </row>
    <row r="41" ht="14.25">
      <c r="A41" s="207" t="s">
        <v>25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8.796875" defaultRowHeight="15"/>
  <cols>
    <col min="1" max="1" width="21.09765625" style="196" customWidth="1"/>
    <col min="2" max="6" width="10.09765625" style="134" customWidth="1"/>
    <col min="7" max="16384" width="10.59765625" style="196" customWidth="1"/>
  </cols>
  <sheetData>
    <row r="1" spans="1:6" ht="14.25">
      <c r="A1" s="288"/>
      <c r="F1" s="396" t="s">
        <v>333</v>
      </c>
    </row>
    <row r="3" ht="14.25">
      <c r="A3" s="195" t="s">
        <v>334</v>
      </c>
    </row>
    <row r="4" spans="1:6" ht="15.75" customHeight="1" thickBot="1">
      <c r="A4" s="197"/>
      <c r="B4" s="135"/>
      <c r="C4" s="135"/>
      <c r="D4" s="198"/>
      <c r="E4" s="135"/>
      <c r="F4" s="136" t="s">
        <v>300</v>
      </c>
    </row>
    <row r="5" spans="1:7" s="201" customFormat="1" ht="33.75" customHeight="1" thickTop="1">
      <c r="A5" s="199" t="s">
        <v>4</v>
      </c>
      <c r="B5" s="139" t="s">
        <v>78</v>
      </c>
      <c r="C5" s="140">
        <v>8</v>
      </c>
      <c r="D5" s="140">
        <v>9</v>
      </c>
      <c r="E5" s="321">
        <v>10</v>
      </c>
      <c r="F5" s="322">
        <v>11</v>
      </c>
      <c r="G5" s="200"/>
    </row>
    <row r="6" spans="1:6" ht="14.25">
      <c r="A6" s="202"/>
      <c r="B6" s="125"/>
      <c r="C6" s="125"/>
      <c r="D6" s="125"/>
      <c r="E6" s="153"/>
      <c r="F6" s="128"/>
    </row>
    <row r="7" spans="1:6" ht="14.25">
      <c r="A7" s="203" t="s">
        <v>45</v>
      </c>
      <c r="B7" s="128">
        <v>105083</v>
      </c>
      <c r="C7" s="128">
        <v>103598</v>
      </c>
      <c r="D7" s="127">
        <f>SUM(D8:D18)</f>
        <v>121481</v>
      </c>
      <c r="E7" s="127">
        <v>98282</v>
      </c>
      <c r="F7" s="127">
        <v>99975</v>
      </c>
    </row>
    <row r="8" spans="1:6" ht="15.75" customHeight="1">
      <c r="A8" s="204" t="s">
        <v>335</v>
      </c>
      <c r="B8" s="125">
        <v>23348</v>
      </c>
      <c r="C8" s="125">
        <v>20929</v>
      </c>
      <c r="D8" s="91">
        <v>19971</v>
      </c>
      <c r="E8" s="91">
        <v>20005</v>
      </c>
      <c r="F8" s="67">
        <v>19107</v>
      </c>
    </row>
    <row r="9" spans="1:6" ht="14.25">
      <c r="A9" s="205" t="s">
        <v>336</v>
      </c>
      <c r="B9" s="126">
        <v>73101</v>
      </c>
      <c r="C9" s="126">
        <v>73178</v>
      </c>
      <c r="D9" s="91">
        <v>93008</v>
      </c>
      <c r="E9" s="91">
        <v>68758</v>
      </c>
      <c r="F9" s="67">
        <v>73948</v>
      </c>
    </row>
    <row r="10" spans="1:6" ht="14.25">
      <c r="A10" s="205" t="s">
        <v>337</v>
      </c>
      <c r="B10" s="125">
        <v>1073</v>
      </c>
      <c r="C10" s="125">
        <v>1088</v>
      </c>
      <c r="D10" s="91">
        <v>1065</v>
      </c>
      <c r="E10" s="91">
        <v>1091</v>
      </c>
      <c r="F10" s="67">
        <v>1048</v>
      </c>
    </row>
    <row r="11" spans="1:6" ht="14.25">
      <c r="A11" s="205" t="s">
        <v>338</v>
      </c>
      <c r="B11" s="125">
        <v>4523</v>
      </c>
      <c r="C11" s="125">
        <v>5010</v>
      </c>
      <c r="D11" s="91">
        <v>4661</v>
      </c>
      <c r="E11" s="91">
        <v>4826</v>
      </c>
      <c r="F11" s="67">
        <v>3301</v>
      </c>
    </row>
    <row r="12" spans="1:6" ht="14.25">
      <c r="A12" s="205" t="s">
        <v>339</v>
      </c>
      <c r="B12" s="125">
        <v>754</v>
      </c>
      <c r="C12" s="125">
        <v>928</v>
      </c>
      <c r="D12" s="91">
        <v>677</v>
      </c>
      <c r="E12" s="91">
        <v>1198</v>
      </c>
      <c r="F12" s="67">
        <v>450</v>
      </c>
    </row>
    <row r="13" spans="1:6" ht="14.25">
      <c r="A13" s="204" t="s">
        <v>340</v>
      </c>
      <c r="B13" s="126">
        <v>115</v>
      </c>
      <c r="C13" s="125">
        <v>169</v>
      </c>
      <c r="D13" s="91">
        <v>135</v>
      </c>
      <c r="E13" s="91">
        <v>110</v>
      </c>
      <c r="F13" s="67" t="s">
        <v>42</v>
      </c>
    </row>
    <row r="14" spans="1:6" ht="14.25">
      <c r="A14" s="204" t="s">
        <v>341</v>
      </c>
      <c r="B14" s="125">
        <v>69</v>
      </c>
      <c r="C14" s="125">
        <v>77</v>
      </c>
      <c r="D14" s="91">
        <v>66</v>
      </c>
      <c r="E14" s="91">
        <v>58</v>
      </c>
      <c r="F14" s="67">
        <v>39</v>
      </c>
    </row>
    <row r="15" spans="1:6" ht="14.25">
      <c r="A15" s="204" t="s">
        <v>342</v>
      </c>
      <c r="B15" s="125">
        <v>15</v>
      </c>
      <c r="C15" s="125">
        <v>16</v>
      </c>
      <c r="D15" s="91">
        <v>18</v>
      </c>
      <c r="E15" s="91">
        <v>17</v>
      </c>
      <c r="F15" s="67">
        <v>10</v>
      </c>
    </row>
    <row r="16" spans="1:6" ht="14.25">
      <c r="A16" s="204" t="s">
        <v>343</v>
      </c>
      <c r="B16" s="125">
        <v>2085</v>
      </c>
      <c r="C16" s="125">
        <v>2203</v>
      </c>
      <c r="D16" s="91">
        <v>1880</v>
      </c>
      <c r="E16" s="91">
        <v>2219</v>
      </c>
      <c r="F16" s="67">
        <v>2072</v>
      </c>
    </row>
    <row r="17" spans="1:6" ht="14.25">
      <c r="A17" s="205" t="s">
        <v>344</v>
      </c>
      <c r="B17" s="126" t="s">
        <v>42</v>
      </c>
      <c r="C17" s="126" t="s">
        <v>42</v>
      </c>
      <c r="D17" s="91" t="s">
        <v>42</v>
      </c>
      <c r="E17" s="91" t="s">
        <v>42</v>
      </c>
      <c r="F17" s="67" t="s">
        <v>42</v>
      </c>
    </row>
    <row r="18" spans="1:6" ht="14.25">
      <c r="A18" s="205" t="s">
        <v>345</v>
      </c>
      <c r="B18" s="126" t="s">
        <v>42</v>
      </c>
      <c r="C18" s="126" t="s">
        <v>42</v>
      </c>
      <c r="D18" s="91" t="s">
        <v>42</v>
      </c>
      <c r="E18" s="91" t="s">
        <v>42</v>
      </c>
      <c r="F18" s="67" t="s">
        <v>42</v>
      </c>
    </row>
    <row r="19" spans="1:6" ht="14.25">
      <c r="A19" s="206"/>
      <c r="B19" s="194"/>
      <c r="C19" s="194"/>
      <c r="D19" s="194"/>
      <c r="E19" s="194"/>
      <c r="F19" s="194"/>
    </row>
    <row r="20" ht="14.25">
      <c r="A20" s="196" t="s">
        <v>25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8.796875" defaultRowHeight="15"/>
  <cols>
    <col min="1" max="1" width="12.59765625" style="17" customWidth="1"/>
    <col min="2" max="2" width="11.3984375" style="17" customWidth="1"/>
    <col min="3" max="14" width="6.8984375" style="17" customWidth="1"/>
    <col min="15" max="16384" width="10.59765625" style="17" customWidth="1"/>
  </cols>
  <sheetData>
    <row r="1" spans="1:14" ht="14.25">
      <c r="A1" s="280" t="s">
        <v>26</v>
      </c>
      <c r="N1" s="281" t="s">
        <v>27</v>
      </c>
    </row>
    <row r="3" ht="14.25">
      <c r="A3" s="18" t="s">
        <v>28</v>
      </c>
    </row>
    <row r="4" spans="1:14" ht="1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 t="s">
        <v>29</v>
      </c>
      <c r="N4" s="19"/>
    </row>
    <row r="5" spans="1:14" ht="15" thickTop="1">
      <c r="A5" s="20"/>
      <c r="B5" s="369" t="s">
        <v>30</v>
      </c>
      <c r="C5" s="21" t="s">
        <v>15</v>
      </c>
      <c r="D5" s="21"/>
      <c r="E5" s="21"/>
      <c r="F5" s="21"/>
      <c r="G5" s="21"/>
      <c r="H5" s="22"/>
      <c r="I5" s="21" t="s">
        <v>16</v>
      </c>
      <c r="J5" s="21"/>
      <c r="K5" s="21"/>
      <c r="L5" s="21"/>
      <c r="M5" s="21"/>
      <c r="N5" s="21"/>
    </row>
    <row r="6" spans="1:14" ht="14.25">
      <c r="A6" s="23" t="s">
        <v>31</v>
      </c>
      <c r="B6" s="370" t="s">
        <v>32</v>
      </c>
      <c r="C6" s="24" t="s">
        <v>33</v>
      </c>
      <c r="D6" s="24" t="s">
        <v>34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34</v>
      </c>
      <c r="K6" s="24" t="s">
        <v>35</v>
      </c>
      <c r="L6" s="24" t="s">
        <v>36</v>
      </c>
      <c r="M6" s="24" t="s">
        <v>37</v>
      </c>
      <c r="N6" s="25" t="s">
        <v>38</v>
      </c>
    </row>
    <row r="7" spans="1:2" ht="17.25" customHeight="1">
      <c r="A7" s="20"/>
      <c r="B7" s="26"/>
    </row>
    <row r="8" spans="1:14" ht="17.25" customHeight="1">
      <c r="A8" s="301" t="s">
        <v>40</v>
      </c>
      <c r="B8" s="28">
        <v>76480</v>
      </c>
      <c r="C8" s="28">
        <v>41200</v>
      </c>
      <c r="D8" s="28">
        <v>370</v>
      </c>
      <c r="E8" s="28">
        <v>1750</v>
      </c>
      <c r="F8" s="28">
        <v>11510</v>
      </c>
      <c r="G8" s="28">
        <v>9420</v>
      </c>
      <c r="H8" s="28">
        <v>18160</v>
      </c>
      <c r="I8" s="28">
        <v>35280</v>
      </c>
      <c r="J8" s="29">
        <v>140</v>
      </c>
      <c r="K8" s="28">
        <v>1370</v>
      </c>
      <c r="L8" s="28">
        <v>16850</v>
      </c>
      <c r="M8" s="28">
        <v>8310</v>
      </c>
      <c r="N8" s="28">
        <v>8610</v>
      </c>
    </row>
    <row r="9" spans="1:14" ht="17.25" customHeight="1">
      <c r="A9" s="27">
        <v>9</v>
      </c>
      <c r="B9" s="28">
        <v>71100</v>
      </c>
      <c r="C9" s="28">
        <v>39550</v>
      </c>
      <c r="D9" s="28">
        <v>290</v>
      </c>
      <c r="E9" s="28">
        <v>1540</v>
      </c>
      <c r="F9" s="28">
        <v>10150</v>
      </c>
      <c r="G9" s="28">
        <v>8910</v>
      </c>
      <c r="H9" s="28">
        <v>18660</v>
      </c>
      <c r="I9" s="28">
        <v>31560</v>
      </c>
      <c r="J9" s="29">
        <v>90</v>
      </c>
      <c r="K9" s="28">
        <v>1050</v>
      </c>
      <c r="L9" s="28">
        <v>14130</v>
      </c>
      <c r="M9" s="28">
        <v>7820</v>
      </c>
      <c r="N9" s="28">
        <v>8460</v>
      </c>
    </row>
    <row r="10" spans="1:14" ht="17.25" customHeight="1">
      <c r="A10" s="27">
        <v>10</v>
      </c>
      <c r="B10" s="28">
        <v>68720</v>
      </c>
      <c r="C10" s="29">
        <v>38860</v>
      </c>
      <c r="D10" s="29">
        <v>350</v>
      </c>
      <c r="E10" s="29">
        <v>1230</v>
      </c>
      <c r="F10" s="29">
        <v>9920</v>
      </c>
      <c r="G10" s="29">
        <v>7300</v>
      </c>
      <c r="H10" s="29">
        <v>20050</v>
      </c>
      <c r="I10" s="29">
        <v>29860</v>
      </c>
      <c r="J10" s="29">
        <v>120</v>
      </c>
      <c r="K10" s="29">
        <v>1150</v>
      </c>
      <c r="L10" s="29">
        <v>12240</v>
      </c>
      <c r="M10" s="29">
        <v>7890</v>
      </c>
      <c r="N10" s="29">
        <v>8450</v>
      </c>
    </row>
    <row r="11" spans="1:14" ht="17.25" customHeight="1">
      <c r="A11" s="27">
        <v>11</v>
      </c>
      <c r="B11" s="28">
        <v>65790</v>
      </c>
      <c r="C11" s="29">
        <v>37350</v>
      </c>
      <c r="D11" s="29">
        <v>420</v>
      </c>
      <c r="E11" s="29">
        <v>940</v>
      </c>
      <c r="F11" s="29">
        <v>9080</v>
      </c>
      <c r="G11" s="29">
        <v>6240</v>
      </c>
      <c r="H11" s="29">
        <v>20670</v>
      </c>
      <c r="I11" s="29">
        <v>28440</v>
      </c>
      <c r="J11" s="29">
        <v>170</v>
      </c>
      <c r="K11" s="29">
        <v>850</v>
      </c>
      <c r="L11" s="29">
        <v>10750</v>
      </c>
      <c r="M11" s="29">
        <v>7910</v>
      </c>
      <c r="N11" s="29">
        <v>8760</v>
      </c>
    </row>
    <row r="12" spans="1:14" ht="17.25" customHeight="1">
      <c r="A12" s="423">
        <v>12</v>
      </c>
      <c r="B12" s="424">
        <v>89114</v>
      </c>
      <c r="C12" s="425">
        <v>44925</v>
      </c>
      <c r="D12" s="425">
        <v>520</v>
      </c>
      <c r="E12" s="425">
        <v>1214</v>
      </c>
      <c r="F12" s="425">
        <v>10859</v>
      </c>
      <c r="G12" s="425">
        <v>6903</v>
      </c>
      <c r="H12" s="425">
        <v>25429</v>
      </c>
      <c r="I12" s="425">
        <v>44189</v>
      </c>
      <c r="J12" s="425">
        <v>164</v>
      </c>
      <c r="K12" s="425">
        <v>1087</v>
      </c>
      <c r="L12" s="425">
        <v>13764</v>
      </c>
      <c r="M12" s="425">
        <v>8206</v>
      </c>
      <c r="N12" s="425">
        <v>20968</v>
      </c>
    </row>
    <row r="13" spans="1:14" ht="17.25" customHeight="1">
      <c r="A13" s="27" t="s">
        <v>41</v>
      </c>
      <c r="B13" s="30" t="s">
        <v>42</v>
      </c>
      <c r="C13" s="31">
        <f aca="true" t="shared" si="0" ref="C13:H13">C12/$C$12*100</f>
        <v>100</v>
      </c>
      <c r="D13" s="31">
        <f t="shared" si="0"/>
        <v>1.1574846967167502</v>
      </c>
      <c r="E13" s="31">
        <f t="shared" si="0"/>
        <v>2.7022815804117974</v>
      </c>
      <c r="F13" s="31">
        <f t="shared" si="0"/>
        <v>24.17139677239844</v>
      </c>
      <c r="G13" s="31">
        <f t="shared" si="0"/>
        <v>15.365609348914857</v>
      </c>
      <c r="H13" s="31">
        <f t="shared" si="0"/>
        <v>56.603227601558146</v>
      </c>
      <c r="I13" s="31">
        <f aca="true" t="shared" si="1" ref="I13:N13">I12/$I$12*100</f>
        <v>100</v>
      </c>
      <c r="J13" s="31">
        <f t="shared" si="1"/>
        <v>0.37113308741994616</v>
      </c>
      <c r="K13" s="31">
        <f t="shared" si="1"/>
        <v>2.459888207472448</v>
      </c>
      <c r="L13" s="31">
        <f t="shared" si="1"/>
        <v>31.148023263708165</v>
      </c>
      <c r="M13" s="31">
        <f t="shared" si="1"/>
        <v>18.570232410780964</v>
      </c>
      <c r="N13" s="31">
        <f t="shared" si="1"/>
        <v>47.45072303061848</v>
      </c>
    </row>
    <row r="14" spans="1:14" ht="17.2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6" ht="14.25">
      <c r="A16" s="17" t="s">
        <v>25</v>
      </c>
    </row>
    <row r="17" ht="14.25">
      <c r="A17" s="282"/>
    </row>
    <row r="20" ht="14.25">
      <c r="D20" s="269"/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8.796875" defaultRowHeight="15"/>
  <cols>
    <col min="1" max="1" width="23" style="247" customWidth="1"/>
    <col min="2" max="6" width="8.59765625" style="134" customWidth="1"/>
    <col min="7" max="7" width="12.5" style="247" customWidth="1"/>
    <col min="8" max="16384" width="10.59765625" style="247" customWidth="1"/>
  </cols>
  <sheetData>
    <row r="1" spans="1:5" ht="14.25">
      <c r="A1" s="289" t="s">
        <v>346</v>
      </c>
      <c r="E1" s="157" t="s">
        <v>0</v>
      </c>
    </row>
    <row r="2" ht="14.25">
      <c r="G2" s="289"/>
    </row>
    <row r="3" ht="14.25">
      <c r="A3" s="248" t="s">
        <v>347</v>
      </c>
    </row>
    <row r="4" spans="1:6" ht="15.75" customHeight="1" thickBot="1">
      <c r="A4" s="249"/>
      <c r="B4" s="135"/>
      <c r="C4" s="135"/>
      <c r="D4" s="135"/>
      <c r="E4" s="135"/>
      <c r="F4" s="136" t="s">
        <v>348</v>
      </c>
    </row>
    <row r="5" spans="1:7" s="252" customFormat="1" ht="33.75" customHeight="1" thickTop="1">
      <c r="A5" s="250" t="s">
        <v>4</v>
      </c>
      <c r="B5" s="139" t="s">
        <v>78</v>
      </c>
      <c r="C5" s="140">
        <v>8</v>
      </c>
      <c r="D5" s="140">
        <v>9</v>
      </c>
      <c r="E5" s="321">
        <v>10</v>
      </c>
      <c r="F5" s="363">
        <v>11</v>
      </c>
      <c r="G5" s="251"/>
    </row>
    <row r="6" spans="1:6" ht="14.25">
      <c r="A6" s="253"/>
      <c r="B6" s="125"/>
      <c r="C6" s="125"/>
      <c r="D6" s="125"/>
      <c r="E6" s="128"/>
      <c r="F6" s="128"/>
    </row>
    <row r="7" spans="1:6" ht="14.25">
      <c r="A7" s="254" t="s">
        <v>45</v>
      </c>
      <c r="B7" s="128">
        <v>34272</v>
      </c>
      <c r="C7" s="128">
        <v>31868</v>
      </c>
      <c r="D7" s="128">
        <v>34719</v>
      </c>
      <c r="E7" s="128">
        <v>32679</v>
      </c>
      <c r="F7" s="128">
        <v>31971</v>
      </c>
    </row>
    <row r="8" spans="1:6" ht="15.75" customHeight="1">
      <c r="A8" s="255" t="s">
        <v>349</v>
      </c>
      <c r="B8" s="125">
        <v>23</v>
      </c>
      <c r="C8" s="125">
        <v>22</v>
      </c>
      <c r="D8" s="153">
        <v>18</v>
      </c>
      <c r="E8" s="153">
        <v>16</v>
      </c>
      <c r="F8" s="128">
        <v>17</v>
      </c>
    </row>
    <row r="9" spans="1:6" ht="14.25">
      <c r="A9" s="256" t="s">
        <v>350</v>
      </c>
      <c r="B9" s="126" t="s">
        <v>42</v>
      </c>
      <c r="C9" s="126" t="s">
        <v>42</v>
      </c>
      <c r="D9" s="126" t="s">
        <v>42</v>
      </c>
      <c r="E9" s="126" t="s">
        <v>42</v>
      </c>
      <c r="F9" s="127" t="s">
        <v>42</v>
      </c>
    </row>
    <row r="10" spans="1:6" ht="14.25">
      <c r="A10" s="256" t="s">
        <v>351</v>
      </c>
      <c r="B10" s="125">
        <v>33721</v>
      </c>
      <c r="C10" s="125">
        <v>31409</v>
      </c>
      <c r="D10" s="153">
        <f>SUM(D11:D17)</f>
        <v>34346</v>
      </c>
      <c r="E10" s="153">
        <f>SUM(E11:E17)</f>
        <v>32131</v>
      </c>
      <c r="F10" s="128">
        <f>SUM(F11:F17)</f>
        <v>31326</v>
      </c>
    </row>
    <row r="11" spans="1:6" ht="14.25">
      <c r="A11" s="257" t="s">
        <v>352</v>
      </c>
      <c r="B11" s="125">
        <v>3885</v>
      </c>
      <c r="C11" s="125">
        <v>3652</v>
      </c>
      <c r="D11" s="153">
        <v>3549</v>
      </c>
      <c r="E11" s="153">
        <v>3178</v>
      </c>
      <c r="F11" s="128">
        <v>3501</v>
      </c>
    </row>
    <row r="12" spans="1:6" ht="14.25">
      <c r="A12" s="257" t="s">
        <v>353</v>
      </c>
      <c r="B12" s="125">
        <v>2782</v>
      </c>
      <c r="C12" s="125">
        <v>3647</v>
      </c>
      <c r="D12" s="153">
        <v>4147</v>
      </c>
      <c r="E12" s="153">
        <v>3536</v>
      </c>
      <c r="F12" s="128">
        <v>3028</v>
      </c>
    </row>
    <row r="13" spans="1:6" ht="14.25">
      <c r="A13" s="258" t="s">
        <v>354</v>
      </c>
      <c r="B13" s="125">
        <v>3024</v>
      </c>
      <c r="C13" s="125">
        <v>3207</v>
      </c>
      <c r="D13" s="153">
        <v>3500</v>
      </c>
      <c r="E13" s="153">
        <v>2937</v>
      </c>
      <c r="F13" s="128">
        <v>2831</v>
      </c>
    </row>
    <row r="14" spans="1:6" ht="14.25">
      <c r="A14" s="258" t="s">
        <v>355</v>
      </c>
      <c r="B14" s="125">
        <v>1146</v>
      </c>
      <c r="C14" s="125">
        <v>1197</v>
      </c>
      <c r="D14" s="153">
        <v>1079</v>
      </c>
      <c r="E14" s="153">
        <v>1135</v>
      </c>
      <c r="F14" s="128">
        <v>1080</v>
      </c>
    </row>
    <row r="15" spans="1:6" ht="14.25">
      <c r="A15" s="258" t="s">
        <v>356</v>
      </c>
      <c r="B15" s="125">
        <v>3030</v>
      </c>
      <c r="C15" s="125">
        <v>1541</v>
      </c>
      <c r="D15" s="153">
        <v>1733</v>
      </c>
      <c r="E15" s="153">
        <v>1966</v>
      </c>
      <c r="F15" s="128">
        <v>2784</v>
      </c>
    </row>
    <row r="16" spans="1:6" ht="14.25">
      <c r="A16" s="258" t="s">
        <v>357</v>
      </c>
      <c r="B16" s="125">
        <v>9408</v>
      </c>
      <c r="C16" s="125">
        <v>8821</v>
      </c>
      <c r="D16" s="153">
        <v>10065</v>
      </c>
      <c r="E16" s="153">
        <v>11176</v>
      </c>
      <c r="F16" s="128">
        <v>11023</v>
      </c>
    </row>
    <row r="17" spans="1:6" ht="14.25">
      <c r="A17" s="257" t="s">
        <v>358</v>
      </c>
      <c r="B17" s="125">
        <v>10446</v>
      </c>
      <c r="C17" s="125">
        <v>9344</v>
      </c>
      <c r="D17" s="153">
        <v>10273</v>
      </c>
      <c r="E17" s="153">
        <v>8203</v>
      </c>
      <c r="F17" s="128">
        <v>7079</v>
      </c>
    </row>
    <row r="18" spans="1:6" ht="14.25">
      <c r="A18" s="256" t="s">
        <v>359</v>
      </c>
      <c r="B18" s="125">
        <v>327</v>
      </c>
      <c r="C18" s="125">
        <v>173</v>
      </c>
      <c r="D18" s="153">
        <v>129</v>
      </c>
      <c r="E18" s="153">
        <v>130</v>
      </c>
      <c r="F18" s="128">
        <v>99</v>
      </c>
    </row>
    <row r="19" spans="1:6" ht="14.25">
      <c r="A19" s="256" t="s">
        <v>360</v>
      </c>
      <c r="B19" s="125">
        <v>202</v>
      </c>
      <c r="C19" s="125">
        <v>265</v>
      </c>
      <c r="D19" s="153">
        <f>SUM(D20:D22)</f>
        <v>225</v>
      </c>
      <c r="E19" s="153">
        <f>SUM(E20:E22)</f>
        <v>402</v>
      </c>
      <c r="F19" s="128">
        <v>529</v>
      </c>
    </row>
    <row r="20" spans="1:6" ht="14.25">
      <c r="A20" s="257" t="s">
        <v>361</v>
      </c>
      <c r="B20" s="125">
        <v>200</v>
      </c>
      <c r="C20" s="125">
        <v>263</v>
      </c>
      <c r="D20" s="153">
        <v>225</v>
      </c>
      <c r="E20" s="153">
        <v>238</v>
      </c>
      <c r="F20" s="295" t="s">
        <v>279</v>
      </c>
    </row>
    <row r="21" spans="1:6" ht="14.25">
      <c r="A21" s="257" t="s">
        <v>362</v>
      </c>
      <c r="B21" s="125">
        <v>0</v>
      </c>
      <c r="C21" s="125">
        <v>1</v>
      </c>
      <c r="D21" s="153">
        <v>0</v>
      </c>
      <c r="E21" s="153">
        <v>1</v>
      </c>
      <c r="F21" s="295" t="s">
        <v>279</v>
      </c>
    </row>
    <row r="22" spans="1:6" ht="14.25">
      <c r="A22" s="257" t="s">
        <v>363</v>
      </c>
      <c r="B22" s="125">
        <v>2</v>
      </c>
      <c r="C22" s="125">
        <v>1</v>
      </c>
      <c r="D22" s="153">
        <v>0</v>
      </c>
      <c r="E22" s="153">
        <v>163</v>
      </c>
      <c r="F22" s="295" t="s">
        <v>279</v>
      </c>
    </row>
    <row r="23" spans="1:6" ht="14.25">
      <c r="A23" s="259"/>
      <c r="B23" s="194"/>
      <c r="C23" s="194"/>
      <c r="D23" s="194"/>
      <c r="E23" s="194"/>
      <c r="F23" s="194"/>
    </row>
    <row r="24" ht="14.25">
      <c r="A24" s="289" t="s">
        <v>364</v>
      </c>
    </row>
    <row r="25" ht="14.25">
      <c r="A25" s="247" t="s">
        <v>25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796875" defaultRowHeight="15"/>
  <cols>
    <col min="1" max="1" width="2.59765625" style="228" customWidth="1"/>
    <col min="2" max="2" width="22.09765625" style="228" customWidth="1"/>
    <col min="3" max="7" width="11.09765625" style="134" customWidth="1"/>
    <col min="8" max="16384" width="10.59765625" style="228" customWidth="1"/>
  </cols>
  <sheetData>
    <row r="1" ht="14.25">
      <c r="A1" s="290" t="s">
        <v>346</v>
      </c>
    </row>
    <row r="3" spans="1:2" ht="14.25">
      <c r="A3" s="227" t="s">
        <v>365</v>
      </c>
      <c r="B3" s="227"/>
    </row>
    <row r="4" spans="1:7" ht="15.75" customHeight="1" thickBot="1">
      <c r="A4" s="229"/>
      <c r="B4" s="229"/>
      <c r="C4" s="135"/>
      <c r="D4" s="135"/>
      <c r="E4" s="135"/>
      <c r="F4" s="135"/>
      <c r="G4" s="136" t="s">
        <v>366</v>
      </c>
    </row>
    <row r="5" spans="1:8" s="233" customFormat="1" ht="33.75" customHeight="1" thickTop="1">
      <c r="A5" s="230" t="s">
        <v>133</v>
      </c>
      <c r="B5" s="231"/>
      <c r="C5" s="139" t="s">
        <v>78</v>
      </c>
      <c r="D5" s="140">
        <v>8</v>
      </c>
      <c r="E5" s="140">
        <v>9</v>
      </c>
      <c r="F5" s="321">
        <v>10</v>
      </c>
      <c r="G5" s="364">
        <v>11</v>
      </c>
      <c r="H5" s="232"/>
    </row>
    <row r="6" spans="1:7" ht="14.25">
      <c r="A6" s="234"/>
      <c r="B6" s="235"/>
      <c r="C6" s="125"/>
      <c r="D6" s="125"/>
      <c r="E6" s="125"/>
      <c r="F6" s="128"/>
      <c r="G6" s="128"/>
    </row>
    <row r="7" spans="1:7" s="238" customFormat="1" ht="14.25">
      <c r="A7" s="236" t="s">
        <v>367</v>
      </c>
      <c r="B7" s="237"/>
      <c r="C7" s="128">
        <v>1023</v>
      </c>
      <c r="D7" s="128">
        <v>997</v>
      </c>
      <c r="E7" s="128">
        <v>998</v>
      </c>
      <c r="F7" s="128">
        <v>1040</v>
      </c>
      <c r="G7" s="128">
        <v>1011</v>
      </c>
    </row>
    <row r="8" spans="1:7" ht="14.25">
      <c r="A8" s="239" t="s">
        <v>368</v>
      </c>
      <c r="B8" s="240"/>
      <c r="C8" s="125">
        <v>1082</v>
      </c>
      <c r="D8" s="125">
        <v>1076</v>
      </c>
      <c r="E8" s="153">
        <v>1068</v>
      </c>
      <c r="F8" s="153">
        <v>1215</v>
      </c>
      <c r="G8" s="128">
        <v>1173</v>
      </c>
    </row>
    <row r="9" spans="1:7" ht="14.25">
      <c r="A9" s="239"/>
      <c r="B9" s="240" t="s">
        <v>369</v>
      </c>
      <c r="C9" s="362" t="s">
        <v>42</v>
      </c>
      <c r="D9" s="126" t="s">
        <v>42</v>
      </c>
      <c r="E9" s="126" t="s">
        <v>42</v>
      </c>
      <c r="F9" s="126">
        <v>16</v>
      </c>
      <c r="G9" s="127">
        <v>17</v>
      </c>
    </row>
    <row r="10" spans="1:7" ht="14.25">
      <c r="A10" s="239"/>
      <c r="B10" s="240" t="s">
        <v>370</v>
      </c>
      <c r="C10" s="125">
        <v>211</v>
      </c>
      <c r="D10" s="125">
        <v>218</v>
      </c>
      <c r="E10" s="153">
        <v>222</v>
      </c>
      <c r="F10" s="153">
        <v>315</v>
      </c>
      <c r="G10" s="128">
        <v>325</v>
      </c>
    </row>
    <row r="11" spans="1:7" ht="14.25">
      <c r="A11" s="239"/>
      <c r="B11" s="240" t="s">
        <v>371</v>
      </c>
      <c r="C11" s="125">
        <v>871</v>
      </c>
      <c r="D11" s="125">
        <v>858</v>
      </c>
      <c r="E11" s="153">
        <v>846</v>
      </c>
      <c r="F11" s="153">
        <f>SUM(F12:F15)</f>
        <v>884</v>
      </c>
      <c r="G11" s="128">
        <f>SUM(G12:G15)</f>
        <v>831</v>
      </c>
    </row>
    <row r="12" spans="1:7" ht="14.25">
      <c r="A12" s="239"/>
      <c r="B12" s="241" t="s">
        <v>372</v>
      </c>
      <c r="C12" s="125">
        <v>721</v>
      </c>
      <c r="D12" s="125">
        <v>713</v>
      </c>
      <c r="E12" s="153">
        <f>28+75+379+220</f>
        <v>702</v>
      </c>
      <c r="F12" s="153">
        <v>741</v>
      </c>
      <c r="G12" s="128">
        <f>32+82+366+218</f>
        <v>698</v>
      </c>
    </row>
    <row r="13" spans="1:7" ht="14.25">
      <c r="A13" s="239"/>
      <c r="B13" s="241" t="s">
        <v>373</v>
      </c>
      <c r="C13" s="125">
        <v>60</v>
      </c>
      <c r="D13" s="125">
        <v>62</v>
      </c>
      <c r="E13" s="153">
        <f>52+1+10</f>
        <v>63</v>
      </c>
      <c r="F13" s="153">
        <v>61</v>
      </c>
      <c r="G13" s="128">
        <f>51+1+10</f>
        <v>62</v>
      </c>
    </row>
    <row r="14" spans="2:7" ht="14.25">
      <c r="B14" s="242" t="s">
        <v>374</v>
      </c>
      <c r="C14" s="125">
        <v>6</v>
      </c>
      <c r="D14" s="125">
        <v>5</v>
      </c>
      <c r="E14" s="153">
        <v>5</v>
      </c>
      <c r="F14" s="153">
        <v>7</v>
      </c>
      <c r="G14" s="128">
        <v>7</v>
      </c>
    </row>
    <row r="15" spans="2:7" ht="14.25">
      <c r="B15" s="242" t="s">
        <v>375</v>
      </c>
      <c r="C15" s="125">
        <v>84</v>
      </c>
      <c r="D15" s="125">
        <v>78</v>
      </c>
      <c r="E15" s="153">
        <f>26+50</f>
        <v>76</v>
      </c>
      <c r="F15" s="153">
        <v>75</v>
      </c>
      <c r="G15" s="128">
        <f>25+39</f>
        <v>64</v>
      </c>
    </row>
    <row r="16" spans="1:7" ht="14.25">
      <c r="A16" s="243"/>
      <c r="B16" s="244"/>
      <c r="C16" s="194"/>
      <c r="D16" s="194"/>
      <c r="E16" s="194"/>
      <c r="F16" s="194"/>
      <c r="G16" s="194"/>
    </row>
    <row r="17" spans="1:7" ht="14.25">
      <c r="A17" s="234"/>
      <c r="B17" s="245"/>
      <c r="C17" s="246"/>
      <c r="D17" s="246"/>
      <c r="E17" s="246"/>
      <c r="F17" s="246"/>
      <c r="G17" s="246"/>
    </row>
    <row r="18" ht="14.25">
      <c r="A18" s="228" t="s">
        <v>25</v>
      </c>
    </row>
  </sheetData>
  <printOptions/>
  <pageMargins left="0.75" right="0.75" top="1" bottom="1" header="0.5" footer="0.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8.796875" defaultRowHeight="15"/>
  <cols>
    <col min="1" max="1" width="12.09765625" style="34" customWidth="1"/>
    <col min="2" max="6" width="10.19921875" style="34" customWidth="1"/>
    <col min="7" max="7" width="8.59765625" style="34" customWidth="1"/>
    <col min="8" max="16384" width="10.59765625" style="34" customWidth="1"/>
  </cols>
  <sheetData>
    <row r="1" spans="1:6" ht="14.25">
      <c r="A1" s="34" t="s">
        <v>0</v>
      </c>
      <c r="F1" s="283" t="s">
        <v>27</v>
      </c>
    </row>
    <row r="2" ht="14.25">
      <c r="B2" s="34" t="s">
        <v>0</v>
      </c>
    </row>
    <row r="3" ht="14.25">
      <c r="A3" s="35" t="s">
        <v>43</v>
      </c>
    </row>
    <row r="4" spans="1:6" ht="15" thickBot="1">
      <c r="A4" s="36"/>
      <c r="B4" s="36"/>
      <c r="C4" s="36"/>
      <c r="D4" s="36"/>
      <c r="E4" s="36" t="s">
        <v>44</v>
      </c>
      <c r="F4" s="36"/>
    </row>
    <row r="5" spans="1:6" ht="25.5" customHeight="1" thickTop="1">
      <c r="A5" s="37" t="s">
        <v>4</v>
      </c>
      <c r="B5" s="319" t="s">
        <v>5</v>
      </c>
      <c r="C5" s="37">
        <v>10</v>
      </c>
      <c r="D5" s="38">
        <v>11</v>
      </c>
      <c r="E5" s="320">
        <v>12</v>
      </c>
      <c r="F5" s="39" t="s">
        <v>6</v>
      </c>
    </row>
    <row r="6" ht="15.75" customHeight="1">
      <c r="A6" s="40"/>
    </row>
    <row r="7" spans="1:6" ht="15.75" customHeight="1">
      <c r="A7" s="41" t="s">
        <v>45</v>
      </c>
      <c r="B7" s="9">
        <v>99310</v>
      </c>
      <c r="C7" s="9">
        <f>SUM(C8:C13)</f>
        <v>97800</v>
      </c>
      <c r="D7" s="9">
        <v>95720</v>
      </c>
      <c r="E7" s="9">
        <v>91660</v>
      </c>
      <c r="F7" s="42">
        <f aca="true" t="shared" si="0" ref="F7:F13">E7/$E$7*100</f>
        <v>100</v>
      </c>
    </row>
    <row r="8" spans="1:6" ht="15.75" customHeight="1">
      <c r="A8" s="44" t="s">
        <v>46</v>
      </c>
      <c r="B8" s="416">
        <v>11610</v>
      </c>
      <c r="C8" s="417">
        <v>12100</v>
      </c>
      <c r="D8" s="417">
        <v>12380</v>
      </c>
      <c r="E8" s="9">
        <v>15243</v>
      </c>
      <c r="F8" s="42">
        <f t="shared" si="0"/>
        <v>16.62993672267074</v>
      </c>
    </row>
    <row r="9" spans="1:6" ht="15.75" customHeight="1">
      <c r="A9" s="43" t="s">
        <v>47</v>
      </c>
      <c r="B9" s="8">
        <v>36630</v>
      </c>
      <c r="C9" s="61">
        <v>35530</v>
      </c>
      <c r="D9" s="61">
        <v>34490</v>
      </c>
      <c r="E9" s="9">
        <v>29234</v>
      </c>
      <c r="F9" s="42">
        <f t="shared" si="0"/>
        <v>31.893955924067203</v>
      </c>
    </row>
    <row r="10" spans="1:6" ht="15.75" customHeight="1">
      <c r="A10" s="44" t="s">
        <v>48</v>
      </c>
      <c r="B10" s="8">
        <v>30920</v>
      </c>
      <c r="C10" s="61">
        <v>30530</v>
      </c>
      <c r="D10" s="61">
        <v>29630</v>
      </c>
      <c r="E10" s="412">
        <v>28559</v>
      </c>
      <c r="F10" s="415">
        <f t="shared" si="0"/>
        <v>31.157538730089463</v>
      </c>
    </row>
    <row r="11" spans="1:6" ht="15.75" customHeight="1">
      <c r="A11" s="44" t="s">
        <v>49</v>
      </c>
      <c r="B11" s="8">
        <v>12300</v>
      </c>
      <c r="C11" s="61">
        <v>12070</v>
      </c>
      <c r="D11" s="61">
        <v>11720</v>
      </c>
      <c r="E11" s="412">
        <v>10627</v>
      </c>
      <c r="F11" s="415">
        <f t="shared" si="0"/>
        <v>11.593934104298494</v>
      </c>
    </row>
    <row r="12" spans="1:6" ht="15.75" customHeight="1">
      <c r="A12" s="44" t="s">
        <v>50</v>
      </c>
      <c r="B12" s="413">
        <v>5740</v>
      </c>
      <c r="C12" s="414">
        <v>5460</v>
      </c>
      <c r="D12" s="414">
        <v>5340</v>
      </c>
      <c r="E12" s="9">
        <v>5783</v>
      </c>
      <c r="F12" s="42">
        <f t="shared" si="0"/>
        <v>6.3091861226271</v>
      </c>
    </row>
    <row r="13" spans="1:6" ht="15.75" customHeight="1">
      <c r="A13" s="44" t="s">
        <v>51</v>
      </c>
      <c r="B13" s="413">
        <v>2090</v>
      </c>
      <c r="C13" s="417">
        <v>2110</v>
      </c>
      <c r="D13" s="414">
        <v>2150</v>
      </c>
      <c r="E13" s="9">
        <v>2214</v>
      </c>
      <c r="F13" s="42">
        <f t="shared" si="0"/>
        <v>2.4154483962469997</v>
      </c>
    </row>
    <row r="14" spans="1:6" ht="15.75" customHeight="1">
      <c r="A14" s="45"/>
      <c r="B14" s="46"/>
      <c r="C14" s="46"/>
      <c r="D14" s="46"/>
      <c r="E14" s="46"/>
      <c r="F14" s="46"/>
    </row>
    <row r="15" ht="14.25">
      <c r="A15" s="34" t="s">
        <v>25</v>
      </c>
    </row>
    <row r="16" ht="14.25">
      <c r="A16" s="282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8.796875" defaultRowHeight="15"/>
  <cols>
    <col min="1" max="1" width="14.59765625" style="34" customWidth="1"/>
    <col min="2" max="6" width="10" style="34" customWidth="1"/>
    <col min="7" max="7" width="8.59765625" style="34" customWidth="1"/>
    <col min="8" max="16384" width="10.59765625" style="34" customWidth="1"/>
  </cols>
  <sheetData>
    <row r="1" ht="14.25">
      <c r="A1" s="282" t="s">
        <v>52</v>
      </c>
    </row>
    <row r="3" ht="14.25">
      <c r="A3" s="35" t="s">
        <v>53</v>
      </c>
    </row>
    <row r="4" spans="1:6" ht="15" thickBot="1">
      <c r="A4" s="36"/>
      <c r="B4" s="36"/>
      <c r="C4" s="36"/>
      <c r="D4" s="36"/>
      <c r="E4" s="36"/>
      <c r="F4" s="399" t="s">
        <v>54</v>
      </c>
    </row>
    <row r="5" spans="1:6" ht="25.5" customHeight="1" thickTop="1">
      <c r="A5" s="37" t="s">
        <v>4</v>
      </c>
      <c r="B5" s="319" t="s">
        <v>5</v>
      </c>
      <c r="C5" s="37">
        <v>10</v>
      </c>
      <c r="D5" s="38">
        <v>11</v>
      </c>
      <c r="E5" s="326">
        <v>12</v>
      </c>
      <c r="F5" s="39" t="s">
        <v>6</v>
      </c>
    </row>
    <row r="6" spans="1:5" ht="15.75" customHeight="1">
      <c r="A6" s="40"/>
      <c r="D6" s="35"/>
      <c r="E6" s="35"/>
    </row>
    <row r="7" spans="1:6" ht="15.75" customHeight="1">
      <c r="A7" s="41" t="s">
        <v>55</v>
      </c>
      <c r="B7" s="9">
        <v>163000</v>
      </c>
      <c r="C7" s="9">
        <v>161400</v>
      </c>
      <c r="D7" s="9">
        <v>160000</v>
      </c>
      <c r="E7" s="9">
        <f>SUM(E9,E11)</f>
        <v>158500</v>
      </c>
      <c r="F7" s="426">
        <f>E7/$E$7*100</f>
        <v>100</v>
      </c>
    </row>
    <row r="8" spans="1:6" ht="15.75" customHeight="1">
      <c r="A8" s="43"/>
      <c r="B8" s="8"/>
      <c r="C8" s="61"/>
      <c r="D8" s="61"/>
      <c r="E8" s="9"/>
      <c r="F8" s="426" t="s">
        <v>0</v>
      </c>
    </row>
    <row r="9" spans="1:6" ht="15.75" customHeight="1">
      <c r="A9" s="47" t="s">
        <v>56</v>
      </c>
      <c r="B9" s="8">
        <v>113100</v>
      </c>
      <c r="C9" s="61">
        <v>112500</v>
      </c>
      <c r="D9" s="61">
        <v>112000</v>
      </c>
      <c r="E9" s="9">
        <v>111300</v>
      </c>
      <c r="F9" s="426">
        <f>E9/$E$7*100</f>
        <v>70.22082018927445</v>
      </c>
    </row>
    <row r="10" spans="1:6" ht="15.75" customHeight="1">
      <c r="A10" s="43"/>
      <c r="B10" s="8"/>
      <c r="C10" s="61"/>
      <c r="D10" s="61"/>
      <c r="E10" s="9"/>
      <c r="F10" s="426" t="s">
        <v>0</v>
      </c>
    </row>
    <row r="11" spans="1:6" ht="15.75" customHeight="1">
      <c r="A11" s="47" t="s">
        <v>57</v>
      </c>
      <c r="B11" s="8">
        <v>49900</v>
      </c>
      <c r="C11" s="61">
        <v>48900</v>
      </c>
      <c r="D11" s="61">
        <v>48000</v>
      </c>
      <c r="E11" s="9">
        <v>47200</v>
      </c>
      <c r="F11" s="426">
        <f>E11/$E$7*100</f>
        <v>29.77917981072555</v>
      </c>
    </row>
    <row r="12" spans="1:6" ht="15.75" customHeight="1">
      <c r="A12" s="48" t="s">
        <v>58</v>
      </c>
      <c r="B12" s="8">
        <v>34500</v>
      </c>
      <c r="C12" s="61">
        <v>34000</v>
      </c>
      <c r="D12" s="61">
        <v>33300</v>
      </c>
      <c r="E12" s="9">
        <v>33000</v>
      </c>
      <c r="F12" s="426">
        <f>E12/$E$7*100</f>
        <v>20.82018927444795</v>
      </c>
    </row>
    <row r="13" spans="1:6" ht="15.75" customHeight="1">
      <c r="A13" s="48" t="s">
        <v>59</v>
      </c>
      <c r="B13" s="8">
        <v>9210</v>
      </c>
      <c r="C13" s="61">
        <v>8810</v>
      </c>
      <c r="D13" s="61">
        <v>8610</v>
      </c>
      <c r="E13" s="9">
        <v>8320</v>
      </c>
      <c r="F13" s="426">
        <f>E13/$E$7*100</f>
        <v>5.249211356466877</v>
      </c>
    </row>
    <row r="14" spans="1:6" ht="15.75" customHeight="1">
      <c r="A14" s="48" t="s">
        <v>60</v>
      </c>
      <c r="B14" s="8">
        <v>6220</v>
      </c>
      <c r="C14" s="61">
        <v>6120</v>
      </c>
      <c r="D14" s="61">
        <v>6020</v>
      </c>
      <c r="E14" s="9">
        <v>5850</v>
      </c>
      <c r="F14" s="426">
        <f>E14/$E$7*100</f>
        <v>3.690851735015773</v>
      </c>
    </row>
    <row r="15" spans="1:6" ht="15.75" customHeight="1">
      <c r="A15" s="45"/>
      <c r="B15" s="46"/>
      <c r="C15" s="46"/>
      <c r="D15" s="46"/>
      <c r="E15" s="46"/>
      <c r="F15" s="427"/>
    </row>
    <row r="16" ht="14.25">
      <c r="A16" s="34" t="s">
        <v>25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8.796875" defaultRowHeight="15"/>
  <cols>
    <col min="1" max="1" width="3.09765625" style="8" customWidth="1"/>
    <col min="2" max="2" width="14" style="8" customWidth="1"/>
    <col min="3" max="8" width="8.59765625" style="8" customWidth="1"/>
    <col min="9" max="16384" width="10.59765625" style="8" customWidth="1"/>
  </cols>
  <sheetData>
    <row r="1" ht="14.25">
      <c r="A1" s="61" t="s">
        <v>52</v>
      </c>
    </row>
    <row r="2" ht="14.25">
      <c r="A2" s="61" t="s">
        <v>0</v>
      </c>
    </row>
    <row r="3" spans="1:8" ht="15">
      <c r="A3" s="302" t="s">
        <v>61</v>
      </c>
      <c r="B3" s="302"/>
      <c r="C3" s="303"/>
      <c r="D3" s="303"/>
      <c r="E3" s="303"/>
      <c r="F3" s="303"/>
      <c r="G3" s="303"/>
      <c r="H3" s="303"/>
    </row>
    <row r="4" spans="1:8" ht="15" thickBot="1">
      <c r="A4" s="303"/>
      <c r="B4" s="303"/>
      <c r="C4" s="303"/>
      <c r="D4" s="303"/>
      <c r="E4" s="303"/>
      <c r="F4" s="303"/>
      <c r="G4" s="303"/>
      <c r="H4" s="304" t="s">
        <v>62</v>
      </c>
    </row>
    <row r="5" spans="1:8" ht="15" thickTop="1">
      <c r="A5" s="305"/>
      <c r="B5" s="306" t="s">
        <v>63</v>
      </c>
      <c r="C5" s="307" t="s">
        <v>56</v>
      </c>
      <c r="D5" s="307"/>
      <c r="E5" s="308"/>
      <c r="F5" s="307" t="s">
        <v>57</v>
      </c>
      <c r="G5" s="307"/>
      <c r="H5" s="307"/>
    </row>
    <row r="6" spans="1:8" ht="14.25">
      <c r="A6" s="309"/>
      <c r="B6" s="310"/>
      <c r="C6" s="310" t="s">
        <v>64</v>
      </c>
      <c r="D6" s="310">
        <v>10</v>
      </c>
      <c r="E6" s="410">
        <v>11</v>
      </c>
      <c r="F6" s="310" t="s">
        <v>64</v>
      </c>
      <c r="G6" s="310">
        <v>10</v>
      </c>
      <c r="H6" s="410">
        <v>11</v>
      </c>
    </row>
    <row r="7" spans="1:8" ht="14.25">
      <c r="A7" s="303"/>
      <c r="B7" s="311"/>
      <c r="C7" s="303"/>
      <c r="D7" s="303"/>
      <c r="E7" s="411"/>
      <c r="F7" s="303"/>
      <c r="G7" s="303"/>
      <c r="H7" s="411"/>
    </row>
    <row r="8" spans="1:8" ht="14.25">
      <c r="A8" s="312" t="s">
        <v>65</v>
      </c>
      <c r="B8" s="313"/>
      <c r="C8" s="408">
        <v>5</v>
      </c>
      <c r="D8" s="408">
        <v>1</v>
      </c>
      <c r="E8" s="408">
        <v>442</v>
      </c>
      <c r="F8" s="408">
        <v>7</v>
      </c>
      <c r="G8" s="408">
        <v>23</v>
      </c>
      <c r="H8" s="408">
        <v>79</v>
      </c>
    </row>
    <row r="9" spans="1:8" ht="14.25">
      <c r="A9" s="303"/>
      <c r="B9" s="314" t="s">
        <v>66</v>
      </c>
      <c r="C9" s="315">
        <v>1</v>
      </c>
      <c r="D9" s="409">
        <v>0</v>
      </c>
      <c r="E9" s="408">
        <v>0</v>
      </c>
      <c r="F9" s="315">
        <v>5</v>
      </c>
      <c r="G9" s="409">
        <v>8</v>
      </c>
      <c r="H9" s="408">
        <v>17</v>
      </c>
    </row>
    <row r="10" spans="1:8" ht="14.25">
      <c r="A10" s="303"/>
      <c r="B10" s="314" t="s">
        <v>67</v>
      </c>
      <c r="C10" s="315">
        <v>4</v>
      </c>
      <c r="D10" s="409">
        <v>1</v>
      </c>
      <c r="E10" s="408">
        <v>442</v>
      </c>
      <c r="F10" s="315" t="s">
        <v>19</v>
      </c>
      <c r="G10" s="315" t="s">
        <v>42</v>
      </c>
      <c r="H10" s="316">
        <v>24</v>
      </c>
    </row>
    <row r="11" spans="1:8" ht="14.25">
      <c r="A11" s="303"/>
      <c r="B11" s="314" t="s">
        <v>68</v>
      </c>
      <c r="C11" s="315">
        <v>0</v>
      </c>
      <c r="D11" s="409">
        <v>0</v>
      </c>
      <c r="E11" s="316" t="s">
        <v>42</v>
      </c>
      <c r="F11" s="315">
        <v>2</v>
      </c>
      <c r="G11" s="409">
        <v>15</v>
      </c>
      <c r="H11" s="408">
        <v>38</v>
      </c>
    </row>
    <row r="12" spans="1:8" ht="14.25">
      <c r="A12" s="303"/>
      <c r="B12" s="311"/>
      <c r="C12" s="315"/>
      <c r="D12" s="408"/>
      <c r="E12" s="408"/>
      <c r="F12" s="315"/>
      <c r="G12" s="408"/>
      <c r="H12" s="408"/>
    </row>
    <row r="13" spans="1:8" ht="14.25">
      <c r="A13" s="312" t="s">
        <v>69</v>
      </c>
      <c r="B13" s="313"/>
      <c r="C13" s="408">
        <v>532</v>
      </c>
      <c r="D13" s="408">
        <v>557</v>
      </c>
      <c r="E13" s="408">
        <v>952</v>
      </c>
      <c r="F13" s="408">
        <v>1800</v>
      </c>
      <c r="G13" s="408">
        <v>1040</v>
      </c>
      <c r="H13" s="408">
        <v>1040</v>
      </c>
    </row>
    <row r="14" spans="1:8" ht="14.25">
      <c r="A14" s="303"/>
      <c r="B14" s="314" t="s">
        <v>70</v>
      </c>
      <c r="C14" s="315" t="s">
        <v>19</v>
      </c>
      <c r="D14" s="409">
        <v>1</v>
      </c>
      <c r="E14" s="408">
        <v>442</v>
      </c>
      <c r="F14" s="315" t="s">
        <v>19</v>
      </c>
      <c r="G14" s="315" t="s">
        <v>42</v>
      </c>
      <c r="H14" s="316">
        <v>24</v>
      </c>
    </row>
    <row r="15" spans="1:8" ht="14.25">
      <c r="A15" s="303"/>
      <c r="B15" s="314" t="s">
        <v>71</v>
      </c>
      <c r="C15" s="315">
        <v>530</v>
      </c>
      <c r="D15" s="409">
        <v>541</v>
      </c>
      <c r="E15" s="408">
        <v>472</v>
      </c>
      <c r="F15" s="315">
        <v>1800</v>
      </c>
      <c r="G15" s="409">
        <v>1040</v>
      </c>
      <c r="H15" s="408">
        <v>1010</v>
      </c>
    </row>
    <row r="16" spans="1:8" ht="14.25">
      <c r="A16" s="303"/>
      <c r="B16" s="314" t="s">
        <v>68</v>
      </c>
      <c r="C16" s="315">
        <v>2</v>
      </c>
      <c r="D16" s="409">
        <v>15</v>
      </c>
      <c r="E16" s="408">
        <v>38</v>
      </c>
      <c r="F16" s="315">
        <v>0</v>
      </c>
      <c r="G16" s="409">
        <v>0</v>
      </c>
      <c r="H16" s="316" t="s">
        <v>42</v>
      </c>
    </row>
    <row r="17" spans="1:8" ht="14.25">
      <c r="A17" s="317"/>
      <c r="B17" s="318"/>
      <c r="C17" s="317"/>
      <c r="D17" s="317"/>
      <c r="E17" s="317"/>
      <c r="F17" s="317"/>
      <c r="G17" s="317"/>
      <c r="H17" s="317"/>
    </row>
    <row r="18" spans="1:8" ht="14.25">
      <c r="A18" s="303"/>
      <c r="B18" s="303"/>
      <c r="C18" s="303"/>
      <c r="D18" s="303"/>
      <c r="E18" s="303"/>
      <c r="F18" s="303"/>
      <c r="G18" s="303"/>
      <c r="H18" s="303"/>
    </row>
    <row r="19" spans="1:8" ht="14.25">
      <c r="A19" s="303"/>
      <c r="B19" s="303" t="s">
        <v>72</v>
      </c>
      <c r="C19" s="303"/>
      <c r="D19" s="303"/>
      <c r="E19" s="303"/>
      <c r="F19" s="303"/>
      <c r="G19" s="303"/>
      <c r="H19" s="303"/>
    </row>
  </sheetData>
  <printOptions/>
  <pageMargins left="0.7874015748031497" right="0.5905511811023623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09765625" style="328" customWidth="1"/>
    <col min="2" max="2" width="34.8984375" style="328" customWidth="1"/>
    <col min="3" max="3" width="10.5" style="328" customWidth="1"/>
    <col min="4" max="6" width="9.5" style="328" customWidth="1"/>
    <col min="7" max="7" width="4.59765625" style="328" customWidth="1"/>
    <col min="8" max="14" width="11.09765625" style="328" customWidth="1"/>
    <col min="15" max="16384" width="10.59765625" style="328" customWidth="1"/>
  </cols>
  <sheetData>
    <row r="1" spans="1:14" ht="14.25">
      <c r="A1" s="327" t="s">
        <v>73</v>
      </c>
      <c r="N1" s="329" t="s">
        <v>74</v>
      </c>
    </row>
    <row r="3" spans="1:2" ht="14.25">
      <c r="A3" s="330" t="s">
        <v>75</v>
      </c>
      <c r="B3" s="330"/>
    </row>
    <row r="4" spans="1:14" ht="15" thickBot="1">
      <c r="A4" s="331"/>
      <c r="B4" s="331"/>
      <c r="C4" s="331"/>
      <c r="D4" s="331"/>
      <c r="E4" s="331"/>
      <c r="F4" s="331"/>
      <c r="H4" s="331"/>
      <c r="I4" s="331"/>
      <c r="J4" s="331"/>
      <c r="K4" s="331"/>
      <c r="L4" s="331"/>
      <c r="M4" s="331"/>
      <c r="N4" s="397"/>
    </row>
    <row r="5" spans="1:14" ht="19.5" customHeight="1" thickTop="1">
      <c r="A5" s="332"/>
      <c r="B5" s="333"/>
      <c r="C5" s="333"/>
      <c r="D5" s="333"/>
      <c r="E5" s="333"/>
      <c r="F5" s="333"/>
      <c r="H5" s="429"/>
      <c r="I5" s="334" t="s">
        <v>76</v>
      </c>
      <c r="J5" s="334"/>
      <c r="K5" s="334"/>
      <c r="L5" s="334"/>
      <c r="M5" s="334"/>
      <c r="N5" s="334"/>
    </row>
    <row r="6" spans="1:14" s="338" customFormat="1" ht="19.5" customHeight="1">
      <c r="A6" s="335" t="s">
        <v>77</v>
      </c>
      <c r="B6" s="336"/>
      <c r="C6" s="337" t="s">
        <v>78</v>
      </c>
      <c r="D6" s="391">
        <v>8</v>
      </c>
      <c r="E6" s="391">
        <v>9</v>
      </c>
      <c r="F6" s="391">
        <v>10</v>
      </c>
      <c r="G6" s="392"/>
      <c r="H6" s="430">
        <v>11</v>
      </c>
      <c r="I6" s="337" t="s">
        <v>79</v>
      </c>
      <c r="J6" s="337" t="s">
        <v>48</v>
      </c>
      <c r="K6" s="337" t="s">
        <v>49</v>
      </c>
      <c r="L6" s="337" t="s">
        <v>50</v>
      </c>
      <c r="M6" s="337" t="s">
        <v>80</v>
      </c>
      <c r="N6" s="339" t="s">
        <v>81</v>
      </c>
    </row>
    <row r="7" spans="1:14" ht="21" customHeight="1">
      <c r="A7" s="428" t="s">
        <v>82</v>
      </c>
      <c r="B7" s="343"/>
      <c r="C7" s="327">
        <f>SUM(C8,C11)</f>
        <v>8737</v>
      </c>
      <c r="D7" s="327">
        <f>SUM(D8,D11)</f>
        <v>8974.5</v>
      </c>
      <c r="E7" s="327">
        <f>SUM(E8,E11)</f>
        <v>8816.7</v>
      </c>
      <c r="F7" s="327">
        <f>SUM(F8,F11)</f>
        <v>8668.3</v>
      </c>
      <c r="G7" s="327"/>
      <c r="H7" s="330">
        <f aca="true" t="shared" si="0" ref="H7:N7">SUM(H8,H11)</f>
        <v>8323.7</v>
      </c>
      <c r="I7" s="327">
        <f t="shared" si="0"/>
        <v>7627.9</v>
      </c>
      <c r="J7" s="327">
        <f t="shared" si="0"/>
        <v>8774.2</v>
      </c>
      <c r="K7" s="327">
        <f t="shared" si="0"/>
        <v>8997.8</v>
      </c>
      <c r="L7" s="327">
        <f t="shared" si="0"/>
        <v>7737.6</v>
      </c>
      <c r="M7" s="327">
        <f t="shared" si="0"/>
        <v>10112.2</v>
      </c>
      <c r="N7" s="327">
        <f t="shared" si="0"/>
        <v>8308.3</v>
      </c>
    </row>
    <row r="8" spans="1:14" ht="14.25">
      <c r="A8" s="341" t="s">
        <v>83</v>
      </c>
      <c r="B8" s="340"/>
      <c r="C8" s="342">
        <v>6690.4</v>
      </c>
      <c r="D8" s="342">
        <v>6936.7</v>
      </c>
      <c r="E8" s="328">
        <v>6810</v>
      </c>
      <c r="F8" s="328">
        <f>SUM(F9:F10)</f>
        <v>6508</v>
      </c>
      <c r="H8" s="330">
        <f aca="true" t="shared" si="1" ref="H8:N8">SUM(H9:H10)</f>
        <v>6326</v>
      </c>
      <c r="I8" s="328">
        <f t="shared" si="1"/>
        <v>5767.2</v>
      </c>
      <c r="J8" s="328">
        <f t="shared" si="1"/>
        <v>6607.9</v>
      </c>
      <c r="K8" s="328">
        <f t="shared" si="1"/>
        <v>7037.299999999999</v>
      </c>
      <c r="L8" s="328">
        <f t="shared" si="1"/>
        <v>5938.5</v>
      </c>
      <c r="M8" s="328">
        <f t="shared" si="1"/>
        <v>7992.8</v>
      </c>
      <c r="N8" s="328">
        <f t="shared" si="1"/>
        <v>6351.4</v>
      </c>
    </row>
    <row r="9" spans="1:14" ht="14.25">
      <c r="A9" s="332"/>
      <c r="B9" s="343" t="s">
        <v>84</v>
      </c>
      <c r="C9" s="342">
        <v>1187.9</v>
      </c>
      <c r="D9" s="342">
        <v>1415.5</v>
      </c>
      <c r="E9" s="328">
        <v>1186.3</v>
      </c>
      <c r="F9" s="328">
        <v>971.6</v>
      </c>
      <c r="H9" s="330">
        <v>1081.1</v>
      </c>
      <c r="I9" s="328">
        <v>120.2</v>
      </c>
      <c r="J9" s="328">
        <v>788</v>
      </c>
      <c r="K9" s="328">
        <v>2909.4</v>
      </c>
      <c r="L9" s="328">
        <v>2516.4</v>
      </c>
      <c r="M9" s="328">
        <v>4829</v>
      </c>
      <c r="N9" s="328">
        <v>5227.2</v>
      </c>
    </row>
    <row r="10" spans="1:14" ht="14.25">
      <c r="A10" s="332"/>
      <c r="B10" s="343" t="s">
        <v>85</v>
      </c>
      <c r="C10" s="342">
        <v>5502.5</v>
      </c>
      <c r="D10" s="342">
        <v>5521.2</v>
      </c>
      <c r="E10" s="328">
        <v>5623.7</v>
      </c>
      <c r="F10" s="328">
        <v>5536.4</v>
      </c>
      <c r="H10" s="330">
        <v>5244.9</v>
      </c>
      <c r="I10" s="328">
        <v>5647</v>
      </c>
      <c r="J10" s="328">
        <v>5819.9</v>
      </c>
      <c r="K10" s="328">
        <v>4127.9</v>
      </c>
      <c r="L10" s="328">
        <v>3422.1</v>
      </c>
      <c r="M10" s="328">
        <v>3163.8</v>
      </c>
      <c r="N10" s="328">
        <v>1124.2</v>
      </c>
    </row>
    <row r="11" spans="1:14" ht="14.25">
      <c r="A11" s="341" t="s">
        <v>86</v>
      </c>
      <c r="B11" s="343"/>
      <c r="C11" s="342">
        <v>2046.6</v>
      </c>
      <c r="D11" s="342">
        <v>2037.8</v>
      </c>
      <c r="E11" s="328">
        <v>2006.7</v>
      </c>
      <c r="F11" s="328">
        <v>2160.3</v>
      </c>
      <c r="H11" s="330">
        <v>1997.7</v>
      </c>
      <c r="I11" s="328">
        <v>1860.7</v>
      </c>
      <c r="J11" s="328">
        <v>2166.3</v>
      </c>
      <c r="K11" s="328">
        <v>1960.5</v>
      </c>
      <c r="L11" s="328">
        <v>1799.1</v>
      </c>
      <c r="M11" s="328">
        <v>2119.4</v>
      </c>
      <c r="N11" s="328">
        <v>1956.9</v>
      </c>
    </row>
    <row r="12" spans="1:8" ht="14.25">
      <c r="A12" s="332"/>
      <c r="B12" s="343"/>
      <c r="C12" s="342"/>
      <c r="D12" s="342"/>
      <c r="H12" s="330"/>
    </row>
    <row r="13" spans="1:14" ht="14.25">
      <c r="A13" s="341" t="s">
        <v>87</v>
      </c>
      <c r="B13" s="340"/>
      <c r="C13" s="342">
        <v>3178.6</v>
      </c>
      <c r="D13" s="342">
        <v>3287.4</v>
      </c>
      <c r="E13" s="328">
        <v>3189.3</v>
      </c>
      <c r="F13" s="328">
        <v>2947.9</v>
      </c>
      <c r="H13" s="330">
        <v>3099.4</v>
      </c>
      <c r="I13" s="328">
        <v>1043.8</v>
      </c>
      <c r="J13" s="328">
        <v>2460</v>
      </c>
      <c r="K13" s="328">
        <v>6155.2</v>
      </c>
      <c r="L13" s="328">
        <v>6936.2</v>
      </c>
      <c r="M13" s="328">
        <v>12970</v>
      </c>
      <c r="N13" s="328">
        <v>12536.2</v>
      </c>
    </row>
    <row r="14" spans="1:14" ht="15.75" customHeight="1">
      <c r="A14" s="332"/>
      <c r="B14" s="343" t="s">
        <v>88</v>
      </c>
      <c r="C14" s="342">
        <v>17.8</v>
      </c>
      <c r="D14" s="342">
        <v>20.4</v>
      </c>
      <c r="E14" s="328">
        <v>17.4</v>
      </c>
      <c r="F14" s="328">
        <v>14.9</v>
      </c>
      <c r="H14" s="330">
        <v>17.1</v>
      </c>
      <c r="I14" s="328">
        <f aca="true" t="shared" si="2" ref="I14:N14">I9/I8*100</f>
        <v>2.084200305174088</v>
      </c>
      <c r="J14" s="328">
        <f t="shared" si="2"/>
        <v>11.925119932202364</v>
      </c>
      <c r="K14" s="328">
        <v>41.3</v>
      </c>
      <c r="L14" s="328">
        <f t="shared" si="2"/>
        <v>42.37433695377621</v>
      </c>
      <c r="M14" s="328">
        <f t="shared" si="2"/>
        <v>60.41687518766891</v>
      </c>
      <c r="N14" s="328">
        <f t="shared" si="2"/>
        <v>82.29996536196744</v>
      </c>
    </row>
    <row r="15" spans="1:14" ht="14.25">
      <c r="A15" s="332"/>
      <c r="B15" s="343" t="s">
        <v>89</v>
      </c>
      <c r="C15" s="342">
        <v>37.4</v>
      </c>
      <c r="D15" s="342">
        <v>43.1</v>
      </c>
      <c r="E15" s="328">
        <v>37.2</v>
      </c>
      <c r="F15" s="328">
        <v>33</v>
      </c>
      <c r="H15" s="330">
        <v>34.9</v>
      </c>
      <c r="I15" s="328">
        <f aca="true" t="shared" si="3" ref="I15:N15">I9/I13*100</f>
        <v>11.51561601839433</v>
      </c>
      <c r="J15" s="328">
        <f t="shared" si="3"/>
        <v>32.03252032520325</v>
      </c>
      <c r="K15" s="328">
        <f t="shared" si="3"/>
        <v>47.267351182739795</v>
      </c>
      <c r="L15" s="328">
        <f t="shared" si="3"/>
        <v>36.279230702690235</v>
      </c>
      <c r="M15" s="328">
        <f t="shared" si="3"/>
        <v>37.232074016962216</v>
      </c>
      <c r="N15" s="328">
        <f t="shared" si="3"/>
        <v>41.696845934174625</v>
      </c>
    </row>
    <row r="16" spans="1:14" ht="14.25">
      <c r="A16" s="341" t="s">
        <v>90</v>
      </c>
      <c r="B16" s="344"/>
      <c r="C16" s="342">
        <v>1308</v>
      </c>
      <c r="D16" s="342">
        <v>1516.9</v>
      </c>
      <c r="E16" s="328">
        <v>1303.3</v>
      </c>
      <c r="F16" s="328">
        <v>1070.8</v>
      </c>
      <c r="H16" s="330">
        <v>1182.2</v>
      </c>
      <c r="I16" s="328">
        <v>147.5</v>
      </c>
      <c r="J16" s="328">
        <v>841.5</v>
      </c>
      <c r="K16" s="328">
        <v>3058.4</v>
      </c>
      <c r="L16" s="328">
        <v>2790.9</v>
      </c>
      <c r="M16" s="328">
        <v>5448.9</v>
      </c>
      <c r="N16" s="328">
        <v>6388</v>
      </c>
    </row>
    <row r="17" spans="1:14" ht="14.25">
      <c r="A17" s="332"/>
      <c r="B17" s="344" t="s">
        <v>91</v>
      </c>
      <c r="C17" s="371">
        <v>101</v>
      </c>
      <c r="D17" s="371">
        <v>101</v>
      </c>
      <c r="E17" s="372">
        <v>100</v>
      </c>
      <c r="F17" s="372">
        <v>97</v>
      </c>
      <c r="H17" s="431">
        <v>96</v>
      </c>
      <c r="I17" s="372">
        <v>98</v>
      </c>
      <c r="J17" s="372">
        <v>95</v>
      </c>
      <c r="K17" s="372">
        <v>147</v>
      </c>
      <c r="L17" s="372">
        <v>80</v>
      </c>
      <c r="M17" s="372">
        <v>64</v>
      </c>
      <c r="N17" s="372">
        <v>47</v>
      </c>
    </row>
    <row r="18" spans="1:14" ht="15.75" customHeight="1">
      <c r="A18" s="332"/>
      <c r="B18" s="344" t="s">
        <v>92</v>
      </c>
      <c r="C18" s="371">
        <v>735</v>
      </c>
      <c r="D18" s="371">
        <v>883</v>
      </c>
      <c r="E18" s="372">
        <v>777</v>
      </c>
      <c r="F18" s="372">
        <v>655</v>
      </c>
      <c r="H18" s="431">
        <v>729</v>
      </c>
      <c r="I18" s="372">
        <v>213</v>
      </c>
      <c r="J18" s="372">
        <v>599</v>
      </c>
      <c r="K18" s="372">
        <v>845</v>
      </c>
      <c r="L18" s="372">
        <v>959</v>
      </c>
      <c r="M18" s="372">
        <v>1451</v>
      </c>
      <c r="N18" s="372">
        <v>1574</v>
      </c>
    </row>
    <row r="19" spans="1:8" ht="14.25">
      <c r="A19" s="341" t="s">
        <v>93</v>
      </c>
      <c r="B19" s="340"/>
      <c r="C19" s="342"/>
      <c r="D19" s="342"/>
      <c r="H19" s="330"/>
    </row>
    <row r="20" spans="1:14" ht="14.25">
      <c r="A20" s="332"/>
      <c r="B20" s="343" t="s">
        <v>94</v>
      </c>
      <c r="C20" s="342">
        <v>1531.3</v>
      </c>
      <c r="D20" s="342">
        <v>1575.4</v>
      </c>
      <c r="E20" s="328">
        <v>1559.5</v>
      </c>
      <c r="F20" s="328">
        <v>1510.3</v>
      </c>
      <c r="H20" s="330">
        <v>1486.2</v>
      </c>
      <c r="I20" s="328">
        <v>1404.9</v>
      </c>
      <c r="J20" s="328">
        <v>1668.3</v>
      </c>
      <c r="K20" s="328">
        <v>1366.6</v>
      </c>
      <c r="L20" s="328">
        <v>1273.1</v>
      </c>
      <c r="M20" s="328">
        <v>1495.1</v>
      </c>
      <c r="N20" s="327">
        <v>1133.6</v>
      </c>
    </row>
    <row r="21" spans="1:14" ht="14.25">
      <c r="A21" s="332"/>
      <c r="B21" s="343" t="s">
        <v>95</v>
      </c>
      <c r="C21" s="342">
        <v>1217.2</v>
      </c>
      <c r="D21" s="342">
        <v>1234.8</v>
      </c>
      <c r="E21" s="328">
        <v>1216.6</v>
      </c>
      <c r="F21" s="328">
        <v>1230.1</v>
      </c>
      <c r="H21" s="330">
        <v>1258</v>
      </c>
      <c r="I21" s="328">
        <v>1243.2</v>
      </c>
      <c r="J21" s="328">
        <v>1340.7</v>
      </c>
      <c r="K21" s="327">
        <v>1096.3</v>
      </c>
      <c r="L21" s="328">
        <v>1236.2</v>
      </c>
      <c r="M21" s="328">
        <v>1364.3</v>
      </c>
      <c r="N21" s="328">
        <v>1063</v>
      </c>
    </row>
    <row r="22" spans="1:14" ht="14.25">
      <c r="A22" s="345"/>
      <c r="B22" s="346"/>
      <c r="C22" s="347"/>
      <c r="D22" s="347"/>
      <c r="E22" s="347"/>
      <c r="F22" s="347"/>
      <c r="H22" s="432"/>
      <c r="I22" s="347"/>
      <c r="J22" s="347"/>
      <c r="K22" s="347"/>
      <c r="L22" s="347"/>
      <c r="M22" s="347"/>
      <c r="N22" s="347"/>
    </row>
    <row r="23" ht="14.25">
      <c r="A23" s="328" t="s">
        <v>25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796875" defaultRowHeight="15"/>
  <cols>
    <col min="1" max="1" width="3.09765625" style="49" customWidth="1"/>
    <col min="2" max="2" width="19" style="49" customWidth="1"/>
    <col min="3" max="7" width="8.59765625" style="49" customWidth="1"/>
    <col min="8" max="16384" width="10.59765625" style="49" customWidth="1"/>
  </cols>
  <sheetData>
    <row r="1" ht="14.25">
      <c r="A1" s="58" t="s">
        <v>96</v>
      </c>
    </row>
    <row r="3" spans="1:2" ht="14.25">
      <c r="A3" s="50" t="s">
        <v>97</v>
      </c>
      <c r="B3" s="50"/>
    </row>
    <row r="4" spans="1:7" ht="15" thickBot="1">
      <c r="A4" s="51"/>
      <c r="B4" s="51"/>
      <c r="C4" s="51"/>
      <c r="D4" s="51"/>
      <c r="E4" s="51"/>
      <c r="F4" s="51"/>
      <c r="G4" s="400" t="s">
        <v>98</v>
      </c>
    </row>
    <row r="5" spans="1:7" ht="30" customHeight="1" thickTop="1">
      <c r="A5" s="52" t="s">
        <v>99</v>
      </c>
      <c r="B5" s="53"/>
      <c r="C5" s="54" t="s">
        <v>40</v>
      </c>
      <c r="D5" s="54">
        <v>9</v>
      </c>
      <c r="E5" s="349">
        <v>10</v>
      </c>
      <c r="F5" s="348">
        <v>11</v>
      </c>
      <c r="G5" s="55" t="s">
        <v>6</v>
      </c>
    </row>
    <row r="6" spans="1:6" ht="14.25">
      <c r="A6" s="56"/>
      <c r="B6" s="57"/>
      <c r="C6" s="58"/>
      <c r="D6" s="58"/>
      <c r="E6" s="58"/>
      <c r="F6" s="50"/>
    </row>
    <row r="7" spans="1:7" ht="14.25">
      <c r="A7" s="59" t="s">
        <v>100</v>
      </c>
      <c r="B7" s="60"/>
      <c r="C7" s="9">
        <v>32361</v>
      </c>
      <c r="D7" s="9">
        <v>30276</v>
      </c>
      <c r="E7" s="9">
        <f>SUM(E8,E18,E19,E27)</f>
        <v>27716</v>
      </c>
      <c r="F7" s="9">
        <v>28033</v>
      </c>
      <c r="G7" s="433">
        <f aca="true" t="shared" si="0" ref="G7:G27">F7/$F$7*100</f>
        <v>100</v>
      </c>
    </row>
    <row r="8" spans="1:7" ht="14.25">
      <c r="A8" s="434" t="s">
        <v>101</v>
      </c>
      <c r="B8" s="66"/>
      <c r="C8" s="9">
        <v>26158</v>
      </c>
      <c r="D8" s="9">
        <f>SUM(D9:D17)</f>
        <v>24142</v>
      </c>
      <c r="E8" s="9">
        <f>SUM(E9:E17)</f>
        <v>22152</v>
      </c>
      <c r="F8" s="9">
        <f>SUM(F9:F17)</f>
        <v>22720</v>
      </c>
      <c r="G8" s="433">
        <f t="shared" si="0"/>
        <v>81.04733706702815</v>
      </c>
    </row>
    <row r="9" spans="1:7" ht="14.25">
      <c r="A9" s="63"/>
      <c r="B9" s="57" t="s">
        <v>102</v>
      </c>
      <c r="C9" s="61">
        <v>14842</v>
      </c>
      <c r="D9" s="61">
        <v>12874</v>
      </c>
      <c r="E9" s="61">
        <v>11398</v>
      </c>
      <c r="F9" s="9">
        <v>11879</v>
      </c>
      <c r="G9" s="62">
        <f t="shared" si="0"/>
        <v>42.37505796739557</v>
      </c>
    </row>
    <row r="10" spans="1:7" ht="14.25">
      <c r="A10" s="63"/>
      <c r="B10" s="57" t="s">
        <v>103</v>
      </c>
      <c r="C10" s="61">
        <v>12</v>
      </c>
      <c r="D10" s="61">
        <v>12</v>
      </c>
      <c r="E10" s="61">
        <v>11</v>
      </c>
      <c r="F10" s="9">
        <v>13</v>
      </c>
      <c r="G10" s="62">
        <f t="shared" si="0"/>
        <v>0.046373916455605894</v>
      </c>
    </row>
    <row r="11" spans="1:7" ht="14.25">
      <c r="A11" s="63"/>
      <c r="B11" s="57" t="s">
        <v>104</v>
      </c>
      <c r="C11" s="61">
        <v>196</v>
      </c>
      <c r="D11" s="61">
        <v>183</v>
      </c>
      <c r="E11" s="61">
        <v>141</v>
      </c>
      <c r="F11" s="9">
        <v>205</v>
      </c>
      <c r="G11" s="62">
        <f t="shared" si="0"/>
        <v>0.7312809902614775</v>
      </c>
    </row>
    <row r="12" spans="1:7" ht="14.25">
      <c r="A12" s="63"/>
      <c r="B12" s="57" t="s">
        <v>105</v>
      </c>
      <c r="C12" s="61">
        <v>322</v>
      </c>
      <c r="D12" s="61">
        <v>251</v>
      </c>
      <c r="E12" s="61">
        <v>308</v>
      </c>
      <c r="F12" s="9">
        <v>272</v>
      </c>
      <c r="G12" s="62">
        <f t="shared" si="0"/>
        <v>0.9702850212249848</v>
      </c>
    </row>
    <row r="13" spans="1:7" ht="14.25">
      <c r="A13" s="63"/>
      <c r="B13" s="57" t="s">
        <v>106</v>
      </c>
      <c r="C13" s="61">
        <v>5295</v>
      </c>
      <c r="D13" s="61">
        <v>5616</v>
      </c>
      <c r="E13" s="61">
        <v>5429</v>
      </c>
      <c r="F13" s="9">
        <v>5325</v>
      </c>
      <c r="G13" s="62">
        <f t="shared" si="0"/>
        <v>18.99546962508472</v>
      </c>
    </row>
    <row r="14" spans="1:7" ht="14.25">
      <c r="A14" s="63"/>
      <c r="B14" s="57" t="s">
        <v>107</v>
      </c>
      <c r="C14" s="61">
        <v>3187</v>
      </c>
      <c r="D14" s="61">
        <v>3086</v>
      </c>
      <c r="E14" s="61">
        <v>2910</v>
      </c>
      <c r="F14" s="9">
        <v>3108</v>
      </c>
      <c r="G14" s="62">
        <f t="shared" si="0"/>
        <v>11.086933257232548</v>
      </c>
    </row>
    <row r="15" spans="1:7" ht="14.25">
      <c r="A15" s="63"/>
      <c r="B15" s="57" t="s">
        <v>108</v>
      </c>
      <c r="C15" s="61">
        <v>816</v>
      </c>
      <c r="D15" s="61">
        <v>804</v>
      </c>
      <c r="E15" s="61">
        <v>778</v>
      </c>
      <c r="F15" s="9">
        <v>811</v>
      </c>
      <c r="G15" s="62">
        <f t="shared" si="0"/>
        <v>2.89301894196126</v>
      </c>
    </row>
    <row r="16" spans="1:7" ht="14.25">
      <c r="A16" s="63"/>
      <c r="B16" s="57" t="s">
        <v>109</v>
      </c>
      <c r="C16" s="61">
        <v>1160</v>
      </c>
      <c r="D16" s="61">
        <v>1009</v>
      </c>
      <c r="E16" s="61">
        <v>883</v>
      </c>
      <c r="F16" s="9">
        <v>844</v>
      </c>
      <c r="G16" s="62">
        <f t="shared" si="0"/>
        <v>3.010737345271644</v>
      </c>
    </row>
    <row r="17" spans="1:7" ht="17.25" customHeight="1">
      <c r="A17" s="63"/>
      <c r="B17" s="64" t="s">
        <v>110</v>
      </c>
      <c r="C17" s="61">
        <v>328</v>
      </c>
      <c r="D17" s="61">
        <v>307</v>
      </c>
      <c r="E17" s="61">
        <v>294</v>
      </c>
      <c r="F17" s="9">
        <v>263</v>
      </c>
      <c r="G17" s="62">
        <f t="shared" si="0"/>
        <v>0.9381800021403345</v>
      </c>
    </row>
    <row r="18" spans="1:7" ht="14.25">
      <c r="A18" s="435" t="s">
        <v>111</v>
      </c>
      <c r="B18" s="66"/>
      <c r="C18" s="9">
        <v>56</v>
      </c>
      <c r="D18" s="9">
        <v>40</v>
      </c>
      <c r="E18" s="9">
        <v>32</v>
      </c>
      <c r="F18" s="9">
        <v>26</v>
      </c>
      <c r="G18" s="433">
        <f t="shared" si="0"/>
        <v>0.09274783291121179</v>
      </c>
    </row>
    <row r="19" spans="1:7" ht="14.25">
      <c r="A19" s="434" t="s">
        <v>112</v>
      </c>
      <c r="B19" s="66"/>
      <c r="C19" s="9">
        <v>6137</v>
      </c>
      <c r="D19" s="9">
        <v>6087</v>
      </c>
      <c r="E19" s="9">
        <f>SUM(E20,E21,E23,E24,E26)</f>
        <v>5524</v>
      </c>
      <c r="F19" s="9">
        <f>SUM(F20,F21,F23,F24,F26)</f>
        <v>5273</v>
      </c>
      <c r="G19" s="433">
        <f t="shared" si="0"/>
        <v>18.809973959262297</v>
      </c>
    </row>
    <row r="20" spans="1:7" ht="14.25">
      <c r="A20" s="63"/>
      <c r="B20" s="57" t="s">
        <v>113</v>
      </c>
      <c r="C20" s="61">
        <v>1486</v>
      </c>
      <c r="D20" s="61">
        <v>1430</v>
      </c>
      <c r="E20" s="61">
        <v>1307</v>
      </c>
      <c r="F20" s="9">
        <v>1200</v>
      </c>
      <c r="G20" s="62">
        <f t="shared" si="0"/>
        <v>4.280669211286698</v>
      </c>
    </row>
    <row r="21" spans="1:7" ht="14.25">
      <c r="A21" s="63"/>
      <c r="B21" s="57" t="s">
        <v>114</v>
      </c>
      <c r="C21" s="61">
        <v>1346</v>
      </c>
      <c r="D21" s="61">
        <v>1341</v>
      </c>
      <c r="E21" s="61">
        <v>1264</v>
      </c>
      <c r="F21" s="9">
        <v>1241</v>
      </c>
      <c r="G21" s="62">
        <f t="shared" si="0"/>
        <v>4.426925409338994</v>
      </c>
    </row>
    <row r="22" spans="1:7" ht="14.25">
      <c r="A22" s="63"/>
      <c r="B22" s="57" t="s">
        <v>115</v>
      </c>
      <c r="C22" s="61">
        <v>1223</v>
      </c>
      <c r="D22" s="61">
        <v>1216</v>
      </c>
      <c r="E22" s="61">
        <v>1173</v>
      </c>
      <c r="F22" s="9">
        <v>1140</v>
      </c>
      <c r="G22" s="62">
        <f t="shared" si="0"/>
        <v>4.066635750722363</v>
      </c>
    </row>
    <row r="23" spans="1:7" ht="14.25">
      <c r="A23" s="63"/>
      <c r="B23" s="57" t="s">
        <v>116</v>
      </c>
      <c r="C23" s="61">
        <v>1503</v>
      </c>
      <c r="D23" s="61">
        <v>1437</v>
      </c>
      <c r="E23" s="61">
        <v>1285</v>
      </c>
      <c r="F23" s="9">
        <v>1081</v>
      </c>
      <c r="G23" s="62">
        <f t="shared" si="0"/>
        <v>3.8561695145007673</v>
      </c>
    </row>
    <row r="24" spans="1:7" ht="14.25">
      <c r="A24" s="63"/>
      <c r="B24" s="57" t="s">
        <v>117</v>
      </c>
      <c r="C24" s="61">
        <v>1777</v>
      </c>
      <c r="D24" s="61">
        <v>1857</v>
      </c>
      <c r="E24" s="61">
        <v>1650</v>
      </c>
      <c r="F24" s="9">
        <v>1737</v>
      </c>
      <c r="G24" s="62">
        <f t="shared" si="0"/>
        <v>6.196268683337495</v>
      </c>
    </row>
    <row r="25" spans="1:7" ht="14.25">
      <c r="A25" s="63"/>
      <c r="B25" s="57" t="s">
        <v>118</v>
      </c>
      <c r="C25" s="61">
        <v>1153</v>
      </c>
      <c r="D25" s="61">
        <v>1242</v>
      </c>
      <c r="E25" s="61">
        <v>1091</v>
      </c>
      <c r="F25" s="9">
        <v>1176</v>
      </c>
      <c r="G25" s="62">
        <f t="shared" si="0"/>
        <v>4.195055827060964</v>
      </c>
    </row>
    <row r="26" spans="1:7" ht="16.5" customHeight="1">
      <c r="A26" s="63"/>
      <c r="B26" s="64" t="s">
        <v>119</v>
      </c>
      <c r="C26" s="61">
        <v>26</v>
      </c>
      <c r="D26" s="61">
        <v>22</v>
      </c>
      <c r="E26" s="61">
        <v>18</v>
      </c>
      <c r="F26" s="9">
        <v>14</v>
      </c>
      <c r="G26" s="62">
        <f t="shared" si="0"/>
        <v>0.04994114079834481</v>
      </c>
    </row>
    <row r="27" spans="1:7" ht="14.25">
      <c r="A27" s="434" t="s">
        <v>120</v>
      </c>
      <c r="B27" s="66"/>
      <c r="C27" s="9">
        <v>11</v>
      </c>
      <c r="D27" s="9">
        <v>8</v>
      </c>
      <c r="E27" s="9">
        <v>8</v>
      </c>
      <c r="F27" s="9">
        <v>15</v>
      </c>
      <c r="G27" s="433">
        <f t="shared" si="0"/>
        <v>0.05350836514108373</v>
      </c>
    </row>
    <row r="28" spans="1:7" ht="14.25">
      <c r="A28" s="68"/>
      <c r="B28" s="69"/>
      <c r="C28" s="70"/>
      <c r="D28" s="70"/>
      <c r="E28" s="70"/>
      <c r="F28" s="71"/>
      <c r="G28" s="72"/>
    </row>
    <row r="29" spans="1:6" ht="14.25">
      <c r="A29" s="49" t="s">
        <v>25</v>
      </c>
      <c r="F29" s="50"/>
    </row>
    <row r="30" ht="14.25">
      <c r="F30" s="50"/>
    </row>
    <row r="31" ht="14.25">
      <c r="F31" s="50"/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8.796875" defaultRowHeight="15"/>
  <cols>
    <col min="1" max="1" width="3.09765625" style="49" customWidth="1"/>
    <col min="2" max="2" width="18.5" style="49" customWidth="1"/>
    <col min="3" max="6" width="8.59765625" style="49" customWidth="1"/>
    <col min="7" max="7" width="9.59765625" style="49" customWidth="1"/>
    <col min="8" max="16384" width="10.59765625" style="49" customWidth="1"/>
  </cols>
  <sheetData>
    <row r="1" ht="14.25">
      <c r="A1" s="58" t="s">
        <v>96</v>
      </c>
    </row>
    <row r="3" spans="1:6" ht="14.25">
      <c r="A3" s="50" t="s">
        <v>121</v>
      </c>
      <c r="B3" s="50"/>
      <c r="F3" s="50"/>
    </row>
    <row r="4" spans="1:7" ht="15" thickBot="1">
      <c r="A4" s="51"/>
      <c r="B4" s="51"/>
      <c r="C4" s="51"/>
      <c r="D4" s="51"/>
      <c r="E4" s="51"/>
      <c r="F4" s="73"/>
      <c r="G4" s="51"/>
    </row>
    <row r="5" spans="1:7" ht="30" customHeight="1" thickTop="1">
      <c r="A5" s="52" t="s">
        <v>99</v>
      </c>
      <c r="B5" s="53"/>
      <c r="C5" s="54" t="s">
        <v>40</v>
      </c>
      <c r="D5" s="54">
        <v>9</v>
      </c>
      <c r="E5" s="54">
        <v>10</v>
      </c>
      <c r="F5" s="349">
        <v>11</v>
      </c>
      <c r="G5" s="350">
        <v>12</v>
      </c>
    </row>
    <row r="6" spans="1:7" ht="14.25">
      <c r="A6" s="374"/>
      <c r="B6" s="375"/>
      <c r="C6" s="376"/>
      <c r="D6" s="376"/>
      <c r="E6" s="376"/>
      <c r="F6" s="376"/>
      <c r="G6" s="377"/>
    </row>
    <row r="7" spans="1:7" ht="14.25">
      <c r="A7" s="63" t="s">
        <v>122</v>
      </c>
      <c r="B7" s="57"/>
      <c r="C7" s="116">
        <v>87700</v>
      </c>
      <c r="D7" s="116">
        <v>87000</v>
      </c>
      <c r="E7" s="378">
        <v>82300</v>
      </c>
      <c r="F7" s="378">
        <v>82300</v>
      </c>
      <c r="G7" s="379">
        <v>82300</v>
      </c>
    </row>
    <row r="8" spans="1:7" ht="14.25">
      <c r="A8" s="65" t="s">
        <v>123</v>
      </c>
      <c r="B8" s="60"/>
      <c r="C8" s="116">
        <v>87500</v>
      </c>
      <c r="D8" s="116">
        <v>86900</v>
      </c>
      <c r="E8" s="116">
        <v>82200</v>
      </c>
      <c r="F8" s="116">
        <v>82200</v>
      </c>
      <c r="G8" s="380">
        <v>82300</v>
      </c>
    </row>
    <row r="9" spans="1:7" ht="14.25">
      <c r="A9" s="63" t="s">
        <v>124</v>
      </c>
      <c r="B9" s="57"/>
      <c r="C9" s="116">
        <v>136</v>
      </c>
      <c r="D9" s="116">
        <v>102</v>
      </c>
      <c r="E9" s="116">
        <v>98</v>
      </c>
      <c r="F9" s="116">
        <v>89</v>
      </c>
      <c r="G9" s="380">
        <v>71</v>
      </c>
    </row>
    <row r="10" spans="1:7" ht="14.25">
      <c r="A10" s="63"/>
      <c r="B10" s="57"/>
      <c r="C10" s="116"/>
      <c r="D10" s="116"/>
      <c r="E10" s="378"/>
      <c r="F10" s="378"/>
      <c r="G10" s="379"/>
    </row>
    <row r="11" spans="1:7" ht="14.25">
      <c r="A11" s="63" t="s">
        <v>122</v>
      </c>
      <c r="B11" s="57"/>
      <c r="C11" s="116">
        <v>476200</v>
      </c>
      <c r="D11" s="116">
        <v>465100</v>
      </c>
      <c r="E11" s="116">
        <v>393900</v>
      </c>
      <c r="F11" s="116">
        <v>450600</v>
      </c>
      <c r="G11" s="380">
        <v>447800</v>
      </c>
    </row>
    <row r="12" spans="1:7" ht="14.25">
      <c r="A12" s="65" t="s">
        <v>125</v>
      </c>
      <c r="B12" s="57"/>
      <c r="C12" s="116">
        <v>476000</v>
      </c>
      <c r="D12" s="116">
        <v>464900</v>
      </c>
      <c r="E12" s="116">
        <v>393700</v>
      </c>
      <c r="F12" s="116">
        <v>450500</v>
      </c>
      <c r="G12" s="380">
        <v>447700</v>
      </c>
    </row>
    <row r="13" spans="1:7" ht="14.25">
      <c r="A13" s="63" t="s">
        <v>126</v>
      </c>
      <c r="B13" s="57"/>
      <c r="C13" s="116">
        <v>215</v>
      </c>
      <c r="D13" s="116">
        <v>187</v>
      </c>
      <c r="E13" s="116">
        <v>178</v>
      </c>
      <c r="F13" s="116">
        <v>143</v>
      </c>
      <c r="G13" s="380">
        <v>127</v>
      </c>
    </row>
    <row r="14" spans="1:7" ht="14.25">
      <c r="A14" s="63"/>
      <c r="B14" s="57"/>
      <c r="C14" s="116"/>
      <c r="D14" s="116"/>
      <c r="E14" s="116"/>
      <c r="F14" s="116"/>
      <c r="G14" s="380"/>
    </row>
    <row r="15" spans="1:7" ht="14.25">
      <c r="A15" s="65" t="s">
        <v>127</v>
      </c>
      <c r="B15" s="57"/>
      <c r="C15" s="116">
        <v>544</v>
      </c>
      <c r="D15" s="116">
        <v>535</v>
      </c>
      <c r="E15" s="116">
        <v>479</v>
      </c>
      <c r="F15" s="116">
        <v>548</v>
      </c>
      <c r="G15" s="380">
        <v>544</v>
      </c>
    </row>
    <row r="16" spans="1:7" ht="14.25">
      <c r="A16" s="373" t="s">
        <v>128</v>
      </c>
      <c r="B16" s="57"/>
      <c r="C16" s="116">
        <v>158</v>
      </c>
      <c r="D16" s="116">
        <v>183</v>
      </c>
      <c r="E16" s="116">
        <v>182</v>
      </c>
      <c r="F16" s="116">
        <v>161</v>
      </c>
      <c r="G16" s="380">
        <v>179</v>
      </c>
    </row>
    <row r="17" spans="1:7" ht="14.25">
      <c r="A17" s="70"/>
      <c r="B17" s="68"/>
      <c r="C17" s="381"/>
      <c r="D17" s="381"/>
      <c r="E17" s="381"/>
      <c r="F17" s="381"/>
      <c r="G17" s="382"/>
    </row>
    <row r="18" ht="14.25">
      <c r="A18" s="49" t="s">
        <v>25</v>
      </c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6" style="74" customWidth="1"/>
    <col min="2" max="2" width="12.5" style="74" customWidth="1"/>
    <col min="3" max="6" width="10.59765625" style="74" customWidth="1"/>
    <col min="7" max="7" width="8.19921875" style="74" customWidth="1"/>
    <col min="8" max="8" width="10.59765625" style="74" customWidth="1"/>
    <col min="9" max="9" width="12.19921875" style="74" customWidth="1"/>
    <col min="10" max="10" width="13.19921875" style="74" customWidth="1"/>
    <col min="11" max="14" width="10.59765625" style="74" customWidth="1"/>
    <col min="15" max="15" width="9" style="74" customWidth="1"/>
    <col min="16" max="16384" width="10.59765625" style="74" customWidth="1"/>
  </cols>
  <sheetData>
    <row r="1" spans="1:15" ht="14.25">
      <c r="A1" s="284" t="s">
        <v>129</v>
      </c>
      <c r="N1" s="284"/>
      <c r="O1" s="285" t="s">
        <v>130</v>
      </c>
    </row>
    <row r="3" spans="1:10" ht="14.25">
      <c r="A3" s="75" t="s">
        <v>131</v>
      </c>
      <c r="B3" s="75"/>
      <c r="I3" s="75"/>
      <c r="J3" s="75"/>
    </row>
    <row r="4" spans="1:15" ht="15" thickBot="1">
      <c r="A4" s="76"/>
      <c r="B4" s="76"/>
      <c r="C4" s="76"/>
      <c r="D4" s="76"/>
      <c r="E4" s="76"/>
      <c r="F4" s="76"/>
      <c r="G4" s="76"/>
      <c r="I4" s="76"/>
      <c r="J4" s="76"/>
      <c r="K4" s="76"/>
      <c r="L4" s="76"/>
      <c r="M4" s="76"/>
      <c r="N4" s="76"/>
      <c r="O4" s="401" t="s">
        <v>132</v>
      </c>
    </row>
    <row r="5" spans="1:15" ht="15" thickTop="1">
      <c r="A5" s="77"/>
      <c r="B5" s="78"/>
      <c r="C5" s="78"/>
      <c r="D5" s="78"/>
      <c r="E5" s="77"/>
      <c r="F5" s="352"/>
      <c r="G5" s="436"/>
      <c r="I5" s="77"/>
      <c r="J5" s="78"/>
      <c r="K5" s="78"/>
      <c r="L5" s="78"/>
      <c r="M5" s="77"/>
      <c r="N5" s="352"/>
      <c r="O5" s="436"/>
    </row>
    <row r="6" spans="1:15" ht="14.25">
      <c r="A6" s="79" t="s">
        <v>133</v>
      </c>
      <c r="B6" s="80"/>
      <c r="C6" s="351" t="s">
        <v>40</v>
      </c>
      <c r="D6" s="81">
        <v>9</v>
      </c>
      <c r="E6" s="88">
        <v>10</v>
      </c>
      <c r="F6" s="353">
        <v>11</v>
      </c>
      <c r="G6" s="437" t="s">
        <v>134</v>
      </c>
      <c r="I6" s="79" t="s">
        <v>133</v>
      </c>
      <c r="J6" s="80"/>
      <c r="K6" s="351" t="s">
        <v>40</v>
      </c>
      <c r="L6" s="81">
        <v>9</v>
      </c>
      <c r="M6" s="88">
        <v>10</v>
      </c>
      <c r="N6" s="353">
        <v>11</v>
      </c>
      <c r="O6" s="437" t="s">
        <v>134</v>
      </c>
    </row>
    <row r="7" spans="1:15" ht="14.25">
      <c r="A7" s="82"/>
      <c r="B7" s="83"/>
      <c r="C7" s="83"/>
      <c r="D7" s="83"/>
      <c r="E7" s="355"/>
      <c r="F7" s="354"/>
      <c r="G7" s="84"/>
      <c r="I7" s="82"/>
      <c r="J7" s="83"/>
      <c r="K7" s="83"/>
      <c r="L7" s="83"/>
      <c r="M7" s="355"/>
      <c r="N7" s="354"/>
      <c r="O7" s="84"/>
    </row>
    <row r="8" spans="1:15" ht="14.25">
      <c r="A8" s="77"/>
      <c r="B8" s="78"/>
      <c r="E8" s="284"/>
      <c r="F8" s="85"/>
      <c r="G8" s="85"/>
      <c r="I8" s="77" t="s">
        <v>0</v>
      </c>
      <c r="J8" s="78"/>
      <c r="M8" s="284"/>
      <c r="N8" s="85"/>
      <c r="O8" s="85"/>
    </row>
    <row r="9" spans="1:15" ht="15.75" customHeight="1">
      <c r="A9" s="86" t="s">
        <v>135</v>
      </c>
      <c r="B9" s="87" t="s">
        <v>136</v>
      </c>
      <c r="C9" s="61">
        <v>87500</v>
      </c>
      <c r="D9" s="61">
        <v>86900</v>
      </c>
      <c r="E9" s="61">
        <v>82200</v>
      </c>
      <c r="F9" s="9">
        <v>82200</v>
      </c>
      <c r="G9" s="9">
        <v>5</v>
      </c>
      <c r="I9" s="88" t="s">
        <v>137</v>
      </c>
      <c r="J9" s="87" t="s">
        <v>136</v>
      </c>
      <c r="K9" s="8">
        <v>906</v>
      </c>
      <c r="L9" s="61">
        <v>889</v>
      </c>
      <c r="M9" s="61">
        <v>894</v>
      </c>
      <c r="N9" s="9">
        <v>849</v>
      </c>
      <c r="O9" s="85">
        <v>1</v>
      </c>
    </row>
    <row r="10" spans="1:15" ht="14.25">
      <c r="A10" s="89"/>
      <c r="B10" s="90" t="s">
        <v>138</v>
      </c>
      <c r="C10" s="61">
        <v>476000</v>
      </c>
      <c r="D10" s="61">
        <v>464900</v>
      </c>
      <c r="E10" s="61">
        <v>393700</v>
      </c>
      <c r="F10" s="9">
        <v>450500</v>
      </c>
      <c r="G10" s="9">
        <v>4</v>
      </c>
      <c r="I10" s="89"/>
      <c r="J10" s="90" t="s">
        <v>138</v>
      </c>
      <c r="K10" s="8">
        <v>8800</v>
      </c>
      <c r="L10" s="61">
        <v>8640</v>
      </c>
      <c r="M10" s="61">
        <v>7170</v>
      </c>
      <c r="N10" s="9">
        <v>5800</v>
      </c>
      <c r="O10" s="85">
        <v>2</v>
      </c>
    </row>
    <row r="11" spans="1:15" ht="14.25">
      <c r="A11" s="89"/>
      <c r="B11" s="90"/>
      <c r="C11" s="8"/>
      <c r="D11" s="61"/>
      <c r="E11" s="61"/>
      <c r="F11" s="9"/>
      <c r="G11" s="9"/>
      <c r="I11" s="89"/>
      <c r="J11" s="90"/>
      <c r="K11" s="8"/>
      <c r="L11" s="61"/>
      <c r="M11" s="61"/>
      <c r="N11" s="9"/>
      <c r="O11" s="85"/>
    </row>
    <row r="12" spans="1:15" ht="14.25">
      <c r="A12" s="89" t="s">
        <v>139</v>
      </c>
      <c r="B12" s="87" t="s">
        <v>136</v>
      </c>
      <c r="C12" s="8">
        <v>309</v>
      </c>
      <c r="D12" s="61">
        <v>324</v>
      </c>
      <c r="E12" s="61">
        <v>369</v>
      </c>
      <c r="F12" s="9">
        <v>391</v>
      </c>
      <c r="G12" s="67"/>
      <c r="I12" s="89" t="s">
        <v>140</v>
      </c>
      <c r="J12" s="87" t="s">
        <v>136</v>
      </c>
      <c r="K12" s="8">
        <v>1920</v>
      </c>
      <c r="L12" s="61">
        <v>1870</v>
      </c>
      <c r="M12" s="61">
        <v>1820</v>
      </c>
      <c r="N12" s="9">
        <v>1780</v>
      </c>
      <c r="O12" s="85">
        <v>6</v>
      </c>
    </row>
    <row r="13" spans="1:15" ht="14.25">
      <c r="A13" s="89"/>
      <c r="B13" s="90" t="s">
        <v>138</v>
      </c>
      <c r="C13" s="8">
        <v>1180</v>
      </c>
      <c r="D13" s="61">
        <v>1160</v>
      </c>
      <c r="E13" s="61">
        <v>1080</v>
      </c>
      <c r="F13" s="9">
        <v>1270</v>
      </c>
      <c r="G13" s="67"/>
      <c r="I13" s="89" t="s">
        <v>141</v>
      </c>
      <c r="J13" s="90" t="s">
        <v>138</v>
      </c>
      <c r="K13" s="8">
        <v>41400</v>
      </c>
      <c r="L13" s="61">
        <v>39700</v>
      </c>
      <c r="M13" s="61">
        <v>39200</v>
      </c>
      <c r="N13" s="9">
        <v>33000</v>
      </c>
      <c r="O13" s="85">
        <v>7</v>
      </c>
    </row>
    <row r="14" spans="1:15" ht="14.25">
      <c r="A14" s="89"/>
      <c r="B14" s="90"/>
      <c r="C14" s="8"/>
      <c r="D14" s="61"/>
      <c r="E14" s="61"/>
      <c r="F14" s="9"/>
      <c r="G14" s="9"/>
      <c r="I14" s="89"/>
      <c r="J14" s="90"/>
      <c r="K14" s="8"/>
      <c r="L14" s="61"/>
      <c r="M14" s="61"/>
      <c r="N14" s="9"/>
      <c r="O14" s="85"/>
    </row>
    <row r="15" spans="1:15" ht="14.25">
      <c r="A15" s="89" t="s">
        <v>142</v>
      </c>
      <c r="B15" s="87" t="s">
        <v>136</v>
      </c>
      <c r="C15" s="8">
        <v>3730</v>
      </c>
      <c r="D15" s="61">
        <v>3610</v>
      </c>
      <c r="E15" s="61">
        <v>3700</v>
      </c>
      <c r="F15" s="9">
        <v>3640</v>
      </c>
      <c r="G15" s="9">
        <v>9</v>
      </c>
      <c r="I15" s="89" t="s">
        <v>143</v>
      </c>
      <c r="J15" s="87" t="s">
        <v>144</v>
      </c>
      <c r="K15" s="8">
        <v>2120</v>
      </c>
      <c r="L15" s="61">
        <v>2070</v>
      </c>
      <c r="M15" s="61">
        <v>2020</v>
      </c>
      <c r="N15" s="9">
        <v>1970</v>
      </c>
      <c r="O15" s="85">
        <v>6</v>
      </c>
    </row>
    <row r="16" spans="1:15" ht="14.25">
      <c r="A16" s="89"/>
      <c r="B16" s="90" t="s">
        <v>138</v>
      </c>
      <c r="C16" s="8">
        <v>4920</v>
      </c>
      <c r="D16" s="61">
        <v>4690</v>
      </c>
      <c r="E16" s="61">
        <v>4260</v>
      </c>
      <c r="F16" s="9">
        <v>4220</v>
      </c>
      <c r="G16" s="9">
        <v>16</v>
      </c>
      <c r="I16" s="89"/>
      <c r="J16" s="90" t="s">
        <v>138</v>
      </c>
      <c r="K16" s="8">
        <v>43500</v>
      </c>
      <c r="L16" s="61">
        <v>45000</v>
      </c>
      <c r="M16" s="61">
        <v>34100</v>
      </c>
      <c r="N16" s="9">
        <v>37100</v>
      </c>
      <c r="O16" s="85">
        <v>6</v>
      </c>
    </row>
    <row r="17" spans="1:15" ht="14.25">
      <c r="A17" s="89"/>
      <c r="B17" s="90"/>
      <c r="C17" s="8"/>
      <c r="D17" s="61"/>
      <c r="E17" s="61"/>
      <c r="F17" s="9"/>
      <c r="G17" s="9"/>
      <c r="I17" s="89"/>
      <c r="J17" s="90"/>
      <c r="K17" s="8"/>
      <c r="L17" s="61"/>
      <c r="M17" s="61"/>
      <c r="N17" s="9"/>
      <c r="O17" s="85"/>
    </row>
    <row r="18" spans="1:21" ht="14.25">
      <c r="A18" s="89" t="s">
        <v>145</v>
      </c>
      <c r="B18" s="87" t="s">
        <v>136</v>
      </c>
      <c r="C18" s="8">
        <v>1570</v>
      </c>
      <c r="D18" s="61">
        <v>1540</v>
      </c>
      <c r="E18" s="61">
        <v>1500</v>
      </c>
      <c r="F18" s="9">
        <v>1480</v>
      </c>
      <c r="G18" s="67"/>
      <c r="I18" s="86" t="s">
        <v>146</v>
      </c>
      <c r="J18" s="87" t="s">
        <v>144</v>
      </c>
      <c r="K18" s="8">
        <v>1340</v>
      </c>
      <c r="L18" s="61">
        <v>1330</v>
      </c>
      <c r="M18" s="61">
        <v>1320</v>
      </c>
      <c r="N18" s="9">
        <v>1310</v>
      </c>
      <c r="O18" s="85">
        <v>5</v>
      </c>
      <c r="P18" s="89"/>
      <c r="Q18" s="86"/>
      <c r="R18" s="93"/>
      <c r="S18" s="8"/>
      <c r="T18" s="356"/>
      <c r="U18" s="265"/>
    </row>
    <row r="19" spans="1:21" ht="14.25">
      <c r="A19" s="89"/>
      <c r="B19" s="90" t="s">
        <v>138</v>
      </c>
      <c r="C19" s="8">
        <v>56400</v>
      </c>
      <c r="D19" s="61">
        <v>55100</v>
      </c>
      <c r="E19" s="61">
        <v>47500</v>
      </c>
      <c r="F19" s="9">
        <v>49800</v>
      </c>
      <c r="G19" s="67"/>
      <c r="I19" s="89"/>
      <c r="J19" s="90" t="s">
        <v>138</v>
      </c>
      <c r="K19" s="8">
        <v>28600</v>
      </c>
      <c r="L19" s="61">
        <v>30500</v>
      </c>
      <c r="M19" s="61">
        <v>28700</v>
      </c>
      <c r="N19" s="9">
        <v>26400</v>
      </c>
      <c r="O19" s="85">
        <v>5</v>
      </c>
      <c r="P19" s="89"/>
      <c r="Q19" s="89"/>
      <c r="R19" s="93"/>
      <c r="S19" s="8"/>
      <c r="T19" s="356"/>
      <c r="U19" s="265"/>
    </row>
    <row r="20" spans="1:15" ht="14.25">
      <c r="A20" s="89"/>
      <c r="B20" s="90"/>
      <c r="C20" s="8"/>
      <c r="D20" s="61"/>
      <c r="E20" s="61"/>
      <c r="F20" s="9"/>
      <c r="G20" s="9"/>
      <c r="I20" s="89"/>
      <c r="J20" s="90"/>
      <c r="K20" s="8"/>
      <c r="L20" s="61"/>
      <c r="M20" s="61"/>
      <c r="N20" s="9"/>
      <c r="O20" s="85"/>
    </row>
    <row r="21" spans="1:15" ht="14.25">
      <c r="A21" s="89" t="s">
        <v>147</v>
      </c>
      <c r="B21" s="87" t="s">
        <v>136</v>
      </c>
      <c r="C21" s="8">
        <v>268</v>
      </c>
      <c r="D21" s="61">
        <v>238</v>
      </c>
      <c r="E21" s="61">
        <v>230</v>
      </c>
      <c r="F21" s="9">
        <v>228</v>
      </c>
      <c r="G21" s="67"/>
      <c r="I21" s="89" t="s">
        <v>148</v>
      </c>
      <c r="J21" s="87" t="s">
        <v>144</v>
      </c>
      <c r="K21" s="8">
        <v>1850</v>
      </c>
      <c r="L21" s="61">
        <v>1840</v>
      </c>
      <c r="M21" s="61">
        <v>1850</v>
      </c>
      <c r="N21" s="9">
        <v>1840</v>
      </c>
      <c r="O21" s="85">
        <v>2</v>
      </c>
    </row>
    <row r="22" spans="1:15" ht="14.25">
      <c r="A22" s="89"/>
      <c r="B22" s="90" t="s">
        <v>138</v>
      </c>
      <c r="C22" s="8">
        <v>3950</v>
      </c>
      <c r="D22" s="61">
        <v>3050</v>
      </c>
      <c r="E22" s="61">
        <v>2650</v>
      </c>
      <c r="F22" s="9">
        <v>2890</v>
      </c>
      <c r="G22" s="67"/>
      <c r="I22" s="89"/>
      <c r="J22" s="90" t="s">
        <v>138</v>
      </c>
      <c r="K22" s="8">
        <v>32400</v>
      </c>
      <c r="L22" s="61">
        <v>32300</v>
      </c>
      <c r="M22" s="61">
        <v>31000</v>
      </c>
      <c r="N22" s="9">
        <v>30200</v>
      </c>
      <c r="O22" s="85">
        <v>2</v>
      </c>
    </row>
    <row r="23" spans="1:15" ht="14.25">
      <c r="A23" s="89"/>
      <c r="B23" s="90"/>
      <c r="C23" s="8"/>
      <c r="D23" s="61"/>
      <c r="E23" s="61"/>
      <c r="F23" s="9"/>
      <c r="G23" s="9"/>
      <c r="I23" s="89"/>
      <c r="J23" s="90"/>
      <c r="K23" s="8"/>
      <c r="L23" s="61"/>
      <c r="M23" s="61"/>
      <c r="N23" s="9"/>
      <c r="O23" s="85"/>
    </row>
    <row r="24" spans="1:15" ht="16.5" customHeight="1">
      <c r="A24" s="89" t="s">
        <v>149</v>
      </c>
      <c r="B24" s="87" t="s">
        <v>136</v>
      </c>
      <c r="C24" s="8">
        <v>1040</v>
      </c>
      <c r="D24" s="61">
        <v>995</v>
      </c>
      <c r="E24" s="61">
        <v>958</v>
      </c>
      <c r="F24" s="9">
        <v>948</v>
      </c>
      <c r="G24" s="67"/>
      <c r="I24" s="89" t="s">
        <v>150</v>
      </c>
      <c r="J24" s="87" t="s">
        <v>144</v>
      </c>
      <c r="K24" s="8">
        <v>346</v>
      </c>
      <c r="L24" s="356">
        <v>339</v>
      </c>
      <c r="M24" s="356">
        <v>335</v>
      </c>
      <c r="N24" s="265">
        <v>332</v>
      </c>
      <c r="O24" s="85"/>
    </row>
    <row r="25" spans="1:15" ht="14.25">
      <c r="A25" s="89"/>
      <c r="B25" s="90" t="s">
        <v>138</v>
      </c>
      <c r="C25" s="8">
        <v>34400</v>
      </c>
      <c r="D25" s="61">
        <v>31600</v>
      </c>
      <c r="E25" s="61">
        <v>27600</v>
      </c>
      <c r="F25" s="9">
        <v>30200</v>
      </c>
      <c r="G25" s="67"/>
      <c r="I25" s="89"/>
      <c r="J25" s="90" t="s">
        <v>138</v>
      </c>
      <c r="K25" s="8">
        <v>3550</v>
      </c>
      <c r="L25" s="61">
        <v>3240</v>
      </c>
      <c r="M25" s="61">
        <v>2840</v>
      </c>
      <c r="N25" s="9">
        <v>2920</v>
      </c>
      <c r="O25" s="85"/>
    </row>
    <row r="26" spans="1:15" ht="14.25">
      <c r="A26" s="89"/>
      <c r="B26" s="90"/>
      <c r="C26" s="8"/>
      <c r="D26" s="61"/>
      <c r="E26" s="61"/>
      <c r="F26" s="9"/>
      <c r="G26" s="9"/>
      <c r="I26" s="89"/>
      <c r="J26" s="90"/>
      <c r="K26" s="8"/>
      <c r="L26" s="61"/>
      <c r="M26" s="61"/>
      <c r="N26" s="9"/>
      <c r="O26" s="85"/>
    </row>
    <row r="27" spans="1:15" ht="14.25">
      <c r="A27" s="89" t="s">
        <v>151</v>
      </c>
      <c r="B27" s="87" t="s">
        <v>136</v>
      </c>
      <c r="C27" s="8">
        <v>459</v>
      </c>
      <c r="D27" s="61">
        <v>442</v>
      </c>
      <c r="E27" s="61">
        <v>428</v>
      </c>
      <c r="F27" s="9">
        <v>422</v>
      </c>
      <c r="G27" s="67"/>
      <c r="I27" s="89" t="s">
        <v>152</v>
      </c>
      <c r="J27" s="87" t="s">
        <v>144</v>
      </c>
      <c r="K27" s="8">
        <v>677</v>
      </c>
      <c r="L27" s="61">
        <v>665</v>
      </c>
      <c r="M27" s="61">
        <v>649</v>
      </c>
      <c r="N27" s="9">
        <v>642</v>
      </c>
      <c r="O27" s="439"/>
    </row>
    <row r="28" spans="1:15" ht="14.25">
      <c r="A28" s="92"/>
      <c r="B28" s="90" t="s">
        <v>138</v>
      </c>
      <c r="C28" s="8">
        <v>12600</v>
      </c>
      <c r="D28" s="61">
        <v>12100</v>
      </c>
      <c r="E28" s="61">
        <v>11200</v>
      </c>
      <c r="F28" s="9">
        <v>10900</v>
      </c>
      <c r="G28" s="67"/>
      <c r="I28" s="89"/>
      <c r="J28" s="90" t="s">
        <v>138</v>
      </c>
      <c r="K28" s="8">
        <v>1510</v>
      </c>
      <c r="L28" s="61">
        <v>2060</v>
      </c>
      <c r="M28" s="61">
        <v>1390</v>
      </c>
      <c r="N28" s="9">
        <v>2170</v>
      </c>
      <c r="O28" s="439"/>
    </row>
    <row r="29" spans="1:15" ht="14.25">
      <c r="A29" s="92"/>
      <c r="B29" s="90"/>
      <c r="C29" s="93"/>
      <c r="D29" s="61"/>
      <c r="E29" s="61"/>
      <c r="F29" s="9"/>
      <c r="G29" s="9"/>
      <c r="I29" s="89"/>
      <c r="J29" s="90"/>
      <c r="K29" s="93"/>
      <c r="L29" s="61"/>
      <c r="M29" s="61"/>
      <c r="N29" s="9"/>
      <c r="O29" s="85"/>
    </row>
    <row r="30" spans="1:15" ht="14.25">
      <c r="A30" s="92" t="s">
        <v>153</v>
      </c>
      <c r="B30" s="87" t="s">
        <v>136</v>
      </c>
      <c r="C30" s="93">
        <v>857</v>
      </c>
      <c r="D30" s="61">
        <v>851</v>
      </c>
      <c r="E30" s="61">
        <v>821</v>
      </c>
      <c r="F30" s="9">
        <v>817</v>
      </c>
      <c r="G30" s="67"/>
      <c r="I30" s="89" t="s">
        <v>154</v>
      </c>
      <c r="J30" s="87" t="s">
        <v>144</v>
      </c>
      <c r="K30" s="93">
        <v>1400</v>
      </c>
      <c r="L30" s="61">
        <v>1410</v>
      </c>
      <c r="M30" s="61">
        <v>1410</v>
      </c>
      <c r="N30" s="9">
        <v>1420</v>
      </c>
      <c r="O30" s="439"/>
    </row>
    <row r="31" spans="1:15" ht="14.25">
      <c r="A31" s="92"/>
      <c r="B31" s="90" t="s">
        <v>138</v>
      </c>
      <c r="C31" s="8">
        <v>14700</v>
      </c>
      <c r="D31" s="61">
        <v>15000</v>
      </c>
      <c r="E31" s="61">
        <v>13200</v>
      </c>
      <c r="F31" s="9">
        <v>13700</v>
      </c>
      <c r="G31" s="67"/>
      <c r="I31" s="92"/>
      <c r="J31" s="90" t="s">
        <v>138</v>
      </c>
      <c r="K31" s="8">
        <v>8310</v>
      </c>
      <c r="L31" s="61">
        <v>10700</v>
      </c>
      <c r="M31" s="61">
        <v>10100</v>
      </c>
      <c r="N31" s="9">
        <v>9980</v>
      </c>
      <c r="O31" s="439"/>
    </row>
    <row r="32" spans="1:15" ht="14.25">
      <c r="A32" s="92"/>
      <c r="B32" s="90"/>
      <c r="C32" s="8"/>
      <c r="D32" s="61"/>
      <c r="E32" s="61"/>
      <c r="F32" s="9"/>
      <c r="G32" s="9"/>
      <c r="I32" s="92"/>
      <c r="J32" s="90"/>
      <c r="K32" s="8"/>
      <c r="L32" s="61"/>
      <c r="M32" s="61"/>
      <c r="N32" s="9"/>
      <c r="O32" s="85"/>
    </row>
    <row r="33" spans="1:15" ht="14.25">
      <c r="A33" s="92" t="s">
        <v>155</v>
      </c>
      <c r="B33" s="87" t="s">
        <v>136</v>
      </c>
      <c r="C33" s="8">
        <v>501</v>
      </c>
      <c r="D33" s="61">
        <v>495</v>
      </c>
      <c r="E33" s="61">
        <v>490</v>
      </c>
      <c r="F33" s="9">
        <v>487</v>
      </c>
      <c r="G33" s="67"/>
      <c r="I33" s="89" t="s">
        <v>156</v>
      </c>
      <c r="J33" s="87" t="s">
        <v>136</v>
      </c>
      <c r="K33" s="8">
        <v>2030</v>
      </c>
      <c r="L33" s="61">
        <v>2020</v>
      </c>
      <c r="M33" s="61">
        <v>2000</v>
      </c>
      <c r="N33" s="9">
        <v>1950</v>
      </c>
      <c r="O33" s="85">
        <v>5</v>
      </c>
    </row>
    <row r="34" spans="1:15" ht="14.25">
      <c r="A34" s="92"/>
      <c r="B34" s="90" t="s">
        <v>138</v>
      </c>
      <c r="C34" s="8">
        <v>8200</v>
      </c>
      <c r="D34" s="61">
        <v>8380</v>
      </c>
      <c r="E34" s="61">
        <v>7940</v>
      </c>
      <c r="F34" s="9">
        <v>9030</v>
      </c>
      <c r="G34" s="67"/>
      <c r="I34" s="92"/>
      <c r="J34" s="90" t="s">
        <v>138</v>
      </c>
      <c r="K34" s="8">
        <v>5890</v>
      </c>
      <c r="L34" s="61">
        <v>5260</v>
      </c>
      <c r="M34" s="61">
        <v>4920</v>
      </c>
      <c r="N34" s="9">
        <v>4470</v>
      </c>
      <c r="O34" s="85">
        <v>6</v>
      </c>
    </row>
    <row r="35" spans="1:15" ht="14.25">
      <c r="A35" s="92"/>
      <c r="B35" s="90"/>
      <c r="C35" s="8"/>
      <c r="D35" s="61"/>
      <c r="E35" s="61"/>
      <c r="F35" s="9"/>
      <c r="G35" s="9"/>
      <c r="I35" s="92"/>
      <c r="J35" s="90"/>
      <c r="K35" s="8"/>
      <c r="L35" s="61"/>
      <c r="M35" s="61"/>
      <c r="N35" s="9"/>
      <c r="O35" s="85"/>
    </row>
    <row r="36" spans="1:15" ht="14.25">
      <c r="A36" s="92" t="s">
        <v>157</v>
      </c>
      <c r="B36" s="87" t="s">
        <v>136</v>
      </c>
      <c r="C36" s="8">
        <v>628</v>
      </c>
      <c r="D36" s="61">
        <v>607</v>
      </c>
      <c r="E36" s="61">
        <v>611</v>
      </c>
      <c r="F36" s="9">
        <v>600</v>
      </c>
      <c r="G36" s="9">
        <v>4</v>
      </c>
      <c r="I36" s="92" t="s">
        <v>158</v>
      </c>
      <c r="J36" s="87" t="s">
        <v>144</v>
      </c>
      <c r="K36" s="8">
        <v>320</v>
      </c>
      <c r="L36" s="61">
        <v>275</v>
      </c>
      <c r="M36" s="61">
        <v>231</v>
      </c>
      <c r="N36" s="9">
        <v>151</v>
      </c>
      <c r="O36" s="85"/>
    </row>
    <row r="37" spans="1:15" ht="14.25">
      <c r="A37" s="92"/>
      <c r="B37" s="90" t="s">
        <v>138</v>
      </c>
      <c r="C37" s="8">
        <v>43100</v>
      </c>
      <c r="D37" s="61">
        <v>40700</v>
      </c>
      <c r="E37" s="61">
        <v>37200</v>
      </c>
      <c r="F37" s="9">
        <v>34100</v>
      </c>
      <c r="G37" s="9">
        <v>7</v>
      </c>
      <c r="I37" s="92" t="s">
        <v>159</v>
      </c>
      <c r="J37" s="90" t="s">
        <v>138</v>
      </c>
      <c r="K37" s="8">
        <v>1930</v>
      </c>
      <c r="L37" s="61">
        <v>2050</v>
      </c>
      <c r="M37" s="61">
        <v>1660</v>
      </c>
      <c r="N37" s="9">
        <v>1020</v>
      </c>
      <c r="O37" s="85"/>
    </row>
    <row r="38" spans="1:15" ht="14.25">
      <c r="A38" s="92"/>
      <c r="B38" s="90"/>
      <c r="C38" s="8"/>
      <c r="D38" s="61"/>
      <c r="E38" s="61"/>
      <c r="F38" s="9"/>
      <c r="G38" s="9"/>
      <c r="I38" s="92"/>
      <c r="J38" s="90"/>
      <c r="K38" s="8"/>
      <c r="L38" s="61"/>
      <c r="M38" s="61"/>
      <c r="N38" s="9"/>
      <c r="O38" s="85"/>
    </row>
    <row r="39" spans="1:15" ht="14.25">
      <c r="A39" s="92" t="s">
        <v>160</v>
      </c>
      <c r="B39" s="87" t="s">
        <v>136</v>
      </c>
      <c r="C39" s="8">
        <v>1120</v>
      </c>
      <c r="D39" s="61">
        <v>1080</v>
      </c>
      <c r="E39" s="61">
        <v>1050</v>
      </c>
      <c r="F39" s="9">
        <v>1040</v>
      </c>
      <c r="G39" s="9">
        <v>2</v>
      </c>
      <c r="I39" s="92" t="s">
        <v>161</v>
      </c>
      <c r="J39" s="87" t="s">
        <v>136</v>
      </c>
      <c r="K39" s="8">
        <v>3210</v>
      </c>
      <c r="L39" s="61">
        <v>3120</v>
      </c>
      <c r="M39" s="61">
        <v>2980</v>
      </c>
      <c r="N39" s="9">
        <v>2940</v>
      </c>
      <c r="O39" s="439"/>
    </row>
    <row r="40" spans="1:15" ht="14.25">
      <c r="A40" s="92"/>
      <c r="B40" s="90" t="s">
        <v>138</v>
      </c>
      <c r="C40" s="8">
        <v>70700</v>
      </c>
      <c r="D40" s="61">
        <v>69300</v>
      </c>
      <c r="E40" s="61">
        <v>59600</v>
      </c>
      <c r="F40" s="9">
        <v>60000</v>
      </c>
      <c r="G40" s="9">
        <v>4</v>
      </c>
      <c r="I40" s="94" t="s">
        <v>162</v>
      </c>
      <c r="J40" s="90" t="s">
        <v>138</v>
      </c>
      <c r="K40" s="8">
        <v>149900</v>
      </c>
      <c r="L40" s="61">
        <v>150100</v>
      </c>
      <c r="M40" s="61">
        <v>120100</v>
      </c>
      <c r="N40" s="9">
        <v>132900</v>
      </c>
      <c r="O40" s="439"/>
    </row>
    <row r="41" spans="1:15" ht="14.25">
      <c r="A41" s="95"/>
      <c r="B41" s="83"/>
      <c r="C41" s="82"/>
      <c r="D41" s="82"/>
      <c r="E41" s="82"/>
      <c r="F41" s="82"/>
      <c r="G41" s="438"/>
      <c r="I41" s="95"/>
      <c r="J41" s="83"/>
      <c r="K41" s="82"/>
      <c r="L41" s="82"/>
      <c r="M41" s="82"/>
      <c r="N41" s="82"/>
      <c r="O41" s="438"/>
    </row>
    <row r="42" ht="14.25">
      <c r="A42" s="96" t="s">
        <v>25</v>
      </c>
    </row>
  </sheetData>
  <printOptions/>
  <pageMargins left="0.5118110236220472" right="0" top="0.7874015748031497" bottom="0.7874015748031497" header="0.5118110236220472" footer="0.5118110236220472"/>
  <pageSetup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2001-10-24T00:55:13Z</cp:lastPrinted>
  <dcterms:created xsi:type="dcterms:W3CDTF">2002-02-25T06:41:36Z</dcterms:created>
  <dcterms:modified xsi:type="dcterms:W3CDTF">2002-02-25T06:41:36Z</dcterms:modified>
  <cp:category/>
  <cp:version/>
  <cp:contentType/>
  <cp:contentStatus/>
</cp:coreProperties>
</file>