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8100" activeTab="0"/>
  </bookViews>
  <sheets>
    <sheet name="交付金・補助金額一覧(～H26)" sheetId="1" r:id="rId1"/>
  </sheets>
  <definedNames>
    <definedName name="_xlnm.Print_Area" localSheetId="0">'交付金・補助金額一覧(～H26)'!$A$1:$AG$47</definedName>
  </definedNames>
  <calcPr fullCalcOnLoad="1"/>
</workbook>
</file>

<file path=xl/comments1.xml><?xml version="1.0" encoding="utf-8"?>
<comments xmlns="http://schemas.openxmlformats.org/spreadsheetml/2006/main">
  <authors>
    <author> </author>
  </authors>
  <commentList>
    <comment ref="D46" authorId="0">
      <text>
        <r>
          <rPr>
            <b/>
            <sz val="9"/>
            <rFont val="ＭＳ Ｐゴシック"/>
            <family val="3"/>
          </rPr>
          <t>２３年度新規</t>
        </r>
      </text>
    </comment>
  </commentList>
</comments>
</file>

<file path=xl/sharedStrings.xml><?xml version="1.0" encoding="utf-8"?>
<sst xmlns="http://schemas.openxmlformats.org/spreadsheetml/2006/main" count="141" uniqueCount="81">
  <si>
    <t>広野町</t>
  </si>
  <si>
    <t>楢葉町</t>
  </si>
  <si>
    <t>富岡町</t>
  </si>
  <si>
    <t>川内村</t>
  </si>
  <si>
    <t>大熊町</t>
  </si>
  <si>
    <t>双葉町</t>
  </si>
  <si>
    <t>浪江町</t>
  </si>
  <si>
    <t>双葉地方広域市町村圏組合</t>
  </si>
  <si>
    <t>葛尾村</t>
  </si>
  <si>
    <t>合計</t>
  </si>
  <si>
    <t>年度(A)</t>
  </si>
  <si>
    <t xml:space="preserve"> </t>
  </si>
  <si>
    <t xml:space="preserve">   （単位：千円）</t>
  </si>
  <si>
    <t>区　分</t>
  </si>
  <si>
    <t>団体名</t>
  </si>
  <si>
    <t>54～57</t>
  </si>
  <si>
    <t>58年度</t>
  </si>
  <si>
    <t>59年度</t>
  </si>
  <si>
    <t>60年度</t>
  </si>
  <si>
    <t>61年度</t>
  </si>
  <si>
    <t>62年度</t>
  </si>
  <si>
    <t>小計</t>
  </si>
  <si>
    <t>63年度</t>
  </si>
  <si>
    <t>元年度</t>
  </si>
  <si>
    <t>2年度</t>
  </si>
  <si>
    <t>3年度</t>
  </si>
  <si>
    <t>4年度</t>
  </si>
  <si>
    <t>5年度</t>
  </si>
  <si>
    <t>6年度</t>
  </si>
  <si>
    <t>7年度</t>
  </si>
  <si>
    <t>8年度</t>
  </si>
  <si>
    <t>9年度</t>
  </si>
  <si>
    <t>10年度</t>
  </si>
  <si>
    <t>11年度</t>
  </si>
  <si>
    <t>12年度</t>
  </si>
  <si>
    <t>13年度</t>
  </si>
  <si>
    <t>14年度</t>
  </si>
  <si>
    <t>15年度</t>
  </si>
  <si>
    <t>16年度</t>
  </si>
  <si>
    <t>17年度</t>
  </si>
  <si>
    <t>18年度</t>
  </si>
  <si>
    <t>19年度</t>
  </si>
  <si>
    <t>58～62(B)</t>
  </si>
  <si>
    <t>(A)+(B)+(C）</t>
  </si>
  <si>
    <t>交付金・補助金　</t>
  </si>
  <si>
    <t xml:space="preserve">立地町        </t>
  </si>
  <si>
    <t>-</t>
  </si>
  <si>
    <t>計</t>
  </si>
  <si>
    <t>-</t>
  </si>
  <si>
    <t>周辺町村</t>
  </si>
  <si>
    <t>旧小高町</t>
  </si>
  <si>
    <t>-</t>
  </si>
  <si>
    <t>旧都路村</t>
  </si>
  <si>
    <t>-</t>
  </si>
  <si>
    <t>組合</t>
  </si>
  <si>
    <t>-</t>
  </si>
  <si>
    <t>合　　　　　計</t>
  </si>
  <si>
    <t>税　　　収　　　額</t>
  </si>
  <si>
    <t>(53～57)</t>
  </si>
  <si>
    <t>（注）</t>
  </si>
  <si>
    <t>１．５４年度から５７年度までは、特定市町村広域施設整備事業補助金。</t>
  </si>
  <si>
    <t>　　５８年度から６２年度までは、特定町村振興事業補助金。</t>
  </si>
  <si>
    <t>　　６３年度からは、核燃料税交付金・補助金。（立地町が交付金、その他の団体が補助金。）</t>
  </si>
  <si>
    <t>２．５４～５７年度の双葉地方広域市町村圏組合の147,422千円には、富岡町外４町村衛生処理組合の５４年度15,000千円、55年度85,000千円、大熊町外４町村伝染病隔離病舎組合の５７年度320千円を含む。</t>
  </si>
  <si>
    <t>３．６０年度の双葉地方広域市町村圏組合の146,307千円には、広域分88,768千円を含む。</t>
  </si>
  <si>
    <t>　　２０年度からは、核燃料税交付金。（立地町、その他の団体ともに交付金に統一。）</t>
  </si>
  <si>
    <t>20年度</t>
  </si>
  <si>
    <t>４．２０年度の交付額には、特別枠（福島県原子力発電所立地地域振興基金の運用純益金の配分）1,400,000千円を含む。</t>
  </si>
  <si>
    <t>21年度</t>
  </si>
  <si>
    <t>22年度</t>
  </si>
  <si>
    <t>23年度</t>
  </si>
  <si>
    <t>５．２３年度の交付額には、特別枠（東日本大震災の復旧・復興の財源に充てるための福島県原子力発電所立地地域振興基金の一部取崩し）4,336,100千円を含む。</t>
  </si>
  <si>
    <t>24年度</t>
  </si>
  <si>
    <t>-</t>
  </si>
  <si>
    <t>25年度</t>
  </si>
  <si>
    <t>-</t>
  </si>
  <si>
    <t>26年度</t>
  </si>
  <si>
    <t>63～26(C)</t>
  </si>
  <si>
    <t>６．２６年度の交付をもって核燃料税交付金を廃止。</t>
  </si>
  <si>
    <t>５　資料（年度別・団体別の交付額）</t>
  </si>
  <si>
    <t>-106-</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</si>
</sst>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_);[Red]\(#,##0\)"/>
    <numFmt numFmtId="179" formatCode="#,##0_ ;[Red]\-#,##0\ "/>
    <numFmt numFmtId="180" formatCode="#,##0;&quot;△ &quot;#,##0"/>
    <numFmt numFmtId="181" formatCode="#,##0.0_ "/>
    <numFmt numFmtId="182" formatCode="0.000%"/>
    <numFmt numFmtId="183" formatCode="0_ "/>
    <numFmt numFmtId="184" formatCode="0_);[Red]\(0\)"/>
    <numFmt numFmtId="185" formatCode="[$-411]ggge&quot;年&quot;m&quot;月&quot;d&quot;日&quot;;@"/>
    <numFmt numFmtId="186" formatCode="@&quot;長&quot;"/>
    <numFmt numFmtId="187" formatCode="\(#\)"/>
    <numFmt numFmtId="188" formatCode="\(#,###\)"/>
    <numFmt numFmtId="189" formatCode="#,##0.0;[Red]\-#,##0.0"/>
    <numFmt numFmtId="190" formatCode="\(#,###.0\)"/>
    <numFmt numFmtId="191" formatCode="\(#,###.00\)"/>
    <numFmt numFmtId="192" formatCode="\(#,###.000\)"/>
    <numFmt numFmtId="193" formatCode="\(0.0%\)"/>
    <numFmt numFmtId="194" formatCode="#,##0.00_ ;[Red]\-#,##0.00\ "/>
    <numFmt numFmtId="195" formatCode="&quot;¥&quot;#,##0_);[Red]\(&quot;¥&quot;#,##0\)"/>
  </numFmts>
  <fonts count="32">
    <font>
      <sz val="12"/>
      <name val="ＭＳ 明朝"/>
      <family val="1"/>
    </font>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6.6"/>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6.6"/>
      <color indexed="36"/>
      <name val="ＭＳ Ｐゴシック"/>
      <family val="3"/>
    </font>
    <font>
      <sz val="11"/>
      <color indexed="17"/>
      <name val="ＭＳ Ｐゴシック"/>
      <family val="3"/>
    </font>
    <font>
      <sz val="18"/>
      <color indexed="8"/>
      <name val="ＭＳ 明朝"/>
      <family val="1"/>
    </font>
    <font>
      <sz val="20"/>
      <name val="ＭＳ Ｐ明朝"/>
      <family val="1"/>
    </font>
    <font>
      <sz val="18"/>
      <name val="ＭＳ Ｐゴシック"/>
      <family val="3"/>
    </font>
    <font>
      <sz val="11"/>
      <name val="ＭＳ Ｐ明朝"/>
      <family val="1"/>
    </font>
    <font>
      <sz val="8"/>
      <name val="ＭＳ Ｐ明朝"/>
      <family val="1"/>
    </font>
    <font>
      <sz val="14"/>
      <name val="ＭＳ Ｐ明朝"/>
      <family val="1"/>
    </font>
    <font>
      <sz val="16"/>
      <name val="ＭＳ 明朝"/>
      <family val="1"/>
    </font>
    <font>
      <b/>
      <sz val="9"/>
      <name val="ＭＳ Ｐゴシック"/>
      <family val="3"/>
    </font>
    <font>
      <sz val="20"/>
      <name val="ＭＳ Ｐゴシック"/>
      <family val="3"/>
    </font>
    <font>
      <b/>
      <sz val="8"/>
      <name val="ＭＳ 明朝"/>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4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medium"/>
      <bottom>
        <color indexed="63"/>
      </bottom>
    </border>
    <border>
      <left style="thin"/>
      <right style="medium"/>
      <top style="medium"/>
      <bottom>
        <color indexed="63"/>
      </bottom>
    </border>
    <border>
      <left style="thin"/>
      <right style="thin"/>
      <top>
        <color indexed="63"/>
      </top>
      <bottom style="thin"/>
    </border>
    <border>
      <left style="thin"/>
      <right style="medium"/>
      <top>
        <color indexed="63"/>
      </top>
      <bottom style="thin"/>
    </border>
    <border>
      <left style="thin"/>
      <right>
        <color indexed="63"/>
      </right>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medium"/>
    </border>
    <border>
      <left style="thin"/>
      <right style="thin"/>
      <top style="thin"/>
      <bottom style="medium"/>
    </border>
    <border>
      <left style="thin"/>
      <right style="medium"/>
      <top style="thin"/>
      <bottom style="thin"/>
    </border>
    <border>
      <left style="thin"/>
      <right style="medium"/>
      <top style="thin"/>
      <bottom style="medium"/>
    </border>
    <border>
      <left style="thin"/>
      <right style="medium"/>
      <top>
        <color indexed="63"/>
      </top>
      <bottom>
        <color indexed="63"/>
      </bottom>
    </border>
    <border>
      <left style="thin"/>
      <right>
        <color indexed="63"/>
      </right>
      <top style="medium"/>
      <bottom style="thin"/>
    </border>
    <border>
      <left style="thin"/>
      <right style="thin"/>
      <top style="medium"/>
      <bottom style="thin"/>
    </border>
    <border>
      <left style="thin"/>
      <right style="medium"/>
      <top style="medium"/>
      <bottom style="thin"/>
    </border>
    <border>
      <left style="thin"/>
      <right>
        <color indexed="63"/>
      </right>
      <top style="thin"/>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medium"/>
    </border>
    <border>
      <left style="medium"/>
      <right>
        <color indexed="63"/>
      </right>
      <top style="medium"/>
      <bottom>
        <color indexed="63"/>
      </bottom>
    </border>
    <border>
      <left style="thin"/>
      <right>
        <color indexed="63"/>
      </right>
      <top>
        <color indexed="63"/>
      </top>
      <bottom style="thin"/>
    </border>
    <border>
      <left>
        <color indexed="63"/>
      </left>
      <right style="thin"/>
      <top>
        <color indexed="63"/>
      </top>
      <bottom style="medium"/>
    </border>
    <border>
      <left style="thin"/>
      <right>
        <color indexed="63"/>
      </right>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medium"/>
      <bottom>
        <color indexed="63"/>
      </bottom>
    </border>
    <border>
      <left style="medium"/>
      <right style="thin"/>
      <top>
        <color indexed="63"/>
      </top>
      <bottom>
        <color indexed="63"/>
      </bottom>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color indexed="63"/>
      </bottom>
    </border>
    <border>
      <left style="medium"/>
      <right style="thin"/>
      <top>
        <color indexed="63"/>
      </top>
      <bottom style="medium"/>
    </border>
    <border>
      <left style="medium"/>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0" borderId="0" applyNumberFormat="0" applyFill="0" applyBorder="0" applyAlignment="0" applyProtection="0"/>
    <xf numFmtId="0" fontId="6" fillId="20" borderId="1" applyNumberFormat="0" applyAlignment="0" applyProtection="0"/>
    <xf numFmtId="0" fontId="7" fillId="21"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1"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1" fillId="0" borderId="0">
      <alignment/>
      <protection/>
    </xf>
    <xf numFmtId="0" fontId="20" fillId="0" borderId="0" applyNumberFormat="0" applyFill="0" applyBorder="0" applyAlignment="0" applyProtection="0"/>
    <xf numFmtId="0" fontId="21" fillId="4" borderId="0" applyNumberFormat="0" applyBorder="0" applyAlignment="0" applyProtection="0"/>
  </cellStyleXfs>
  <cellXfs count="102">
    <xf numFmtId="0" fontId="0" fillId="0" borderId="0" xfId="0" applyAlignment="1">
      <alignment/>
    </xf>
    <xf numFmtId="0" fontId="23" fillId="0" borderId="0" xfId="61" applyFont="1">
      <alignment/>
      <protection/>
    </xf>
    <xf numFmtId="0" fontId="24" fillId="0" borderId="0" xfId="61" applyFont="1" applyAlignment="1">
      <alignment horizontal="center" vertical="center"/>
      <protection/>
    </xf>
    <xf numFmtId="0" fontId="25" fillId="0" borderId="0" xfId="61" applyFont="1">
      <alignment/>
      <protection/>
    </xf>
    <xf numFmtId="0" fontId="25" fillId="0" borderId="0" xfId="61" applyFont="1" applyAlignment="1">
      <alignment horizontal="right"/>
      <protection/>
    </xf>
    <xf numFmtId="0" fontId="25" fillId="0" borderId="0" xfId="61" applyFont="1" applyAlignment="1">
      <alignment horizontal="left"/>
      <protection/>
    </xf>
    <xf numFmtId="0" fontId="25" fillId="24" borderId="10" xfId="61" applyFont="1" applyFill="1" applyBorder="1" applyAlignment="1">
      <alignment horizontal="center"/>
      <protection/>
    </xf>
    <xf numFmtId="0" fontId="25" fillId="24" borderId="10" xfId="61" applyFont="1" applyFill="1" applyBorder="1" applyAlignment="1">
      <alignment horizontal="distributed" vertical="center"/>
      <protection/>
    </xf>
    <xf numFmtId="0" fontId="25" fillId="4" borderId="11" xfId="61" applyFont="1" applyFill="1" applyBorder="1" applyAlignment="1">
      <alignment horizontal="distributed" vertical="center"/>
      <protection/>
    </xf>
    <xf numFmtId="38" fontId="25" fillId="0" borderId="12" xfId="49" applyFont="1" applyBorder="1" applyAlignment="1">
      <alignment vertical="center"/>
    </xf>
    <xf numFmtId="38" fontId="25" fillId="24" borderId="12" xfId="49" applyFont="1" applyFill="1" applyBorder="1" applyAlignment="1">
      <alignment vertical="center"/>
    </xf>
    <xf numFmtId="38" fontId="25" fillId="4" borderId="13" xfId="49" applyFont="1" applyFill="1" applyBorder="1" applyAlignment="1">
      <alignment vertical="center"/>
    </xf>
    <xf numFmtId="0" fontId="25" fillId="0" borderId="14" xfId="61" applyFont="1" applyBorder="1" applyAlignment="1">
      <alignment horizontal="distributed" vertical="center"/>
      <protection/>
    </xf>
    <xf numFmtId="38" fontId="25" fillId="24" borderId="15" xfId="49" applyFont="1" applyFill="1" applyBorder="1" applyAlignment="1">
      <alignment horizontal="right" vertical="center"/>
    </xf>
    <xf numFmtId="38" fontId="25" fillId="0" borderId="15" xfId="49" applyFont="1" applyBorder="1" applyAlignment="1">
      <alignment vertical="center"/>
    </xf>
    <xf numFmtId="38" fontId="25" fillId="0" borderId="15" xfId="49" applyFont="1" applyBorder="1" applyAlignment="1">
      <alignment horizontal="right" vertical="center"/>
    </xf>
    <xf numFmtId="38" fontId="25" fillId="24" borderId="16" xfId="49" applyFont="1" applyFill="1" applyBorder="1" applyAlignment="1">
      <alignment horizontal="center" vertical="center"/>
    </xf>
    <xf numFmtId="38" fontId="25" fillId="24" borderId="17" xfId="49" applyFont="1" applyFill="1" applyBorder="1" applyAlignment="1">
      <alignment vertical="center"/>
    </xf>
    <xf numFmtId="0" fontId="27" fillId="0" borderId="0" xfId="61" applyFont="1">
      <alignment/>
      <protection/>
    </xf>
    <xf numFmtId="38" fontId="27" fillId="0" borderId="0" xfId="49" applyFont="1" applyAlignment="1">
      <alignment vertical="center"/>
    </xf>
    <xf numFmtId="0" fontId="28" fillId="0" borderId="0" xfId="61" applyFont="1" applyAlignment="1">
      <alignment vertical="center"/>
      <protection/>
    </xf>
    <xf numFmtId="0" fontId="25" fillId="0" borderId="0" xfId="61" applyFont="1" applyBorder="1" applyAlignment="1">
      <alignment vertical="center" wrapText="1"/>
      <protection/>
    </xf>
    <xf numFmtId="0" fontId="27" fillId="0" borderId="0" xfId="61" applyFont="1" applyFill="1">
      <alignment/>
      <protection/>
    </xf>
    <xf numFmtId="38" fontId="25" fillId="0" borderId="18" xfId="49" applyFont="1" applyBorder="1" applyAlignment="1">
      <alignment vertical="center"/>
    </xf>
    <xf numFmtId="0" fontId="1" fillId="0" borderId="0" xfId="61" applyFill="1" applyBorder="1" applyAlignment="1">
      <alignment vertical="center"/>
      <protection/>
    </xf>
    <xf numFmtId="38" fontId="25" fillId="0" borderId="0" xfId="49" applyFont="1" applyFill="1" applyBorder="1" applyAlignment="1">
      <alignment vertical="center"/>
    </xf>
    <xf numFmtId="177" fontId="25" fillId="0" borderId="0" xfId="49" applyNumberFormat="1" applyFont="1" applyFill="1" applyBorder="1" applyAlignment="1">
      <alignment vertical="center"/>
    </xf>
    <xf numFmtId="178" fontId="1" fillId="0" borderId="0" xfId="61" applyNumberFormat="1" applyFill="1" applyBorder="1" applyAlignment="1">
      <alignment vertical="center"/>
      <protection/>
    </xf>
    <xf numFmtId="0" fontId="25" fillId="0" borderId="0" xfId="61" applyFont="1" applyFill="1">
      <alignment/>
      <protection/>
    </xf>
    <xf numFmtId="0" fontId="25" fillId="24" borderId="11" xfId="61" applyFont="1" applyFill="1" applyBorder="1" applyAlignment="1">
      <alignment horizontal="distributed" vertical="center"/>
      <protection/>
    </xf>
    <xf numFmtId="38" fontId="25" fillId="24" borderId="19" xfId="49" applyFont="1" applyFill="1" applyBorder="1" applyAlignment="1">
      <alignment vertical="center"/>
    </xf>
    <xf numFmtId="38" fontId="25" fillId="24" borderId="20" xfId="49" applyFont="1" applyFill="1" applyBorder="1" applyAlignment="1">
      <alignment vertical="center"/>
    </xf>
    <xf numFmtId="0" fontId="25" fillId="24" borderId="16" xfId="61" applyFont="1" applyFill="1" applyBorder="1" applyAlignment="1">
      <alignment horizontal="distributed"/>
      <protection/>
    </xf>
    <xf numFmtId="0" fontId="25" fillId="24" borderId="21" xfId="61" applyFont="1" applyFill="1" applyBorder="1" applyAlignment="1">
      <alignment horizontal="center" vertical="center" shrinkToFit="1"/>
      <protection/>
    </xf>
    <xf numFmtId="0" fontId="25" fillId="0" borderId="22" xfId="61" applyFont="1" applyBorder="1" applyAlignment="1">
      <alignment horizontal="distributed" vertical="center"/>
      <protection/>
    </xf>
    <xf numFmtId="38" fontId="25" fillId="24" borderId="23" xfId="49" applyFont="1" applyFill="1" applyBorder="1" applyAlignment="1">
      <alignment horizontal="right" vertical="center"/>
    </xf>
    <xf numFmtId="38" fontId="25" fillId="0" borderId="23" xfId="49" applyFont="1" applyBorder="1" applyAlignment="1">
      <alignment vertical="center"/>
    </xf>
    <xf numFmtId="38" fontId="25" fillId="24" borderId="24" xfId="49" applyFont="1" applyFill="1" applyBorder="1" applyAlignment="1">
      <alignment vertical="center"/>
    </xf>
    <xf numFmtId="0" fontId="25" fillId="0" borderId="25" xfId="61" applyFont="1" applyBorder="1" applyAlignment="1">
      <alignment horizontal="distributed" vertical="center"/>
      <protection/>
    </xf>
    <xf numFmtId="38" fontId="25" fillId="24" borderId="18" xfId="49" applyFont="1" applyFill="1" applyBorder="1" applyAlignment="1">
      <alignment horizontal="right" vertical="center"/>
    </xf>
    <xf numFmtId="0" fontId="25" fillId="0" borderId="26" xfId="61" applyFont="1" applyBorder="1" applyAlignment="1">
      <alignment horizontal="center" wrapText="1"/>
      <protection/>
    </xf>
    <xf numFmtId="0" fontId="26" fillId="0" borderId="27" xfId="61" applyFont="1" applyBorder="1" applyAlignment="1">
      <alignment horizontal="center" vertical="center" wrapText="1"/>
      <protection/>
    </xf>
    <xf numFmtId="38" fontId="25" fillId="24" borderId="28" xfId="49" applyFont="1" applyFill="1" applyBorder="1" applyAlignment="1">
      <alignment vertical="center"/>
    </xf>
    <xf numFmtId="38" fontId="25" fillId="0" borderId="28" xfId="49" applyFont="1" applyBorder="1" applyAlignment="1">
      <alignment vertical="center"/>
    </xf>
    <xf numFmtId="38" fontId="25" fillId="24" borderId="29" xfId="49" applyFont="1" applyFill="1" applyBorder="1" applyAlignment="1">
      <alignment vertical="center"/>
    </xf>
    <xf numFmtId="0" fontId="25" fillId="0" borderId="26" xfId="61" applyFont="1" applyBorder="1" applyAlignment="1">
      <alignment horizontal="centerContinuous" vertical="center"/>
      <protection/>
    </xf>
    <xf numFmtId="0" fontId="25" fillId="0" borderId="27" xfId="61" applyFont="1" applyBorder="1" applyAlignment="1">
      <alignment horizontal="centerContinuous" vertical="center"/>
      <protection/>
    </xf>
    <xf numFmtId="0" fontId="25" fillId="24" borderId="16" xfId="61" applyFont="1" applyFill="1" applyBorder="1" applyAlignment="1">
      <alignment horizontal="center" vertical="center" shrinkToFit="1"/>
      <protection/>
    </xf>
    <xf numFmtId="49" fontId="25" fillId="4" borderId="21" xfId="61" applyNumberFormat="1" applyFont="1" applyFill="1" applyBorder="1" applyAlignment="1">
      <alignment horizontal="center" vertical="center" shrinkToFit="1"/>
      <protection/>
    </xf>
    <xf numFmtId="38" fontId="25" fillId="4" borderId="24" xfId="49" applyFont="1" applyFill="1" applyBorder="1" applyAlignment="1">
      <alignment vertical="center"/>
    </xf>
    <xf numFmtId="38" fontId="25" fillId="0" borderId="17" xfId="49" applyFont="1" applyBorder="1" applyAlignment="1">
      <alignment vertical="center"/>
    </xf>
    <xf numFmtId="38" fontId="25" fillId="4" borderId="30" xfId="49" applyFont="1" applyFill="1" applyBorder="1" applyAlignment="1">
      <alignment vertical="center"/>
    </xf>
    <xf numFmtId="38" fontId="25" fillId="4" borderId="29" xfId="49" applyFont="1" applyFill="1" applyBorder="1" applyAlignment="1">
      <alignment vertical="center"/>
    </xf>
    <xf numFmtId="0" fontId="25" fillId="0" borderId="31" xfId="61" applyFont="1" applyBorder="1" applyAlignment="1">
      <alignment horizontal="centerContinuous" vertical="center"/>
      <protection/>
    </xf>
    <xf numFmtId="38" fontId="25" fillId="0" borderId="10" xfId="49" applyFont="1" applyBorder="1" applyAlignment="1">
      <alignment vertical="center"/>
    </xf>
    <xf numFmtId="38" fontId="25" fillId="24" borderId="10" xfId="49" applyFont="1" applyFill="1" applyBorder="1" applyAlignment="1">
      <alignment vertical="center"/>
    </xf>
    <xf numFmtId="38" fontId="25" fillId="4" borderId="11" xfId="49" applyFont="1" applyFill="1" applyBorder="1" applyAlignment="1">
      <alignment vertical="center"/>
    </xf>
    <xf numFmtId="177" fontId="25" fillId="0" borderId="28" xfId="49" applyNumberFormat="1" applyFont="1" applyBorder="1" applyAlignment="1">
      <alignment vertical="center"/>
    </xf>
    <xf numFmtId="178" fontId="25" fillId="0" borderId="28" xfId="49" applyNumberFormat="1" applyFont="1" applyBorder="1" applyAlignment="1">
      <alignment vertical="center"/>
    </xf>
    <xf numFmtId="0" fontId="25" fillId="0" borderId="0" xfId="61" applyFont="1" applyBorder="1" applyAlignment="1">
      <alignment horizontal="centerContinuous" vertical="center"/>
      <protection/>
    </xf>
    <xf numFmtId="38" fontId="25" fillId="24" borderId="15" xfId="49" applyFont="1" applyFill="1" applyBorder="1" applyAlignment="1">
      <alignment vertical="center"/>
    </xf>
    <xf numFmtId="0" fontId="25" fillId="0" borderId="32" xfId="61" applyFont="1" applyBorder="1" applyAlignment="1">
      <alignment horizontal="distributed" vertical="center"/>
      <protection/>
    </xf>
    <xf numFmtId="38" fontId="25" fillId="24" borderId="18" xfId="49" applyFont="1" applyFill="1" applyBorder="1" applyAlignment="1">
      <alignment vertical="center"/>
    </xf>
    <xf numFmtId="0" fontId="25" fillId="0" borderId="33" xfId="61" applyFont="1" applyBorder="1" applyAlignment="1">
      <alignment horizontal="center" wrapText="1"/>
      <protection/>
    </xf>
    <xf numFmtId="0" fontId="26" fillId="0" borderId="34" xfId="61" applyFont="1" applyBorder="1" applyAlignment="1">
      <alignment horizontal="center" vertical="center" wrapText="1"/>
      <protection/>
    </xf>
    <xf numFmtId="38" fontId="25" fillId="0" borderId="17" xfId="49" applyFont="1" applyBorder="1" applyAlignment="1">
      <alignment horizontal="right" vertical="center"/>
    </xf>
    <xf numFmtId="0" fontId="22" fillId="0" borderId="0" xfId="0" applyFont="1" applyAlignment="1" quotePrefix="1">
      <alignment horizontal="center" vertical="center" textRotation="180"/>
    </xf>
    <xf numFmtId="0" fontId="24" fillId="0" borderId="0" xfId="0" applyFont="1" applyAlignment="1">
      <alignment horizontal="center" vertical="center"/>
    </xf>
    <xf numFmtId="0" fontId="25" fillId="0" borderId="10" xfId="61" applyFont="1" applyBorder="1" applyAlignment="1">
      <alignment horizontal="distributed" vertical="center"/>
      <protection/>
    </xf>
    <xf numFmtId="0" fontId="25" fillId="0" borderId="16" xfId="61" applyFont="1" applyBorder="1" applyAlignment="1">
      <alignment horizontal="distributed" vertical="center"/>
      <protection/>
    </xf>
    <xf numFmtId="0" fontId="25" fillId="0" borderId="35" xfId="61" applyFont="1" applyBorder="1" applyAlignment="1">
      <alignment horizontal="center" vertical="distributed"/>
      <protection/>
    </xf>
    <xf numFmtId="0" fontId="25" fillId="0" borderId="36" xfId="61" applyFont="1" applyBorder="1" applyAlignment="1">
      <alignment horizontal="center" vertical="distributed"/>
      <protection/>
    </xf>
    <xf numFmtId="0" fontId="25" fillId="0" borderId="37" xfId="61" applyFont="1" applyBorder="1" applyAlignment="1">
      <alignment horizontal="center" vertical="distributed"/>
      <protection/>
    </xf>
    <xf numFmtId="0" fontId="25" fillId="0" borderId="38" xfId="61" applyFont="1" applyBorder="1" applyAlignment="1">
      <alignment horizontal="center" vertical="distributed" wrapText="1"/>
      <protection/>
    </xf>
    <xf numFmtId="0" fontId="25" fillId="0" borderId="39" xfId="61" applyFont="1" applyBorder="1" applyAlignment="1">
      <alignment horizontal="center" vertical="distributed" wrapText="1"/>
      <protection/>
    </xf>
    <xf numFmtId="0" fontId="25" fillId="0" borderId="40" xfId="61" applyFont="1" applyBorder="1" applyAlignment="1">
      <alignment horizontal="center" vertical="distributed" wrapText="1"/>
      <protection/>
    </xf>
    <xf numFmtId="0" fontId="25" fillId="0" borderId="41" xfId="61" applyFont="1" applyBorder="1" applyAlignment="1">
      <alignment horizontal="center" vertical="center"/>
      <protection/>
    </xf>
    <xf numFmtId="0" fontId="25" fillId="0" borderId="10" xfId="61" applyFont="1" applyBorder="1" applyAlignment="1">
      <alignment horizontal="center" vertical="center"/>
      <protection/>
    </xf>
    <xf numFmtId="0" fontId="25" fillId="0" borderId="42" xfId="61" applyFont="1" applyBorder="1" applyAlignment="1">
      <alignment horizontal="center" vertical="center"/>
      <protection/>
    </xf>
    <xf numFmtId="0" fontId="25" fillId="0" borderId="16" xfId="61" applyFont="1" applyBorder="1" applyAlignment="1">
      <alignment horizontal="center" vertical="center"/>
      <protection/>
    </xf>
    <xf numFmtId="0" fontId="1" fillId="0" borderId="16" xfId="61" applyBorder="1" applyAlignment="1">
      <alignment horizontal="distributed" vertical="center"/>
      <protection/>
    </xf>
    <xf numFmtId="0" fontId="25" fillId="0" borderId="26" xfId="61" applyFont="1" applyBorder="1" applyAlignment="1">
      <alignment horizontal="center" vertical="center"/>
      <protection/>
    </xf>
    <xf numFmtId="0" fontId="1" fillId="0" borderId="28" xfId="61" applyBorder="1" applyAlignment="1">
      <alignment vertical="center"/>
      <protection/>
    </xf>
    <xf numFmtId="0" fontId="1" fillId="0" borderId="27" xfId="61" applyBorder="1" applyAlignment="1">
      <alignment vertical="center"/>
      <protection/>
    </xf>
    <xf numFmtId="38" fontId="25" fillId="0" borderId="43" xfId="49" applyFont="1" applyBorder="1" applyAlignment="1">
      <alignment vertical="center"/>
    </xf>
    <xf numFmtId="38" fontId="25" fillId="0" borderId="18" xfId="49" applyFont="1" applyBorder="1" applyAlignment="1">
      <alignment vertical="center"/>
    </xf>
    <xf numFmtId="0" fontId="25" fillId="0" borderId="44" xfId="61" applyFont="1" applyBorder="1" applyAlignment="1">
      <alignment horizontal="distributed" vertical="center"/>
      <protection/>
    </xf>
    <xf numFmtId="0" fontId="25" fillId="0" borderId="45" xfId="61" applyFont="1" applyBorder="1" applyAlignment="1">
      <alignment horizontal="distributed" vertical="center"/>
      <protection/>
    </xf>
    <xf numFmtId="0" fontId="25" fillId="0" borderId="41" xfId="61" applyFont="1" applyBorder="1" applyAlignment="1">
      <alignment horizontal="center" vertical="distributed" wrapText="1"/>
      <protection/>
    </xf>
    <xf numFmtId="0" fontId="25" fillId="0" borderId="42" xfId="61" applyFont="1" applyBorder="1" applyAlignment="1">
      <alignment horizontal="center" vertical="distributed" wrapText="1"/>
      <protection/>
    </xf>
    <xf numFmtId="0" fontId="25" fillId="0" borderId="46" xfId="61" applyFont="1" applyBorder="1" applyAlignment="1">
      <alignment horizontal="center" vertical="distributed" wrapText="1"/>
      <protection/>
    </xf>
    <xf numFmtId="0" fontId="25" fillId="0" borderId="47" xfId="61" applyFont="1" applyBorder="1" applyAlignment="1">
      <alignment horizontal="center" vertical="distributed" wrapText="1"/>
      <protection/>
    </xf>
    <xf numFmtId="38" fontId="25" fillId="0" borderId="12" xfId="49" applyFont="1" applyBorder="1" applyAlignment="1">
      <alignment vertical="center"/>
    </xf>
    <xf numFmtId="0" fontId="30" fillId="0" borderId="0" xfId="61" applyFont="1" applyAlignment="1">
      <alignment horizontal="center"/>
      <protection/>
    </xf>
    <xf numFmtId="38" fontId="25" fillId="24" borderId="13" xfId="49" applyFont="1" applyFill="1" applyBorder="1" applyAlignment="1">
      <alignment vertical="center"/>
    </xf>
    <xf numFmtId="38" fontId="25" fillId="24" borderId="20" xfId="49" applyFont="1" applyFill="1" applyBorder="1" applyAlignment="1">
      <alignment vertical="center"/>
    </xf>
    <xf numFmtId="0" fontId="25" fillId="0" borderId="47" xfId="61" applyFont="1" applyBorder="1" applyAlignment="1">
      <alignment horizontal="center" vertical="center"/>
      <protection/>
    </xf>
    <xf numFmtId="0" fontId="1" fillId="0" borderId="12" xfId="61" applyBorder="1" applyAlignment="1">
      <alignment vertical="center"/>
      <protection/>
    </xf>
    <xf numFmtId="0" fontId="1" fillId="0" borderId="32" xfId="61" applyBorder="1" applyAlignment="1">
      <alignment vertical="center"/>
      <protection/>
    </xf>
    <xf numFmtId="0" fontId="1" fillId="0" borderId="40" xfId="61" applyBorder="1" applyAlignment="1">
      <alignment vertical="center"/>
      <protection/>
    </xf>
    <xf numFmtId="0" fontId="1" fillId="0" borderId="18" xfId="61" applyBorder="1" applyAlignment="1">
      <alignment vertical="center"/>
      <protection/>
    </xf>
    <xf numFmtId="0" fontId="1" fillId="0" borderId="25" xfId="61" applyBorder="1" applyAlignment="1">
      <alignmen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原発基金資料"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G65"/>
  <sheetViews>
    <sheetView tabSelected="1" view="pageBreakPreview" zoomScale="85" zoomScaleNormal="75" zoomScaleSheetLayoutView="85" zoomScalePageLayoutView="0" workbookViewId="0" topLeftCell="A1">
      <pane xSplit="4" ySplit="4" topLeftCell="E32" activePane="bottomRight" state="frozen"/>
      <selection pane="topLeft" activeCell="A1" sqref="A1"/>
      <selection pane="topRight" activeCell="E1" sqref="E1"/>
      <selection pane="bottomLeft" activeCell="A5" sqref="A5"/>
      <selection pane="bottomRight" activeCell="A42" sqref="A42"/>
    </sheetView>
  </sheetViews>
  <sheetFormatPr defaultColWidth="8.796875" defaultRowHeight="15"/>
  <cols>
    <col min="1" max="1" width="6.69921875" style="3" customWidth="1"/>
    <col min="2" max="3" width="3.09765625" style="3" customWidth="1"/>
    <col min="4" max="10" width="9.5" style="3" customWidth="1"/>
    <col min="11" max="11" width="10.69921875" style="3" customWidth="1"/>
    <col min="12" max="23" width="9.59765625" style="3" customWidth="1"/>
    <col min="24" max="32" width="10.09765625" style="3" customWidth="1"/>
    <col min="33" max="33" width="10.8984375" style="3" customWidth="1"/>
    <col min="34" max="16384" width="9" style="3" customWidth="1"/>
  </cols>
  <sheetData>
    <row r="1" spans="1:33" s="1" customFormat="1" ht="24">
      <c r="A1" s="66" t="s">
        <v>80</v>
      </c>
      <c r="B1" s="93" t="s">
        <v>79</v>
      </c>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row>
    <row r="2" spans="1:33" ht="19.5" customHeight="1" thickBot="1">
      <c r="A2" s="67"/>
      <c r="K2" s="4" t="s">
        <v>12</v>
      </c>
      <c r="W2" s="4" t="s">
        <v>11</v>
      </c>
      <c r="X2" s="4"/>
      <c r="Y2" s="5"/>
      <c r="Z2" s="5"/>
      <c r="AA2" s="5"/>
      <c r="AB2" s="5"/>
      <c r="AC2" s="5"/>
      <c r="AD2" s="5"/>
      <c r="AE2" s="5"/>
      <c r="AF2" s="5"/>
      <c r="AG2" s="4"/>
    </row>
    <row r="3" spans="1:11" ht="18.75" customHeight="1">
      <c r="A3" s="67"/>
      <c r="B3" s="76" t="s">
        <v>13</v>
      </c>
      <c r="C3" s="77"/>
      <c r="D3" s="86" t="s">
        <v>14</v>
      </c>
      <c r="E3" s="6" t="s">
        <v>15</v>
      </c>
      <c r="F3" s="68" t="s">
        <v>16</v>
      </c>
      <c r="G3" s="68" t="s">
        <v>17</v>
      </c>
      <c r="H3" s="68" t="s">
        <v>18</v>
      </c>
      <c r="I3" s="68" t="s">
        <v>19</v>
      </c>
      <c r="J3" s="68" t="s">
        <v>20</v>
      </c>
      <c r="K3" s="29" t="s">
        <v>21</v>
      </c>
    </row>
    <row r="4" spans="1:11" ht="18.75" customHeight="1" thickBot="1">
      <c r="A4" s="67"/>
      <c r="B4" s="78"/>
      <c r="C4" s="79"/>
      <c r="D4" s="87"/>
      <c r="E4" s="32" t="s">
        <v>10</v>
      </c>
      <c r="F4" s="69"/>
      <c r="G4" s="69"/>
      <c r="H4" s="69"/>
      <c r="I4" s="69"/>
      <c r="J4" s="69"/>
      <c r="K4" s="33" t="s">
        <v>42</v>
      </c>
    </row>
    <row r="5" spans="1:11" ht="24.75" customHeight="1">
      <c r="A5" s="67"/>
      <c r="B5" s="70" t="s">
        <v>44</v>
      </c>
      <c r="C5" s="88" t="s">
        <v>45</v>
      </c>
      <c r="D5" s="34" t="s">
        <v>1</v>
      </c>
      <c r="E5" s="35" t="s">
        <v>46</v>
      </c>
      <c r="F5" s="36">
        <v>18926</v>
      </c>
      <c r="G5" s="36">
        <v>10316</v>
      </c>
      <c r="H5" s="36">
        <v>62498</v>
      </c>
      <c r="I5" s="36">
        <v>115289</v>
      </c>
      <c r="J5" s="36">
        <v>145921</v>
      </c>
      <c r="K5" s="37">
        <f>SUM(F5:J5)</f>
        <v>352950</v>
      </c>
    </row>
    <row r="6" spans="1:11" ht="24.75" customHeight="1">
      <c r="A6" s="67"/>
      <c r="B6" s="71"/>
      <c r="C6" s="89"/>
      <c r="D6" s="12" t="s">
        <v>2</v>
      </c>
      <c r="E6" s="13" t="s">
        <v>46</v>
      </c>
      <c r="F6" s="14">
        <v>14804</v>
      </c>
      <c r="G6" s="14">
        <v>45559</v>
      </c>
      <c r="H6" s="14">
        <v>68570</v>
      </c>
      <c r="I6" s="14">
        <v>75211</v>
      </c>
      <c r="J6" s="14">
        <v>209617</v>
      </c>
      <c r="K6" s="30">
        <f>SUM(F6:J6)</f>
        <v>413761</v>
      </c>
    </row>
    <row r="7" spans="1:11" ht="24.75" customHeight="1">
      <c r="A7" s="67"/>
      <c r="B7" s="71"/>
      <c r="C7" s="89"/>
      <c r="D7" s="12" t="s">
        <v>4</v>
      </c>
      <c r="E7" s="13" t="s">
        <v>46</v>
      </c>
      <c r="F7" s="14">
        <v>54035</v>
      </c>
      <c r="G7" s="14">
        <v>55146</v>
      </c>
      <c r="H7" s="14">
        <v>69897</v>
      </c>
      <c r="I7" s="14">
        <v>81473</v>
      </c>
      <c r="J7" s="14">
        <v>78585</v>
      </c>
      <c r="K7" s="30">
        <f>SUM(F7:J7)</f>
        <v>339136</v>
      </c>
    </row>
    <row r="8" spans="1:11" ht="24.75" customHeight="1">
      <c r="A8" s="67"/>
      <c r="B8" s="71"/>
      <c r="C8" s="89"/>
      <c r="D8" s="12" t="s">
        <v>5</v>
      </c>
      <c r="E8" s="13" t="s">
        <v>46</v>
      </c>
      <c r="F8" s="14">
        <v>23728</v>
      </c>
      <c r="G8" s="14">
        <v>30481</v>
      </c>
      <c r="H8" s="14">
        <v>21111</v>
      </c>
      <c r="I8" s="14">
        <v>45192</v>
      </c>
      <c r="J8" s="14">
        <v>73326</v>
      </c>
      <c r="K8" s="30">
        <f>SUM(F8:J8)</f>
        <v>193838</v>
      </c>
    </row>
    <row r="9" spans="1:11" ht="24.75" customHeight="1" thickBot="1">
      <c r="A9" s="67"/>
      <c r="B9" s="71"/>
      <c r="C9" s="90"/>
      <c r="D9" s="38" t="s">
        <v>47</v>
      </c>
      <c r="E9" s="39" t="s">
        <v>48</v>
      </c>
      <c r="F9" s="23">
        <f aca="true" t="shared" si="0" ref="F9:K9">SUM(F5:F8)</f>
        <v>111493</v>
      </c>
      <c r="G9" s="23">
        <f t="shared" si="0"/>
        <v>141502</v>
      </c>
      <c r="H9" s="23">
        <f t="shared" si="0"/>
        <v>222076</v>
      </c>
      <c r="I9" s="23">
        <f t="shared" si="0"/>
        <v>317165</v>
      </c>
      <c r="J9" s="23">
        <f t="shared" si="0"/>
        <v>507449</v>
      </c>
      <c r="K9" s="31">
        <f t="shared" si="0"/>
        <v>1299685</v>
      </c>
    </row>
    <row r="10" spans="1:11" ht="24.75" customHeight="1">
      <c r="A10" s="67"/>
      <c r="B10" s="71"/>
      <c r="C10" s="73" t="s">
        <v>49</v>
      </c>
      <c r="D10" s="34" t="s">
        <v>0</v>
      </c>
      <c r="E10" s="35" t="s">
        <v>46</v>
      </c>
      <c r="F10" s="36">
        <v>3332</v>
      </c>
      <c r="G10" s="36">
        <v>18333</v>
      </c>
      <c r="H10" s="36">
        <v>28763</v>
      </c>
      <c r="I10" s="36">
        <v>27597</v>
      </c>
      <c r="J10" s="36">
        <v>45774</v>
      </c>
      <c r="K10" s="37">
        <f aca="true" t="shared" si="1" ref="K10:K15">SUM(F10:J10)</f>
        <v>123799</v>
      </c>
    </row>
    <row r="11" spans="1:11" ht="24.75" customHeight="1">
      <c r="A11" s="67"/>
      <c r="B11" s="71"/>
      <c r="C11" s="74"/>
      <c r="D11" s="12" t="s">
        <v>3</v>
      </c>
      <c r="E11" s="13" t="s">
        <v>46</v>
      </c>
      <c r="F11" s="14">
        <v>7017</v>
      </c>
      <c r="G11" s="14">
        <v>7073</v>
      </c>
      <c r="H11" s="14">
        <v>5536</v>
      </c>
      <c r="I11" s="14">
        <v>6000</v>
      </c>
      <c r="J11" s="14">
        <v>8476</v>
      </c>
      <c r="K11" s="30">
        <f t="shared" si="1"/>
        <v>34102</v>
      </c>
    </row>
    <row r="12" spans="1:11" ht="24.75" customHeight="1">
      <c r="A12" s="67"/>
      <c r="B12" s="71"/>
      <c r="C12" s="74"/>
      <c r="D12" s="12" t="s">
        <v>6</v>
      </c>
      <c r="E12" s="13" t="s">
        <v>46</v>
      </c>
      <c r="F12" s="14">
        <v>36662</v>
      </c>
      <c r="G12" s="14">
        <v>31613</v>
      </c>
      <c r="H12" s="14">
        <v>44870</v>
      </c>
      <c r="I12" s="14">
        <v>18091</v>
      </c>
      <c r="J12" s="14">
        <v>35736</v>
      </c>
      <c r="K12" s="30">
        <f t="shared" si="1"/>
        <v>166972</v>
      </c>
    </row>
    <row r="13" spans="1:11" ht="24.75" customHeight="1">
      <c r="A13" s="67"/>
      <c r="B13" s="71"/>
      <c r="C13" s="74"/>
      <c r="D13" s="12" t="s">
        <v>8</v>
      </c>
      <c r="E13" s="13" t="s">
        <v>46</v>
      </c>
      <c r="F13" s="15" t="s">
        <v>46</v>
      </c>
      <c r="G13" s="15" t="s">
        <v>46</v>
      </c>
      <c r="H13" s="15" t="s">
        <v>46</v>
      </c>
      <c r="I13" s="15" t="s">
        <v>46</v>
      </c>
      <c r="J13" s="14">
        <v>3743</v>
      </c>
      <c r="K13" s="30">
        <f t="shared" si="1"/>
        <v>3743</v>
      </c>
    </row>
    <row r="14" spans="1:11" ht="24.75" customHeight="1">
      <c r="A14" s="67"/>
      <c r="B14" s="71"/>
      <c r="C14" s="74"/>
      <c r="D14" s="12" t="s">
        <v>50</v>
      </c>
      <c r="E14" s="13" t="s">
        <v>51</v>
      </c>
      <c r="F14" s="14">
        <v>30476</v>
      </c>
      <c r="G14" s="14">
        <v>30000</v>
      </c>
      <c r="H14" s="14">
        <v>24000</v>
      </c>
      <c r="I14" s="14">
        <v>26037</v>
      </c>
      <c r="J14" s="14">
        <v>35449</v>
      </c>
      <c r="K14" s="30">
        <f t="shared" si="1"/>
        <v>145962</v>
      </c>
    </row>
    <row r="15" spans="1:11" ht="24.75" customHeight="1">
      <c r="A15" s="67"/>
      <c r="B15" s="71"/>
      <c r="C15" s="74"/>
      <c r="D15" s="12" t="s">
        <v>52</v>
      </c>
      <c r="E15" s="13" t="s">
        <v>53</v>
      </c>
      <c r="F15" s="14">
        <v>14635</v>
      </c>
      <c r="G15" s="14">
        <v>14800</v>
      </c>
      <c r="H15" s="14">
        <v>10000</v>
      </c>
      <c r="I15" s="15" t="s">
        <v>53</v>
      </c>
      <c r="J15" s="15" t="s">
        <v>53</v>
      </c>
      <c r="K15" s="30">
        <f t="shared" si="1"/>
        <v>39435</v>
      </c>
    </row>
    <row r="16" spans="1:11" ht="24.75" customHeight="1" thickBot="1">
      <c r="A16" s="67"/>
      <c r="B16" s="71"/>
      <c r="C16" s="75"/>
      <c r="D16" s="38" t="s">
        <v>47</v>
      </c>
      <c r="E16" s="39" t="s">
        <v>48</v>
      </c>
      <c r="F16" s="23">
        <f aca="true" t="shared" si="2" ref="F16:K16">SUM(F10:F15)</f>
        <v>92122</v>
      </c>
      <c r="G16" s="23">
        <f t="shared" si="2"/>
        <v>101819</v>
      </c>
      <c r="H16" s="23">
        <f t="shared" si="2"/>
        <v>113169</v>
      </c>
      <c r="I16" s="23">
        <f t="shared" si="2"/>
        <v>77725</v>
      </c>
      <c r="J16" s="23">
        <f t="shared" si="2"/>
        <v>129178</v>
      </c>
      <c r="K16" s="31">
        <f t="shared" si="2"/>
        <v>514013</v>
      </c>
    </row>
    <row r="17" spans="1:11" ht="24.75" customHeight="1" thickBot="1">
      <c r="A17" s="67"/>
      <c r="B17" s="71"/>
      <c r="C17" s="40" t="s">
        <v>54</v>
      </c>
      <c r="D17" s="41" t="s">
        <v>7</v>
      </c>
      <c r="E17" s="42">
        <v>147422</v>
      </c>
      <c r="F17" s="43">
        <v>79931</v>
      </c>
      <c r="G17" s="43">
        <v>146220</v>
      </c>
      <c r="H17" s="43">
        <v>146307</v>
      </c>
      <c r="I17" s="43">
        <v>193095</v>
      </c>
      <c r="J17" s="43">
        <v>82400</v>
      </c>
      <c r="K17" s="44">
        <f>SUM(F17:J17)</f>
        <v>647953</v>
      </c>
    </row>
    <row r="18" spans="1:11" ht="24.75" customHeight="1" thickBot="1">
      <c r="A18" s="67"/>
      <c r="B18" s="72"/>
      <c r="C18" s="45" t="s">
        <v>56</v>
      </c>
      <c r="D18" s="46"/>
      <c r="E18" s="42">
        <f>E17</f>
        <v>147422</v>
      </c>
      <c r="F18" s="43">
        <f aca="true" t="shared" si="3" ref="F18:K18">F9+F16+F17</f>
        <v>283546</v>
      </c>
      <c r="G18" s="43">
        <f t="shared" si="3"/>
        <v>389541</v>
      </c>
      <c r="H18" s="43">
        <f t="shared" si="3"/>
        <v>481552</v>
      </c>
      <c r="I18" s="43">
        <f t="shared" si="3"/>
        <v>587985</v>
      </c>
      <c r="J18" s="43">
        <f t="shared" si="3"/>
        <v>719027</v>
      </c>
      <c r="K18" s="44">
        <f t="shared" si="3"/>
        <v>2461651</v>
      </c>
    </row>
    <row r="19" spans="1:11" ht="18.75" customHeight="1">
      <c r="A19" s="67"/>
      <c r="B19" s="96" t="s">
        <v>57</v>
      </c>
      <c r="C19" s="97"/>
      <c r="D19" s="98"/>
      <c r="E19" s="16" t="s">
        <v>58</v>
      </c>
      <c r="F19" s="84">
        <v>3080312</v>
      </c>
      <c r="G19" s="92">
        <v>6411941</v>
      </c>
      <c r="H19" s="92">
        <v>6547852</v>
      </c>
      <c r="I19" s="92">
        <v>5599919</v>
      </c>
      <c r="J19" s="92">
        <v>7884053</v>
      </c>
      <c r="K19" s="94">
        <f>SUM(F19:J19)</f>
        <v>29524077</v>
      </c>
    </row>
    <row r="20" spans="1:11" ht="18.75" customHeight="1" thickBot="1">
      <c r="A20" s="67"/>
      <c r="B20" s="99"/>
      <c r="C20" s="100"/>
      <c r="D20" s="101"/>
      <c r="E20" s="17">
        <v>9552975</v>
      </c>
      <c r="F20" s="85"/>
      <c r="G20" s="85"/>
      <c r="H20" s="85"/>
      <c r="I20" s="85"/>
      <c r="J20" s="85"/>
      <c r="K20" s="95">
        <f>SUM(F20:J20)</f>
        <v>0</v>
      </c>
    </row>
    <row r="21" spans="1:33" s="28" customFormat="1" ht="18.75" customHeight="1" thickBot="1">
      <c r="A21" s="67"/>
      <c r="B21" s="24"/>
      <c r="C21" s="24"/>
      <c r="D21" s="24"/>
      <c r="E21" s="25"/>
      <c r="F21" s="25"/>
      <c r="G21" s="25"/>
      <c r="H21" s="25"/>
      <c r="I21" s="25"/>
      <c r="J21" s="25"/>
      <c r="K21" s="25"/>
      <c r="L21" s="25"/>
      <c r="M21" s="25"/>
      <c r="N21" s="25"/>
      <c r="O21" s="25"/>
      <c r="P21" s="25"/>
      <c r="Q21" s="25"/>
      <c r="R21" s="25"/>
      <c r="S21" s="25"/>
      <c r="T21" s="25"/>
      <c r="U21" s="25"/>
      <c r="V21" s="25"/>
      <c r="W21" s="25"/>
      <c r="X21" s="26"/>
      <c r="Y21" s="26"/>
      <c r="Z21" s="26"/>
      <c r="AA21" s="26"/>
      <c r="AB21" s="26"/>
      <c r="AC21" s="26"/>
      <c r="AD21" s="26"/>
      <c r="AE21" s="26"/>
      <c r="AF21" s="27"/>
      <c r="AG21" s="27"/>
    </row>
    <row r="22" spans="1:33" ht="18.75" customHeight="1">
      <c r="A22" s="67"/>
      <c r="B22" s="76" t="s">
        <v>13</v>
      </c>
      <c r="C22" s="77"/>
      <c r="D22" s="86" t="s">
        <v>14</v>
      </c>
      <c r="E22" s="68" t="s">
        <v>22</v>
      </c>
      <c r="F22" s="68" t="s">
        <v>23</v>
      </c>
      <c r="G22" s="68" t="s">
        <v>24</v>
      </c>
      <c r="H22" s="68" t="s">
        <v>25</v>
      </c>
      <c r="I22" s="68" t="s">
        <v>26</v>
      </c>
      <c r="J22" s="68" t="s">
        <v>27</v>
      </c>
      <c r="K22" s="68" t="s">
        <v>28</v>
      </c>
      <c r="L22" s="68" t="s">
        <v>29</v>
      </c>
      <c r="M22" s="68" t="s">
        <v>30</v>
      </c>
      <c r="N22" s="68" t="s">
        <v>31</v>
      </c>
      <c r="O22" s="68" t="s">
        <v>32</v>
      </c>
      <c r="P22" s="68" t="s">
        <v>33</v>
      </c>
      <c r="Q22" s="68" t="s">
        <v>34</v>
      </c>
      <c r="R22" s="68" t="s">
        <v>35</v>
      </c>
      <c r="S22" s="68" t="s">
        <v>36</v>
      </c>
      <c r="T22" s="68" t="s">
        <v>37</v>
      </c>
      <c r="U22" s="68" t="s">
        <v>38</v>
      </c>
      <c r="V22" s="68" t="s">
        <v>39</v>
      </c>
      <c r="W22" s="68" t="s">
        <v>40</v>
      </c>
      <c r="X22" s="68" t="s">
        <v>41</v>
      </c>
      <c r="Y22" s="68" t="s">
        <v>66</v>
      </c>
      <c r="Z22" s="68" t="s">
        <v>68</v>
      </c>
      <c r="AA22" s="68" t="s">
        <v>69</v>
      </c>
      <c r="AB22" s="68" t="s">
        <v>70</v>
      </c>
      <c r="AC22" s="68" t="s">
        <v>72</v>
      </c>
      <c r="AD22" s="68" t="s">
        <v>74</v>
      </c>
      <c r="AE22" s="68" t="s">
        <v>76</v>
      </c>
      <c r="AF22" s="7" t="s">
        <v>21</v>
      </c>
      <c r="AG22" s="8" t="s">
        <v>9</v>
      </c>
    </row>
    <row r="23" spans="1:33" ht="18.75" customHeight="1" thickBot="1">
      <c r="A23" s="67"/>
      <c r="B23" s="78"/>
      <c r="C23" s="79"/>
      <c r="D23" s="87"/>
      <c r="E23" s="69"/>
      <c r="F23" s="69"/>
      <c r="G23" s="69"/>
      <c r="H23" s="69"/>
      <c r="I23" s="69"/>
      <c r="J23" s="69"/>
      <c r="K23" s="69"/>
      <c r="L23" s="69"/>
      <c r="M23" s="69"/>
      <c r="N23" s="69"/>
      <c r="O23" s="69"/>
      <c r="P23" s="69"/>
      <c r="Q23" s="69"/>
      <c r="R23" s="69"/>
      <c r="S23" s="80"/>
      <c r="T23" s="80"/>
      <c r="U23" s="80"/>
      <c r="V23" s="80"/>
      <c r="W23" s="80"/>
      <c r="X23" s="80"/>
      <c r="Y23" s="80"/>
      <c r="Z23" s="80"/>
      <c r="AA23" s="80"/>
      <c r="AB23" s="80"/>
      <c r="AC23" s="80"/>
      <c r="AD23" s="80"/>
      <c r="AE23" s="80"/>
      <c r="AF23" s="47" t="s">
        <v>77</v>
      </c>
      <c r="AG23" s="48" t="s">
        <v>43</v>
      </c>
    </row>
    <row r="24" spans="1:33" ht="24.75" customHeight="1">
      <c r="A24" s="67"/>
      <c r="B24" s="70" t="s">
        <v>44</v>
      </c>
      <c r="C24" s="88" t="s">
        <v>45</v>
      </c>
      <c r="D24" s="34" t="s">
        <v>1</v>
      </c>
      <c r="E24" s="36">
        <v>156123</v>
      </c>
      <c r="F24" s="36">
        <v>143905</v>
      </c>
      <c r="G24" s="36">
        <v>176883</v>
      </c>
      <c r="H24" s="36">
        <v>174971</v>
      </c>
      <c r="I24" s="36">
        <v>165575</v>
      </c>
      <c r="J24" s="36">
        <v>159746</v>
      </c>
      <c r="K24" s="36">
        <v>146031</v>
      </c>
      <c r="L24" s="36">
        <v>212306</v>
      </c>
      <c r="M24" s="36">
        <v>140753</v>
      </c>
      <c r="N24" s="36">
        <v>148646</v>
      </c>
      <c r="O24" s="36">
        <v>98320</v>
      </c>
      <c r="P24" s="36">
        <v>100190</v>
      </c>
      <c r="Q24" s="36">
        <v>111100</v>
      </c>
      <c r="R24" s="36">
        <v>91610</v>
      </c>
      <c r="S24" s="36">
        <v>68769</v>
      </c>
      <c r="T24" s="36">
        <v>63600</v>
      </c>
      <c r="U24" s="36">
        <v>54000</v>
      </c>
      <c r="V24" s="36">
        <v>86237</v>
      </c>
      <c r="W24" s="36">
        <v>148550</v>
      </c>
      <c r="X24" s="36">
        <v>151453</v>
      </c>
      <c r="Y24" s="36">
        <f>179732+210106</f>
        <v>389838</v>
      </c>
      <c r="Z24" s="36">
        <v>180574</v>
      </c>
      <c r="AA24" s="36">
        <v>249911</v>
      </c>
      <c r="AB24" s="36">
        <v>687288</v>
      </c>
      <c r="AC24" s="36">
        <v>0</v>
      </c>
      <c r="AD24" s="36">
        <v>0</v>
      </c>
      <c r="AE24" s="36">
        <v>307400</v>
      </c>
      <c r="AF24" s="55">
        <f>SUM(E24:AE24)</f>
        <v>4413779</v>
      </c>
      <c r="AG24" s="49">
        <f>K5+AF24</f>
        <v>4766729</v>
      </c>
    </row>
    <row r="25" spans="1:33" ht="24.75" customHeight="1">
      <c r="A25" s="67"/>
      <c r="B25" s="71"/>
      <c r="C25" s="89"/>
      <c r="D25" s="12" t="s">
        <v>2</v>
      </c>
      <c r="E25" s="14">
        <v>163959</v>
      </c>
      <c r="F25" s="14">
        <v>151299</v>
      </c>
      <c r="G25" s="14">
        <v>186237</v>
      </c>
      <c r="H25" s="14">
        <v>184436</v>
      </c>
      <c r="I25" s="14">
        <v>174729</v>
      </c>
      <c r="J25" s="14">
        <v>165357</v>
      </c>
      <c r="K25" s="14">
        <v>151245</v>
      </c>
      <c r="L25" s="14">
        <v>219886</v>
      </c>
      <c r="M25" s="14">
        <v>145739</v>
      </c>
      <c r="N25" s="14">
        <v>153909</v>
      </c>
      <c r="O25" s="14">
        <v>103743</v>
      </c>
      <c r="P25" s="14">
        <v>105844</v>
      </c>
      <c r="Q25" s="14">
        <v>117521</v>
      </c>
      <c r="R25" s="14">
        <v>96943</v>
      </c>
      <c r="S25" s="14">
        <v>72893</v>
      </c>
      <c r="T25" s="14">
        <v>77069</v>
      </c>
      <c r="U25" s="9">
        <v>58525</v>
      </c>
      <c r="V25" s="9">
        <v>111454</v>
      </c>
      <c r="W25" s="9">
        <v>159372</v>
      </c>
      <c r="X25" s="9">
        <v>131657</v>
      </c>
      <c r="Y25" s="9">
        <f>215114+224725</f>
        <v>439839</v>
      </c>
      <c r="Z25" s="9">
        <v>228970</v>
      </c>
      <c r="AA25" s="9">
        <v>208498</v>
      </c>
      <c r="AB25" s="9">
        <v>731756</v>
      </c>
      <c r="AC25" s="9">
        <v>0</v>
      </c>
      <c r="AD25" s="9">
        <v>0</v>
      </c>
      <c r="AE25" s="9">
        <v>326685</v>
      </c>
      <c r="AF25" s="60">
        <f aca="true" t="shared" si="4" ref="AF25:AF35">SUM(E25:AE25)</f>
        <v>4667565</v>
      </c>
      <c r="AG25" s="11">
        <f aca="true" t="shared" si="5" ref="AG25:AG35">K6+AF25</f>
        <v>5081326</v>
      </c>
    </row>
    <row r="26" spans="1:33" ht="24.75" customHeight="1">
      <c r="A26" s="67"/>
      <c r="B26" s="71"/>
      <c r="C26" s="89"/>
      <c r="D26" s="12" t="s">
        <v>4</v>
      </c>
      <c r="E26" s="14">
        <v>179303</v>
      </c>
      <c r="F26" s="14">
        <v>165431</v>
      </c>
      <c r="G26" s="14">
        <v>203785</v>
      </c>
      <c r="H26" s="14">
        <v>201763</v>
      </c>
      <c r="I26" s="14">
        <v>190997</v>
      </c>
      <c r="J26" s="14">
        <v>184012</v>
      </c>
      <c r="K26" s="14">
        <v>168222</v>
      </c>
      <c r="L26" s="14">
        <v>244566</v>
      </c>
      <c r="M26" s="14">
        <v>162143</v>
      </c>
      <c r="N26" s="14">
        <v>171184</v>
      </c>
      <c r="O26" s="14">
        <v>109738</v>
      </c>
      <c r="P26" s="14">
        <v>111720</v>
      </c>
      <c r="Q26" s="14">
        <v>123842</v>
      </c>
      <c r="R26" s="14">
        <v>101991</v>
      </c>
      <c r="S26" s="14">
        <v>76497</v>
      </c>
      <c r="T26" s="14">
        <v>80519</v>
      </c>
      <c r="U26" s="9">
        <v>71088</v>
      </c>
      <c r="V26" s="9">
        <v>137550</v>
      </c>
      <c r="W26" s="9">
        <v>213500</v>
      </c>
      <c r="X26" s="9">
        <v>65998</v>
      </c>
      <c r="Y26" s="9">
        <f>217265+234361</f>
        <v>451626</v>
      </c>
      <c r="Z26" s="9">
        <v>217000</v>
      </c>
      <c r="AA26" s="9">
        <v>240208</v>
      </c>
      <c r="AB26" s="9">
        <v>767605</v>
      </c>
      <c r="AC26" s="9">
        <v>0</v>
      </c>
      <c r="AD26" s="9">
        <v>0</v>
      </c>
      <c r="AE26" s="9">
        <v>346141</v>
      </c>
      <c r="AF26" s="60">
        <f t="shared" si="4"/>
        <v>4986429</v>
      </c>
      <c r="AG26" s="11">
        <f t="shared" si="5"/>
        <v>5325565</v>
      </c>
    </row>
    <row r="27" spans="1:33" ht="24.75" customHeight="1">
      <c r="A27" s="67"/>
      <c r="B27" s="71"/>
      <c r="C27" s="89"/>
      <c r="D27" s="12" t="s">
        <v>5</v>
      </c>
      <c r="E27" s="14">
        <v>145774</v>
      </c>
      <c r="F27" s="14">
        <v>134539</v>
      </c>
      <c r="G27" s="14">
        <v>165708</v>
      </c>
      <c r="H27" s="14">
        <v>164104</v>
      </c>
      <c r="I27" s="14">
        <v>155568</v>
      </c>
      <c r="J27" s="14">
        <v>150577</v>
      </c>
      <c r="K27" s="14">
        <v>137814</v>
      </c>
      <c r="L27" s="14">
        <v>200662</v>
      </c>
      <c r="M27" s="14">
        <v>133075</v>
      </c>
      <c r="N27" s="14">
        <v>140581</v>
      </c>
      <c r="O27" s="14">
        <v>96396</v>
      </c>
      <c r="P27" s="14">
        <v>98052</v>
      </c>
      <c r="Q27" s="14">
        <v>108777</v>
      </c>
      <c r="R27" s="14">
        <v>89697</v>
      </c>
      <c r="S27" s="14">
        <v>67335</v>
      </c>
      <c r="T27" s="14">
        <v>67849</v>
      </c>
      <c r="U27" s="9">
        <v>57032</v>
      </c>
      <c r="V27" s="9">
        <v>124005</v>
      </c>
      <c r="W27" s="9">
        <v>68992</v>
      </c>
      <c r="X27" s="9">
        <v>175784</v>
      </c>
      <c r="Y27" s="9">
        <f>138972+205488</f>
        <v>344460</v>
      </c>
      <c r="Z27" s="9">
        <v>104714</v>
      </c>
      <c r="AA27" s="9">
        <v>99586</v>
      </c>
      <c r="AB27" s="9">
        <v>922592</v>
      </c>
      <c r="AC27" s="9">
        <v>0</v>
      </c>
      <c r="AD27" s="9">
        <v>0</v>
      </c>
      <c r="AE27" s="9">
        <v>298933</v>
      </c>
      <c r="AF27" s="60">
        <f t="shared" si="4"/>
        <v>4252606</v>
      </c>
      <c r="AG27" s="11">
        <f t="shared" si="5"/>
        <v>4446444</v>
      </c>
    </row>
    <row r="28" spans="1:33" ht="24.75" customHeight="1" thickBot="1">
      <c r="A28" s="67"/>
      <c r="B28" s="71"/>
      <c r="C28" s="90"/>
      <c r="D28" s="38" t="s">
        <v>47</v>
      </c>
      <c r="E28" s="23">
        <f aca="true" t="shared" si="6" ref="E28:AE28">SUM(E24:E27)</f>
        <v>645159</v>
      </c>
      <c r="F28" s="23">
        <f t="shared" si="6"/>
        <v>595174</v>
      </c>
      <c r="G28" s="23">
        <f t="shared" si="6"/>
        <v>732613</v>
      </c>
      <c r="H28" s="23">
        <f t="shared" si="6"/>
        <v>725274</v>
      </c>
      <c r="I28" s="23">
        <f t="shared" si="6"/>
        <v>686869</v>
      </c>
      <c r="J28" s="23">
        <f t="shared" si="6"/>
        <v>659692</v>
      </c>
      <c r="K28" s="23">
        <f t="shared" si="6"/>
        <v>603312</v>
      </c>
      <c r="L28" s="23">
        <f t="shared" si="6"/>
        <v>877420</v>
      </c>
      <c r="M28" s="23">
        <f t="shared" si="6"/>
        <v>581710</v>
      </c>
      <c r="N28" s="23">
        <f t="shared" si="6"/>
        <v>614320</v>
      </c>
      <c r="O28" s="23">
        <f t="shared" si="6"/>
        <v>408197</v>
      </c>
      <c r="P28" s="23">
        <f t="shared" si="6"/>
        <v>415806</v>
      </c>
      <c r="Q28" s="23">
        <f t="shared" si="6"/>
        <v>461240</v>
      </c>
      <c r="R28" s="23">
        <f t="shared" si="6"/>
        <v>380241</v>
      </c>
      <c r="S28" s="23">
        <f t="shared" si="6"/>
        <v>285494</v>
      </c>
      <c r="T28" s="23">
        <f t="shared" si="6"/>
        <v>289037</v>
      </c>
      <c r="U28" s="23">
        <f t="shared" si="6"/>
        <v>240645</v>
      </c>
      <c r="V28" s="23">
        <f t="shared" si="6"/>
        <v>459246</v>
      </c>
      <c r="W28" s="50">
        <f t="shared" si="6"/>
        <v>590414</v>
      </c>
      <c r="X28" s="50">
        <f t="shared" si="6"/>
        <v>524892</v>
      </c>
      <c r="Y28" s="50">
        <f t="shared" si="6"/>
        <v>1625763</v>
      </c>
      <c r="Z28" s="50">
        <f t="shared" si="6"/>
        <v>731258</v>
      </c>
      <c r="AA28" s="50">
        <f t="shared" si="6"/>
        <v>798203</v>
      </c>
      <c r="AB28" s="50">
        <f t="shared" si="6"/>
        <v>3109241</v>
      </c>
      <c r="AC28" s="50">
        <f t="shared" si="6"/>
        <v>0</v>
      </c>
      <c r="AD28" s="50">
        <f>SUM(AD24:AD27)</f>
        <v>0</v>
      </c>
      <c r="AE28" s="50">
        <f t="shared" si="6"/>
        <v>1279159</v>
      </c>
      <c r="AF28" s="62">
        <f t="shared" si="4"/>
        <v>18320379</v>
      </c>
      <c r="AG28" s="51">
        <f t="shared" si="5"/>
        <v>19620064</v>
      </c>
    </row>
    <row r="29" spans="1:33" ht="24.75" customHeight="1">
      <c r="A29" s="67"/>
      <c r="B29" s="71"/>
      <c r="C29" s="91" t="s">
        <v>49</v>
      </c>
      <c r="D29" s="61" t="s">
        <v>0</v>
      </c>
      <c r="E29" s="9">
        <v>39496</v>
      </c>
      <c r="F29" s="9">
        <v>36397</v>
      </c>
      <c r="G29" s="9">
        <v>44752</v>
      </c>
      <c r="H29" s="9">
        <v>44369</v>
      </c>
      <c r="I29" s="9">
        <v>42022</v>
      </c>
      <c r="J29" s="9">
        <v>40598</v>
      </c>
      <c r="K29" s="9">
        <v>37165</v>
      </c>
      <c r="L29" s="9">
        <v>54092</v>
      </c>
      <c r="M29" s="9">
        <v>35862</v>
      </c>
      <c r="N29" s="9">
        <v>37947</v>
      </c>
      <c r="O29" s="9">
        <v>37447</v>
      </c>
      <c r="P29" s="9">
        <v>38153</v>
      </c>
      <c r="Q29" s="9">
        <v>42376</v>
      </c>
      <c r="R29" s="9">
        <v>34967</v>
      </c>
      <c r="S29" s="9">
        <v>26237</v>
      </c>
      <c r="T29" s="9">
        <v>26414</v>
      </c>
      <c r="U29" s="9">
        <v>22187</v>
      </c>
      <c r="V29" s="9">
        <v>22000</v>
      </c>
      <c r="W29" s="9">
        <v>73616</v>
      </c>
      <c r="X29" s="9">
        <v>47540</v>
      </c>
      <c r="Y29" s="9">
        <f>53000+79778</f>
        <v>132778</v>
      </c>
      <c r="Z29" s="9">
        <v>96974</v>
      </c>
      <c r="AA29" s="9">
        <v>82395</v>
      </c>
      <c r="AB29" s="9">
        <v>262589</v>
      </c>
      <c r="AC29" s="9">
        <v>0</v>
      </c>
      <c r="AD29" s="9">
        <v>0</v>
      </c>
      <c r="AE29" s="9">
        <v>117445</v>
      </c>
      <c r="AF29" s="10">
        <f t="shared" si="4"/>
        <v>1475818</v>
      </c>
      <c r="AG29" s="11">
        <f t="shared" si="5"/>
        <v>1599617</v>
      </c>
    </row>
    <row r="30" spans="1:33" ht="24.75" customHeight="1">
      <c r="A30" s="67"/>
      <c r="B30" s="71"/>
      <c r="C30" s="74"/>
      <c r="D30" s="12" t="s">
        <v>3</v>
      </c>
      <c r="E30" s="14">
        <v>38739</v>
      </c>
      <c r="F30" s="14">
        <v>35740</v>
      </c>
      <c r="G30" s="14">
        <v>43993</v>
      </c>
      <c r="H30" s="14">
        <v>43618</v>
      </c>
      <c r="I30" s="14">
        <v>41263</v>
      </c>
      <c r="J30" s="14">
        <v>39777</v>
      </c>
      <c r="K30" s="14">
        <v>36289</v>
      </c>
      <c r="L30" s="14">
        <v>52758</v>
      </c>
      <c r="M30" s="14">
        <v>34977</v>
      </c>
      <c r="N30" s="14">
        <v>36885</v>
      </c>
      <c r="O30" s="14">
        <v>40072</v>
      </c>
      <c r="P30" s="14">
        <v>40779</v>
      </c>
      <c r="Q30" s="14">
        <v>45339</v>
      </c>
      <c r="R30" s="14">
        <v>37043</v>
      </c>
      <c r="S30" s="14">
        <v>27428</v>
      </c>
      <c r="T30" s="14">
        <v>27336</v>
      </c>
      <c r="U30" s="9">
        <v>22833</v>
      </c>
      <c r="V30" s="9">
        <v>24000</v>
      </c>
      <c r="W30" s="9">
        <v>82087</v>
      </c>
      <c r="X30" s="9">
        <v>33867</v>
      </c>
      <c r="Y30" s="9">
        <f>85517+81852</f>
        <v>167369</v>
      </c>
      <c r="Z30" s="9">
        <v>71064</v>
      </c>
      <c r="AA30" s="9">
        <v>89902</v>
      </c>
      <c r="AB30" s="9">
        <v>270195</v>
      </c>
      <c r="AC30" s="9">
        <v>0</v>
      </c>
      <c r="AD30" s="9">
        <v>0</v>
      </c>
      <c r="AE30" s="9">
        <v>120631</v>
      </c>
      <c r="AF30" s="60">
        <f t="shared" si="4"/>
        <v>1503984</v>
      </c>
      <c r="AG30" s="11">
        <f t="shared" si="5"/>
        <v>1538086</v>
      </c>
    </row>
    <row r="31" spans="1:33" ht="24.75" customHeight="1">
      <c r="A31" s="67"/>
      <c r="B31" s="71"/>
      <c r="C31" s="74"/>
      <c r="D31" s="12" t="s">
        <v>6</v>
      </c>
      <c r="E31" s="14">
        <v>50094</v>
      </c>
      <c r="F31" s="14">
        <v>46175</v>
      </c>
      <c r="G31" s="14">
        <v>56736</v>
      </c>
      <c r="H31" s="14">
        <v>56187</v>
      </c>
      <c r="I31" s="14">
        <v>53359</v>
      </c>
      <c r="J31" s="14">
        <v>51819</v>
      </c>
      <c r="K31" s="14">
        <v>47426</v>
      </c>
      <c r="L31" s="14">
        <v>68888</v>
      </c>
      <c r="M31" s="14">
        <v>45752</v>
      </c>
      <c r="N31" s="14">
        <v>48261</v>
      </c>
      <c r="O31" s="14">
        <v>49346</v>
      </c>
      <c r="P31" s="14">
        <v>50262</v>
      </c>
      <c r="Q31" s="14">
        <v>55908</v>
      </c>
      <c r="R31" s="14">
        <v>46080</v>
      </c>
      <c r="S31" s="14">
        <v>34606</v>
      </c>
      <c r="T31" s="14">
        <v>34900</v>
      </c>
      <c r="U31" s="9">
        <v>29350</v>
      </c>
      <c r="V31" s="9">
        <v>35760</v>
      </c>
      <c r="W31" s="9">
        <v>46500</v>
      </c>
      <c r="X31" s="9">
        <v>107197</v>
      </c>
      <c r="Y31" s="9">
        <f>81500+105059</f>
        <v>186559</v>
      </c>
      <c r="Z31" s="9">
        <v>125682</v>
      </c>
      <c r="AA31" s="9">
        <v>82150</v>
      </c>
      <c r="AB31" s="9">
        <v>353482</v>
      </c>
      <c r="AC31" s="9">
        <v>0</v>
      </c>
      <c r="AD31" s="9">
        <v>0</v>
      </c>
      <c r="AE31" s="9">
        <v>151320</v>
      </c>
      <c r="AF31" s="60">
        <f t="shared" si="4"/>
        <v>1913799</v>
      </c>
      <c r="AG31" s="11">
        <f t="shared" si="5"/>
        <v>2080771</v>
      </c>
    </row>
    <row r="32" spans="1:33" ht="24.75" customHeight="1">
      <c r="A32" s="67"/>
      <c r="B32" s="71"/>
      <c r="C32" s="74"/>
      <c r="D32" s="12" t="s">
        <v>8</v>
      </c>
      <c r="E32" s="14">
        <v>36245</v>
      </c>
      <c r="F32" s="14">
        <v>33439</v>
      </c>
      <c r="G32" s="14">
        <v>41212</v>
      </c>
      <c r="H32" s="14">
        <v>40863</v>
      </c>
      <c r="I32" s="14">
        <v>38655</v>
      </c>
      <c r="J32" s="14">
        <v>37222</v>
      </c>
      <c r="K32" s="14">
        <v>33995</v>
      </c>
      <c r="L32" s="14">
        <v>49362</v>
      </c>
      <c r="M32" s="14">
        <v>32686</v>
      </c>
      <c r="N32" s="14">
        <v>34466</v>
      </c>
      <c r="O32" s="14">
        <v>39722</v>
      </c>
      <c r="P32" s="14">
        <v>40156</v>
      </c>
      <c r="Q32" s="14">
        <v>44351</v>
      </c>
      <c r="R32" s="14">
        <v>36677</v>
      </c>
      <c r="S32" s="14">
        <v>27612</v>
      </c>
      <c r="T32" s="14">
        <v>24570</v>
      </c>
      <c r="U32" s="9">
        <v>26399</v>
      </c>
      <c r="V32" s="9">
        <v>44385</v>
      </c>
      <c r="W32" s="9">
        <v>63000</v>
      </c>
      <c r="X32" s="9">
        <v>43042</v>
      </c>
      <c r="Y32" s="9">
        <f>69996+83649</f>
        <v>153645</v>
      </c>
      <c r="Z32" s="9">
        <v>91800</v>
      </c>
      <c r="AA32" s="9">
        <v>81541</v>
      </c>
      <c r="AB32" s="9">
        <v>275779</v>
      </c>
      <c r="AC32" s="9">
        <v>0</v>
      </c>
      <c r="AD32" s="9">
        <v>0</v>
      </c>
      <c r="AE32" s="9">
        <v>123640</v>
      </c>
      <c r="AF32" s="60">
        <f t="shared" si="4"/>
        <v>1494464</v>
      </c>
      <c r="AG32" s="11">
        <f t="shared" si="5"/>
        <v>1498207</v>
      </c>
    </row>
    <row r="33" spans="1:33" ht="24.75" customHeight="1">
      <c r="A33" s="67"/>
      <c r="B33" s="71"/>
      <c r="C33" s="74"/>
      <c r="D33" s="12" t="s">
        <v>50</v>
      </c>
      <c r="E33" s="14">
        <v>42880</v>
      </c>
      <c r="F33" s="14">
        <v>39602</v>
      </c>
      <c r="G33" s="14">
        <v>48797</v>
      </c>
      <c r="H33" s="14">
        <v>48375</v>
      </c>
      <c r="I33" s="14">
        <v>45911</v>
      </c>
      <c r="J33" s="14">
        <v>44247</v>
      </c>
      <c r="K33" s="14">
        <v>40460</v>
      </c>
      <c r="L33" s="14">
        <v>58579</v>
      </c>
      <c r="M33" s="14">
        <v>38757</v>
      </c>
      <c r="N33" s="14">
        <v>40833</v>
      </c>
      <c r="O33" s="14">
        <v>41472</v>
      </c>
      <c r="P33" s="14">
        <v>42204</v>
      </c>
      <c r="Q33" s="14">
        <v>46870</v>
      </c>
      <c r="R33" s="14">
        <v>38794</v>
      </c>
      <c r="S33" s="14">
        <v>29200</v>
      </c>
      <c r="T33" s="14">
        <v>29458</v>
      </c>
      <c r="U33" s="9">
        <v>24798</v>
      </c>
      <c r="V33" s="9">
        <v>31012</v>
      </c>
      <c r="W33" s="9">
        <v>66439</v>
      </c>
      <c r="X33" s="9">
        <v>63886</v>
      </c>
      <c r="Y33" s="9">
        <f>72466+90528</f>
        <v>162994</v>
      </c>
      <c r="Z33" s="9">
        <v>81103</v>
      </c>
      <c r="AA33" s="9">
        <v>95728</v>
      </c>
      <c r="AB33" s="9">
        <v>310864</v>
      </c>
      <c r="AC33" s="9">
        <v>0</v>
      </c>
      <c r="AD33" s="9">
        <v>0</v>
      </c>
      <c r="AE33" s="9">
        <v>133446</v>
      </c>
      <c r="AF33" s="60">
        <f t="shared" si="4"/>
        <v>1646709</v>
      </c>
      <c r="AG33" s="11">
        <f t="shared" si="5"/>
        <v>1792671</v>
      </c>
    </row>
    <row r="34" spans="1:33" ht="24.75" customHeight="1">
      <c r="A34" s="67"/>
      <c r="B34" s="71"/>
      <c r="C34" s="74"/>
      <c r="D34" s="12" t="s">
        <v>52</v>
      </c>
      <c r="E34" s="14">
        <v>37937</v>
      </c>
      <c r="F34" s="14">
        <v>35083</v>
      </c>
      <c r="G34" s="14">
        <v>43235</v>
      </c>
      <c r="H34" s="14">
        <v>42867</v>
      </c>
      <c r="I34" s="14">
        <v>40505</v>
      </c>
      <c r="J34" s="14">
        <v>38956</v>
      </c>
      <c r="K34" s="14">
        <v>35580</v>
      </c>
      <c r="L34" s="14">
        <v>51727</v>
      </c>
      <c r="M34" s="14">
        <v>34334</v>
      </c>
      <c r="N34" s="14">
        <v>36206</v>
      </c>
      <c r="O34" s="14">
        <v>39941</v>
      </c>
      <c r="P34" s="14">
        <v>40423</v>
      </c>
      <c r="Q34" s="14">
        <v>44746</v>
      </c>
      <c r="R34" s="14">
        <v>36799</v>
      </c>
      <c r="S34" s="14">
        <v>27581</v>
      </c>
      <c r="T34" s="14">
        <v>29526</v>
      </c>
      <c r="U34" s="9">
        <v>21669</v>
      </c>
      <c r="V34" s="9">
        <v>55224</v>
      </c>
      <c r="W34" s="9">
        <v>53648</v>
      </c>
      <c r="X34" s="9">
        <v>42727</v>
      </c>
      <c r="Y34" s="9">
        <f>81175+84454</f>
        <v>165629</v>
      </c>
      <c r="Z34" s="9">
        <v>53648</v>
      </c>
      <c r="AA34" s="9">
        <v>61258</v>
      </c>
      <c r="AB34" s="9">
        <v>322388</v>
      </c>
      <c r="AC34" s="9">
        <v>0</v>
      </c>
      <c r="AD34" s="9">
        <v>0</v>
      </c>
      <c r="AE34" s="9">
        <v>123638</v>
      </c>
      <c r="AF34" s="60">
        <f t="shared" si="4"/>
        <v>1515275</v>
      </c>
      <c r="AG34" s="11">
        <f t="shared" si="5"/>
        <v>1554710</v>
      </c>
    </row>
    <row r="35" spans="1:33" ht="24.75" customHeight="1" thickBot="1">
      <c r="A35" s="67"/>
      <c r="B35" s="71"/>
      <c r="C35" s="75"/>
      <c r="D35" s="38" t="s">
        <v>47</v>
      </c>
      <c r="E35" s="23">
        <f aca="true" t="shared" si="7" ref="E35:AE35">SUM(E29:E34)</f>
        <v>245391</v>
      </c>
      <c r="F35" s="23">
        <f t="shared" si="7"/>
        <v>226436</v>
      </c>
      <c r="G35" s="23">
        <f t="shared" si="7"/>
        <v>278725</v>
      </c>
      <c r="H35" s="23">
        <f t="shared" si="7"/>
        <v>276279</v>
      </c>
      <c r="I35" s="23">
        <f t="shared" si="7"/>
        <v>261715</v>
      </c>
      <c r="J35" s="23">
        <f t="shared" si="7"/>
        <v>252619</v>
      </c>
      <c r="K35" s="23">
        <f t="shared" si="7"/>
        <v>230915</v>
      </c>
      <c r="L35" s="23">
        <f t="shared" si="7"/>
        <v>335406</v>
      </c>
      <c r="M35" s="23">
        <f t="shared" si="7"/>
        <v>222368</v>
      </c>
      <c r="N35" s="23">
        <f t="shared" si="7"/>
        <v>234598</v>
      </c>
      <c r="O35" s="23">
        <f t="shared" si="7"/>
        <v>248000</v>
      </c>
      <c r="P35" s="23">
        <f t="shared" si="7"/>
        <v>251977</v>
      </c>
      <c r="Q35" s="23">
        <f t="shared" si="7"/>
        <v>279590</v>
      </c>
      <c r="R35" s="23">
        <f t="shared" si="7"/>
        <v>230360</v>
      </c>
      <c r="S35" s="23">
        <f t="shared" si="7"/>
        <v>172664</v>
      </c>
      <c r="T35" s="23">
        <f t="shared" si="7"/>
        <v>172204</v>
      </c>
      <c r="U35" s="23">
        <f t="shared" si="7"/>
        <v>147236</v>
      </c>
      <c r="V35" s="23">
        <f t="shared" si="7"/>
        <v>212381</v>
      </c>
      <c r="W35" s="50">
        <f t="shared" si="7"/>
        <v>385290</v>
      </c>
      <c r="X35" s="50">
        <f t="shared" si="7"/>
        <v>338259</v>
      </c>
      <c r="Y35" s="50">
        <f t="shared" si="7"/>
        <v>968974</v>
      </c>
      <c r="Z35" s="50">
        <f t="shared" si="7"/>
        <v>520271</v>
      </c>
      <c r="AA35" s="50">
        <f t="shared" si="7"/>
        <v>492974</v>
      </c>
      <c r="AB35" s="50">
        <f t="shared" si="7"/>
        <v>1795297</v>
      </c>
      <c r="AC35" s="50">
        <f t="shared" si="7"/>
        <v>0</v>
      </c>
      <c r="AD35" s="50">
        <f>SUM(AD29:AD34)</f>
        <v>0</v>
      </c>
      <c r="AE35" s="50">
        <f t="shared" si="7"/>
        <v>770120</v>
      </c>
      <c r="AF35" s="62">
        <f t="shared" si="4"/>
        <v>9550049</v>
      </c>
      <c r="AG35" s="51">
        <f t="shared" si="5"/>
        <v>10064062</v>
      </c>
    </row>
    <row r="36" spans="1:33" ht="24.75" customHeight="1" thickBot="1">
      <c r="A36" s="67"/>
      <c r="B36" s="71"/>
      <c r="C36" s="63" t="s">
        <v>54</v>
      </c>
      <c r="D36" s="64" t="s">
        <v>7</v>
      </c>
      <c r="E36" s="65" t="s">
        <v>55</v>
      </c>
      <c r="F36" s="50">
        <v>150000</v>
      </c>
      <c r="G36" s="65" t="s">
        <v>55</v>
      </c>
      <c r="H36" s="65" t="s">
        <v>55</v>
      </c>
      <c r="I36" s="65" t="s">
        <v>55</v>
      </c>
      <c r="J36" s="65" t="s">
        <v>55</v>
      </c>
      <c r="K36" s="65" t="s">
        <v>55</v>
      </c>
      <c r="L36" s="65" t="s">
        <v>55</v>
      </c>
      <c r="M36" s="65" t="s">
        <v>55</v>
      </c>
      <c r="N36" s="65" t="s">
        <v>55</v>
      </c>
      <c r="O36" s="65" t="s">
        <v>55</v>
      </c>
      <c r="P36" s="65" t="s">
        <v>55</v>
      </c>
      <c r="Q36" s="65" t="s">
        <v>55</v>
      </c>
      <c r="R36" s="65" t="s">
        <v>55</v>
      </c>
      <c r="S36" s="65" t="s">
        <v>55</v>
      </c>
      <c r="T36" s="65" t="s">
        <v>55</v>
      </c>
      <c r="U36" s="65" t="s">
        <v>55</v>
      </c>
      <c r="V36" s="65" t="s">
        <v>55</v>
      </c>
      <c r="W36" s="65" t="s">
        <v>55</v>
      </c>
      <c r="X36" s="65" t="s">
        <v>55</v>
      </c>
      <c r="Y36" s="65" t="s">
        <v>55</v>
      </c>
      <c r="Z36" s="65" t="s">
        <v>55</v>
      </c>
      <c r="AA36" s="65" t="s">
        <v>46</v>
      </c>
      <c r="AB36" s="65" t="s">
        <v>46</v>
      </c>
      <c r="AC36" s="65" t="s">
        <v>73</v>
      </c>
      <c r="AD36" s="65" t="s">
        <v>46</v>
      </c>
      <c r="AE36" s="65" t="s">
        <v>75</v>
      </c>
      <c r="AF36" s="17">
        <f>SUM(E36:AE36)</f>
        <v>150000</v>
      </c>
      <c r="AG36" s="51">
        <f>E17+K17+AF36</f>
        <v>945375</v>
      </c>
    </row>
    <row r="37" spans="1:33" s="18" customFormat="1" ht="24.75" customHeight="1" thickBot="1">
      <c r="A37" s="67"/>
      <c r="B37" s="72"/>
      <c r="C37" s="59" t="s">
        <v>56</v>
      </c>
      <c r="D37" s="53"/>
      <c r="E37" s="54">
        <f>E28+E35</f>
        <v>890550</v>
      </c>
      <c r="F37" s="54">
        <f>F28+F35+F36</f>
        <v>971610</v>
      </c>
      <c r="G37" s="54">
        <f aca="true" t="shared" si="8" ref="G37:X37">G28+G35</f>
        <v>1011338</v>
      </c>
      <c r="H37" s="54">
        <f t="shared" si="8"/>
        <v>1001553</v>
      </c>
      <c r="I37" s="54">
        <f t="shared" si="8"/>
        <v>948584</v>
      </c>
      <c r="J37" s="54">
        <f t="shared" si="8"/>
        <v>912311</v>
      </c>
      <c r="K37" s="54">
        <f t="shared" si="8"/>
        <v>834227</v>
      </c>
      <c r="L37" s="54">
        <f t="shared" si="8"/>
        <v>1212826</v>
      </c>
      <c r="M37" s="54">
        <f t="shared" si="8"/>
        <v>804078</v>
      </c>
      <c r="N37" s="54">
        <f t="shared" si="8"/>
        <v>848918</v>
      </c>
      <c r="O37" s="54">
        <f t="shared" si="8"/>
        <v>656197</v>
      </c>
      <c r="P37" s="54">
        <f t="shared" si="8"/>
        <v>667783</v>
      </c>
      <c r="Q37" s="54">
        <f t="shared" si="8"/>
        <v>740830</v>
      </c>
      <c r="R37" s="54">
        <f t="shared" si="8"/>
        <v>610601</v>
      </c>
      <c r="S37" s="54">
        <f t="shared" si="8"/>
        <v>458158</v>
      </c>
      <c r="T37" s="54">
        <f t="shared" si="8"/>
        <v>461241</v>
      </c>
      <c r="U37" s="54">
        <f t="shared" si="8"/>
        <v>387881</v>
      </c>
      <c r="V37" s="54">
        <f t="shared" si="8"/>
        <v>671627</v>
      </c>
      <c r="W37" s="54">
        <f t="shared" si="8"/>
        <v>975704</v>
      </c>
      <c r="X37" s="54">
        <f t="shared" si="8"/>
        <v>863151</v>
      </c>
      <c r="Y37" s="54">
        <f aca="true" t="shared" si="9" ref="Y37:AE37">Y28+Y35</f>
        <v>2594737</v>
      </c>
      <c r="Z37" s="54">
        <f t="shared" si="9"/>
        <v>1251529</v>
      </c>
      <c r="AA37" s="54">
        <f t="shared" si="9"/>
        <v>1291177</v>
      </c>
      <c r="AB37" s="54">
        <f t="shared" si="9"/>
        <v>4904538</v>
      </c>
      <c r="AC37" s="54">
        <f t="shared" si="9"/>
        <v>0</v>
      </c>
      <c r="AD37" s="54">
        <f>AD28+AD35</f>
        <v>0</v>
      </c>
      <c r="AE37" s="54">
        <f t="shared" si="9"/>
        <v>2049279</v>
      </c>
      <c r="AF37" s="55">
        <f>SUM(E37:AE37)</f>
        <v>28020428</v>
      </c>
      <c r="AG37" s="56">
        <f>E18+K18+AF37</f>
        <v>30629501</v>
      </c>
    </row>
    <row r="38" spans="1:33" s="18" customFormat="1" ht="39.75" customHeight="1" thickBot="1">
      <c r="A38" s="67"/>
      <c r="B38" s="81" t="s">
        <v>57</v>
      </c>
      <c r="C38" s="82"/>
      <c r="D38" s="83"/>
      <c r="E38" s="43">
        <v>5919082</v>
      </c>
      <c r="F38" s="43">
        <v>3634435</v>
      </c>
      <c r="G38" s="43">
        <v>7175546</v>
      </c>
      <c r="H38" s="43">
        <v>3078620</v>
      </c>
      <c r="I38" s="43">
        <v>4653197</v>
      </c>
      <c r="J38" s="43">
        <v>4177173</v>
      </c>
      <c r="K38" s="43">
        <v>3871137</v>
      </c>
      <c r="L38" s="43">
        <v>4783255</v>
      </c>
      <c r="M38" s="43">
        <v>4050061</v>
      </c>
      <c r="N38" s="43">
        <v>2449704</v>
      </c>
      <c r="O38" s="43">
        <v>3247989</v>
      </c>
      <c r="P38" s="43">
        <v>3014782</v>
      </c>
      <c r="Q38" s="57">
        <v>2919514</v>
      </c>
      <c r="R38" s="57">
        <v>2819604</v>
      </c>
      <c r="S38" s="58">
        <v>1390910</v>
      </c>
      <c r="T38" s="58">
        <v>1735294</v>
      </c>
      <c r="U38" s="58">
        <v>1798586</v>
      </c>
      <c r="V38" s="57">
        <v>3173580</v>
      </c>
      <c r="W38" s="57">
        <v>3612453</v>
      </c>
      <c r="X38" s="57">
        <v>3917192</v>
      </c>
      <c r="Y38" s="57">
        <v>3593577</v>
      </c>
      <c r="Z38" s="57">
        <v>5097687</v>
      </c>
      <c r="AA38" s="57">
        <v>4645387</v>
      </c>
      <c r="AB38" s="57">
        <v>847946</v>
      </c>
      <c r="AC38" s="57">
        <v>1438</v>
      </c>
      <c r="AD38" s="57">
        <v>0</v>
      </c>
      <c r="AE38" s="57">
        <v>0</v>
      </c>
      <c r="AF38" s="42">
        <f>SUM(E38:AE38)</f>
        <v>85608149</v>
      </c>
      <c r="AG38" s="52">
        <f>E20+K19+AF38</f>
        <v>124685201</v>
      </c>
    </row>
    <row r="39" spans="1:33" s="18" customFormat="1" ht="24.75" customHeight="1">
      <c r="A39" s="67"/>
      <c r="B39" s="18" t="s">
        <v>59</v>
      </c>
      <c r="D39" s="18" t="s">
        <v>60</v>
      </c>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row>
    <row r="40" spans="1:4" s="18" customFormat="1" ht="24.75" customHeight="1">
      <c r="A40" s="67"/>
      <c r="D40" s="18" t="s">
        <v>61</v>
      </c>
    </row>
    <row r="41" spans="1:4" s="18" customFormat="1" ht="24.75" customHeight="1">
      <c r="A41" s="67"/>
      <c r="D41" s="18" t="s">
        <v>62</v>
      </c>
    </row>
    <row r="42" spans="1:4" s="18" customFormat="1" ht="24.75" customHeight="1">
      <c r="A42" s="2"/>
      <c r="D42" s="18" t="s">
        <v>65</v>
      </c>
    </row>
    <row r="43" spans="1:4" ht="20.25">
      <c r="A43" s="20"/>
      <c r="D43" s="18" t="s">
        <v>63</v>
      </c>
    </row>
    <row r="44" spans="1:6" ht="20.25">
      <c r="A44" s="20"/>
      <c r="D44" s="18" t="s">
        <v>64</v>
      </c>
      <c r="F44" s="21"/>
    </row>
    <row r="45" spans="1:4" ht="20.25">
      <c r="A45" s="20"/>
      <c r="D45" s="22" t="s">
        <v>67</v>
      </c>
    </row>
    <row r="46" spans="1:4" ht="20.25">
      <c r="A46" s="20"/>
      <c r="D46" s="22" t="s">
        <v>71</v>
      </c>
    </row>
    <row r="47" spans="1:4" ht="20.25">
      <c r="A47" s="20"/>
      <c r="D47" s="22" t="s">
        <v>78</v>
      </c>
    </row>
    <row r="48" ht="20.25">
      <c r="A48" s="20"/>
    </row>
    <row r="49" ht="20.25">
      <c r="A49" s="20"/>
    </row>
    <row r="50" ht="20.25">
      <c r="A50" s="20"/>
    </row>
    <row r="51" ht="20.25">
      <c r="A51" s="20"/>
    </row>
    <row r="52" ht="20.25">
      <c r="A52" s="20"/>
    </row>
    <row r="53" ht="18.75">
      <c r="A53" s="20"/>
    </row>
    <row r="54" ht="18.75">
      <c r="A54" s="20"/>
    </row>
    <row r="55" ht="18.75">
      <c r="A55" s="20"/>
    </row>
    <row r="56" ht="18.75">
      <c r="A56" s="20"/>
    </row>
    <row r="57" ht="18.75">
      <c r="A57" s="20"/>
    </row>
    <row r="58" ht="18.75">
      <c r="A58" s="20"/>
    </row>
    <row r="59" ht="18.75">
      <c r="A59" s="20"/>
    </row>
    <row r="60" ht="18.75">
      <c r="A60" s="20"/>
    </row>
    <row r="61" ht="18.75">
      <c r="A61" s="20"/>
    </row>
    <row r="62" ht="18.75">
      <c r="A62" s="20"/>
    </row>
    <row r="63" ht="18.75">
      <c r="A63" s="20"/>
    </row>
    <row r="64" ht="18.75">
      <c r="A64" s="20"/>
    </row>
    <row r="65" ht="18.75">
      <c r="A65" s="20"/>
    </row>
  </sheetData>
  <sheetProtection/>
  <mergeCells count="52">
    <mergeCell ref="B1:AG1"/>
    <mergeCell ref="J19:J20"/>
    <mergeCell ref="K19:K20"/>
    <mergeCell ref="D3:D4"/>
    <mergeCell ref="C5:C9"/>
    <mergeCell ref="F3:F4"/>
    <mergeCell ref="B19:D20"/>
    <mergeCell ref="H3:H4"/>
    <mergeCell ref="I3:I4"/>
    <mergeCell ref="AE22:AE23"/>
    <mergeCell ref="V22:V23"/>
    <mergeCell ref="G19:G20"/>
    <mergeCell ref="H19:H20"/>
    <mergeCell ref="I19:I20"/>
    <mergeCell ref="R22:R23"/>
    <mergeCell ref="Q22:Q23"/>
    <mergeCell ref="Z22:Z23"/>
    <mergeCell ref="AB22:AB23"/>
    <mergeCell ref="J22:J23"/>
    <mergeCell ref="L22:L23"/>
    <mergeCell ref="M22:M23"/>
    <mergeCell ref="G3:G4"/>
    <mergeCell ref="S22:S23"/>
    <mergeCell ref="I22:I23"/>
    <mergeCell ref="X22:X23"/>
    <mergeCell ref="T22:T23"/>
    <mergeCell ref="N22:N23"/>
    <mergeCell ref="O22:O23"/>
    <mergeCell ref="AC22:AC23"/>
    <mergeCell ref="AA22:AA23"/>
    <mergeCell ref="Y22:Y23"/>
    <mergeCell ref="P22:P23"/>
    <mergeCell ref="W22:W23"/>
    <mergeCell ref="U22:U23"/>
    <mergeCell ref="D22:D23"/>
    <mergeCell ref="B24:B37"/>
    <mergeCell ref="C24:C28"/>
    <mergeCell ref="C29:C35"/>
    <mergeCell ref="K22:K23"/>
    <mergeCell ref="E22:E23"/>
    <mergeCell ref="F22:F23"/>
    <mergeCell ref="G22:G23"/>
    <mergeCell ref="A1:A41"/>
    <mergeCell ref="J3:J4"/>
    <mergeCell ref="B5:B18"/>
    <mergeCell ref="C10:C16"/>
    <mergeCell ref="B3:C4"/>
    <mergeCell ref="AD22:AD23"/>
    <mergeCell ref="B38:D38"/>
    <mergeCell ref="B22:C23"/>
    <mergeCell ref="F19:F20"/>
    <mergeCell ref="H22:H23"/>
  </mergeCells>
  <printOptions horizontalCentered="1" verticalCentered="1"/>
  <pageMargins left="0" right="0" top="0.5905511811023623" bottom="0.5905511811023623" header="0.5118110236220472" footer="0.5118110236220472"/>
  <pageSetup fitToHeight="1" fitToWidth="1" horizontalDpi="600" verticalDpi="600" orientation="landscape" paperSize="9" scale="4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2015-12-16T23:50:26Z</cp:lastPrinted>
  <dcterms:created xsi:type="dcterms:W3CDTF">2003-03-13T02:59:02Z</dcterms:created>
  <dcterms:modified xsi:type="dcterms:W3CDTF">2018-06-29T06:35:32Z</dcterms:modified>
  <cp:category/>
  <cp:version/>
  <cp:contentType/>
  <cp:contentStatus/>
</cp:coreProperties>
</file>