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4\Desktop\【経営比較分析表】2018_075027_47_1718\"/>
    </mc:Choice>
  </mc:AlternateContent>
  <workbookProtection workbookAlgorithmName="SHA-512" workbookHashValue="sNYAospRbdHiERUjYpy86U2Y8gu2OpI+jh6dH/7bL0WXLZMt7jUQ7g6ms0L1X3vVfvcDKq3Fxu9005/Mo6THcg==" workbookSaltValue="o44CR47UEX9fhG/d34poU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<sst xmlns="http://schemas.openxmlformats.org/spreadsheetml/2006/main" count="228" uniqueCount="115">
  <si>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</si>
  <si>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</si>
  <si>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</si>
  <si>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</si>
  <si>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</si>
  <si>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</si>
  <si>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</si>
  <si>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</si>
  <si>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</si>
  <si>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</si>
  <si>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</si>
  <si>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</si>
  <si>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</si>
  <si>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</si>
  <si>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</si>
  <si>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</si>
  <si>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</si>
  <si>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</si>
  <si>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</si>
  <si>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</si>
  <si>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</si>
  <si>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</si>
  <si>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</si>
  <si>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</si>
  <si>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</si>
  <si>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</si>
  <si>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</si>
  <si>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</si>
  <si>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</si>
  <si>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</si>
  <si>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</si>
  <si>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</si>
  <si>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</si>
  <si>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</si>
  <si>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</si>
  <si>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</si>
  <si>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</si>
  <si>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</si>
  <si>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</si>
  <si>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</si>
  <si>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</si>
  <si>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</si>
  <si>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</si>
  <si>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</si>
  <si>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</si>
  <si>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</si>
  <si>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</si>
  <si>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</si>
  <si>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</si>
  <si>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</si>
  <si>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</si>
  <si>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</si>
  <si>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</si>
  <si>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</si>
  <si>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</si>
  <si>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</si>
  <si>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</si>
  <si>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</si>
  <si>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</si>
  <si>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</si>
  <si>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</si>
  <si>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</si>
  <si>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</si>
  <si>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</si>
  <si>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</si>
  <si>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</si>
  <si>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</si>
  <si>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</si>
  <si>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</si>
  <si>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</si>
  <si>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</si>
  <si>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</si>
  <si>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</si>
  <si>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</si>
  <si>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</si>
  <si>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</si>
  <si>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</si>
  <si>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</si>
  <si>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</si>
  <si>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</si>
  <si>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</si>
  <si>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</si>
  <si>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</si>
  <si>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</si>
  <si>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</si>
  <si>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</si>
  <si>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</si>
  <si>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</si>
  <si>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</si>
  <si>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</si>
  <si>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</si>
  <si>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</si>
  <si>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</si>
  <si>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</si>
  <si>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</si>
  <si>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</si>
  <si>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</si>
  <si>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</si>
  <si>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</si>
  <si>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玉川村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</si>
  <si>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</si>
  <si>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</si>
  <si>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</si>
  <si>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</si>
  <si>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</si>
  <si>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</si>
  <si>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</si>
  <si>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</si>
  <si>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</si>
  <si>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</si>
  <si>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</si>
  <si>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</si>
  <si>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収益的収支比率が100％を下回っている状況である。支出の大部分を占めているのは企業債償還金と施設の老朽化に伴う修繕費となっている。
　収益的収支比率は前年度と比較して、0.89ポイント低下しており、今後は費用削減や料金の見直しをしていく必要がある。
　現在新規地区の事業も始まっており、今後企業債残高の増加が見込まれる。</t>
    <rPh sb="3" eb="4">
      <t>テキ</t>
    </rPh>
    <rPh sb="68" eb="71">
      <t>シュウエキテキ</t>
    </rPh>
    <rPh sb="71" eb="73">
      <t>シュウシ</t>
    </rPh>
    <rPh sb="73" eb="75">
      <t>ヒリツ</t>
    </rPh>
    <rPh sb="76" eb="79">
      <t>ゼンネンド</t>
    </rPh>
    <rPh sb="80" eb="82">
      <t>ヒカク</t>
    </rPh>
    <rPh sb="93" eb="95">
      <t>テイカ</t>
    </rPh>
    <rPh sb="100" eb="102">
      <t>コンゴ</t>
    </rPh>
    <rPh sb="103" eb="105">
      <t>ヒヨウ</t>
    </rPh>
    <rPh sb="105" eb="107">
      <t>サクゲン</t>
    </rPh>
    <rPh sb="108" eb="110">
      <t>リョウキン</t>
    </rPh>
    <rPh sb="111" eb="113">
      <t>ミナオ</t>
    </rPh>
    <rPh sb="119" eb="121">
      <t>ヒツヨウ</t>
    </rPh>
    <phoneticPr fontId="4"/>
  </si>
  <si>
    <t>　大部分の管渠については、法定耐用年数が到来していないため更新を行う計画はないが、処理場施設が20年を越える地区もあるため老朽化対策を計画的に実施していく必要がある。</t>
    <phoneticPr fontId="4"/>
  </si>
  <si>
    <t>　普及率が低く、普及率の向上が課題となっている。類似団体と比較しても、経営状況は良いとは言えない状況にある。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</si>
</sst>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82-4C1B-A4E4-03DC60DB80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A82-4C1B-A4E4-03DC60DB80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39.04</c:v>
                </c:pt>
                <c:pt idx="1">
                  <c:v>39.04</c:v>
                </c:pt>
                <c:pt idx="2">
                  <c:v>39.04</c:v>
                </c:pt>
                <c:pt idx="3">
                  <c:v>39.04</c:v>
                </c:pt>
                <c:pt idx="4">
                  <c:v>41.16</c:v>
                </c:pt>
              </c:numCache>
            </c:numRef>
          </c:val>
          <c:extLst>
            <c:ext xmlns:c16="http://schemas.microsoft.com/office/drawing/2014/chart" uri="{C3380CC4-5D6E-409C-BE32-E72D297353CC}">
              <c16:uniqueId val="{00000000-5A8F-4DB3-AB3A-965DA02A1F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5A8F-4DB3-AB3A-965DA02A1F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88.76</c:v>
                </c:pt>
                <c:pt idx="1">
                  <c:v>83.7</c:v>
                </c:pt>
                <c:pt idx="2">
                  <c:v>83.94</c:v>
                </c:pt>
                <c:pt idx="3">
                  <c:v>84.97</c:v>
                </c:pt>
                <c:pt idx="4">
                  <c:v>84.91</c:v>
                </c:pt>
              </c:numCache>
            </c:numRef>
          </c:val>
          <c:extLst>
            <c:ext xmlns:c16="http://schemas.microsoft.com/office/drawing/2014/chart" uri="{C3380CC4-5D6E-409C-BE32-E72D297353CC}">
              <c16:uniqueId val="{00000000-AB91-4973-92F7-FEB9ECA959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AB91-4973-92F7-FEB9ECA959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48.38</c:v>
                </c:pt>
                <c:pt idx="1">
                  <c:v>42.81</c:v>
                </c:pt>
                <c:pt idx="2">
                  <c:v>102.15</c:v>
                </c:pt>
                <c:pt idx="3">
                  <c:v>99.46</c:v>
                </c:pt>
                <c:pt idx="4">
                  <c:v>98.57</c:v>
                </c:pt>
              </c:numCache>
            </c:numRef>
          </c:val>
          <c:extLst>
            <c:ext xmlns:c16="http://schemas.microsoft.com/office/drawing/2014/chart" uri="{C3380CC4-5D6E-409C-BE32-E72D297353CC}">
              <c16:uniqueId val="{00000000-222F-4F97-89D0-47D3E30736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2F-4F97-89D0-47D3E30736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FC-4B12-BE4F-9523B0ED37F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FC-4B12-BE4F-9523B0ED37F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A4-4295-B68F-31D560C2832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A4-4295-B68F-31D560C2832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FC-4B2B-A693-601B21DBF9C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FC-4B2B-A693-601B21DBF9C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51-4284-9014-DCC131B3D3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51-4284-9014-DCC131B3D3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2208.63</c:v>
                </c:pt>
                <c:pt idx="1">
                  <c:v>0</c:v>
                </c:pt>
                <c:pt idx="2" formatCode="#,##0.00;&quot;△&quot;#,##0.00;&quot;-&quot;">
                  <c:v>2054.52</c:v>
                </c:pt>
                <c:pt idx="3">
                  <c:v>0</c:v>
                </c:pt>
                <c:pt idx="4">
                  <c:v>0</c:v>
                </c:pt>
              </c:numCache>
            </c:numRef>
          </c:val>
          <c:extLst>
            <c:ext xmlns:c16="http://schemas.microsoft.com/office/drawing/2014/chart" uri="{C3380CC4-5D6E-409C-BE32-E72D297353CC}">
              <c16:uniqueId val="{00000000-86DC-494E-B277-BDBCFBD2B1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86DC-494E-B277-BDBCFBD2B1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40.130000000000003</c:v>
                </c:pt>
                <c:pt idx="1">
                  <c:v>39.82</c:v>
                </c:pt>
                <c:pt idx="2">
                  <c:v>93.24</c:v>
                </c:pt>
                <c:pt idx="3">
                  <c:v>100</c:v>
                </c:pt>
                <c:pt idx="4">
                  <c:v>93.73</c:v>
                </c:pt>
              </c:numCache>
            </c:numRef>
          </c:val>
          <c:extLst>
            <c:ext xmlns:c16="http://schemas.microsoft.com/office/drawing/2014/chart" uri="{C3380CC4-5D6E-409C-BE32-E72D297353CC}">
              <c16:uniqueId val="{00000000-1E09-425D-99A5-F51B4AA6A22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1E09-425D-99A5-F51B4AA6A22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443.05</c:v>
                </c:pt>
                <c:pt idx="1">
                  <c:v>448.72</c:v>
                </c:pt>
                <c:pt idx="2">
                  <c:v>201.09</c:v>
                </c:pt>
                <c:pt idx="3">
                  <c:v>163.88</c:v>
                </c:pt>
                <c:pt idx="4">
                  <c:v>207.86</c:v>
                </c:pt>
              </c:numCache>
            </c:numRef>
          </c:val>
          <c:extLst>
            <c:ext xmlns:c16="http://schemas.microsoft.com/office/drawing/2014/chart" uri="{C3380CC4-5D6E-409C-BE32-E72D297353CC}">
              <c16:uniqueId val="{00000000-F7DE-40F1-B488-7D34BAF86E2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F7DE-40F1-B488-7D34BAF86E2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玉川村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6738</v>
      </c>
      <c r="AM8" s="68"/>
      <c r="AN8" s="68"/>
      <c r="AO8" s="68"/>
      <c r="AP8" s="68"/>
      <c r="AQ8" s="68"/>
      <c r="AR8" s="68"/>
      <c r="AS8" s="68"/>
      <c r="AT8" s="67">
        <f>データ!T6</f>
        <v>46.67</v>
      </c>
      <c r="AU8" s="67"/>
      <c r="AV8" s="67"/>
      <c r="AW8" s="67"/>
      <c r="AX8" s="67"/>
      <c r="AY8" s="67"/>
      <c r="AZ8" s="67"/>
      <c r="BA8" s="67"/>
      <c r="BB8" s="67">
        <f>データ!U6</f>
        <v>144.38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41.81</v>
      </c>
      <c r="Q10" s="67"/>
      <c r="R10" s="67"/>
      <c r="S10" s="67"/>
      <c r="T10" s="67"/>
      <c r="U10" s="67"/>
      <c r="V10" s="67"/>
      <c r="W10" s="67">
        <f>データ!Q6</f>
        <v>100</v>
      </c>
      <c r="X10" s="67"/>
      <c r="Y10" s="67"/>
      <c r="Z10" s="67"/>
      <c r="AA10" s="67"/>
      <c r="AB10" s="67"/>
      <c r="AC10" s="67"/>
      <c r="AD10" s="68">
        <f>データ!R6</f>
        <v>4113</v>
      </c>
      <c r="AE10" s="68"/>
      <c r="AF10" s="68"/>
      <c r="AG10" s="68"/>
      <c r="AH10" s="68"/>
      <c r="AI10" s="68"/>
      <c r="AJ10" s="68"/>
      <c r="AK10" s="2"/>
      <c r="AL10" s="68">
        <f>データ!V6</f>
        <v>2804</v>
      </c>
      <c r="AM10" s="68"/>
      <c r="AN10" s="68"/>
      <c r="AO10" s="68"/>
      <c r="AP10" s="68"/>
      <c r="AQ10" s="68"/>
      <c r="AR10" s="68"/>
      <c r="AS10" s="68"/>
      <c r="AT10" s="67">
        <f>データ!W6</f>
        <v>1.69</v>
      </c>
      <c r="AU10" s="67"/>
      <c r="AV10" s="67"/>
      <c r="AW10" s="67"/>
      <c r="AX10" s="67"/>
      <c r="AY10" s="67"/>
      <c r="AZ10" s="67"/>
      <c r="BA10" s="67"/>
      <c r="BB10" s="67">
        <f>データ!X6</f>
        <v>1659.17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gT5SjJWgp9BWdY/7A12h2NXKGq1k6tF+QKNy7fJL/4T5K5aJZKspg7X1maqR+0v4/fdyxTpML7jE0zoEk33hZg==" saltValue="mg+4qAVeHSlp69JkcBt/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75027</v>
      </c>
      <c r="D6" s="33">
        <f t="shared" si="3"/>
        <v>47</v>
      </c>
      <c r="E6" s="33">
        <f t="shared" si="3"/>
        <v>17</v>
      </c>
      <c r="F6" s="33">
        <f t="shared" si="3"/>
        <v>5</v>
      </c>
      <c r="G6" s="33">
        <f t="shared" si="3"/>
        <v>0</v>
      </c>
      <c r="H6" s="33" t="str">
        <f t="shared" si="3"/>
        <v>福島県　玉川村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41.81</v>
      </c>
      <c r="Q6" s="34">
        <f t="shared" si="3"/>
        <v>100</v>
      </c>
      <c r="R6" s="34">
        <f t="shared" si="3"/>
        <v>4113</v>
      </c>
      <c r="S6" s="34">
        <f t="shared" si="3"/>
        <v>6738</v>
      </c>
      <c r="T6" s="34">
        <f t="shared" si="3"/>
        <v>46.67</v>
      </c>
      <c r="U6" s="34">
        <f t="shared" si="3"/>
        <v>144.38</v>
      </c>
      <c r="V6" s="34">
        <f t="shared" si="3"/>
        <v>2804</v>
      </c>
      <c r="W6" s="34">
        <f t="shared" si="3"/>
        <v>1.69</v>
      </c>
      <c r="X6" s="34">
        <f t="shared" si="3"/>
        <v>1659.17</v>
      </c>
      <c r="Y6" s="35">
        <f>IF(Y7="",NA(),Y7)</f>
        <v>48.38</v>
      </c>
      <c r="Z6" s="35">
        <f t="shared" ref="Z6:AH6" si="4">IF(Z7="",NA(),Z7)</f>
        <v>42.81</v>
      </c>
      <c r="AA6" s="35">
        <f t="shared" si="4"/>
        <v>102.15</v>
      </c>
      <c r="AB6" s="35">
        <f t="shared" si="4"/>
        <v>99.46</v>
      </c>
      <c r="AC6" s="35">
        <f t="shared" si="4"/>
        <v>98.57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2208.63</v>
      </c>
      <c r="BG6" s="34">
        <f t="shared" ref="BG6:BO6" si="7">IF(BG7="",NA(),BG7)</f>
        <v>0</v>
      </c>
      <c r="BH6" s="35">
        <f t="shared" si="7"/>
        <v>2054.52</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40.130000000000003</v>
      </c>
      <c r="BR6" s="35">
        <f t="shared" ref="BR6:BZ6" si="8">IF(BR7="",NA(),BR7)</f>
        <v>39.82</v>
      </c>
      <c r="BS6" s="35">
        <f t="shared" si="8"/>
        <v>93.24</v>
      </c>
      <c r="BT6" s="35">
        <f t="shared" si="8"/>
        <v>100</v>
      </c>
      <c r="BU6" s="35">
        <f t="shared" si="8"/>
        <v>93.73</v>
      </c>
      <c r="BV6" s="35">
        <f t="shared" si="8"/>
        <v>50.82</v>
      </c>
      <c r="BW6" s="35">
        <f t="shared" si="8"/>
        <v>52.19</v>
      </c>
      <c r="BX6" s="35">
        <f t="shared" si="8"/>
        <v>55.32</v>
      </c>
      <c r="BY6" s="35">
        <f t="shared" si="8"/>
        <v>59.8</v>
      </c>
      <c r="BZ6" s="35">
        <f t="shared" si="8"/>
        <v>57.77</v>
      </c>
      <c r="CA6" s="34" t="str">
        <f>IF(CA7="","",IF(CA7="-","【-】","【"&amp;SUBSTITUTE(TEXT(CA7,"#,##0.00"),"-","△")&amp;"】"))</f>
        <v>【59.51】</v>
      </c>
      <c r="CB6" s="35">
        <f>IF(CB7="",NA(),CB7)</f>
        <v>443.05</v>
      </c>
      <c r="CC6" s="35">
        <f t="shared" ref="CC6:CK6" si="9">IF(CC7="",NA(),CC7)</f>
        <v>448.72</v>
      </c>
      <c r="CD6" s="35">
        <f t="shared" si="9"/>
        <v>201.09</v>
      </c>
      <c r="CE6" s="35">
        <f t="shared" si="9"/>
        <v>163.88</v>
      </c>
      <c r="CF6" s="35">
        <f t="shared" si="9"/>
        <v>207.86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39.04</v>
      </c>
      <c r="CN6" s="35">
        <f t="shared" ref="CN6:CV6" si="10">IF(CN7="",NA(),CN7)</f>
        <v>39.04</v>
      </c>
      <c r="CO6" s="35">
        <f t="shared" si="10"/>
        <v>39.04</v>
      </c>
      <c r="CP6" s="35">
        <f t="shared" si="10"/>
        <v>39.04</v>
      </c>
      <c r="CQ6" s="35">
        <f t="shared" si="10"/>
        <v>41.16</v>
      </c>
      <c r="CR6" s="35">
        <f t="shared" si="10"/>
        <v>53.24</v>
      </c>
      <c r="CS6" s="35">
        <f t="shared" si="10"/>
        <v>52.31</v>
      </c>
      <c r="CT6" s="35">
        <f t="shared" si="10"/>
        <v>60.65</v>
      </c>
      <c r="CU6" s="35">
        <f t="shared" si="10"/>
        <v>51.75</v>
      </c>
      <c r="CV6" s="35">
        <f t="shared" si="10"/>
        <v>50.68</v>
      </c>
      <c r="CW6" s="34" t="str">
        <f>IF(CW7="","",IF(CW7="-","【-】","【"&amp;SUBSTITUTE(TEXT(CW7,"#,##0.00"),"-","△")&amp;"】"))</f>
        <v>【52.23】</v>
      </c>
      <c r="CX6" s="35">
        <f>IF(CX7="",NA(),CX7)</f>
        <v>88.76</v>
      </c>
      <c r="CY6" s="35">
        <f t="shared" ref="CY6:DG6" si="11">IF(CY7="",NA(),CY7)</f>
        <v>83.7</v>
      </c>
      <c r="CZ6" s="35">
        <f t="shared" si="11"/>
        <v>83.94</v>
      </c>
      <c r="DA6" s="35">
        <f t="shared" si="11"/>
        <v>84.97</v>
      </c>
      <c r="DB6" s="35">
        <f t="shared" si="11"/>
        <v>84.91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75027</v>
      </c>
      <c r="D7" s="37">
        <v>47</v>
      </c>
      <c r="E7" s="37">
        <v>17</v>
      </c>
      <c r="F7" s="37">
        <v>5</v>
      </c>
      <c r="G7" s="37">
        <v>0</v>
      </c>
      <c r="H7" s="37" t="s">
        <v>99</v>
      </c>
      <c r="I7" s="37" t="s">
        <v>100</v>
      </c>
      <c r="J7" s="37" t="s">
        <v>101</v>
      </c>
      <c r="K7" s="37" t="s">
        <v>102</v>
      </c>
      <c r="L7" s="37" t="s">
        <v>103</v>
      </c>
      <c r="M7" s="37" t="s">
        <v>104</v>
      </c>
      <c r="N7" s="38" t="s">
        <v>105</v>
      </c>
      <c r="O7" s="38" t="s">
        <v>106</v>
      </c>
      <c r="P7" s="38">
        <v>41.81</v>
      </c>
      <c r="Q7" s="38">
        <v>100</v>
      </c>
      <c r="R7" s="38">
        <v>4113</v>
      </c>
      <c r="S7" s="38">
        <v>6738</v>
      </c>
      <c r="T7" s="38">
        <v>46.67</v>
      </c>
      <c r="U7" s="38">
        <v>144.38</v>
      </c>
      <c r="V7" s="38">
        <v>2804</v>
      </c>
      <c r="W7" s="38">
        <v>1.69</v>
      </c>
      <c r="X7" s="38">
        <v>1659.17</v>
      </c>
      <c r="Y7" s="38">
        <v>48.38</v>
      </c>
      <c r="Z7" s="38">
        <v>42.81</v>
      </c>
      <c r="AA7" s="38">
        <v>102.15</v>
      </c>
      <c r="AB7" s="38">
        <v>99.46</v>
      </c>
      <c r="AC7" s="38">
        <v>98.57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2208.63</v>
      </c>
      <c r="BG7" s="38">
        <v>0</v>
      </c>
      <c r="BH7" s="38">
        <v>2054.52</v>
      </c>
      <c r="BI7" s="38">
        <v>0</v>
      </c>
      <c r="BJ7" s="38">
        <v>0</v>
      </c>
      <c r="BK7" s="38">
        <v>1044.8</v>
      </c>
      <c r="BL7" s="38">
        <v>1081.8</v>
      </c>
      <c r="BM7" s="38">
        <v>974.93</v>
      </c>
      <c r="BN7" s="38">
        <v>855.8</v>
      </c>
      <c r="BO7" s="38">
        <v>789.46</v>
      </c>
      <c r="BP7" s="38">
        <v>747.76</v>
      </c>
      <c r="BQ7" s="38">
        <v>40.130000000000003</v>
      </c>
      <c r="BR7" s="38">
        <v>39.82</v>
      </c>
      <c r="BS7" s="38">
        <v>93.24</v>
      </c>
      <c r="BT7" s="38">
        <v>100</v>
      </c>
      <c r="BU7" s="38">
        <v>93.73</v>
      </c>
      <c r="BV7" s="38">
        <v>50.82</v>
      </c>
      <c r="BW7" s="38">
        <v>52.19</v>
      </c>
      <c r="BX7" s="38">
        <v>55.32</v>
      </c>
      <c r="BY7" s="38">
        <v>59.8</v>
      </c>
      <c r="BZ7" s="38">
        <v>57.77</v>
      </c>
      <c r="CA7" s="38">
        <v>59.51</v>
      </c>
      <c r="CB7" s="38">
        <v>443.05</v>
      </c>
      <c r="CC7" s="38">
        <v>448.72</v>
      </c>
      <c r="CD7" s="38">
        <v>201.09</v>
      </c>
      <c r="CE7" s="38">
        <v>163.88</v>
      </c>
      <c r="CF7" s="38">
        <v>207.86</v>
      </c>
      <c r="CG7" s="38">
        <v>300.52</v>
      </c>
      <c r="CH7" s="38">
        <v>296.14</v>
      </c>
      <c r="CI7" s="38">
        <v>283.17</v>
      </c>
      <c r="CJ7" s="38">
        <v>263.76</v>
      </c>
      <c r="CK7" s="38">
        <v>274.35000000000002</v>
      </c>
      <c r="CL7" s="38">
        <v>261.45999999999998</v>
      </c>
      <c r="CM7" s="38">
        <v>39.04</v>
      </c>
      <c r="CN7" s="38">
        <v>39.04</v>
      </c>
      <c r="CO7" s="38">
        <v>39.04</v>
      </c>
      <c r="CP7" s="38">
        <v>39.04</v>
      </c>
      <c r="CQ7" s="38">
        <v>41.16</v>
      </c>
      <c r="CR7" s="38">
        <v>53.24</v>
      </c>
      <c r="CS7" s="38">
        <v>52.31</v>
      </c>
      <c r="CT7" s="38">
        <v>60.65</v>
      </c>
      <c r="CU7" s="38">
        <v>51.75</v>
      </c>
      <c r="CV7" s="38">
        <v>50.68</v>
      </c>
      <c r="CW7" s="38">
        <v>52.23</v>
      </c>
      <c r="CX7" s="38">
        <v>88.76</v>
      </c>
      <c r="CY7" s="38">
        <v>83.7</v>
      </c>
      <c r="CZ7" s="38">
        <v>83.94</v>
      </c>
      <c r="DA7" s="38">
        <v>84.97</v>
      </c>
      <c r="DB7" s="38">
        <v>84.91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