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msv00\政策財政課\財政係\公営企業\令和2年度\01 照会\R3.1.12【照会市町村財政課1月29日（金）期限】公営企業に係る経営比較分析表（令和元年度決算）の分析等について\02資料\"/>
    </mc:Choice>
  </mc:AlternateContent>
  <workbookProtection workbookAlgorithmName="SHA-512" workbookHashValue="8DwybuRdhqWbmQn4xS3KQERDF8elT3A15DiAyXwuD6O6GGSsLFztg4gPa/lhfnXWo2pgurdr2wZ2+VNktzgHdA==" workbookSaltValue="b+0ythuQ+HwEJ39ZUQSotg==" workbookSpinCount="100000" lockStructure="1"/>
  <bookViews>
    <workbookView xWindow="0" yWindow="0" windowWidth="20496" windowHeight="7776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BB10" i="4"/>
  <c r="AT10" i="4"/>
  <c r="AL10" i="4"/>
  <c r="W10" i="4"/>
  <c r="I10" i="4"/>
  <c r="BB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<sst xmlns="http://schemas.openxmlformats.org/spreadsheetml/2006/main" count="247" uniqueCount="120">
  <si>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</si>
  <si>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</si>
  <si>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</si>
  <si>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</si>
  <si>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</si>
  <si>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</si>
  <si>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</si>
  <si>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</si>
  <si>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</si>
  <si>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</si>
  <si>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</si>
  <si>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</si>
  <si>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</si>
  <si>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</si>
  <si>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</si>
  <si>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</si>
  <si>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</si>
  <si>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</si>
  <si>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</si>
  <si>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</si>
  <si>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</si>
  <si>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</si>
  <si>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</si>
  <si>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</si>
  <si>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</si>
  <si>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</si>
  <si>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</si>
  <si>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</si>
  <si>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</si>
  <si>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</si>
  <si>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</si>
  <si>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</si>
  <si>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</si>
  <si>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</si>
  <si>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</si>
  <si>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</si>
  <si>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</si>
  <si>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</si>
  <si>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</si>
  <si>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</si>
  <si>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</si>
  <si>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</si>
  <si>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</si>
  <si>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</si>
  <si>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</si>
  <si>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</si>
  <si>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</si>
  <si>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</si>
  <si>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</si>
  <si>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</si>
  <si>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</si>
  <si>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</si>
  <si>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</si>
  <si>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</si>
  <si>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</si>
  <si>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</si>
  <si>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</si>
  <si>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</si>
  <si>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</si>
  <si>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</si>
  <si>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</si>
  <si>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</si>
  <si>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</si>
  <si>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</si>
  <si>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</si>
  <si>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</si>
  <si>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</si>
  <si>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</si>
  <si>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</si>
  <si>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</si>
  <si>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</si>
  <si>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</si>
  <si>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</si>
  <si>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</si>
  <si>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</si>
  <si>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</si>
  <si>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</si>
  <si>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</si>
  <si>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</si>
  <si>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</si>
  <si>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</si>
  <si>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</si>
  <si>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</si>
  <si>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</si>
  <si>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</si>
  <si>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</si>
  <si>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</si>
  <si>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</si>
  <si>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</si>
  <si>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</si>
  <si>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</si>
  <si>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</si>
  <si>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</si>
  <si>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</si>
  <si>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</si>
  <si>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</si>
  <si>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</si>
  <si>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会津美里町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</si>
  <si>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</si>
  <si>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</si>
  <si>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</si>
  <si>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</si>
  <si>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</si>
  <si>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</si>
  <si>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</si>
  <si>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</si>
  <si>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</si>
  <si>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</si>
  <si>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</si>
  <si>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</si>
  <si>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</si>
  <si>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</si>
  <si>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</si>
  <si>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</si>
  <si>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</si>
  <si>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</si>
  <si>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</si>
  <si>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法定耐用年数を超えた浄化槽はないが、計画的な付帯設備等の保守点検に取り組んでいる。</t>
    <phoneticPr fontId="4"/>
  </si>
  <si>
    <t>必要な保守、修理を計画的に実施し、維持管理費用の軽減が必要である。
更新等の財源確保のための検討が必要である。</t>
    <phoneticPr fontId="4"/>
  </si>
  <si>
    <t>収益的収支比率
維持管理経費を料金収入等で賄うことができていない。費用削減等について分析する必要がある。
企業債現在高対事業規模比率
料金収入に対する企業債残高の割合であり、類似団体平均よりも上回っている。将来的な財政負担を見据えた財政運営により、可能な限り企業債残高の縮減を図っていく必要がある。
経費回収率
類似団体と比較して高い値となっているが、使用料で回収すべき経費について、回収できていない。
汚水処理原価
類似団体と比較し低い値となっている。
費用削減等について分析していく。
施設利用率
100％である。
水洗化率
100％である。</t>
    <rPh sb="167" eb="168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</si>
</sst>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0-4285-BFFC-F164ABFB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68016"/>
        <c:axId val="38136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60-4285-BFFC-F164ABFB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8016"/>
        <c:axId val="381368408"/>
      </c:lineChart>
      <c:dateAx>
        <c:axId val="381368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368408"/>
        <c:crosses val="autoZero"/>
        <c:auto val="1"/>
        <c:lblOffset val="100"/>
        <c:baseTimeUnit val="years"/>
      </c:dateAx>
      <c:valAx>
        <c:axId val="38136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36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2-4106-9CDA-A470B181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87768"/>
        <c:axId val="381886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A2-4106-9CDA-A470B181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87768"/>
        <c:axId val="381886984"/>
      </c:lineChart>
      <c:dateAx>
        <c:axId val="381887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886984"/>
        <c:crosses val="autoZero"/>
        <c:auto val="1"/>
        <c:lblOffset val="100"/>
        <c:baseTimeUnit val="years"/>
      </c:dateAx>
      <c:valAx>
        <c:axId val="381886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8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2-4811-B6E4-C44307414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85416"/>
        <c:axId val="38189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22-4811-B6E4-C44307414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85416"/>
        <c:axId val="381890120"/>
      </c:lineChart>
      <c:dateAx>
        <c:axId val="381885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890120"/>
        <c:crosses val="autoZero"/>
        <c:auto val="1"/>
        <c:lblOffset val="100"/>
        <c:baseTimeUnit val="years"/>
      </c:dateAx>
      <c:valAx>
        <c:axId val="38189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85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99.77</c:v>
                </c:pt>
                <c:pt idx="1">
                  <c:v>96.3</c:v>
                </c:pt>
                <c:pt idx="2">
                  <c:v>88.63</c:v>
                </c:pt>
                <c:pt idx="3">
                  <c:v>91.54</c:v>
                </c:pt>
                <c:pt idx="4">
                  <c:v>90.87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20-476D-AF27-DB566D36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67232"/>
        <c:axId val="38136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20-476D-AF27-DB566D36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7232"/>
        <c:axId val="381366448"/>
      </c:lineChart>
      <c:dateAx>
        <c:axId val="381367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366448"/>
        <c:crosses val="autoZero"/>
        <c:auto val="1"/>
        <c:lblOffset val="100"/>
        <c:baseTimeUnit val="years"/>
      </c:dateAx>
      <c:valAx>
        <c:axId val="38136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36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8-428A-8E5A-1230543A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67624"/>
        <c:axId val="38136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8-428A-8E5A-1230543A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7624"/>
        <c:axId val="381369584"/>
      </c:lineChart>
      <c:dateAx>
        <c:axId val="381367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369584"/>
        <c:crosses val="autoZero"/>
        <c:auto val="1"/>
        <c:lblOffset val="100"/>
        <c:baseTimeUnit val="years"/>
      </c:dateAx>
      <c:valAx>
        <c:axId val="38136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367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A8-4396-83E5-DC032113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7352"/>
        <c:axId val="38148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A8-4396-83E5-DC032113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7352"/>
        <c:axId val="381486568"/>
      </c:lineChart>
      <c:dateAx>
        <c:axId val="381487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486568"/>
        <c:crosses val="autoZero"/>
        <c:auto val="1"/>
        <c:lblOffset val="100"/>
        <c:baseTimeUnit val="years"/>
      </c:dateAx>
      <c:valAx>
        <c:axId val="38148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8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D7-4746-86E9-F783A2C0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7744"/>
        <c:axId val="38148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7-4746-86E9-F783A2C0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7744"/>
        <c:axId val="381484216"/>
      </c:lineChart>
      <c:dateAx>
        <c:axId val="3814877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484216"/>
        <c:crosses val="autoZero"/>
        <c:auto val="1"/>
        <c:lblOffset val="100"/>
        <c:baseTimeUnit val="years"/>
      </c:dateAx>
      <c:valAx>
        <c:axId val="38148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8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A-4D50-9E8E-20632983B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8528"/>
        <c:axId val="38148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EA-4D50-9E8E-20632983B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8528"/>
        <c:axId val="381488920"/>
      </c:lineChart>
      <c:dateAx>
        <c:axId val="381488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488920"/>
        <c:crosses val="autoZero"/>
        <c:auto val="1"/>
        <c:lblOffset val="100"/>
        <c:baseTimeUnit val="years"/>
      </c:dateAx>
      <c:valAx>
        <c:axId val="38148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8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1174.47</c:v>
                </c:pt>
                <c:pt idx="1">
                  <c:v>1209.53</c:v>
                </c:pt>
                <c:pt idx="2">
                  <c:v>1050.49</c:v>
                </c:pt>
                <c:pt idx="3">
                  <c:v>1010.02</c:v>
                </c:pt>
                <c:pt idx="4">
                  <c:v>1170.5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D-433C-87D0-62D40F3CE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9312"/>
        <c:axId val="38148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D-433C-87D0-62D40F3CE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9312"/>
        <c:axId val="381484608"/>
      </c:lineChart>
      <c:dateAx>
        <c:axId val="381489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484608"/>
        <c:crosses val="autoZero"/>
        <c:auto val="1"/>
        <c:lblOffset val="100"/>
        <c:baseTimeUnit val="years"/>
      </c:dateAx>
      <c:valAx>
        <c:axId val="38148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8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52.21</c:v>
                </c:pt>
                <c:pt idx="1">
                  <c:v>93.65</c:v>
                </c:pt>
                <c:pt idx="2">
                  <c:v>89.8</c:v>
                </c:pt>
                <c:pt idx="3">
                  <c:v>77.56</c:v>
                </c:pt>
                <c:pt idx="4">
                  <c:v>83.9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CB-48CF-8798-A2433CD6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86176"/>
        <c:axId val="38148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CB-48CF-8798-A2433CD6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86176"/>
        <c:axId val="381485000"/>
      </c:lineChart>
      <c:dateAx>
        <c:axId val="381486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485000"/>
        <c:crosses val="autoZero"/>
        <c:auto val="1"/>
        <c:lblOffset val="100"/>
        <c:baseTimeUnit val="years"/>
      </c:dateAx>
      <c:valAx>
        <c:axId val="38148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8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362.99</c:v>
                </c:pt>
                <c:pt idx="1">
                  <c:v>200.61</c:v>
                </c:pt>
                <c:pt idx="2">
                  <c:v>203.51</c:v>
                </c:pt>
                <c:pt idx="3">
                  <c:v>232.76</c:v>
                </c:pt>
                <c:pt idx="4">
                  <c:v>181.27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81-4491-AD5F-72389B58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88160"/>
        <c:axId val="3818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81-4491-AD5F-72389B58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888160"/>
        <c:axId val="381891296"/>
      </c:lineChart>
      <c:dateAx>
        <c:axId val="381888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1891296"/>
        <c:crosses val="autoZero"/>
        <c:auto val="1"/>
        <c:lblOffset val="100"/>
        <c:baseTimeUnit val="years"/>
      </c:dateAx>
      <c:valAx>
        <c:axId val="3818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88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28" zoomScale="85" zoomScaleNormal="85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福島県　会津美里町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20147</v>
      </c>
      <c r="AM8" s="51"/>
      <c r="AN8" s="51"/>
      <c r="AO8" s="51"/>
      <c r="AP8" s="51"/>
      <c r="AQ8" s="51"/>
      <c r="AR8" s="51"/>
      <c r="AS8" s="51"/>
      <c r="AT8" s="46">
        <f>データ!T6</f>
        <v>276.33</v>
      </c>
      <c r="AU8" s="46"/>
      <c r="AV8" s="46"/>
      <c r="AW8" s="46"/>
      <c r="AX8" s="46"/>
      <c r="AY8" s="46"/>
      <c r="AZ8" s="46"/>
      <c r="BA8" s="46"/>
      <c r="BB8" s="46">
        <f>データ!U6</f>
        <v>72.91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340</v>
      </c>
      <c r="AM10" s="51"/>
      <c r="AN10" s="51"/>
      <c r="AO10" s="51"/>
      <c r="AP10" s="51"/>
      <c r="AQ10" s="51"/>
      <c r="AR10" s="51"/>
      <c r="AS10" s="51"/>
      <c r="AT10" s="46">
        <f>データ!W6</f>
        <v>0.46</v>
      </c>
      <c r="AU10" s="46"/>
      <c r="AV10" s="46"/>
      <c r="AW10" s="46"/>
      <c r="AX10" s="46"/>
      <c r="AY10" s="46"/>
      <c r="AZ10" s="46"/>
      <c r="BA10" s="46"/>
      <c r="BB10" s="46">
        <f>データ!X6</f>
        <v>739.13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aEGhZHYezW1vU2MFdysIjHkpfkcpaXgD+GQrFjRTqZmNSsO2LMqtwRgOGJwK6sDaf8c/mIFNr11zESxK8klvBg==" saltValue="LdvA3o+lwRQpRS7ZZbHTq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2019</v>
      </c>
      <c r="C6" s="33">
        <f t="shared" ref="C6:X6" si="3">C7</f>
        <v>74471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会津美里町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1.7</v>
      </c>
      <c r="Q6" s="34">
        <f t="shared" si="3"/>
        <v>100</v>
      </c>
      <c r="R6" s="34">
        <f t="shared" si="3"/>
        <v>3850</v>
      </c>
      <c r="S6" s="34">
        <f t="shared" si="3"/>
        <v>20147</v>
      </c>
      <c r="T6" s="34">
        <f t="shared" si="3"/>
        <v>276.33</v>
      </c>
      <c r="U6" s="34">
        <f t="shared" si="3"/>
        <v>72.91</v>
      </c>
      <c r="V6" s="34">
        <f t="shared" si="3"/>
        <v>340</v>
      </c>
      <c r="W6" s="34">
        <f t="shared" si="3"/>
        <v>0.46</v>
      </c>
      <c r="X6" s="34">
        <f t="shared" si="3"/>
        <v>739.13</v>
      </c>
      <c r="Y6" s="35">
        <f>IF(Y7="",NA(),Y7)</f>
        <v>99.77</v>
      </c>
      <c r="Z6" s="35">
        <f t="shared" ref="Z6:AH6" si="4">IF(Z7="",NA(),Z7)</f>
        <v>96.3</v>
      </c>
      <c r="AA6" s="35">
        <f t="shared" si="4"/>
        <v>88.63</v>
      </c>
      <c r="AB6" s="35">
        <f t="shared" si="4"/>
        <v>91.54</v>
      </c>
      <c r="AC6" s="35">
        <f t="shared" si="4"/>
        <v>90.87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1174.47</v>
      </c>
      <c r="BG6" s="35">
        <f t="shared" ref="BG6:BO6" si="7">IF(BG7="",NA(),BG7)</f>
        <v>1209.53</v>
      </c>
      <c r="BH6" s="35">
        <f t="shared" si="7"/>
        <v>1050.49</v>
      </c>
      <c r="BI6" s="35">
        <f t="shared" si="7"/>
        <v>1010.02</v>
      </c>
      <c r="BJ6" s="35">
        <f t="shared" si="7"/>
        <v>1170.5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52.21</v>
      </c>
      <c r="BR6" s="35">
        <f t="shared" ref="BR6:BZ6" si="8">IF(BR7="",NA(),BR7)</f>
        <v>93.65</v>
      </c>
      <c r="BS6" s="35">
        <f t="shared" si="8"/>
        <v>89.8</v>
      </c>
      <c r="BT6" s="35">
        <f t="shared" si="8"/>
        <v>77.56</v>
      </c>
      <c r="BU6" s="35">
        <f t="shared" si="8"/>
        <v>83.9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362.99</v>
      </c>
      <c r="CC6" s="35">
        <f t="shared" ref="CC6:CK6" si="9">IF(CC7="",NA(),CC7)</f>
        <v>200.61</v>
      </c>
      <c r="CD6" s="35">
        <f t="shared" si="9"/>
        <v>203.51</v>
      </c>
      <c r="CE6" s="35">
        <f t="shared" si="9"/>
        <v>232.76</v>
      </c>
      <c r="CF6" s="35">
        <f t="shared" si="9"/>
        <v>181.27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74471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1.7</v>
      </c>
      <c r="Q7" s="38">
        <v>100</v>
      </c>
      <c r="R7" s="38">
        <v>3850</v>
      </c>
      <c r="S7" s="38">
        <v>20147</v>
      </c>
      <c r="T7" s="38">
        <v>276.33</v>
      </c>
      <c r="U7" s="38">
        <v>72.91</v>
      </c>
      <c r="V7" s="38">
        <v>340</v>
      </c>
      <c r="W7" s="38">
        <v>0.46</v>
      </c>
      <c r="X7" s="38">
        <v>739.13</v>
      </c>
      <c r="Y7" s="38">
        <v>99.77</v>
      </c>
      <c r="Z7" s="38">
        <v>96.3</v>
      </c>
      <c r="AA7" s="38">
        <v>88.63</v>
      </c>
      <c r="AB7" s="38">
        <v>91.54</v>
      </c>
      <c r="AC7" s="38">
        <v>90.87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1174.47</v>
      </c>
      <c r="BG7" s="38">
        <v>1209.53</v>
      </c>
      <c r="BH7" s="38">
        <v>1050.49</v>
      </c>
      <c r="BI7" s="38">
        <v>1010.02</v>
      </c>
      <c r="BJ7" s="38">
        <v>1170.5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270.57</v>
      </c>
      <c r="BP7" s="38">
        <v>307.23</v>
      </c>
      <c r="BQ7" s="38">
        <v>52.21</v>
      </c>
      <c r="BR7" s="38">
        <v>93.65</v>
      </c>
      <c r="BS7" s="38">
        <v>89.8</v>
      </c>
      <c r="BT7" s="38">
        <v>77.56</v>
      </c>
      <c r="BU7" s="38">
        <v>83.9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62.5</v>
      </c>
      <c r="CA7" s="38">
        <v>59.98</v>
      </c>
      <c r="CB7" s="38">
        <v>362.99</v>
      </c>
      <c r="CC7" s="38">
        <v>200.61</v>
      </c>
      <c r="CD7" s="38">
        <v>203.51</v>
      </c>
      <c r="CE7" s="38">
        <v>232.76</v>
      </c>
      <c r="CF7" s="38">
        <v>181.27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269.33</v>
      </c>
      <c r="CL7" s="38">
        <v>272.98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2">
      <c r="B13" t="s">
        <v>112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星 宣之</cp:lastModifiedBy>
  <cp:lastPrinted>2021-01-27T03:09:22Z</cp:lastPrinted>
  <dcterms:created xsi:type="dcterms:W3CDTF">2020-12-04T03:16:06Z</dcterms:created>
  <dcterms:modified xsi:type="dcterms:W3CDTF">2021-01-27T03:19:52Z</dcterms:modified>
  <cp:category/>
</cp:coreProperties>
</file>