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315" windowWidth="7650" windowHeight="8130" activeTab="0"/>
  </bookViews>
  <sheets>
    <sheet name="第２４表" sheetId="1" r:id="rId1"/>
    <sheet name="第２５表" sheetId="2" r:id="rId2"/>
    <sheet name="第２６表" sheetId="3" r:id="rId3"/>
  </sheets>
  <definedNames>
    <definedName name="_xlnm.Print_Area" localSheetId="0">'第２４表'!$A$1:$O$76</definedName>
    <definedName name="_xlnm.Print_Area" localSheetId="1">'第２５表'!$A$1:$U$53</definedName>
    <definedName name="_xlnm.Print_Area" localSheetId="2">'第２６表'!$A$1:$Q$51</definedName>
    <definedName name="錯誤">#REF!</definedName>
    <definedName name="総括">#REF!</definedName>
  </definedNames>
  <calcPr fullCalcOnLoad="1"/>
</workbook>
</file>

<file path=xl/sharedStrings.xml><?xml version="1.0" encoding="utf-8"?>
<sst xmlns="http://schemas.openxmlformats.org/spreadsheetml/2006/main" count="319" uniqueCount="259">
  <si>
    <t>市町村名</t>
  </si>
  <si>
    <t>錯誤額</t>
  </si>
  <si>
    <t>財源不足額</t>
  </si>
  <si>
    <t>調整額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</si>
  <si>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</si>
  <si>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</si>
  <si>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</si>
  <si>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</si>
  <si>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</si>
  <si>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</si>
  <si>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</si>
  <si>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</si>
  <si>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</si>
  <si>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</si>
  <si>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</si>
  <si>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</si>
  <si>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</si>
  <si>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</si>
  <si>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</si>
  <si>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</si>
  <si>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</si>
  <si>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</si>
  <si>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</si>
  <si>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</si>
  <si>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</si>
  <si>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</si>
  <si>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</si>
  <si>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</si>
  <si>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</si>
  <si>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</si>
  <si>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</si>
  <si>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</si>
  <si>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</si>
  <si>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</si>
  <si>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</si>
  <si>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</si>
  <si>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</si>
  <si>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</si>
  <si>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</si>
  <si>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</si>
  <si>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</si>
  <si>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</si>
  <si>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</si>
  <si>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</si>
  <si>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</si>
  <si>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</si>
  <si>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</si>
  <si>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</si>
  <si>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</si>
  <si>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</si>
  <si>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</si>
  <si>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</si>
  <si>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</si>
  <si>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</si>
  <si>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</si>
  <si>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</si>
  <si>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財源不足団体</t>
  </si>
  <si>
    <t xml:space="preserve"> </t>
  </si>
  <si>
    <t xml:space="preserve"> </t>
  </si>
  <si>
    <t>差  引</t>
  </si>
  <si>
    <t>伸  率</t>
  </si>
  <si>
    <t xml:space="preserve"> </t>
  </si>
  <si>
    <t>　</t>
  </si>
  <si>
    <t>Ａ－Ｂ</t>
  </si>
  <si>
    <t>Ａ * Ｘ</t>
  </si>
  <si>
    <t>％</t>
  </si>
  <si>
    <t>Ａ</t>
  </si>
  <si>
    <t>Ｂ</t>
  </si>
  <si>
    <t>Ｃ</t>
  </si>
  <si>
    <t>Ｄ</t>
  </si>
  <si>
    <t>増減額</t>
  </si>
  <si>
    <t>小計</t>
  </si>
  <si>
    <t>　</t>
  </si>
  <si>
    <t>法人税割</t>
  </si>
  <si>
    <t>土地</t>
  </si>
  <si>
    <t>家屋</t>
  </si>
  <si>
    <t>償却資産</t>
  </si>
  <si>
    <t>市町村民税</t>
  </si>
  <si>
    <t>固定資産税</t>
  </si>
  <si>
    <t>均等割（個人）</t>
  </si>
  <si>
    <t>均等割（法人）</t>
  </si>
  <si>
    <t>軽自動車税</t>
  </si>
  <si>
    <t>市町村たばこ税</t>
  </si>
  <si>
    <t>鉱産税</t>
  </si>
  <si>
    <t>事業所税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</si>
  <si>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</si>
  <si>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</si>
  <si>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</si>
  <si>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</si>
  <si>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</si>
  <si>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軽油引取税交付金</t>
  </si>
  <si>
    <t>特別とん譲与税</t>
  </si>
  <si>
    <t>地方道路譲与税</t>
  </si>
  <si>
    <t>石油ガス譲与税</t>
  </si>
  <si>
    <t>自動車重量譲与税</t>
  </si>
  <si>
    <t>航空機燃料譲与税</t>
  </si>
  <si>
    <t>市町村交付金</t>
  </si>
  <si>
    <t>交通安全対策特別交付金</t>
  </si>
  <si>
    <t>計（Ａ）</t>
  </si>
  <si>
    <t>低工法等による控除額（Ｂ）</t>
  </si>
  <si>
    <t>収入錯誤（Ｄ）</t>
  </si>
  <si>
    <t>基準財政需要額（Ｆ）</t>
  </si>
  <si>
    <t>需要錯誤（Ｇ）</t>
  </si>
  <si>
    <t>都　市</t>
  </si>
  <si>
    <t>町　村</t>
  </si>
  <si>
    <t>合　計</t>
  </si>
  <si>
    <t>増減率</t>
  </si>
  <si>
    <t>町村計</t>
  </si>
  <si>
    <t>財源超過団体</t>
  </si>
  <si>
    <t>計</t>
  </si>
  <si>
    <t>県　計</t>
  </si>
  <si>
    <t>市　計</t>
  </si>
  <si>
    <t xml:space="preserve"> </t>
  </si>
  <si>
    <t>算出額</t>
  </si>
  <si>
    <t>基準財政収入額</t>
  </si>
  <si>
    <t>　税　目</t>
  </si>
  <si>
    <t>　　　　　　　　　　区　分</t>
  </si>
  <si>
    <t>計（Ａ）－（Ｂ）　　（Ｃ）</t>
  </si>
  <si>
    <t>算定</t>
  </si>
  <si>
    <t>調整率Ｘ＝</t>
  </si>
  <si>
    <t>交付基準額（錯誤除く）（Ｆ）－（Ｃ）</t>
  </si>
  <si>
    <t>交付基準額（錯誤含む）（Ｈ）－（Ｅ）</t>
  </si>
  <si>
    <t>（単位：千円）</t>
  </si>
  <si>
    <t>原発施設等立地地域振興債償還費</t>
  </si>
  <si>
    <t>田村市</t>
  </si>
  <si>
    <t>小　計</t>
  </si>
  <si>
    <t>配当割交付金</t>
  </si>
  <si>
    <t>株式等譲渡所得割交付金</t>
  </si>
  <si>
    <t>（単位：千円、％）</t>
  </si>
  <si>
    <t>南相馬市</t>
  </si>
  <si>
    <t>伊達市</t>
  </si>
  <si>
    <t>南会津町</t>
  </si>
  <si>
    <t>会津美里町</t>
  </si>
  <si>
    <t>（Ｃ）＋（Ｄ）　　（Ｅ）</t>
  </si>
  <si>
    <t>（Ｆ）＋（Ｇ）　　（Ｈ）</t>
  </si>
  <si>
    <t>本宮市</t>
  </si>
  <si>
    <t>－</t>
  </si>
  <si>
    <t>区分</t>
  </si>
  <si>
    <t>費目</t>
  </si>
  <si>
    <t>個別算定経費（従来型・公債費除き）</t>
  </si>
  <si>
    <t>個別算定経費（公債費）</t>
  </si>
  <si>
    <t>道路の面積</t>
  </si>
  <si>
    <t>道路の延長</t>
  </si>
  <si>
    <t>港湾費</t>
  </si>
  <si>
    <t>係　　留</t>
  </si>
  <si>
    <t>平成11年度以降             同意等債に係るもの</t>
  </si>
  <si>
    <t>外　　郭</t>
  </si>
  <si>
    <t>漁　　　港</t>
  </si>
  <si>
    <t>小学校費</t>
  </si>
  <si>
    <t>中学校費</t>
  </si>
  <si>
    <t>生　徒　数</t>
  </si>
  <si>
    <t>臨 時 財 政 対 策 債 償 還 費</t>
  </si>
  <si>
    <t>地域改善対策特定事業債等償還費</t>
  </si>
  <si>
    <t>地震対策緊急整備事業債償還費</t>
  </si>
  <si>
    <t>個  別  算  定  経  費 　計</t>
  </si>
  <si>
    <t>包括
算定
経費
(新型)</t>
  </si>
  <si>
    <t>高齢者保
健福祉費</t>
  </si>
  <si>
    <t>包　括  算  定  経  費 　計</t>
  </si>
  <si>
    <t>基　準　財　政　需　要　額</t>
  </si>
  <si>
    <t>林野水産行政費</t>
  </si>
  <si>
    <t>商　工　行　政　費</t>
  </si>
  <si>
    <t>戸籍住民        基本台帳費</t>
  </si>
  <si>
    <t>地域振興費</t>
  </si>
  <si>
    <t>所得割（税源移譲相当額除き）</t>
  </si>
  <si>
    <t xml:space="preserve">          (税源移譲相当額)</t>
  </si>
  <si>
    <t>特別交付金</t>
  </si>
  <si>
    <t>面　　　積</t>
  </si>
  <si>
    <t>児童手当特例交付金(地方特例交付金）</t>
  </si>
  <si>
    <t>第２６表　基準財政収入額及び交付基準額（一本算定）</t>
  </si>
  <si>
    <t>　　第２５表　費目別基準財政需要額（一本算定）</t>
  </si>
  <si>
    <t>小計</t>
  </si>
  <si>
    <t>地方再生対策費</t>
  </si>
  <si>
    <t>耕地及び林野面積</t>
  </si>
  <si>
    <t>都市公園の面積</t>
  </si>
  <si>
    <t>幼稚園の幼児数</t>
  </si>
  <si>
    <t>65歳以上人口</t>
  </si>
  <si>
    <t>75歳以上人口</t>
  </si>
  <si>
    <t>(注）　本表における基準財政需要額は、臨時財政対策債振替前の数値である。</t>
  </si>
  <si>
    <t>（AーB)</t>
  </si>
  <si>
    <t>（C/B*100)</t>
  </si>
  <si>
    <t>A</t>
  </si>
  <si>
    <t>B</t>
  </si>
  <si>
    <t>C</t>
  </si>
  <si>
    <t>D</t>
  </si>
  <si>
    <t>消　　防　　費</t>
  </si>
  <si>
    <t>災　害　復　旧　費</t>
  </si>
  <si>
    <t>道　路　橋　り　ょ　う　費</t>
  </si>
  <si>
    <t>辺 地 対 策 事 業 債 償 還 費</t>
  </si>
  <si>
    <t>補正予算　　　債償還費</t>
  </si>
  <si>
    <t>平成10年度以前              許可債に係るもの</t>
  </si>
  <si>
    <t>港　　　湾</t>
  </si>
  <si>
    <t>-</t>
  </si>
  <si>
    <t>-</t>
  </si>
  <si>
    <t>都　市　計　画　費</t>
  </si>
  <si>
    <t>-</t>
  </si>
  <si>
    <t>公 園 費</t>
  </si>
  <si>
    <t>人　　　口</t>
  </si>
  <si>
    <t>臨 時 財 政 特 例 債 償 還 費</t>
  </si>
  <si>
    <t>財 源 対 策 債 償 還 費</t>
  </si>
  <si>
    <t>下　水　道　費</t>
  </si>
  <si>
    <t>そ　の　他　の　土　木　費</t>
  </si>
  <si>
    <t>児　童　数</t>
  </si>
  <si>
    <t>学　級　数</t>
  </si>
  <si>
    <t>-</t>
  </si>
  <si>
    <t>学　校　数</t>
  </si>
  <si>
    <t>過 疎 対 策 事 業 債 償 還 費</t>
  </si>
  <si>
    <t>小　　計</t>
  </si>
  <si>
    <t>公 害 防 止 事 業 債 償 還 費</t>
  </si>
  <si>
    <t>石 油 コ ン ビ ナ ー ト 等 債 償 還 費</t>
  </si>
  <si>
    <t>-</t>
  </si>
  <si>
    <t>学　級　数</t>
  </si>
  <si>
    <t>学　校　数</t>
  </si>
  <si>
    <t xml:space="preserve">合 併 特 例 債 償 還 費 </t>
  </si>
  <si>
    <t>小　　計</t>
  </si>
  <si>
    <t>高等
学校費</t>
  </si>
  <si>
    <t>教　職　員　数</t>
  </si>
  <si>
    <t>-</t>
  </si>
  <si>
    <t>計</t>
  </si>
  <si>
    <t>生　徒　数</t>
  </si>
  <si>
    <t>その他の            教育費</t>
  </si>
  <si>
    <t>人　　　口</t>
  </si>
  <si>
    <t>人　　　口</t>
  </si>
  <si>
    <t>生　活　保　護　費</t>
  </si>
  <si>
    <t>社　会　福　祉　費</t>
  </si>
  <si>
    <t>保　健　衛　生　費</t>
  </si>
  <si>
    <t>清　掃　費</t>
  </si>
  <si>
    <t>農　業　行　政　費</t>
  </si>
  <si>
    <t>徴　税　費</t>
  </si>
  <si>
    <t>戸　籍　数</t>
  </si>
  <si>
    <t>世　帯　数</t>
  </si>
  <si>
    <t>面　　　積</t>
  </si>
  <si>
    <t>地域雇用創出推進費</t>
  </si>
  <si>
    <t>地方揮発油譲与税</t>
  </si>
  <si>
    <t>２２年度</t>
  </si>
  <si>
    <t>（再算定後）</t>
  </si>
  <si>
    <t>決定額</t>
  </si>
  <si>
    <t>基準財政需要額（再算定後）</t>
  </si>
  <si>
    <t>（参考）</t>
  </si>
  <si>
    <t>Ｃ－Ｄ　　E</t>
  </si>
  <si>
    <t>F</t>
  </si>
  <si>
    <t>E-F</t>
  </si>
  <si>
    <t>G</t>
  </si>
  <si>
    <t>G／F</t>
  </si>
  <si>
    <t>当初算定</t>
  </si>
  <si>
    <t>平成２２年度</t>
  </si>
  <si>
    <t>雇用対策・地域資源活用臨時特例費</t>
  </si>
  <si>
    <t>檜枝岐村</t>
  </si>
  <si>
    <t>　　　　　小計</t>
  </si>
  <si>
    <t>第２４表　平成２３年度　普通交付税　市町村別決定額</t>
  </si>
  <si>
    <t>２３年度</t>
  </si>
  <si>
    <t>２３／２２</t>
  </si>
  <si>
    <t>平成２３年度</t>
  </si>
  <si>
    <t>　　　　「平成２３年度算定」は再算定後の数値である。　</t>
  </si>
  <si>
    <t>※　平成２３年度は再算定後の数値である。　</t>
  </si>
  <si>
    <t>（再算定後）</t>
  </si>
  <si>
    <r>
      <t>減 税 補 塡</t>
    </r>
    <r>
      <rPr>
        <sz val="11"/>
        <rFont val="ＭＳ Ｐゴシック"/>
        <family val="3"/>
      </rPr>
      <t xml:space="preserve"> 債 償 還 費</t>
    </r>
  </si>
  <si>
    <t>臨 時 税 収 補 塡 債 償 還 費</t>
  </si>
  <si>
    <t>地方税減収補塡債償還費</t>
  </si>
  <si>
    <t>減収補塡特例交付金(地方特例交付金）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</si>
</sst>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#,##0.0_);[Red]\(#,##0.0\)"/>
    <numFmt numFmtId="180" formatCode="#,##0;&quot;△ &quot;#,##0;&quot;－&quot;"/>
    <numFmt numFmtId="181" formatCode="#,##0;&quot;△ &quot;#,##0;&quot;-&quot;"/>
    <numFmt numFmtId="182" formatCode="0;&quot;△ &quot;0"/>
    <numFmt numFmtId="183" formatCode="#,##0;&quot;▲ &quot;#,##0"/>
    <numFmt numFmtId="184" formatCode="#,##0.0;&quot;▲ &quot;#,##0.0"/>
    <numFmt numFmtId="185" formatCode="0.0_);[Red]\(0.0\)"/>
    <numFmt numFmtId="186" formatCode="0;&quot;▲ &quot;0"/>
    <numFmt numFmtId="187" formatCode="0.000000000"/>
    <numFmt numFmtId="188" formatCode="0.00_ "/>
    <numFmt numFmtId="189" formatCode="#,##0.00_ "/>
    <numFmt numFmtId="190" formatCode="#,##0.00;&quot;▲ &quot;#,##0.00"/>
    <numFmt numFmtId="191" formatCode="#,##0.00;&quot;△ &quot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 style="thin">
        <color indexed="56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hair">
        <color indexed="56"/>
      </top>
      <bottom style="thin">
        <color indexed="12"/>
      </bottom>
    </border>
    <border>
      <left>
        <color indexed="63"/>
      </left>
      <right style="thin"/>
      <top style="hair">
        <color indexed="56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 style="hair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textRotation="180"/>
    </xf>
    <xf numFmtId="0" fontId="7" fillId="0" borderId="15" xfId="0" applyFont="1" applyFill="1" applyBorder="1" applyAlignment="1">
      <alignment horizontal="right" vertical="center" textRotation="180"/>
    </xf>
    <xf numFmtId="0" fontId="6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183" fontId="2" fillId="0" borderId="23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right"/>
    </xf>
    <xf numFmtId="183" fontId="2" fillId="0" borderId="18" xfId="0" applyNumberFormat="1" applyFont="1" applyFill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" fillId="0" borderId="23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 horizontal="right"/>
    </xf>
    <xf numFmtId="184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83" fontId="2" fillId="0" borderId="24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183" fontId="3" fillId="0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3" fontId="3" fillId="0" borderId="23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2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22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83" fontId="3" fillId="0" borderId="22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18" xfId="0" applyNumberFormat="1" applyFont="1" applyFill="1" applyBorder="1" applyAlignment="1">
      <alignment/>
    </xf>
    <xf numFmtId="183" fontId="3" fillId="0" borderId="23" xfId="0" applyNumberFormat="1" applyFont="1" applyFill="1" applyBorder="1" applyAlignment="1">
      <alignment/>
    </xf>
    <xf numFmtId="180" fontId="2" fillId="0" borderId="22" xfId="0" applyNumberFormat="1" applyFont="1" applyFill="1" applyBorder="1" applyAlignment="1">
      <alignment horizontal="right"/>
    </xf>
    <xf numFmtId="180" fontId="2" fillId="0" borderId="25" xfId="0" applyNumberFormat="1" applyFont="1" applyFill="1" applyBorder="1" applyAlignment="1">
      <alignment horizontal="right"/>
    </xf>
    <xf numFmtId="183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/>
    </xf>
    <xf numFmtId="184" fontId="3" fillId="0" borderId="18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 wrapText="1"/>
    </xf>
    <xf numFmtId="0" fontId="0" fillId="33" borderId="34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41" fontId="0" fillId="33" borderId="39" xfId="0" applyNumberFormat="1" applyFont="1" applyFill="1" applyBorder="1" applyAlignment="1">
      <alignment horizontal="right" vertical="center"/>
    </xf>
    <xf numFmtId="41" fontId="0" fillId="33" borderId="18" xfId="0" applyNumberFormat="1" applyFont="1" applyFill="1" applyBorder="1" applyAlignment="1">
      <alignment horizontal="right" vertical="center"/>
    </xf>
    <xf numFmtId="183" fontId="0" fillId="33" borderId="18" xfId="0" applyNumberFormat="1" applyFont="1" applyFill="1" applyBorder="1" applyAlignment="1">
      <alignment horizontal="right" vertical="center"/>
    </xf>
    <xf numFmtId="41" fontId="0" fillId="33" borderId="22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33" borderId="4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center" vertical="center"/>
    </xf>
    <xf numFmtId="183" fontId="0" fillId="33" borderId="4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183" fontId="0" fillId="33" borderId="23" xfId="0" applyNumberFormat="1" applyFont="1" applyFill="1" applyBorder="1" applyAlignment="1">
      <alignment horizontal="right" vertical="center"/>
    </xf>
    <xf numFmtId="183" fontId="0" fillId="33" borderId="22" xfId="0" applyNumberFormat="1" applyFont="1" applyFill="1" applyBorder="1" applyAlignment="1">
      <alignment horizontal="right" vertical="center"/>
    </xf>
    <xf numFmtId="41" fontId="0" fillId="33" borderId="41" xfId="0" applyNumberFormat="1" applyFont="1" applyFill="1" applyBorder="1" applyAlignment="1">
      <alignment horizontal="right" vertical="center"/>
    </xf>
    <xf numFmtId="183" fontId="0" fillId="33" borderId="41" xfId="0" applyNumberFormat="1" applyFont="1" applyFill="1" applyBorder="1" applyAlignment="1">
      <alignment horizontal="right" vertical="center"/>
    </xf>
    <xf numFmtId="190" fontId="0" fillId="33" borderId="42" xfId="0" applyNumberFormat="1" applyFont="1" applyFill="1" applyBorder="1" applyAlignment="1">
      <alignment horizontal="right" vertical="center"/>
    </xf>
    <xf numFmtId="190" fontId="0" fillId="33" borderId="43" xfId="0" applyNumberFormat="1" applyFont="1" applyFill="1" applyBorder="1" applyAlignment="1">
      <alignment horizontal="right" vertical="center"/>
    </xf>
    <xf numFmtId="190" fontId="0" fillId="33" borderId="44" xfId="0" applyNumberFormat="1" applyFont="1" applyFill="1" applyBorder="1" applyAlignment="1">
      <alignment horizontal="right" vertical="center"/>
    </xf>
    <xf numFmtId="190" fontId="0" fillId="33" borderId="45" xfId="0" applyNumberFormat="1" applyFont="1" applyFill="1" applyBorder="1" applyAlignment="1">
      <alignment horizontal="right" vertical="center"/>
    </xf>
    <xf numFmtId="190" fontId="0" fillId="33" borderId="46" xfId="0" applyNumberFormat="1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41" fontId="0" fillId="33" borderId="41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 quotePrefix="1">
      <alignment horizontal="distributed" vertical="center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right" vertical="center"/>
    </xf>
    <xf numFmtId="183" fontId="0" fillId="33" borderId="3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 shrinkToFit="1"/>
    </xf>
    <xf numFmtId="0" fontId="0" fillId="33" borderId="50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 shrinkToFit="1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 shrinkToFit="1"/>
    </xf>
    <xf numFmtId="0" fontId="0" fillId="33" borderId="62" xfId="0" applyFont="1" applyFill="1" applyBorder="1" applyAlignment="1">
      <alignment horizontal="center" vertical="center" shrinkToFit="1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64" xfId="0" applyFont="1" applyFill="1" applyBorder="1" applyAlignment="1">
      <alignment horizontal="center" vertical="center" shrinkToFit="1"/>
    </xf>
    <xf numFmtId="0" fontId="0" fillId="33" borderId="65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 textRotation="255"/>
    </xf>
    <xf numFmtId="0" fontId="0" fillId="35" borderId="67" xfId="0" applyFont="1" applyFill="1" applyBorder="1" applyAlignment="1">
      <alignment horizontal="center" vertical="center" textRotation="255"/>
    </xf>
    <xf numFmtId="0" fontId="0" fillId="35" borderId="68" xfId="0" applyFont="1" applyFill="1" applyBorder="1" applyAlignment="1">
      <alignment horizontal="center" vertical="center" textRotation="255"/>
    </xf>
    <xf numFmtId="0" fontId="0" fillId="35" borderId="26" xfId="0" applyFont="1" applyFill="1" applyBorder="1" applyAlignment="1">
      <alignment horizontal="center" vertical="center" textRotation="255"/>
    </xf>
    <xf numFmtId="0" fontId="0" fillId="35" borderId="27" xfId="0" applyFont="1" applyFill="1" applyBorder="1" applyAlignment="1">
      <alignment horizontal="center" vertical="center" textRotation="255"/>
    </xf>
    <xf numFmtId="0" fontId="0" fillId="35" borderId="33" xfId="0" applyFont="1" applyFill="1" applyBorder="1" applyAlignment="1">
      <alignment horizontal="center" vertical="center" textRotation="255"/>
    </xf>
    <xf numFmtId="0" fontId="0" fillId="33" borderId="55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1" fontId="0" fillId="33" borderId="22" xfId="0" applyNumberFormat="1" applyFont="1" applyFill="1" applyBorder="1" applyAlignment="1">
      <alignment horizontal="center" vertical="center"/>
    </xf>
    <xf numFmtId="41" fontId="0" fillId="33" borderId="23" xfId="0" applyNumberFormat="1" applyFont="1" applyFill="1" applyBorder="1" applyAlignment="1">
      <alignment horizontal="center" vertical="center"/>
    </xf>
    <xf numFmtId="183" fontId="0" fillId="33" borderId="22" xfId="0" applyNumberFormat="1" applyFont="1" applyFill="1" applyBorder="1" applyAlignment="1">
      <alignment horizontal="right" vertical="center"/>
    </xf>
    <xf numFmtId="183" fontId="0" fillId="33" borderId="23" xfId="0" applyNumberFormat="1" applyFont="1" applyFill="1" applyBorder="1" applyAlignment="1">
      <alignment horizontal="right" vertical="center"/>
    </xf>
    <xf numFmtId="0" fontId="0" fillId="33" borderId="65" xfId="0" applyFont="1" applyFill="1" applyBorder="1" applyAlignment="1">
      <alignment horizontal="center" vertical="center" wrapText="1"/>
    </xf>
    <xf numFmtId="190" fontId="0" fillId="33" borderId="44" xfId="0" applyNumberFormat="1" applyFont="1" applyFill="1" applyBorder="1" applyAlignment="1">
      <alignment horizontal="right" vertical="center"/>
    </xf>
    <xf numFmtId="190" fontId="0" fillId="33" borderId="4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 wrapText="1" shrinkToFit="1"/>
    </xf>
    <xf numFmtId="0" fontId="2" fillId="35" borderId="15" xfId="0" applyNumberFormat="1" applyFont="1" applyFill="1" applyBorder="1" applyAlignment="1">
      <alignment horizontal="center" vertical="center" wrapText="1" shrinkToFit="1"/>
    </xf>
    <xf numFmtId="0" fontId="2" fillId="35" borderId="16" xfId="0" applyNumberFormat="1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 shrinkToFit="1"/>
    </xf>
    <xf numFmtId="0" fontId="0" fillId="33" borderId="74" xfId="0" applyFont="1" applyFill="1" applyBorder="1" applyAlignment="1">
      <alignment horizontal="center" vertical="center" shrinkToFit="1"/>
    </xf>
    <xf numFmtId="0" fontId="0" fillId="33" borderId="78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9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textRotation="255" shrinkToFit="1"/>
    </xf>
    <xf numFmtId="0" fontId="0" fillId="33" borderId="81" xfId="0" applyFont="1" applyFill="1" applyBorder="1" applyAlignment="1">
      <alignment horizontal="center" vertical="center" textRotation="255" shrinkToFit="1"/>
    </xf>
    <xf numFmtId="0" fontId="0" fillId="33" borderId="4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18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textRotation="180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8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74"/>
  <sheetViews>
    <sheetView tabSelected="1" view="pageBreakPreview" zoomScale="85" zoomScaleSheetLayoutView="85" zoomScalePageLayoutView="0" workbookViewId="0" topLeftCell="A1">
      <selection activeCell="U69" sqref="U69"/>
    </sheetView>
  </sheetViews>
  <sheetFormatPr defaultColWidth="9.00390625" defaultRowHeight="13.5" customHeight="1"/>
  <cols>
    <col min="1" max="1" width="2.125" style="18" customWidth="1"/>
    <col min="2" max="2" width="12.00390625" style="18" customWidth="1"/>
    <col min="3" max="13" width="10.625" style="18" customWidth="1"/>
    <col min="14" max="14" width="12.625" style="18" customWidth="1"/>
    <col min="15" max="15" width="10.625" style="18" customWidth="1"/>
    <col min="16" max="16384" width="9.00390625" style="18" customWidth="1"/>
  </cols>
  <sheetData>
    <row r="1" ht="24" customHeight="1">
      <c r="A1" s="17" t="s">
        <v>248</v>
      </c>
    </row>
    <row r="2" spans="1:9" ht="13.5" customHeight="1">
      <c r="A2" s="19"/>
      <c r="I2" s="80"/>
    </row>
    <row r="3" spans="10:15" ht="12">
      <c r="J3" s="20" t="s">
        <v>119</v>
      </c>
      <c r="K3" s="131">
        <v>0</v>
      </c>
      <c r="L3" s="81"/>
      <c r="N3" s="149" t="s">
        <v>122</v>
      </c>
      <c r="O3" s="149"/>
    </row>
    <row r="4" spans="1:15" ht="12">
      <c r="A4" s="21"/>
      <c r="B4" s="22"/>
      <c r="C4" s="144" t="s">
        <v>236</v>
      </c>
      <c r="D4" s="145"/>
      <c r="E4" s="146"/>
      <c r="F4" s="144" t="s">
        <v>114</v>
      </c>
      <c r="G4" s="145"/>
      <c r="H4" s="146"/>
      <c r="I4" s="132" t="s">
        <v>62</v>
      </c>
      <c r="J4" s="133" t="s">
        <v>61</v>
      </c>
      <c r="K4" s="133" t="s">
        <v>249</v>
      </c>
      <c r="L4" s="133" t="s">
        <v>237</v>
      </c>
      <c r="M4" s="133" t="s">
        <v>233</v>
      </c>
      <c r="N4" s="151" t="s">
        <v>250</v>
      </c>
      <c r="O4" s="146"/>
    </row>
    <row r="5" spans="1:15" ht="13.5" customHeight="1">
      <c r="A5" s="23"/>
      <c r="B5" s="24" t="s">
        <v>58</v>
      </c>
      <c r="C5" s="134" t="s">
        <v>72</v>
      </c>
      <c r="D5" s="135" t="s">
        <v>57</v>
      </c>
      <c r="E5" s="135" t="s">
        <v>72</v>
      </c>
      <c r="F5" s="135" t="s">
        <v>72</v>
      </c>
      <c r="G5" s="135" t="s">
        <v>57</v>
      </c>
      <c r="H5" s="135" t="s">
        <v>72</v>
      </c>
      <c r="I5" s="136" t="s">
        <v>2</v>
      </c>
      <c r="J5" s="137" t="s">
        <v>3</v>
      </c>
      <c r="K5" s="137" t="s">
        <v>118</v>
      </c>
      <c r="L5" s="137" t="s">
        <v>249</v>
      </c>
      <c r="M5" s="138" t="s">
        <v>118</v>
      </c>
      <c r="N5" s="132" t="s">
        <v>59</v>
      </c>
      <c r="O5" s="132" t="s">
        <v>60</v>
      </c>
    </row>
    <row r="6" spans="1:15" ht="13.5" customHeight="1">
      <c r="A6" s="152" t="s">
        <v>0</v>
      </c>
      <c r="B6" s="153"/>
      <c r="C6" s="137" t="s">
        <v>113</v>
      </c>
      <c r="D6" s="137" t="s">
        <v>1</v>
      </c>
      <c r="E6" s="137" t="s">
        <v>109</v>
      </c>
      <c r="F6" s="137" t="s">
        <v>113</v>
      </c>
      <c r="G6" s="137" t="s">
        <v>1</v>
      </c>
      <c r="H6" s="137" t="s">
        <v>109</v>
      </c>
      <c r="I6" s="136" t="s">
        <v>63</v>
      </c>
      <c r="J6" s="136" t="s">
        <v>64</v>
      </c>
      <c r="K6" s="137" t="s">
        <v>235</v>
      </c>
      <c r="L6" s="137" t="s">
        <v>243</v>
      </c>
      <c r="M6" s="137" t="s">
        <v>235</v>
      </c>
      <c r="N6" s="139"/>
      <c r="O6" s="140" t="s">
        <v>65</v>
      </c>
    </row>
    <row r="7" spans="1:15" ht="13.5" customHeight="1">
      <c r="A7" s="23"/>
      <c r="B7" s="24"/>
      <c r="C7" s="136"/>
      <c r="D7" s="136"/>
      <c r="E7" s="136"/>
      <c r="F7" s="136"/>
      <c r="G7" s="136"/>
      <c r="H7" s="136"/>
      <c r="I7" s="136"/>
      <c r="J7" s="141" t="s">
        <v>112</v>
      </c>
      <c r="K7" s="136" t="s">
        <v>234</v>
      </c>
      <c r="L7" s="136" t="s">
        <v>235</v>
      </c>
      <c r="M7" s="136" t="s">
        <v>254</v>
      </c>
      <c r="N7" s="136" t="s">
        <v>240</v>
      </c>
      <c r="O7" s="136" t="s">
        <v>242</v>
      </c>
    </row>
    <row r="8" spans="1:15" ht="13.5" customHeight="1">
      <c r="A8" s="25"/>
      <c r="B8" s="26"/>
      <c r="C8" s="142"/>
      <c r="D8" s="142"/>
      <c r="E8" s="142" t="s">
        <v>66</v>
      </c>
      <c r="F8" s="142"/>
      <c r="G8" s="142"/>
      <c r="H8" s="142" t="s">
        <v>67</v>
      </c>
      <c r="I8" s="142" t="s">
        <v>68</v>
      </c>
      <c r="J8" s="142" t="s">
        <v>69</v>
      </c>
      <c r="K8" s="142" t="s">
        <v>238</v>
      </c>
      <c r="L8" s="142"/>
      <c r="M8" s="142" t="s">
        <v>239</v>
      </c>
      <c r="N8" s="142" t="s">
        <v>241</v>
      </c>
      <c r="O8" s="142"/>
    </row>
    <row r="9" spans="1:15" ht="18" customHeight="1">
      <c r="A9" s="21" t="s">
        <v>56</v>
      </c>
      <c r="B9" s="27"/>
      <c r="C9" s="28"/>
      <c r="D9" s="31"/>
      <c r="E9" s="28"/>
      <c r="F9" s="29"/>
      <c r="G9" s="31"/>
      <c r="H9" s="28"/>
      <c r="I9" s="28"/>
      <c r="J9" s="28"/>
      <c r="K9" s="28"/>
      <c r="L9" s="28"/>
      <c r="M9" s="28"/>
      <c r="N9" s="28"/>
      <c r="O9" s="28"/>
    </row>
    <row r="10" spans="1:15" ht="18" customHeight="1">
      <c r="A10" s="23"/>
      <c r="B10" s="30" t="s">
        <v>4</v>
      </c>
      <c r="C10" s="53">
        <v>44004448</v>
      </c>
      <c r="D10" s="54">
        <v>40730</v>
      </c>
      <c r="E10" s="53">
        <v>44045178</v>
      </c>
      <c r="F10" s="53">
        <v>30483404</v>
      </c>
      <c r="G10" s="54">
        <v>-5018</v>
      </c>
      <c r="H10" s="53">
        <v>30478386</v>
      </c>
      <c r="I10" s="53">
        <v>13566792</v>
      </c>
      <c r="J10" s="53">
        <v>0</v>
      </c>
      <c r="K10" s="76">
        <v>13566792</v>
      </c>
      <c r="L10" s="53">
        <v>13571285</v>
      </c>
      <c r="M10" s="53">
        <v>13275120</v>
      </c>
      <c r="N10" s="53">
        <v>291672</v>
      </c>
      <c r="O10" s="55">
        <v>2.2</v>
      </c>
    </row>
    <row r="11" spans="1:15" ht="18" customHeight="1">
      <c r="A11" s="23"/>
      <c r="B11" s="30" t="s">
        <v>5</v>
      </c>
      <c r="C11" s="53">
        <v>22941505</v>
      </c>
      <c r="D11" s="53">
        <v>0</v>
      </c>
      <c r="E11" s="53">
        <v>22941505</v>
      </c>
      <c r="F11" s="53">
        <v>12417892</v>
      </c>
      <c r="G11" s="53">
        <v>0</v>
      </c>
      <c r="H11" s="53">
        <v>12417892</v>
      </c>
      <c r="I11" s="53">
        <v>10523613</v>
      </c>
      <c r="J11" s="53">
        <v>0</v>
      </c>
      <c r="K11" s="76">
        <v>10523613</v>
      </c>
      <c r="L11" s="53">
        <v>10524483</v>
      </c>
      <c r="M11" s="53">
        <v>9830809</v>
      </c>
      <c r="N11" s="53">
        <v>692804</v>
      </c>
      <c r="O11" s="55">
        <v>7</v>
      </c>
    </row>
    <row r="12" spans="1:15" ht="18" customHeight="1">
      <c r="A12" s="23"/>
      <c r="B12" s="30" t="s">
        <v>6</v>
      </c>
      <c r="C12" s="53">
        <v>50425482</v>
      </c>
      <c r="D12" s="54">
        <v>-1957</v>
      </c>
      <c r="E12" s="53">
        <v>50423525</v>
      </c>
      <c r="F12" s="53">
        <v>37502951</v>
      </c>
      <c r="G12" s="54">
        <v>-1370</v>
      </c>
      <c r="H12" s="53">
        <v>37501581</v>
      </c>
      <c r="I12" s="53">
        <v>12921944</v>
      </c>
      <c r="J12" s="53">
        <v>0</v>
      </c>
      <c r="K12" s="76">
        <v>12921944</v>
      </c>
      <c r="L12" s="53">
        <v>12923477</v>
      </c>
      <c r="M12" s="53">
        <v>13020231</v>
      </c>
      <c r="N12" s="53">
        <v>-98287</v>
      </c>
      <c r="O12" s="55">
        <v>-0.8</v>
      </c>
    </row>
    <row r="13" spans="1:15" ht="18" customHeight="1">
      <c r="A13" s="23"/>
      <c r="B13" s="30" t="s">
        <v>7</v>
      </c>
      <c r="C13" s="53">
        <v>56716102</v>
      </c>
      <c r="D13" s="54">
        <v>-90787</v>
      </c>
      <c r="E13" s="53">
        <v>56625315</v>
      </c>
      <c r="F13" s="53">
        <v>36691808</v>
      </c>
      <c r="G13" s="54">
        <v>-14259</v>
      </c>
      <c r="H13" s="53">
        <v>36677549</v>
      </c>
      <c r="I13" s="53">
        <v>19947766</v>
      </c>
      <c r="J13" s="53">
        <v>0</v>
      </c>
      <c r="K13" s="76">
        <v>19947766</v>
      </c>
      <c r="L13" s="53">
        <v>19949701</v>
      </c>
      <c r="M13" s="53">
        <v>20600326</v>
      </c>
      <c r="N13" s="53">
        <v>-652560</v>
      </c>
      <c r="O13" s="55">
        <v>-3.2</v>
      </c>
    </row>
    <row r="14" spans="1:15" ht="18" customHeight="1">
      <c r="A14" s="23"/>
      <c r="B14" s="30" t="s">
        <v>8</v>
      </c>
      <c r="C14" s="53">
        <v>14228400</v>
      </c>
      <c r="D14" s="54">
        <v>0</v>
      </c>
      <c r="E14" s="53">
        <v>14228400</v>
      </c>
      <c r="F14" s="53">
        <v>6952997</v>
      </c>
      <c r="G14" s="54">
        <v>0</v>
      </c>
      <c r="H14" s="53">
        <v>6952997</v>
      </c>
      <c r="I14" s="53">
        <v>7275403</v>
      </c>
      <c r="J14" s="53">
        <v>0</v>
      </c>
      <c r="K14" s="76">
        <v>7275403</v>
      </c>
      <c r="L14" s="53">
        <v>7274999</v>
      </c>
      <c r="M14" s="53">
        <v>7002250</v>
      </c>
      <c r="N14" s="53">
        <v>273153</v>
      </c>
      <c r="O14" s="55">
        <v>3.9</v>
      </c>
    </row>
    <row r="15" spans="1:15" ht="18" customHeight="1">
      <c r="A15" s="23"/>
      <c r="B15" s="30" t="s">
        <v>9</v>
      </c>
      <c r="C15" s="53">
        <v>15043837</v>
      </c>
      <c r="D15" s="54">
        <v>763</v>
      </c>
      <c r="E15" s="53">
        <v>15044600</v>
      </c>
      <c r="F15" s="53">
        <v>7500654</v>
      </c>
      <c r="G15" s="54">
        <v>4931</v>
      </c>
      <c r="H15" s="53">
        <v>7505585</v>
      </c>
      <c r="I15" s="53">
        <v>7539015</v>
      </c>
      <c r="J15" s="53">
        <v>0</v>
      </c>
      <c r="K15" s="76">
        <v>7539015</v>
      </c>
      <c r="L15" s="53">
        <v>7538739</v>
      </c>
      <c r="M15" s="53">
        <v>7241363</v>
      </c>
      <c r="N15" s="53">
        <v>297652</v>
      </c>
      <c r="O15" s="55">
        <v>4.1</v>
      </c>
    </row>
    <row r="16" spans="1:15" ht="18" customHeight="1">
      <c r="A16" s="23"/>
      <c r="B16" s="30" t="s">
        <v>10</v>
      </c>
      <c r="C16" s="53">
        <v>14142609</v>
      </c>
      <c r="D16" s="54">
        <v>0</v>
      </c>
      <c r="E16" s="53">
        <v>14142609</v>
      </c>
      <c r="F16" s="53">
        <v>4346582</v>
      </c>
      <c r="G16" s="54">
        <v>0</v>
      </c>
      <c r="H16" s="53">
        <v>4346582</v>
      </c>
      <c r="I16" s="53">
        <v>9796027</v>
      </c>
      <c r="J16" s="53">
        <v>0</v>
      </c>
      <c r="K16" s="76">
        <v>9796027</v>
      </c>
      <c r="L16" s="53">
        <v>9795843</v>
      </c>
      <c r="M16" s="53">
        <v>9753059</v>
      </c>
      <c r="N16" s="53">
        <v>42968</v>
      </c>
      <c r="O16" s="55">
        <v>0.4</v>
      </c>
    </row>
    <row r="17" spans="1:15" ht="18" customHeight="1">
      <c r="A17" s="23"/>
      <c r="B17" s="30" t="s">
        <v>11</v>
      </c>
      <c r="C17" s="53">
        <v>7317093</v>
      </c>
      <c r="D17" s="54">
        <v>4346</v>
      </c>
      <c r="E17" s="53">
        <v>7321439</v>
      </c>
      <c r="F17" s="53">
        <v>3970025</v>
      </c>
      <c r="G17" s="54">
        <v>-2643</v>
      </c>
      <c r="H17" s="53">
        <v>3967382</v>
      </c>
      <c r="I17" s="53">
        <v>3354057</v>
      </c>
      <c r="J17" s="53">
        <v>0</v>
      </c>
      <c r="K17" s="76">
        <v>3354057</v>
      </c>
      <c r="L17" s="53">
        <v>3354348</v>
      </c>
      <c r="M17" s="53">
        <v>3422010</v>
      </c>
      <c r="N17" s="53">
        <v>-67953</v>
      </c>
      <c r="O17" s="55">
        <v>-2</v>
      </c>
    </row>
    <row r="18" spans="1:15" ht="18" customHeight="1">
      <c r="A18" s="23"/>
      <c r="B18" s="30" t="s">
        <v>12</v>
      </c>
      <c r="C18" s="53">
        <v>14685018</v>
      </c>
      <c r="D18" s="54">
        <v>0</v>
      </c>
      <c r="E18" s="53">
        <v>14685018</v>
      </c>
      <c r="F18" s="53">
        <v>5633834</v>
      </c>
      <c r="G18" s="54">
        <v>0</v>
      </c>
      <c r="H18" s="53">
        <v>5633834</v>
      </c>
      <c r="I18" s="53">
        <v>9051184</v>
      </c>
      <c r="J18" s="53">
        <v>0</v>
      </c>
      <c r="K18" s="76">
        <v>9051184</v>
      </c>
      <c r="L18" s="53">
        <v>9050900</v>
      </c>
      <c r="M18" s="53">
        <v>8927584</v>
      </c>
      <c r="N18" s="53">
        <v>123600</v>
      </c>
      <c r="O18" s="55">
        <v>1.4</v>
      </c>
    </row>
    <row r="19" spans="1:15" ht="18" customHeight="1">
      <c r="A19" s="23"/>
      <c r="B19" s="30" t="s">
        <v>124</v>
      </c>
      <c r="C19" s="53">
        <v>12525970</v>
      </c>
      <c r="D19" s="53">
        <v>-1785</v>
      </c>
      <c r="E19" s="53">
        <v>12524185</v>
      </c>
      <c r="F19" s="53">
        <v>3199406</v>
      </c>
      <c r="G19" s="53">
        <v>158</v>
      </c>
      <c r="H19" s="53">
        <v>3199564</v>
      </c>
      <c r="I19" s="53">
        <v>9324621</v>
      </c>
      <c r="J19" s="53">
        <v>0</v>
      </c>
      <c r="K19" s="76">
        <v>9324621</v>
      </c>
      <c r="L19" s="53">
        <v>9324290</v>
      </c>
      <c r="M19" s="53">
        <v>9283575</v>
      </c>
      <c r="N19" s="53">
        <v>41046</v>
      </c>
      <c r="O19" s="55">
        <v>0.4</v>
      </c>
    </row>
    <row r="20" spans="1:15" ht="18" customHeight="1">
      <c r="A20" s="23"/>
      <c r="B20" s="30" t="s">
        <v>129</v>
      </c>
      <c r="C20" s="53">
        <v>14680915</v>
      </c>
      <c r="D20" s="53">
        <v>0</v>
      </c>
      <c r="E20" s="53">
        <v>14680915</v>
      </c>
      <c r="F20" s="53">
        <v>7854359</v>
      </c>
      <c r="G20" s="53">
        <v>0</v>
      </c>
      <c r="H20" s="53">
        <v>7854359</v>
      </c>
      <c r="I20" s="53">
        <v>6826556</v>
      </c>
      <c r="J20" s="53">
        <v>0</v>
      </c>
      <c r="K20" s="76">
        <v>6826556</v>
      </c>
      <c r="L20" s="53">
        <v>6826965</v>
      </c>
      <c r="M20" s="53">
        <v>6820923</v>
      </c>
      <c r="N20" s="53">
        <v>5633</v>
      </c>
      <c r="O20" s="55">
        <v>0.1</v>
      </c>
    </row>
    <row r="21" spans="1:15" ht="18" customHeight="1">
      <c r="A21" s="23"/>
      <c r="B21" s="30" t="s">
        <v>130</v>
      </c>
      <c r="C21" s="53">
        <v>15466099</v>
      </c>
      <c r="D21" s="53">
        <v>0</v>
      </c>
      <c r="E21" s="53">
        <v>15466099</v>
      </c>
      <c r="F21" s="53">
        <v>5303518</v>
      </c>
      <c r="G21" s="53">
        <v>0</v>
      </c>
      <c r="H21" s="53">
        <v>5303518</v>
      </c>
      <c r="I21" s="53">
        <v>10162581</v>
      </c>
      <c r="J21" s="53">
        <v>0</v>
      </c>
      <c r="K21" s="76">
        <v>10162581</v>
      </c>
      <c r="L21" s="53">
        <v>10162694</v>
      </c>
      <c r="M21" s="53">
        <v>9991988</v>
      </c>
      <c r="N21" s="53">
        <v>170593</v>
      </c>
      <c r="O21" s="55">
        <v>1.7</v>
      </c>
    </row>
    <row r="22" spans="1:15" ht="18" customHeight="1">
      <c r="A22" s="23"/>
      <c r="B22" s="30" t="s">
        <v>135</v>
      </c>
      <c r="C22" s="56">
        <v>6476647</v>
      </c>
      <c r="D22" s="56">
        <v>22684</v>
      </c>
      <c r="E22" s="53">
        <v>6499331</v>
      </c>
      <c r="F22" s="56">
        <v>3531597</v>
      </c>
      <c r="G22" s="56">
        <v>-2369</v>
      </c>
      <c r="H22" s="53">
        <v>3529228</v>
      </c>
      <c r="I22" s="53">
        <v>2970103</v>
      </c>
      <c r="J22" s="53">
        <v>0</v>
      </c>
      <c r="K22" s="76">
        <v>2970103</v>
      </c>
      <c r="L22" s="53">
        <v>2970107</v>
      </c>
      <c r="M22" s="56">
        <v>2715923</v>
      </c>
      <c r="N22" s="53">
        <v>254180</v>
      </c>
      <c r="O22" s="55">
        <v>9.4</v>
      </c>
    </row>
    <row r="23" spans="1:15" ht="18" customHeight="1">
      <c r="A23" s="147" t="s">
        <v>111</v>
      </c>
      <c r="B23" s="150"/>
      <c r="C23" s="57">
        <v>288654125</v>
      </c>
      <c r="D23" s="57">
        <v>-26006</v>
      </c>
      <c r="E23" s="57">
        <v>288628119</v>
      </c>
      <c r="F23" s="57">
        <v>165389027</v>
      </c>
      <c r="G23" s="57">
        <v>-20570</v>
      </c>
      <c r="H23" s="57">
        <v>165368457</v>
      </c>
      <c r="I23" s="57">
        <v>123259662</v>
      </c>
      <c r="J23" s="57">
        <v>0</v>
      </c>
      <c r="K23" s="79">
        <v>123259662</v>
      </c>
      <c r="L23" s="57">
        <v>123267831</v>
      </c>
      <c r="M23" s="57">
        <v>121885161</v>
      </c>
      <c r="N23" s="57">
        <v>1374501</v>
      </c>
      <c r="O23" s="82">
        <v>1.1</v>
      </c>
    </row>
    <row r="24" spans="1:15" ht="18" customHeight="1">
      <c r="A24" s="23"/>
      <c r="B24" s="30" t="s">
        <v>13</v>
      </c>
      <c r="C24" s="58">
        <v>2840921</v>
      </c>
      <c r="D24" s="54">
        <v>0</v>
      </c>
      <c r="E24" s="53">
        <v>2840921</v>
      </c>
      <c r="F24" s="58">
        <v>1229423</v>
      </c>
      <c r="G24" s="54">
        <v>0</v>
      </c>
      <c r="H24" s="53">
        <v>1229423</v>
      </c>
      <c r="I24" s="53">
        <v>1611498</v>
      </c>
      <c r="J24" s="53">
        <v>0</v>
      </c>
      <c r="K24" s="76">
        <v>1611498</v>
      </c>
      <c r="L24" s="53">
        <v>1611377</v>
      </c>
      <c r="M24" s="58">
        <v>1565834</v>
      </c>
      <c r="N24" s="53">
        <v>45664</v>
      </c>
      <c r="O24" s="55">
        <v>2.9</v>
      </c>
    </row>
    <row r="25" spans="1:15" ht="18" customHeight="1">
      <c r="A25" s="23"/>
      <c r="B25" s="30" t="s">
        <v>14</v>
      </c>
      <c r="C25" s="53">
        <v>2919490</v>
      </c>
      <c r="D25" s="54">
        <v>0</v>
      </c>
      <c r="E25" s="53">
        <v>2919490</v>
      </c>
      <c r="F25" s="53">
        <v>873202</v>
      </c>
      <c r="G25" s="54">
        <v>0</v>
      </c>
      <c r="H25" s="53">
        <v>873202</v>
      </c>
      <c r="I25" s="53">
        <v>2046288</v>
      </c>
      <c r="J25" s="53">
        <v>0</v>
      </c>
      <c r="K25" s="76">
        <v>2046288</v>
      </c>
      <c r="L25" s="53">
        <v>2046237</v>
      </c>
      <c r="M25" s="53">
        <v>2012277</v>
      </c>
      <c r="N25" s="53">
        <v>34011</v>
      </c>
      <c r="O25" s="55">
        <v>1.7</v>
      </c>
    </row>
    <row r="26" spans="1:15" ht="18" customHeight="1">
      <c r="A26" s="23"/>
      <c r="B26" s="30" t="s">
        <v>15</v>
      </c>
      <c r="C26" s="53">
        <v>3603830</v>
      </c>
      <c r="D26" s="54">
        <v>0</v>
      </c>
      <c r="E26" s="53">
        <v>3603830</v>
      </c>
      <c r="F26" s="53">
        <v>1153973</v>
      </c>
      <c r="G26" s="54">
        <v>0</v>
      </c>
      <c r="H26" s="53">
        <v>1153973</v>
      </c>
      <c r="I26" s="53">
        <v>2449857</v>
      </c>
      <c r="J26" s="53">
        <v>0</v>
      </c>
      <c r="K26" s="76">
        <v>2449857</v>
      </c>
      <c r="L26" s="53">
        <v>2449739</v>
      </c>
      <c r="M26" s="53">
        <v>2423383</v>
      </c>
      <c r="N26" s="53">
        <v>26474</v>
      </c>
      <c r="O26" s="55">
        <v>1.1</v>
      </c>
    </row>
    <row r="27" spans="1:15" ht="18" customHeight="1">
      <c r="A27" s="23"/>
      <c r="B27" s="30" t="s">
        <v>16</v>
      </c>
      <c r="C27" s="53">
        <v>2293153</v>
      </c>
      <c r="D27" s="54">
        <v>0</v>
      </c>
      <c r="E27" s="53">
        <v>2293153</v>
      </c>
      <c r="F27" s="53">
        <v>796500</v>
      </c>
      <c r="G27" s="54">
        <v>0</v>
      </c>
      <c r="H27" s="53">
        <v>796500</v>
      </c>
      <c r="I27" s="53">
        <v>1496653</v>
      </c>
      <c r="J27" s="53">
        <v>0</v>
      </c>
      <c r="K27" s="76">
        <v>1496653</v>
      </c>
      <c r="L27" s="53">
        <v>1496694</v>
      </c>
      <c r="M27" s="53">
        <v>1409944</v>
      </c>
      <c r="N27" s="53">
        <v>86709</v>
      </c>
      <c r="O27" s="55">
        <v>6.1</v>
      </c>
    </row>
    <row r="28" spans="1:15" ht="18" customHeight="1">
      <c r="A28" s="23"/>
      <c r="B28" s="30" t="s">
        <v>17</v>
      </c>
      <c r="C28" s="53">
        <v>2595361</v>
      </c>
      <c r="D28" s="54">
        <v>7597</v>
      </c>
      <c r="E28" s="53">
        <v>2602958</v>
      </c>
      <c r="F28" s="53">
        <v>1370486</v>
      </c>
      <c r="G28" s="54">
        <v>-4416</v>
      </c>
      <c r="H28" s="53">
        <v>1366070</v>
      </c>
      <c r="I28" s="53">
        <v>1236888</v>
      </c>
      <c r="J28" s="53">
        <v>0</v>
      </c>
      <c r="K28" s="76">
        <v>1236888</v>
      </c>
      <c r="L28" s="53">
        <v>1236995</v>
      </c>
      <c r="M28" s="53">
        <v>1198620</v>
      </c>
      <c r="N28" s="53">
        <v>38268</v>
      </c>
      <c r="O28" s="55">
        <v>3.2</v>
      </c>
    </row>
    <row r="29" spans="1:15" ht="18" customHeight="1">
      <c r="A29" s="23"/>
      <c r="B29" s="30" t="s">
        <v>18</v>
      </c>
      <c r="C29" s="53">
        <v>2356975</v>
      </c>
      <c r="D29" s="54">
        <v>6405</v>
      </c>
      <c r="E29" s="53">
        <v>2363380</v>
      </c>
      <c r="F29" s="53">
        <v>670699</v>
      </c>
      <c r="G29" s="54">
        <v>0</v>
      </c>
      <c r="H29" s="53">
        <v>670699</v>
      </c>
      <c r="I29" s="53">
        <v>1692681</v>
      </c>
      <c r="J29" s="53">
        <v>0</v>
      </c>
      <c r="K29" s="76">
        <v>1692681</v>
      </c>
      <c r="L29" s="53">
        <v>1692696</v>
      </c>
      <c r="M29" s="53">
        <v>1681028</v>
      </c>
      <c r="N29" s="53">
        <v>11653</v>
      </c>
      <c r="O29" s="55">
        <v>0.7</v>
      </c>
    </row>
    <row r="30" spans="1:15" ht="18" customHeight="1">
      <c r="A30" s="23"/>
      <c r="B30" s="30" t="s">
        <v>19</v>
      </c>
      <c r="C30" s="53">
        <v>2677391</v>
      </c>
      <c r="D30" s="54">
        <v>0</v>
      </c>
      <c r="E30" s="53">
        <v>2677391</v>
      </c>
      <c r="F30" s="53">
        <v>1045232</v>
      </c>
      <c r="G30" s="54">
        <v>0</v>
      </c>
      <c r="H30" s="53">
        <v>1045232</v>
      </c>
      <c r="I30" s="53">
        <v>1632159</v>
      </c>
      <c r="J30" s="53">
        <v>0</v>
      </c>
      <c r="K30" s="76">
        <v>1632159</v>
      </c>
      <c r="L30" s="53">
        <v>1632161</v>
      </c>
      <c r="M30" s="53">
        <v>1592620</v>
      </c>
      <c r="N30" s="53">
        <v>39539</v>
      </c>
      <c r="O30" s="55">
        <v>2.5</v>
      </c>
    </row>
    <row r="31" spans="1:15" ht="18" customHeight="1">
      <c r="A31" s="23"/>
      <c r="B31" s="30" t="s">
        <v>246</v>
      </c>
      <c r="C31" s="53">
        <v>720033</v>
      </c>
      <c r="D31" s="54">
        <v>0</v>
      </c>
      <c r="E31" s="53">
        <v>720033</v>
      </c>
      <c r="F31" s="53">
        <v>357014</v>
      </c>
      <c r="G31" s="54">
        <v>0</v>
      </c>
      <c r="H31" s="53">
        <v>357014</v>
      </c>
      <c r="I31" s="53">
        <v>363019</v>
      </c>
      <c r="J31" s="53">
        <v>0</v>
      </c>
      <c r="K31" s="76">
        <v>363019</v>
      </c>
      <c r="L31" s="53">
        <v>363029</v>
      </c>
      <c r="M31" s="53">
        <v>335159</v>
      </c>
      <c r="N31" s="53">
        <v>27860</v>
      </c>
      <c r="O31" s="55">
        <v>8.3</v>
      </c>
    </row>
    <row r="32" spans="1:15" ht="18" customHeight="1">
      <c r="A32" s="23"/>
      <c r="B32" s="30" t="s">
        <v>20</v>
      </c>
      <c r="C32" s="53">
        <v>3019065</v>
      </c>
      <c r="D32" s="54">
        <v>0</v>
      </c>
      <c r="E32" s="53">
        <v>3019065</v>
      </c>
      <c r="F32" s="53">
        <v>781111</v>
      </c>
      <c r="G32" s="54">
        <v>0</v>
      </c>
      <c r="H32" s="53">
        <v>781111</v>
      </c>
      <c r="I32" s="53">
        <v>2237954</v>
      </c>
      <c r="J32" s="53">
        <v>0</v>
      </c>
      <c r="K32" s="76">
        <v>2237954</v>
      </c>
      <c r="L32" s="53">
        <v>2237864</v>
      </c>
      <c r="M32" s="53">
        <v>2236139</v>
      </c>
      <c r="N32" s="53">
        <v>1815</v>
      </c>
      <c r="O32" s="55">
        <v>0.1</v>
      </c>
    </row>
    <row r="33" spans="1:15" ht="18" customHeight="1">
      <c r="A33" s="23"/>
      <c r="B33" s="30" t="s">
        <v>131</v>
      </c>
      <c r="C33" s="53">
        <v>8021020</v>
      </c>
      <c r="D33" s="54">
        <v>29975</v>
      </c>
      <c r="E33" s="53">
        <v>8050995</v>
      </c>
      <c r="F33" s="53">
        <v>1520783</v>
      </c>
      <c r="G33" s="54">
        <v>398</v>
      </c>
      <c r="H33" s="53">
        <v>1521181</v>
      </c>
      <c r="I33" s="53">
        <v>6529814</v>
      </c>
      <c r="J33" s="53">
        <v>0</v>
      </c>
      <c r="K33" s="76">
        <v>6529814</v>
      </c>
      <c r="L33" s="53">
        <v>6529809</v>
      </c>
      <c r="M33" s="53">
        <v>6593059</v>
      </c>
      <c r="N33" s="53">
        <v>-63245</v>
      </c>
      <c r="O33" s="55">
        <v>-1</v>
      </c>
    </row>
    <row r="34" spans="1:15" ht="18" customHeight="1">
      <c r="A34" s="23"/>
      <c r="B34" s="30" t="s">
        <v>21</v>
      </c>
      <c r="C34" s="53">
        <v>1748671</v>
      </c>
      <c r="D34" s="54">
        <v>0</v>
      </c>
      <c r="E34" s="53">
        <v>1748671</v>
      </c>
      <c r="F34" s="53">
        <v>494244</v>
      </c>
      <c r="G34" s="54">
        <v>0</v>
      </c>
      <c r="H34" s="53">
        <v>494244</v>
      </c>
      <c r="I34" s="53">
        <v>1254427</v>
      </c>
      <c r="J34" s="53">
        <v>0</v>
      </c>
      <c r="K34" s="76">
        <v>1254427</v>
      </c>
      <c r="L34" s="53">
        <v>1254454</v>
      </c>
      <c r="M34" s="53">
        <v>1322161</v>
      </c>
      <c r="N34" s="53">
        <v>-67734</v>
      </c>
      <c r="O34" s="55">
        <v>-5.1</v>
      </c>
    </row>
    <row r="35" spans="1:15" ht="18" customHeight="1">
      <c r="A35" s="23"/>
      <c r="B35" s="30" t="s">
        <v>22</v>
      </c>
      <c r="C35" s="53">
        <v>3239664</v>
      </c>
      <c r="D35" s="54">
        <v>0</v>
      </c>
      <c r="E35" s="53">
        <v>3239664</v>
      </c>
      <c r="F35" s="53">
        <v>639127</v>
      </c>
      <c r="G35" s="54">
        <v>0</v>
      </c>
      <c r="H35" s="53">
        <v>639127</v>
      </c>
      <c r="I35" s="53">
        <v>2600537</v>
      </c>
      <c r="J35" s="53">
        <v>0</v>
      </c>
      <c r="K35" s="76">
        <v>2600537</v>
      </c>
      <c r="L35" s="53">
        <v>2600526</v>
      </c>
      <c r="M35" s="53">
        <v>2612352</v>
      </c>
      <c r="N35" s="53">
        <v>-11815</v>
      </c>
      <c r="O35" s="55">
        <v>-0.5</v>
      </c>
    </row>
    <row r="36" spans="1:15" ht="18" customHeight="1">
      <c r="A36" s="23"/>
      <c r="B36" s="30" t="s">
        <v>23</v>
      </c>
      <c r="C36" s="53">
        <v>1786804</v>
      </c>
      <c r="D36" s="54">
        <v>0</v>
      </c>
      <c r="E36" s="53">
        <v>1786804</v>
      </c>
      <c r="F36" s="53">
        <v>523183</v>
      </c>
      <c r="G36" s="54">
        <v>0</v>
      </c>
      <c r="H36" s="53">
        <v>523183</v>
      </c>
      <c r="I36" s="53">
        <v>1263621</v>
      </c>
      <c r="J36" s="53">
        <v>0</v>
      </c>
      <c r="K36" s="76">
        <v>1263621</v>
      </c>
      <c r="L36" s="53">
        <v>1263606</v>
      </c>
      <c r="M36" s="53">
        <v>1239968</v>
      </c>
      <c r="N36" s="53">
        <v>23653</v>
      </c>
      <c r="O36" s="55">
        <v>1.9</v>
      </c>
    </row>
    <row r="37" spans="1:15" ht="18" customHeight="1">
      <c r="A37" s="23"/>
      <c r="B37" s="30" t="s">
        <v>24</v>
      </c>
      <c r="C37" s="53">
        <v>4388482</v>
      </c>
      <c r="D37" s="54">
        <v>-12075</v>
      </c>
      <c r="E37" s="53">
        <v>4376407</v>
      </c>
      <c r="F37" s="53">
        <v>1693046</v>
      </c>
      <c r="G37" s="54">
        <v>-2429</v>
      </c>
      <c r="H37" s="53">
        <v>1690617</v>
      </c>
      <c r="I37" s="53">
        <v>2685790</v>
      </c>
      <c r="J37" s="53">
        <v>0</v>
      </c>
      <c r="K37" s="76">
        <v>2685790</v>
      </c>
      <c r="L37" s="53">
        <v>2685689</v>
      </c>
      <c r="M37" s="53">
        <v>2708808</v>
      </c>
      <c r="N37" s="53">
        <v>-23018</v>
      </c>
      <c r="O37" s="55">
        <v>-0.8</v>
      </c>
    </row>
    <row r="38" spans="1:15" ht="18" customHeight="1">
      <c r="A38" s="23"/>
      <c r="B38" s="30" t="s">
        <v>25</v>
      </c>
      <c r="C38" s="53">
        <v>4087855</v>
      </c>
      <c r="D38" s="54">
        <v>9860</v>
      </c>
      <c r="E38" s="53">
        <v>4097715</v>
      </c>
      <c r="F38" s="53">
        <v>1411239</v>
      </c>
      <c r="G38" s="54">
        <v>-332</v>
      </c>
      <c r="H38" s="53">
        <v>1410907</v>
      </c>
      <c r="I38" s="53">
        <v>2686808</v>
      </c>
      <c r="J38" s="53">
        <v>0</v>
      </c>
      <c r="K38" s="76">
        <v>2686808</v>
      </c>
      <c r="L38" s="53">
        <v>2687049</v>
      </c>
      <c r="M38" s="53">
        <v>2672405</v>
      </c>
      <c r="N38" s="53">
        <v>14403</v>
      </c>
      <c r="O38" s="55">
        <v>0.5</v>
      </c>
    </row>
    <row r="39" spans="1:15" ht="18" customHeight="1">
      <c r="A39" s="23"/>
      <c r="B39" s="30" t="s">
        <v>26</v>
      </c>
      <c r="C39" s="53">
        <v>1401095</v>
      </c>
      <c r="D39" s="54">
        <v>-271</v>
      </c>
      <c r="E39" s="53">
        <v>1400824</v>
      </c>
      <c r="F39" s="53">
        <v>310875</v>
      </c>
      <c r="G39" s="54">
        <v>-49</v>
      </c>
      <c r="H39" s="53">
        <v>310826</v>
      </c>
      <c r="I39" s="53">
        <v>1089998</v>
      </c>
      <c r="J39" s="53">
        <v>0</v>
      </c>
      <c r="K39" s="76">
        <v>1089998</v>
      </c>
      <c r="L39" s="53">
        <v>1090021</v>
      </c>
      <c r="M39" s="53">
        <v>1179868</v>
      </c>
      <c r="N39" s="53">
        <v>-89870</v>
      </c>
      <c r="O39" s="55">
        <v>-7.6</v>
      </c>
    </row>
    <row r="40" spans="1:15" ht="18" customHeight="1">
      <c r="A40" s="23"/>
      <c r="B40" s="30" t="s">
        <v>27</v>
      </c>
      <c r="C40" s="53">
        <v>2336140</v>
      </c>
      <c r="D40" s="54">
        <v>0</v>
      </c>
      <c r="E40" s="53">
        <v>2336140</v>
      </c>
      <c r="F40" s="53">
        <v>395293</v>
      </c>
      <c r="G40" s="54">
        <v>0</v>
      </c>
      <c r="H40" s="53">
        <v>395293</v>
      </c>
      <c r="I40" s="53">
        <v>1940847</v>
      </c>
      <c r="J40" s="53">
        <v>0</v>
      </c>
      <c r="K40" s="76">
        <v>1940847</v>
      </c>
      <c r="L40" s="53">
        <v>1940867</v>
      </c>
      <c r="M40" s="53">
        <v>1961032</v>
      </c>
      <c r="N40" s="53">
        <v>-20185</v>
      </c>
      <c r="O40" s="55">
        <v>-1</v>
      </c>
    </row>
    <row r="41" spans="1:15" ht="18" customHeight="1">
      <c r="A41" s="23"/>
      <c r="B41" s="30" t="s">
        <v>28</v>
      </c>
      <c r="C41" s="53">
        <v>1210813</v>
      </c>
      <c r="D41" s="54">
        <v>0</v>
      </c>
      <c r="E41" s="53">
        <v>1210813</v>
      </c>
      <c r="F41" s="53">
        <v>147193</v>
      </c>
      <c r="G41" s="54">
        <v>0</v>
      </c>
      <c r="H41" s="53">
        <v>147193</v>
      </c>
      <c r="I41" s="53">
        <v>1063620</v>
      </c>
      <c r="J41" s="53">
        <v>0</v>
      </c>
      <c r="K41" s="76">
        <v>1063620</v>
      </c>
      <c r="L41" s="53">
        <v>1063618</v>
      </c>
      <c r="M41" s="53">
        <v>1123060</v>
      </c>
      <c r="N41" s="53">
        <v>-59440</v>
      </c>
      <c r="O41" s="55">
        <v>-5.3</v>
      </c>
    </row>
    <row r="42" spans="1:15" ht="18" customHeight="1">
      <c r="A42" s="23"/>
      <c r="B42" s="30" t="s">
        <v>29</v>
      </c>
      <c r="C42" s="53">
        <v>1669637</v>
      </c>
      <c r="D42" s="54">
        <v>62</v>
      </c>
      <c r="E42" s="53">
        <v>1669699</v>
      </c>
      <c r="F42" s="53">
        <v>357354</v>
      </c>
      <c r="G42" s="54">
        <v>-583</v>
      </c>
      <c r="H42" s="53">
        <v>356771</v>
      </c>
      <c r="I42" s="53">
        <v>1312928</v>
      </c>
      <c r="J42" s="53">
        <v>0</v>
      </c>
      <c r="K42" s="76">
        <v>1312928</v>
      </c>
      <c r="L42" s="53">
        <v>1312923</v>
      </c>
      <c r="M42" s="53">
        <v>1334698</v>
      </c>
      <c r="N42" s="53">
        <v>-21770</v>
      </c>
      <c r="O42" s="55">
        <v>-1.6</v>
      </c>
    </row>
    <row r="43" spans="1:15" ht="18" customHeight="1">
      <c r="A43" s="23"/>
      <c r="B43" s="30" t="s">
        <v>30</v>
      </c>
      <c r="C43" s="53">
        <v>1268380</v>
      </c>
      <c r="D43" s="54">
        <v>0</v>
      </c>
      <c r="E43" s="53">
        <v>1268380</v>
      </c>
      <c r="F43" s="53">
        <v>113427</v>
      </c>
      <c r="G43" s="54">
        <v>0</v>
      </c>
      <c r="H43" s="53">
        <v>113427</v>
      </c>
      <c r="I43" s="53">
        <v>1154953</v>
      </c>
      <c r="J43" s="53">
        <v>0</v>
      </c>
      <c r="K43" s="76">
        <v>1154953</v>
      </c>
      <c r="L43" s="53">
        <v>1154954</v>
      </c>
      <c r="M43" s="53">
        <v>1219310</v>
      </c>
      <c r="N43" s="53">
        <v>-64357</v>
      </c>
      <c r="O43" s="55">
        <v>-5.3</v>
      </c>
    </row>
    <row r="44" spans="1:15" ht="18" customHeight="1">
      <c r="A44" s="23"/>
      <c r="B44" s="30" t="s">
        <v>132</v>
      </c>
      <c r="C44" s="53">
        <v>7196228</v>
      </c>
      <c r="D44" s="54">
        <v>-8924</v>
      </c>
      <c r="E44" s="53">
        <v>7187304</v>
      </c>
      <c r="F44" s="53">
        <v>1516546</v>
      </c>
      <c r="G44" s="54">
        <v>-103</v>
      </c>
      <c r="H44" s="53">
        <v>1516443</v>
      </c>
      <c r="I44" s="53">
        <v>5670861</v>
      </c>
      <c r="J44" s="53">
        <v>0</v>
      </c>
      <c r="K44" s="76">
        <v>5670861</v>
      </c>
      <c r="L44" s="53">
        <v>5670768</v>
      </c>
      <c r="M44" s="53">
        <v>5706547</v>
      </c>
      <c r="N44" s="53">
        <v>-35686</v>
      </c>
      <c r="O44" s="55">
        <v>-0.6</v>
      </c>
    </row>
    <row r="45" spans="1:15" ht="18" customHeight="1">
      <c r="A45" s="23"/>
      <c r="B45" s="30" t="s">
        <v>31</v>
      </c>
      <c r="C45" s="53">
        <v>3242434</v>
      </c>
      <c r="D45" s="54">
        <v>0</v>
      </c>
      <c r="E45" s="53">
        <v>3242434</v>
      </c>
      <c r="F45" s="53">
        <v>2862520</v>
      </c>
      <c r="G45" s="54">
        <v>0</v>
      </c>
      <c r="H45" s="53">
        <v>2862520</v>
      </c>
      <c r="I45" s="53">
        <v>379914</v>
      </c>
      <c r="J45" s="53">
        <v>0</v>
      </c>
      <c r="K45" s="76">
        <v>379914</v>
      </c>
      <c r="L45" s="53">
        <v>379673</v>
      </c>
      <c r="M45" s="61">
        <v>553398</v>
      </c>
      <c r="N45" s="53">
        <v>-173484</v>
      </c>
      <c r="O45" s="55">
        <v>-31.3</v>
      </c>
    </row>
    <row r="46" spans="1:15" ht="18" customHeight="1">
      <c r="A46" s="23"/>
      <c r="B46" s="30" t="s">
        <v>32</v>
      </c>
      <c r="C46" s="53">
        <v>1961445</v>
      </c>
      <c r="D46" s="54">
        <v>0</v>
      </c>
      <c r="E46" s="53">
        <v>1961445</v>
      </c>
      <c r="F46" s="53">
        <v>1122858</v>
      </c>
      <c r="G46" s="54">
        <v>0</v>
      </c>
      <c r="H46" s="53">
        <v>1122858</v>
      </c>
      <c r="I46" s="53">
        <v>838587</v>
      </c>
      <c r="J46" s="53">
        <v>0</v>
      </c>
      <c r="K46" s="76">
        <v>838587</v>
      </c>
      <c r="L46" s="53">
        <v>838592</v>
      </c>
      <c r="M46" s="53">
        <v>816472</v>
      </c>
      <c r="N46" s="53">
        <v>22115</v>
      </c>
      <c r="O46" s="55">
        <v>2.7</v>
      </c>
    </row>
    <row r="47" spans="1:15" ht="18" customHeight="1">
      <c r="A47" s="23"/>
      <c r="B47" s="30" t="s">
        <v>33</v>
      </c>
      <c r="C47" s="53">
        <v>1582154</v>
      </c>
      <c r="D47" s="54">
        <v>-658</v>
      </c>
      <c r="E47" s="53">
        <v>1581496</v>
      </c>
      <c r="F47" s="53">
        <v>413750</v>
      </c>
      <c r="G47" s="54">
        <v>-38</v>
      </c>
      <c r="H47" s="53">
        <v>413712</v>
      </c>
      <c r="I47" s="53">
        <v>1167784</v>
      </c>
      <c r="J47" s="53">
        <v>0</v>
      </c>
      <c r="K47" s="76">
        <v>1167784</v>
      </c>
      <c r="L47" s="53">
        <v>1167737</v>
      </c>
      <c r="M47" s="53">
        <v>1158097</v>
      </c>
      <c r="N47" s="53">
        <v>9687</v>
      </c>
      <c r="O47" s="55">
        <v>0.8</v>
      </c>
    </row>
    <row r="48" spans="1:15" ht="18" customHeight="1">
      <c r="A48" s="23"/>
      <c r="B48" s="30" t="s">
        <v>34</v>
      </c>
      <c r="C48" s="53">
        <v>3664154</v>
      </c>
      <c r="D48" s="54">
        <v>2416</v>
      </c>
      <c r="E48" s="53">
        <v>3666570</v>
      </c>
      <c r="F48" s="53">
        <v>1820314</v>
      </c>
      <c r="G48" s="54">
        <v>0</v>
      </c>
      <c r="H48" s="53">
        <v>1820314</v>
      </c>
      <c r="I48" s="53">
        <v>1846256</v>
      </c>
      <c r="J48" s="53">
        <v>0</v>
      </c>
      <c r="K48" s="76">
        <v>1846256</v>
      </c>
      <c r="L48" s="53">
        <v>1846318</v>
      </c>
      <c r="M48" s="53">
        <v>1838026</v>
      </c>
      <c r="N48" s="53">
        <v>8230</v>
      </c>
      <c r="O48" s="55">
        <v>0.4</v>
      </c>
    </row>
    <row r="49" spans="1:15" ht="18" customHeight="1">
      <c r="A49" s="23"/>
      <c r="B49" s="30" t="s">
        <v>35</v>
      </c>
      <c r="C49" s="53">
        <v>3117587</v>
      </c>
      <c r="D49" s="54">
        <v>0</v>
      </c>
      <c r="E49" s="53">
        <v>3117587</v>
      </c>
      <c r="F49" s="53">
        <v>1642325</v>
      </c>
      <c r="G49" s="54">
        <v>0</v>
      </c>
      <c r="H49" s="53">
        <v>1642325</v>
      </c>
      <c r="I49" s="53">
        <v>1475262</v>
      </c>
      <c r="J49" s="53">
        <v>0</v>
      </c>
      <c r="K49" s="76">
        <v>1475262</v>
      </c>
      <c r="L49" s="53">
        <v>1475198</v>
      </c>
      <c r="M49" s="53">
        <v>1447113</v>
      </c>
      <c r="N49" s="53">
        <v>28149</v>
      </c>
      <c r="O49" s="55">
        <v>1.9</v>
      </c>
    </row>
    <row r="50" spans="1:15" ht="18" customHeight="1">
      <c r="A50" s="23"/>
      <c r="B50" s="30" t="s">
        <v>36</v>
      </c>
      <c r="C50" s="53">
        <v>2100045</v>
      </c>
      <c r="D50" s="54">
        <v>0</v>
      </c>
      <c r="E50" s="53">
        <v>2100045</v>
      </c>
      <c r="F50" s="53">
        <v>504339</v>
      </c>
      <c r="G50" s="54">
        <v>0</v>
      </c>
      <c r="H50" s="53">
        <v>504339</v>
      </c>
      <c r="I50" s="53">
        <v>1595706</v>
      </c>
      <c r="J50" s="53">
        <v>0</v>
      </c>
      <c r="K50" s="76">
        <v>1595706</v>
      </c>
      <c r="L50" s="53">
        <v>1595668</v>
      </c>
      <c r="M50" s="53">
        <v>1581253</v>
      </c>
      <c r="N50" s="53">
        <v>14453</v>
      </c>
      <c r="O50" s="55">
        <v>0.9</v>
      </c>
    </row>
    <row r="51" spans="1:15" ht="18" customHeight="1">
      <c r="A51" s="23"/>
      <c r="B51" s="30" t="s">
        <v>37</v>
      </c>
      <c r="C51" s="53">
        <v>3087764</v>
      </c>
      <c r="D51" s="54">
        <v>0</v>
      </c>
      <c r="E51" s="53">
        <v>3087764</v>
      </c>
      <c r="F51" s="53">
        <v>789213</v>
      </c>
      <c r="G51" s="54">
        <v>0</v>
      </c>
      <c r="H51" s="53">
        <v>789213</v>
      </c>
      <c r="I51" s="53">
        <v>2298551</v>
      </c>
      <c r="J51" s="53">
        <v>0</v>
      </c>
      <c r="K51" s="76">
        <v>2298551</v>
      </c>
      <c r="L51" s="53">
        <v>2298494</v>
      </c>
      <c r="M51" s="53">
        <v>2284591</v>
      </c>
      <c r="N51" s="53">
        <v>13960</v>
      </c>
      <c r="O51" s="55">
        <v>0.6</v>
      </c>
    </row>
    <row r="52" spans="1:15" ht="18" customHeight="1">
      <c r="A52" s="23"/>
      <c r="B52" s="30" t="s">
        <v>38</v>
      </c>
      <c r="C52" s="53">
        <v>1798632</v>
      </c>
      <c r="D52" s="54">
        <v>0</v>
      </c>
      <c r="E52" s="53">
        <v>1798632</v>
      </c>
      <c r="F52" s="53">
        <v>284255</v>
      </c>
      <c r="G52" s="54">
        <v>0</v>
      </c>
      <c r="H52" s="53">
        <v>284255</v>
      </c>
      <c r="I52" s="53">
        <v>1514377</v>
      </c>
      <c r="J52" s="53">
        <v>0</v>
      </c>
      <c r="K52" s="76">
        <v>1514377</v>
      </c>
      <c r="L52" s="53">
        <v>1514379</v>
      </c>
      <c r="M52" s="53">
        <v>1541301</v>
      </c>
      <c r="N52" s="53">
        <v>-26924</v>
      </c>
      <c r="O52" s="55">
        <v>-1.7</v>
      </c>
    </row>
    <row r="53" spans="1:15" ht="18" customHeight="1">
      <c r="A53" s="23"/>
      <c r="B53" s="30" t="s">
        <v>39</v>
      </c>
      <c r="C53" s="53">
        <v>3918078</v>
      </c>
      <c r="D53" s="54">
        <v>0</v>
      </c>
      <c r="E53" s="53">
        <v>3918078</v>
      </c>
      <c r="F53" s="53">
        <v>1514518</v>
      </c>
      <c r="G53" s="54">
        <v>0</v>
      </c>
      <c r="H53" s="53">
        <v>1514518</v>
      </c>
      <c r="I53" s="53">
        <v>2403560</v>
      </c>
      <c r="J53" s="53">
        <v>0</v>
      </c>
      <c r="K53" s="76">
        <v>2403560</v>
      </c>
      <c r="L53" s="53">
        <v>2403562</v>
      </c>
      <c r="M53" s="53">
        <v>2370254</v>
      </c>
      <c r="N53" s="53">
        <v>33306</v>
      </c>
      <c r="O53" s="55">
        <v>1.4</v>
      </c>
    </row>
    <row r="54" spans="1:15" ht="18" customHeight="1">
      <c r="A54" s="23"/>
      <c r="B54" s="30" t="s">
        <v>40</v>
      </c>
      <c r="C54" s="53">
        <v>2120634</v>
      </c>
      <c r="D54" s="54">
        <v>-1458</v>
      </c>
      <c r="E54" s="53">
        <v>2119176</v>
      </c>
      <c r="F54" s="53">
        <v>649486</v>
      </c>
      <c r="G54" s="54">
        <v>-1201</v>
      </c>
      <c r="H54" s="53">
        <v>648285</v>
      </c>
      <c r="I54" s="53">
        <v>1470891</v>
      </c>
      <c r="J54" s="53">
        <v>0</v>
      </c>
      <c r="K54" s="76">
        <v>1470891</v>
      </c>
      <c r="L54" s="53">
        <v>1470947</v>
      </c>
      <c r="M54" s="53">
        <v>1426318</v>
      </c>
      <c r="N54" s="53">
        <v>44573</v>
      </c>
      <c r="O54" s="55">
        <v>3.1</v>
      </c>
    </row>
    <row r="55" spans="1:15" ht="18" customHeight="1">
      <c r="A55" s="23"/>
      <c r="B55" s="30" t="s">
        <v>41</v>
      </c>
      <c r="C55" s="53">
        <v>2329416</v>
      </c>
      <c r="D55" s="54">
        <v>0</v>
      </c>
      <c r="E55" s="53">
        <v>2329416</v>
      </c>
      <c r="F55" s="53">
        <v>586083</v>
      </c>
      <c r="G55" s="54">
        <v>0</v>
      </c>
      <c r="H55" s="53">
        <v>586083</v>
      </c>
      <c r="I55" s="53">
        <v>1743333</v>
      </c>
      <c r="J55" s="53">
        <v>0</v>
      </c>
      <c r="K55" s="76">
        <v>1743333</v>
      </c>
      <c r="L55" s="53">
        <v>1743401</v>
      </c>
      <c r="M55" s="53">
        <v>1741077</v>
      </c>
      <c r="N55" s="53">
        <v>2256</v>
      </c>
      <c r="O55" s="55">
        <v>0.1</v>
      </c>
    </row>
    <row r="56" spans="1:15" ht="18" customHeight="1">
      <c r="A56" s="23"/>
      <c r="B56" s="30" t="s">
        <v>42</v>
      </c>
      <c r="C56" s="53">
        <v>1861898</v>
      </c>
      <c r="D56" s="54">
        <v>0</v>
      </c>
      <c r="E56" s="53">
        <v>1861898</v>
      </c>
      <c r="F56" s="53">
        <v>616073</v>
      </c>
      <c r="G56" s="54">
        <v>0</v>
      </c>
      <c r="H56" s="53">
        <v>616073</v>
      </c>
      <c r="I56" s="53">
        <v>1245825</v>
      </c>
      <c r="J56" s="53">
        <v>0</v>
      </c>
      <c r="K56" s="76">
        <v>1245825</v>
      </c>
      <c r="L56" s="53">
        <v>1245788</v>
      </c>
      <c r="M56" s="53">
        <v>1193749</v>
      </c>
      <c r="N56" s="53">
        <v>52076</v>
      </c>
      <c r="O56" s="55">
        <v>4.4</v>
      </c>
    </row>
    <row r="57" spans="1:15" ht="18" customHeight="1">
      <c r="A57" s="23"/>
      <c r="B57" s="30" t="s">
        <v>43</v>
      </c>
      <c r="C57" s="53">
        <v>2408926</v>
      </c>
      <c r="D57" s="54">
        <v>0</v>
      </c>
      <c r="E57" s="53">
        <v>2408926</v>
      </c>
      <c r="F57" s="53">
        <v>502994</v>
      </c>
      <c r="G57" s="54">
        <v>0</v>
      </c>
      <c r="H57" s="53">
        <v>502994</v>
      </c>
      <c r="I57" s="53">
        <v>1905932</v>
      </c>
      <c r="J57" s="53">
        <v>0</v>
      </c>
      <c r="K57" s="76">
        <v>1905932</v>
      </c>
      <c r="L57" s="53">
        <v>1905875</v>
      </c>
      <c r="M57" s="53">
        <v>1881315</v>
      </c>
      <c r="N57" s="53">
        <v>24617</v>
      </c>
      <c r="O57" s="55">
        <v>1.3</v>
      </c>
    </row>
    <row r="58" spans="1:15" ht="18" customHeight="1">
      <c r="A58" s="23"/>
      <c r="B58" s="30" t="s">
        <v>44</v>
      </c>
      <c r="C58" s="53">
        <v>3961265</v>
      </c>
      <c r="D58" s="54">
        <v>-577</v>
      </c>
      <c r="E58" s="53">
        <v>3960688</v>
      </c>
      <c r="F58" s="53">
        <v>1561025</v>
      </c>
      <c r="G58" s="54">
        <v>-482</v>
      </c>
      <c r="H58" s="53">
        <v>1560543</v>
      </c>
      <c r="I58" s="53">
        <v>2400145</v>
      </c>
      <c r="J58" s="53">
        <v>0</v>
      </c>
      <c r="K58" s="76">
        <v>2400145</v>
      </c>
      <c r="L58" s="53">
        <v>2400201</v>
      </c>
      <c r="M58" s="53">
        <v>2343452</v>
      </c>
      <c r="N58" s="53">
        <v>56693</v>
      </c>
      <c r="O58" s="55">
        <v>2.4</v>
      </c>
    </row>
    <row r="59" spans="1:15" ht="18" customHeight="1">
      <c r="A59" s="23"/>
      <c r="B59" s="30" t="s">
        <v>45</v>
      </c>
      <c r="C59" s="53">
        <v>2835404</v>
      </c>
      <c r="D59" s="54">
        <v>0</v>
      </c>
      <c r="E59" s="53">
        <v>2835404</v>
      </c>
      <c r="F59" s="53">
        <v>921184</v>
      </c>
      <c r="G59" s="54">
        <v>0</v>
      </c>
      <c r="H59" s="53">
        <v>921184</v>
      </c>
      <c r="I59" s="53">
        <v>1914220</v>
      </c>
      <c r="J59" s="53">
        <v>0</v>
      </c>
      <c r="K59" s="76">
        <v>1914220</v>
      </c>
      <c r="L59" s="53">
        <v>1914311</v>
      </c>
      <c r="M59" s="53">
        <v>1855129</v>
      </c>
      <c r="N59" s="53">
        <v>59091</v>
      </c>
      <c r="O59" s="55">
        <v>3.2</v>
      </c>
    </row>
    <row r="60" spans="1:15" ht="18" customHeight="1">
      <c r="A60" s="23"/>
      <c r="B60" s="30" t="s">
        <v>46</v>
      </c>
      <c r="C60" s="53">
        <v>1503725</v>
      </c>
      <c r="D60" s="54">
        <v>0</v>
      </c>
      <c r="E60" s="53">
        <v>1503725</v>
      </c>
      <c r="F60" s="53">
        <v>1444708</v>
      </c>
      <c r="G60" s="54">
        <v>0</v>
      </c>
      <c r="H60" s="53">
        <v>1444708</v>
      </c>
      <c r="I60" s="53">
        <v>59017</v>
      </c>
      <c r="J60" s="53">
        <v>0</v>
      </c>
      <c r="K60" s="76">
        <v>59017</v>
      </c>
      <c r="L60" s="61">
        <v>59048</v>
      </c>
      <c r="M60" s="61">
        <v>20824</v>
      </c>
      <c r="N60" s="53">
        <v>38193</v>
      </c>
      <c r="O60" s="55">
        <v>183.4</v>
      </c>
    </row>
    <row r="61" spans="1:15" ht="18" customHeight="1">
      <c r="A61" s="23"/>
      <c r="B61" s="30" t="s">
        <v>47</v>
      </c>
      <c r="C61" s="53">
        <v>2002928</v>
      </c>
      <c r="D61" s="54">
        <v>0</v>
      </c>
      <c r="E61" s="53">
        <v>2002928</v>
      </c>
      <c r="F61" s="53">
        <v>1853540</v>
      </c>
      <c r="G61" s="54">
        <v>0</v>
      </c>
      <c r="H61" s="53">
        <v>1853540</v>
      </c>
      <c r="I61" s="53">
        <v>149388</v>
      </c>
      <c r="J61" s="53">
        <v>0</v>
      </c>
      <c r="K61" s="76">
        <v>149388</v>
      </c>
      <c r="L61" s="61">
        <v>149474</v>
      </c>
      <c r="M61" s="61">
        <v>138461</v>
      </c>
      <c r="N61" s="53">
        <v>10927</v>
      </c>
      <c r="O61" s="55">
        <v>7.9</v>
      </c>
    </row>
    <row r="62" spans="1:15" ht="18" customHeight="1">
      <c r="A62" s="23"/>
      <c r="B62" s="30" t="s">
        <v>48</v>
      </c>
      <c r="C62" s="53">
        <v>2939159</v>
      </c>
      <c r="D62" s="54">
        <v>0</v>
      </c>
      <c r="E62" s="53">
        <v>2939159</v>
      </c>
      <c r="F62" s="53">
        <v>2461354</v>
      </c>
      <c r="G62" s="54">
        <v>0</v>
      </c>
      <c r="H62" s="53">
        <v>2461354</v>
      </c>
      <c r="I62" s="53">
        <v>477805</v>
      </c>
      <c r="J62" s="53">
        <v>0</v>
      </c>
      <c r="K62" s="76">
        <v>477805</v>
      </c>
      <c r="L62" s="53">
        <v>477912</v>
      </c>
      <c r="M62" s="53">
        <v>459435</v>
      </c>
      <c r="N62" s="53">
        <v>18370</v>
      </c>
      <c r="O62" s="59">
        <v>4</v>
      </c>
    </row>
    <row r="63" spans="1:15" ht="18" customHeight="1">
      <c r="A63" s="23"/>
      <c r="B63" s="30" t="s">
        <v>49</v>
      </c>
      <c r="C63" s="53">
        <v>1589257</v>
      </c>
      <c r="D63" s="54">
        <v>805</v>
      </c>
      <c r="E63" s="53">
        <v>1590062</v>
      </c>
      <c r="F63" s="53">
        <v>438459</v>
      </c>
      <c r="G63" s="54">
        <v>14794</v>
      </c>
      <c r="H63" s="53">
        <v>453253</v>
      </c>
      <c r="I63" s="53">
        <v>1136809</v>
      </c>
      <c r="J63" s="53">
        <v>0</v>
      </c>
      <c r="K63" s="76">
        <v>1136809</v>
      </c>
      <c r="L63" s="53">
        <v>1136785</v>
      </c>
      <c r="M63" s="53">
        <v>1204618</v>
      </c>
      <c r="N63" s="53">
        <v>-67809</v>
      </c>
      <c r="O63" s="55">
        <v>-5.6</v>
      </c>
    </row>
    <row r="64" spans="1:15" ht="18" customHeight="1">
      <c r="A64" s="23"/>
      <c r="B64" s="30" t="s">
        <v>51</v>
      </c>
      <c r="C64" s="53">
        <v>1862827</v>
      </c>
      <c r="D64" s="54">
        <v>76</v>
      </c>
      <c r="E64" s="53">
        <v>1862903</v>
      </c>
      <c r="F64" s="53">
        <v>1565584</v>
      </c>
      <c r="G64" s="54">
        <v>2123</v>
      </c>
      <c r="H64" s="53">
        <v>1567707</v>
      </c>
      <c r="I64" s="53">
        <v>295196</v>
      </c>
      <c r="J64" s="53">
        <v>0</v>
      </c>
      <c r="K64" s="76">
        <v>295196</v>
      </c>
      <c r="L64" s="53">
        <v>295166</v>
      </c>
      <c r="M64" s="53">
        <v>251924</v>
      </c>
      <c r="N64" s="53">
        <v>43272</v>
      </c>
      <c r="O64" s="55">
        <v>17.2</v>
      </c>
    </row>
    <row r="65" spans="1:15" ht="18" customHeight="1">
      <c r="A65" s="23"/>
      <c r="B65" s="30" t="s">
        <v>52</v>
      </c>
      <c r="C65" s="53">
        <v>4210660</v>
      </c>
      <c r="D65" s="54">
        <v>0</v>
      </c>
      <c r="E65" s="53">
        <v>4210660</v>
      </c>
      <c r="F65" s="53">
        <v>1743882</v>
      </c>
      <c r="G65" s="54">
        <v>0</v>
      </c>
      <c r="H65" s="53">
        <v>1743882</v>
      </c>
      <c r="I65" s="53">
        <v>2466778</v>
      </c>
      <c r="J65" s="53">
        <v>0</v>
      </c>
      <c r="K65" s="76">
        <v>2466778</v>
      </c>
      <c r="L65" s="53">
        <v>2466766</v>
      </c>
      <c r="M65" s="53">
        <v>2459609</v>
      </c>
      <c r="N65" s="53">
        <v>7169</v>
      </c>
      <c r="O65" s="55">
        <v>0.3</v>
      </c>
    </row>
    <row r="66" spans="1:15" ht="18" customHeight="1">
      <c r="A66" s="23"/>
      <c r="B66" s="30" t="s">
        <v>53</v>
      </c>
      <c r="C66" s="53">
        <v>935529</v>
      </c>
      <c r="D66" s="54">
        <v>0</v>
      </c>
      <c r="E66" s="53">
        <v>935529</v>
      </c>
      <c r="F66" s="53">
        <v>117319</v>
      </c>
      <c r="G66" s="54">
        <v>0</v>
      </c>
      <c r="H66" s="53">
        <v>117319</v>
      </c>
      <c r="I66" s="53">
        <v>818210</v>
      </c>
      <c r="J66" s="53">
        <v>0</v>
      </c>
      <c r="K66" s="76">
        <v>818210</v>
      </c>
      <c r="L66" s="53">
        <v>818206</v>
      </c>
      <c r="M66" s="53">
        <v>878211</v>
      </c>
      <c r="N66" s="53">
        <v>-60001</v>
      </c>
      <c r="O66" s="55">
        <v>-6.8</v>
      </c>
    </row>
    <row r="67" spans="1:15" ht="18" customHeight="1">
      <c r="A67" s="23"/>
      <c r="B67" s="30" t="s">
        <v>54</v>
      </c>
      <c r="C67" s="53">
        <v>2151473</v>
      </c>
      <c r="D67" s="54">
        <v>0</v>
      </c>
      <c r="E67" s="53">
        <v>2151473</v>
      </c>
      <c r="F67" s="53">
        <v>1598970</v>
      </c>
      <c r="G67" s="54">
        <v>0</v>
      </c>
      <c r="H67" s="53">
        <v>1598970</v>
      </c>
      <c r="I67" s="53">
        <v>552503</v>
      </c>
      <c r="J67" s="53">
        <v>0</v>
      </c>
      <c r="K67" s="76">
        <v>552503</v>
      </c>
      <c r="L67" s="53">
        <v>552586</v>
      </c>
      <c r="M67" s="53">
        <v>444952</v>
      </c>
      <c r="N67" s="53">
        <v>107551</v>
      </c>
      <c r="O67" s="59">
        <v>24.2</v>
      </c>
    </row>
    <row r="68" spans="1:15" ht="18" customHeight="1">
      <c r="A68" s="23"/>
      <c r="B68" s="30" t="s">
        <v>55</v>
      </c>
      <c r="C68" s="53">
        <v>2528022</v>
      </c>
      <c r="D68" s="54">
        <v>6378</v>
      </c>
      <c r="E68" s="53">
        <v>2534400</v>
      </c>
      <c r="F68" s="56">
        <v>515593</v>
      </c>
      <c r="G68" s="54">
        <v>492</v>
      </c>
      <c r="H68" s="53">
        <v>516085</v>
      </c>
      <c r="I68" s="53">
        <v>2018315</v>
      </c>
      <c r="J68" s="53">
        <v>0</v>
      </c>
      <c r="K68" s="76">
        <v>2018315</v>
      </c>
      <c r="L68" s="53">
        <v>2018300</v>
      </c>
      <c r="M68" s="56">
        <v>2011239</v>
      </c>
      <c r="N68" s="53">
        <v>7076</v>
      </c>
      <c r="O68" s="55">
        <v>0.4</v>
      </c>
    </row>
    <row r="69" spans="1:15" ht="18" customHeight="1">
      <c r="A69" s="147" t="s">
        <v>107</v>
      </c>
      <c r="B69" s="150"/>
      <c r="C69" s="57">
        <v>121094424</v>
      </c>
      <c r="D69" s="57">
        <v>39611</v>
      </c>
      <c r="E69" s="57">
        <v>121134035</v>
      </c>
      <c r="F69" s="57">
        <v>44930296</v>
      </c>
      <c r="G69" s="57">
        <v>8174</v>
      </c>
      <c r="H69" s="57">
        <v>44938470</v>
      </c>
      <c r="I69" s="57">
        <v>76195565</v>
      </c>
      <c r="J69" s="57">
        <v>0</v>
      </c>
      <c r="K69" s="79">
        <v>76195565</v>
      </c>
      <c r="L69" s="57">
        <v>76195463</v>
      </c>
      <c r="M69" s="57">
        <v>76029090</v>
      </c>
      <c r="N69" s="57">
        <v>166475</v>
      </c>
      <c r="O69" s="82">
        <v>0.2</v>
      </c>
    </row>
    <row r="70" spans="1:15" ht="18" customHeight="1">
      <c r="A70" s="147" t="s">
        <v>125</v>
      </c>
      <c r="B70" s="150"/>
      <c r="C70" s="57">
        <v>409748549</v>
      </c>
      <c r="D70" s="57">
        <v>13605</v>
      </c>
      <c r="E70" s="57">
        <v>409762154</v>
      </c>
      <c r="F70" s="57">
        <v>210319323</v>
      </c>
      <c r="G70" s="57">
        <v>-12396</v>
      </c>
      <c r="H70" s="57">
        <v>210306927</v>
      </c>
      <c r="I70" s="57">
        <v>199455227</v>
      </c>
      <c r="J70" s="57">
        <v>0</v>
      </c>
      <c r="K70" s="79">
        <v>199455227</v>
      </c>
      <c r="L70" s="57">
        <v>199463294</v>
      </c>
      <c r="M70" s="57">
        <v>197914251</v>
      </c>
      <c r="N70" s="57">
        <v>1540976</v>
      </c>
      <c r="O70" s="55">
        <v>0.8</v>
      </c>
    </row>
    <row r="71" spans="1:15" ht="18" customHeight="1">
      <c r="A71" s="21" t="s">
        <v>108</v>
      </c>
      <c r="B71" s="27"/>
      <c r="C71" s="58"/>
      <c r="D71" s="58"/>
      <c r="E71" s="58"/>
      <c r="F71" s="58"/>
      <c r="G71" s="58"/>
      <c r="H71" s="58"/>
      <c r="I71" s="58"/>
      <c r="J71" s="58"/>
      <c r="K71" s="31"/>
      <c r="L71" s="58"/>
      <c r="M71" s="58"/>
      <c r="N71" s="58"/>
      <c r="O71" s="60"/>
    </row>
    <row r="72" spans="1:15" ht="18" customHeight="1">
      <c r="A72" s="23"/>
      <c r="B72" s="30" t="s">
        <v>50</v>
      </c>
      <c r="C72" s="53">
        <v>2300292</v>
      </c>
      <c r="D72" s="54">
        <v>0</v>
      </c>
      <c r="E72" s="53">
        <v>2300292</v>
      </c>
      <c r="F72" s="53">
        <v>2774686</v>
      </c>
      <c r="G72" s="54">
        <v>0</v>
      </c>
      <c r="H72" s="53">
        <v>2774686</v>
      </c>
      <c r="I72" s="53">
        <v>-474394</v>
      </c>
      <c r="J72" s="61">
        <v>0</v>
      </c>
      <c r="K72" s="77">
        <v>0</v>
      </c>
      <c r="L72" s="61">
        <v>0</v>
      </c>
      <c r="M72" s="61">
        <v>0</v>
      </c>
      <c r="N72" s="61">
        <v>0</v>
      </c>
      <c r="O72" s="61">
        <v>0</v>
      </c>
    </row>
    <row r="73" spans="1:15" ht="18" customHeight="1">
      <c r="A73" s="147" t="s">
        <v>109</v>
      </c>
      <c r="B73" s="150"/>
      <c r="C73" s="57">
        <v>2300292</v>
      </c>
      <c r="D73" s="57">
        <v>0</v>
      </c>
      <c r="E73" s="57">
        <v>2300292</v>
      </c>
      <c r="F73" s="57">
        <v>2774686</v>
      </c>
      <c r="G73" s="57">
        <v>0</v>
      </c>
      <c r="H73" s="57">
        <v>2774686</v>
      </c>
      <c r="I73" s="57">
        <v>-474394</v>
      </c>
      <c r="J73" s="62">
        <v>0</v>
      </c>
      <c r="K73" s="78">
        <v>0</v>
      </c>
      <c r="L73" s="78">
        <v>0</v>
      </c>
      <c r="M73" s="62">
        <v>0</v>
      </c>
      <c r="N73" s="62">
        <v>0</v>
      </c>
      <c r="O73" s="63" t="s">
        <v>136</v>
      </c>
    </row>
    <row r="74" spans="1:15" ht="18" customHeight="1">
      <c r="A74" s="147" t="s">
        <v>110</v>
      </c>
      <c r="B74" s="148"/>
      <c r="C74" s="57">
        <v>412048841</v>
      </c>
      <c r="D74" s="57">
        <v>13605</v>
      </c>
      <c r="E74" s="57">
        <v>412062446</v>
      </c>
      <c r="F74" s="57">
        <v>213094009</v>
      </c>
      <c r="G74" s="57">
        <v>-12396</v>
      </c>
      <c r="H74" s="57">
        <v>213081613</v>
      </c>
      <c r="I74" s="57">
        <v>198980833</v>
      </c>
      <c r="J74" s="57">
        <v>0</v>
      </c>
      <c r="K74" s="79">
        <v>199455227</v>
      </c>
      <c r="L74" s="57">
        <v>199463294</v>
      </c>
      <c r="M74" s="57">
        <v>197914251</v>
      </c>
      <c r="N74" s="57">
        <v>1540976</v>
      </c>
      <c r="O74" s="64">
        <v>0.8</v>
      </c>
    </row>
  </sheetData>
  <sheetProtection/>
  <mergeCells count="10">
    <mergeCell ref="F4:H4"/>
    <mergeCell ref="A74:B74"/>
    <mergeCell ref="N3:O3"/>
    <mergeCell ref="A73:B73"/>
    <mergeCell ref="A69:B69"/>
    <mergeCell ref="A70:B70"/>
    <mergeCell ref="A23:B23"/>
    <mergeCell ref="N4:O4"/>
    <mergeCell ref="A6:B6"/>
    <mergeCell ref="C4:E4"/>
  </mergeCells>
  <printOptions/>
  <pageMargins left="0.7874015748031497" right="0.3937007874015748" top="0.7874015748031497" bottom="0.3937007874015748" header="0.5905511811023623" footer="0.31496062992125984"/>
  <pageSetup blackAndWhite="1" firstPageNumber="235" useFirstPageNumber="1" horizontalDpi="600" verticalDpi="600" orientation="portrait" paperSize="9" scale="57" r:id="rId1"/>
  <headerFooter alignWithMargins="0">
    <oddFooter>&amp;C&amp;18 239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57"/>
  <sheetViews>
    <sheetView view="pageBreakPreview" zoomScale="75" zoomScaleNormal="50" zoomScaleSheetLayoutView="75" zoomScalePageLayoutView="0" workbookViewId="0" topLeftCell="D1">
      <selection activeCell="A59" sqref="A59"/>
    </sheetView>
  </sheetViews>
  <sheetFormatPr defaultColWidth="9.00390625" defaultRowHeight="18" customHeight="1"/>
  <cols>
    <col min="1" max="1" width="9.00390625" style="84" customWidth="1"/>
    <col min="2" max="4" width="6.25390625" style="84" customWidth="1"/>
    <col min="5" max="5" width="6.375" style="84" customWidth="1"/>
    <col min="6" max="7" width="6.25390625" style="84" customWidth="1"/>
    <col min="8" max="11" width="17.25390625" style="84" customWidth="1"/>
    <col min="12" max="17" width="6.625" style="84" customWidth="1"/>
    <col min="18" max="21" width="18.125" style="84" customWidth="1"/>
    <col min="22" max="22" width="11.75390625" style="84" bestFit="1" customWidth="1"/>
    <col min="23" max="16384" width="9.00390625" style="84" customWidth="1"/>
  </cols>
  <sheetData>
    <row r="1" spans="1:20" ht="25.5" customHeight="1">
      <c r="A1" s="83"/>
      <c r="B1" s="66" t="s">
        <v>169</v>
      </c>
      <c r="R1" s="85"/>
      <c r="S1" s="85"/>
      <c r="T1" s="85"/>
    </row>
    <row r="2" spans="2:20" ht="19.5" thickBot="1">
      <c r="B2" s="66"/>
      <c r="R2" s="85"/>
      <c r="S2" s="85"/>
      <c r="T2" s="85"/>
    </row>
    <row r="3" spans="1:21" ht="18.75">
      <c r="A3" s="245">
        <v>240</v>
      </c>
      <c r="B3" s="67"/>
      <c r="C3" s="86"/>
      <c r="D3" s="86"/>
      <c r="E3" s="86"/>
      <c r="F3" s="86"/>
      <c r="G3" s="87" t="s">
        <v>137</v>
      </c>
      <c r="H3" s="128" t="s">
        <v>251</v>
      </c>
      <c r="I3" s="127" t="s">
        <v>244</v>
      </c>
      <c r="J3" s="88" t="s">
        <v>70</v>
      </c>
      <c r="K3" s="86" t="s">
        <v>106</v>
      </c>
      <c r="L3" s="67"/>
      <c r="M3" s="86"/>
      <c r="N3" s="86"/>
      <c r="O3" s="86"/>
      <c r="P3" s="86"/>
      <c r="Q3" s="87" t="s">
        <v>137</v>
      </c>
      <c r="R3" s="128" t="s">
        <v>251</v>
      </c>
      <c r="S3" s="127" t="s">
        <v>244</v>
      </c>
      <c r="T3" s="88" t="s">
        <v>70</v>
      </c>
      <c r="U3" s="89" t="s">
        <v>106</v>
      </c>
    </row>
    <row r="4" spans="1:21" ht="18.75">
      <c r="A4" s="245"/>
      <c r="B4" s="68"/>
      <c r="C4" s="90"/>
      <c r="D4" s="90"/>
      <c r="E4" s="90"/>
      <c r="F4" s="90"/>
      <c r="G4" s="91"/>
      <c r="H4" s="92" t="s">
        <v>118</v>
      </c>
      <c r="I4" s="93" t="s">
        <v>118</v>
      </c>
      <c r="J4" s="93" t="s">
        <v>178</v>
      </c>
      <c r="K4" s="90" t="s">
        <v>179</v>
      </c>
      <c r="L4" s="68"/>
      <c r="M4" s="90"/>
      <c r="N4" s="90"/>
      <c r="O4" s="90"/>
      <c r="P4" s="90"/>
      <c r="Q4" s="91"/>
      <c r="R4" s="92" t="s">
        <v>118</v>
      </c>
      <c r="S4" s="93" t="s">
        <v>118</v>
      </c>
      <c r="T4" s="93" t="s">
        <v>178</v>
      </c>
      <c r="U4" s="94" t="s">
        <v>179</v>
      </c>
    </row>
    <row r="5" spans="1:21" ht="14.25" thickBot="1">
      <c r="A5" s="245"/>
      <c r="B5" s="95" t="s">
        <v>138</v>
      </c>
      <c r="C5" s="96"/>
      <c r="D5" s="96"/>
      <c r="E5" s="96"/>
      <c r="F5" s="96"/>
      <c r="G5" s="97"/>
      <c r="H5" s="98" t="s">
        <v>180</v>
      </c>
      <c r="I5" s="99" t="s">
        <v>181</v>
      </c>
      <c r="J5" s="100" t="s">
        <v>182</v>
      </c>
      <c r="K5" s="101" t="s">
        <v>183</v>
      </c>
      <c r="L5" s="95" t="s">
        <v>138</v>
      </c>
      <c r="M5" s="96"/>
      <c r="N5" s="96"/>
      <c r="O5" s="96"/>
      <c r="P5" s="96"/>
      <c r="Q5" s="97"/>
      <c r="R5" s="98" t="s">
        <v>180</v>
      </c>
      <c r="S5" s="99" t="s">
        <v>181</v>
      </c>
      <c r="T5" s="100" t="s">
        <v>182</v>
      </c>
      <c r="U5" s="102" t="s">
        <v>183</v>
      </c>
    </row>
    <row r="6" spans="1:21" ht="17.25" customHeight="1">
      <c r="A6" s="245"/>
      <c r="B6" s="177" t="s">
        <v>139</v>
      </c>
      <c r="C6" s="221" t="s">
        <v>184</v>
      </c>
      <c r="D6" s="221"/>
      <c r="E6" s="221"/>
      <c r="F6" s="221"/>
      <c r="G6" s="222"/>
      <c r="H6" s="103">
        <v>26115183</v>
      </c>
      <c r="I6" s="103">
        <v>27217515</v>
      </c>
      <c r="J6" s="143">
        <f>H6-I6</f>
        <v>-1102332</v>
      </c>
      <c r="K6" s="125">
        <f>J6/I6*100</f>
        <v>-4.050083190915849</v>
      </c>
      <c r="L6" s="174" t="s">
        <v>140</v>
      </c>
      <c r="M6" s="235" t="s">
        <v>185</v>
      </c>
      <c r="N6" s="236"/>
      <c r="O6" s="236"/>
      <c r="P6" s="236"/>
      <c r="Q6" s="237"/>
      <c r="R6" s="104">
        <v>774469</v>
      </c>
      <c r="S6" s="104">
        <v>887252</v>
      </c>
      <c r="T6" s="118">
        <f>R6-S6</f>
        <v>-112783</v>
      </c>
      <c r="U6" s="122">
        <f>T6/S6*100</f>
        <v>-12.711495719367214</v>
      </c>
    </row>
    <row r="7" spans="1:21" ht="17.25" customHeight="1">
      <c r="A7" s="245"/>
      <c r="B7" s="178"/>
      <c r="C7" s="169" t="s">
        <v>186</v>
      </c>
      <c r="D7" s="227"/>
      <c r="E7" s="228"/>
      <c r="F7" s="231" t="s">
        <v>141</v>
      </c>
      <c r="G7" s="232"/>
      <c r="H7" s="104">
        <v>15962694</v>
      </c>
      <c r="I7" s="104">
        <v>15995694</v>
      </c>
      <c r="J7" s="105">
        <f aca="true" t="shared" si="0" ref="J7:J47">H7-I7</f>
        <v>-33000</v>
      </c>
      <c r="K7" s="123">
        <f>J7/I7*100</f>
        <v>-0.20630552197360114</v>
      </c>
      <c r="L7" s="175"/>
      <c r="M7" s="206" t="s">
        <v>187</v>
      </c>
      <c r="N7" s="206"/>
      <c r="O7" s="206"/>
      <c r="P7" s="206"/>
      <c r="Q7" s="206"/>
      <c r="R7" s="104">
        <v>782190</v>
      </c>
      <c r="S7" s="104">
        <v>811074</v>
      </c>
      <c r="T7" s="105">
        <f>R7-S7</f>
        <v>-28884</v>
      </c>
      <c r="U7" s="123">
        <f>T7/S7*100</f>
        <v>-3.5612040331708323</v>
      </c>
    </row>
    <row r="8" spans="1:21" ht="17.25" customHeight="1">
      <c r="A8" s="245"/>
      <c r="B8" s="178"/>
      <c r="C8" s="171"/>
      <c r="D8" s="229"/>
      <c r="E8" s="230"/>
      <c r="F8" s="225" t="s">
        <v>142</v>
      </c>
      <c r="G8" s="226"/>
      <c r="H8" s="104">
        <v>16485006</v>
      </c>
      <c r="I8" s="104">
        <v>17455850</v>
      </c>
      <c r="J8" s="105">
        <f t="shared" si="0"/>
        <v>-970844</v>
      </c>
      <c r="K8" s="123">
        <f aca="true" t="shared" si="1" ref="K8:K47">J8/I8*100</f>
        <v>-5.561711403340428</v>
      </c>
      <c r="L8" s="175"/>
      <c r="M8" s="238" t="s">
        <v>188</v>
      </c>
      <c r="N8" s="240"/>
      <c r="O8" s="238" t="s">
        <v>189</v>
      </c>
      <c r="P8" s="239"/>
      <c r="Q8" s="240"/>
      <c r="R8" s="183">
        <v>1312203</v>
      </c>
      <c r="S8" s="183">
        <v>1404266</v>
      </c>
      <c r="T8" s="185">
        <f aca="true" t="shared" si="2" ref="T8:T31">R8-S8</f>
        <v>-92063</v>
      </c>
      <c r="U8" s="188">
        <f aca="true" t="shared" si="3" ref="U8:U31">T8/S8*100</f>
        <v>-6.555951650185933</v>
      </c>
    </row>
    <row r="9" spans="1:21" ht="17.25" customHeight="1">
      <c r="A9" s="245"/>
      <c r="B9" s="178"/>
      <c r="C9" s="233" t="s">
        <v>143</v>
      </c>
      <c r="D9" s="213" t="s">
        <v>190</v>
      </c>
      <c r="E9" s="223"/>
      <c r="F9" s="220" t="s">
        <v>144</v>
      </c>
      <c r="G9" s="161"/>
      <c r="H9" s="104">
        <v>0</v>
      </c>
      <c r="I9" s="104">
        <v>0</v>
      </c>
      <c r="J9" s="105" t="s">
        <v>191</v>
      </c>
      <c r="K9" s="123" t="s">
        <v>191</v>
      </c>
      <c r="L9" s="175"/>
      <c r="M9" s="246"/>
      <c r="N9" s="247"/>
      <c r="O9" s="241"/>
      <c r="P9" s="242"/>
      <c r="Q9" s="243"/>
      <c r="R9" s="184"/>
      <c r="S9" s="184"/>
      <c r="T9" s="186"/>
      <c r="U9" s="189"/>
    </row>
    <row r="10" spans="1:21" ht="17.25" customHeight="1">
      <c r="A10" s="245"/>
      <c r="B10" s="178"/>
      <c r="C10" s="234"/>
      <c r="D10" s="217"/>
      <c r="E10" s="224"/>
      <c r="F10" s="220" t="s">
        <v>146</v>
      </c>
      <c r="G10" s="161"/>
      <c r="H10" s="104">
        <v>0</v>
      </c>
      <c r="I10" s="104">
        <v>0</v>
      </c>
      <c r="J10" s="105" t="s">
        <v>192</v>
      </c>
      <c r="K10" s="123" t="s">
        <v>192</v>
      </c>
      <c r="L10" s="175"/>
      <c r="M10" s="246"/>
      <c r="N10" s="247"/>
      <c r="O10" s="238" t="s">
        <v>145</v>
      </c>
      <c r="P10" s="239"/>
      <c r="Q10" s="240"/>
      <c r="R10" s="183">
        <v>1231806</v>
      </c>
      <c r="S10" s="183">
        <v>1213104</v>
      </c>
      <c r="T10" s="185">
        <f t="shared" si="2"/>
        <v>18702</v>
      </c>
      <c r="U10" s="188">
        <f t="shared" si="3"/>
        <v>1.5416650180034028</v>
      </c>
    </row>
    <row r="11" spans="1:21" ht="17.25" customHeight="1">
      <c r="A11" s="245"/>
      <c r="B11" s="178"/>
      <c r="C11" s="234"/>
      <c r="D11" s="213" t="s">
        <v>147</v>
      </c>
      <c r="E11" s="223"/>
      <c r="F11" s="220" t="s">
        <v>144</v>
      </c>
      <c r="G11" s="161"/>
      <c r="H11" s="104">
        <v>0</v>
      </c>
      <c r="I11" s="104">
        <v>0</v>
      </c>
      <c r="J11" s="105" t="s">
        <v>191</v>
      </c>
      <c r="K11" s="123" t="s">
        <v>191</v>
      </c>
      <c r="L11" s="175"/>
      <c r="M11" s="241"/>
      <c r="N11" s="243"/>
      <c r="O11" s="241"/>
      <c r="P11" s="242"/>
      <c r="Q11" s="243"/>
      <c r="R11" s="184"/>
      <c r="S11" s="184"/>
      <c r="T11" s="186"/>
      <c r="U11" s="189"/>
    </row>
    <row r="12" spans="1:21" ht="17.25" customHeight="1">
      <c r="A12" s="245"/>
      <c r="B12" s="178"/>
      <c r="C12" s="234"/>
      <c r="D12" s="217"/>
      <c r="E12" s="224"/>
      <c r="F12" s="220" t="s">
        <v>146</v>
      </c>
      <c r="G12" s="160"/>
      <c r="H12" s="104">
        <v>20456</v>
      </c>
      <c r="I12" s="104">
        <v>21953</v>
      </c>
      <c r="J12" s="105">
        <f t="shared" si="0"/>
        <v>-1497</v>
      </c>
      <c r="K12" s="123">
        <f t="shared" si="1"/>
        <v>-6.819113560788958</v>
      </c>
      <c r="L12" s="175"/>
      <c r="M12" s="219" t="s">
        <v>257</v>
      </c>
      <c r="N12" s="204"/>
      <c r="O12" s="204"/>
      <c r="P12" s="204"/>
      <c r="Q12" s="205"/>
      <c r="R12" s="104">
        <v>120008</v>
      </c>
      <c r="S12" s="104">
        <v>120283</v>
      </c>
      <c r="T12" s="105">
        <f t="shared" si="2"/>
        <v>-275</v>
      </c>
      <c r="U12" s="123">
        <f t="shared" si="3"/>
        <v>-0.22862748684352735</v>
      </c>
    </row>
    <row r="13" spans="1:21" ht="17.25" customHeight="1">
      <c r="A13" s="245"/>
      <c r="B13" s="178"/>
      <c r="C13" s="166" t="s">
        <v>193</v>
      </c>
      <c r="D13" s="166"/>
      <c r="E13" s="166"/>
      <c r="F13" s="166"/>
      <c r="G13" s="213"/>
      <c r="H13" s="106">
        <v>1993647</v>
      </c>
      <c r="I13" s="104">
        <v>2089297</v>
      </c>
      <c r="J13" s="105">
        <f>H13-I13</f>
        <v>-95650</v>
      </c>
      <c r="K13" s="123">
        <f t="shared" si="1"/>
        <v>-4.5780949285812405</v>
      </c>
      <c r="L13" s="175"/>
      <c r="M13" s="203" t="s">
        <v>197</v>
      </c>
      <c r="N13" s="204"/>
      <c r="O13" s="204"/>
      <c r="P13" s="204"/>
      <c r="Q13" s="205"/>
      <c r="R13" s="104">
        <v>1002374</v>
      </c>
      <c r="S13" s="104">
        <v>1376581</v>
      </c>
      <c r="T13" s="105">
        <f t="shared" si="2"/>
        <v>-374207</v>
      </c>
      <c r="U13" s="123" t="s">
        <v>194</v>
      </c>
    </row>
    <row r="14" spans="1:21" ht="17.25" customHeight="1">
      <c r="A14" s="245"/>
      <c r="B14" s="178"/>
      <c r="C14" s="213" t="s">
        <v>195</v>
      </c>
      <c r="D14" s="216"/>
      <c r="E14" s="159" t="s">
        <v>196</v>
      </c>
      <c r="F14" s="160"/>
      <c r="G14" s="161"/>
      <c r="H14" s="104">
        <v>1674873</v>
      </c>
      <c r="I14" s="107">
        <v>1784871</v>
      </c>
      <c r="J14" s="105">
        <f>H14-I14</f>
        <v>-109998</v>
      </c>
      <c r="K14" s="123">
        <f t="shared" si="1"/>
        <v>-6.16279831987858</v>
      </c>
      <c r="L14" s="175"/>
      <c r="M14" s="203" t="s">
        <v>198</v>
      </c>
      <c r="N14" s="204"/>
      <c r="O14" s="204"/>
      <c r="P14" s="204"/>
      <c r="Q14" s="205"/>
      <c r="R14" s="104">
        <v>4486131</v>
      </c>
      <c r="S14" s="104">
        <v>4386725</v>
      </c>
      <c r="T14" s="105">
        <f t="shared" si="2"/>
        <v>99406</v>
      </c>
      <c r="U14" s="123">
        <f t="shared" si="3"/>
        <v>2.2660640910930137</v>
      </c>
    </row>
    <row r="15" spans="1:21" ht="17.25" customHeight="1">
      <c r="A15" s="245"/>
      <c r="B15" s="178"/>
      <c r="C15" s="217"/>
      <c r="D15" s="218"/>
      <c r="E15" s="173" t="s">
        <v>173</v>
      </c>
      <c r="F15" s="173"/>
      <c r="G15" s="159"/>
      <c r="H15" s="104">
        <v>705441</v>
      </c>
      <c r="I15" s="107">
        <v>682517</v>
      </c>
      <c r="J15" s="105">
        <f>H15-I15</f>
        <v>22924</v>
      </c>
      <c r="K15" s="123">
        <f t="shared" si="1"/>
        <v>3.3587441778006997</v>
      </c>
      <c r="L15" s="175"/>
      <c r="M15" s="219" t="s">
        <v>255</v>
      </c>
      <c r="N15" s="204"/>
      <c r="O15" s="204"/>
      <c r="P15" s="204"/>
      <c r="Q15" s="205"/>
      <c r="R15" s="104">
        <v>5887031</v>
      </c>
      <c r="S15" s="104">
        <v>5886310</v>
      </c>
      <c r="T15" s="105">
        <f t="shared" si="2"/>
        <v>721</v>
      </c>
      <c r="U15" s="123">
        <f t="shared" si="3"/>
        <v>0.012248760258973788</v>
      </c>
    </row>
    <row r="16" spans="1:21" ht="17.25" customHeight="1">
      <c r="A16" s="245"/>
      <c r="B16" s="178"/>
      <c r="C16" s="173" t="s">
        <v>199</v>
      </c>
      <c r="D16" s="173"/>
      <c r="E16" s="173"/>
      <c r="F16" s="173"/>
      <c r="G16" s="159"/>
      <c r="H16" s="104">
        <v>15284271</v>
      </c>
      <c r="I16" s="104">
        <v>15868266</v>
      </c>
      <c r="J16" s="105">
        <f t="shared" si="0"/>
        <v>-583995</v>
      </c>
      <c r="K16" s="123">
        <f t="shared" si="1"/>
        <v>-3.680269791292886</v>
      </c>
      <c r="L16" s="175"/>
      <c r="M16" s="219" t="s">
        <v>256</v>
      </c>
      <c r="N16" s="204"/>
      <c r="O16" s="204"/>
      <c r="P16" s="204"/>
      <c r="Q16" s="205"/>
      <c r="R16" s="104">
        <v>940247</v>
      </c>
      <c r="S16" s="104">
        <v>940247</v>
      </c>
      <c r="T16" s="105">
        <f t="shared" si="2"/>
        <v>0</v>
      </c>
      <c r="U16" s="123">
        <f t="shared" si="3"/>
        <v>0</v>
      </c>
    </row>
    <row r="17" spans="1:21" ht="17.25" customHeight="1">
      <c r="A17" s="245"/>
      <c r="B17" s="178"/>
      <c r="C17" s="173" t="s">
        <v>200</v>
      </c>
      <c r="D17" s="173"/>
      <c r="E17" s="173"/>
      <c r="F17" s="173"/>
      <c r="G17" s="159"/>
      <c r="H17" s="104">
        <v>4428777</v>
      </c>
      <c r="I17" s="104">
        <v>4989439</v>
      </c>
      <c r="J17" s="105">
        <f t="shared" si="0"/>
        <v>-560662</v>
      </c>
      <c r="K17" s="123">
        <f t="shared" si="1"/>
        <v>-11.236974738041692</v>
      </c>
      <c r="L17" s="175"/>
      <c r="M17" s="203" t="s">
        <v>151</v>
      </c>
      <c r="N17" s="204"/>
      <c r="O17" s="204"/>
      <c r="P17" s="204"/>
      <c r="Q17" s="205"/>
      <c r="R17" s="104">
        <v>16060097</v>
      </c>
      <c r="S17" s="104">
        <v>14249035</v>
      </c>
      <c r="T17" s="105">
        <f t="shared" si="2"/>
        <v>1811062</v>
      </c>
      <c r="U17" s="123">
        <f t="shared" si="3"/>
        <v>12.710067734411487</v>
      </c>
    </row>
    <row r="18" spans="1:21" ht="17.25" customHeight="1">
      <c r="A18" s="245"/>
      <c r="B18" s="178"/>
      <c r="C18" s="233" t="s">
        <v>148</v>
      </c>
      <c r="D18" s="159" t="s">
        <v>201</v>
      </c>
      <c r="E18" s="160"/>
      <c r="F18" s="160"/>
      <c r="G18" s="161"/>
      <c r="H18" s="104">
        <v>5681053</v>
      </c>
      <c r="I18" s="104">
        <v>5811696</v>
      </c>
      <c r="J18" s="105">
        <f t="shared" si="0"/>
        <v>-130643</v>
      </c>
      <c r="K18" s="123">
        <f t="shared" si="1"/>
        <v>-2.247932445193279</v>
      </c>
      <c r="L18" s="175"/>
      <c r="M18" s="203" t="s">
        <v>152</v>
      </c>
      <c r="N18" s="204"/>
      <c r="O18" s="204"/>
      <c r="P18" s="204"/>
      <c r="Q18" s="205"/>
      <c r="R18" s="104">
        <v>0</v>
      </c>
      <c r="S18" s="104">
        <v>0</v>
      </c>
      <c r="T18" s="105" t="s">
        <v>203</v>
      </c>
      <c r="U18" s="123" t="s">
        <v>203</v>
      </c>
    </row>
    <row r="19" spans="1:21" ht="17.25" customHeight="1">
      <c r="A19" s="245"/>
      <c r="B19" s="178"/>
      <c r="C19" s="234"/>
      <c r="D19" s="159" t="s">
        <v>202</v>
      </c>
      <c r="E19" s="160"/>
      <c r="F19" s="160"/>
      <c r="G19" s="161"/>
      <c r="H19" s="104">
        <v>7255636</v>
      </c>
      <c r="I19" s="104">
        <v>7536720</v>
      </c>
      <c r="J19" s="105">
        <f t="shared" si="0"/>
        <v>-281084</v>
      </c>
      <c r="K19" s="123">
        <f t="shared" si="1"/>
        <v>-3.729526902949824</v>
      </c>
      <c r="L19" s="175"/>
      <c r="M19" s="203" t="s">
        <v>205</v>
      </c>
      <c r="N19" s="204"/>
      <c r="O19" s="204"/>
      <c r="P19" s="204"/>
      <c r="Q19" s="205"/>
      <c r="R19" s="104">
        <v>4884040</v>
      </c>
      <c r="S19" s="104">
        <v>5336574</v>
      </c>
      <c r="T19" s="105">
        <f t="shared" si="2"/>
        <v>-452534</v>
      </c>
      <c r="U19" s="123">
        <f t="shared" si="3"/>
        <v>-8.479859925113004</v>
      </c>
    </row>
    <row r="20" spans="1:21" ht="17.25" customHeight="1">
      <c r="A20" s="245"/>
      <c r="B20" s="178"/>
      <c r="C20" s="234"/>
      <c r="D20" s="159" t="s">
        <v>204</v>
      </c>
      <c r="E20" s="160"/>
      <c r="F20" s="160"/>
      <c r="G20" s="161"/>
      <c r="H20" s="104">
        <v>5034608</v>
      </c>
      <c r="I20" s="104">
        <v>5113598</v>
      </c>
      <c r="J20" s="105">
        <f t="shared" si="0"/>
        <v>-78990</v>
      </c>
      <c r="K20" s="123">
        <f t="shared" si="1"/>
        <v>-1.5447049220529263</v>
      </c>
      <c r="L20" s="175"/>
      <c r="M20" s="203" t="s">
        <v>207</v>
      </c>
      <c r="N20" s="204"/>
      <c r="O20" s="204"/>
      <c r="P20" s="204"/>
      <c r="Q20" s="205"/>
      <c r="R20" s="104">
        <v>1951589</v>
      </c>
      <c r="S20" s="104">
        <v>1975031</v>
      </c>
      <c r="T20" s="105">
        <f t="shared" si="2"/>
        <v>-23442</v>
      </c>
      <c r="U20" s="123">
        <f t="shared" si="3"/>
        <v>-1.186918078754207</v>
      </c>
    </row>
    <row r="21" spans="1:21" ht="17.25" customHeight="1">
      <c r="A21" s="245"/>
      <c r="B21" s="178"/>
      <c r="C21" s="244"/>
      <c r="D21" s="159" t="s">
        <v>206</v>
      </c>
      <c r="E21" s="160"/>
      <c r="F21" s="160"/>
      <c r="G21" s="161"/>
      <c r="H21" s="104">
        <v>17971297</v>
      </c>
      <c r="I21" s="104">
        <v>18462014</v>
      </c>
      <c r="J21" s="105">
        <f t="shared" si="0"/>
        <v>-490717</v>
      </c>
      <c r="K21" s="123">
        <f t="shared" si="1"/>
        <v>-2.6579819514815664</v>
      </c>
      <c r="L21" s="175"/>
      <c r="M21" s="203" t="s">
        <v>208</v>
      </c>
      <c r="N21" s="204"/>
      <c r="O21" s="204"/>
      <c r="P21" s="204"/>
      <c r="Q21" s="205"/>
      <c r="R21" s="104">
        <v>0</v>
      </c>
      <c r="S21" s="104">
        <v>0</v>
      </c>
      <c r="T21" s="105" t="s">
        <v>209</v>
      </c>
      <c r="U21" s="123" t="s">
        <v>209</v>
      </c>
    </row>
    <row r="22" spans="1:21" ht="17.25" customHeight="1">
      <c r="A22" s="245"/>
      <c r="B22" s="178"/>
      <c r="C22" s="233" t="s">
        <v>149</v>
      </c>
      <c r="D22" s="159" t="s">
        <v>150</v>
      </c>
      <c r="E22" s="160"/>
      <c r="F22" s="160"/>
      <c r="G22" s="161"/>
      <c r="H22" s="104">
        <v>2682526</v>
      </c>
      <c r="I22" s="104">
        <v>2693925</v>
      </c>
      <c r="J22" s="105">
        <f t="shared" si="0"/>
        <v>-11399</v>
      </c>
      <c r="K22" s="123">
        <f t="shared" si="1"/>
        <v>-0.42313724398414954</v>
      </c>
      <c r="L22" s="175"/>
      <c r="M22" s="203" t="s">
        <v>153</v>
      </c>
      <c r="N22" s="204"/>
      <c r="O22" s="204"/>
      <c r="P22" s="204"/>
      <c r="Q22" s="205"/>
      <c r="R22" s="104">
        <v>0</v>
      </c>
      <c r="S22" s="104">
        <v>0</v>
      </c>
      <c r="T22" s="105" t="s">
        <v>209</v>
      </c>
      <c r="U22" s="123" t="s">
        <v>209</v>
      </c>
    </row>
    <row r="23" spans="1:21" ht="17.25" customHeight="1">
      <c r="A23" s="245"/>
      <c r="B23" s="178"/>
      <c r="C23" s="234"/>
      <c r="D23" s="159" t="s">
        <v>210</v>
      </c>
      <c r="E23" s="160"/>
      <c r="F23" s="160"/>
      <c r="G23" s="161"/>
      <c r="H23" s="104">
        <v>4122244</v>
      </c>
      <c r="I23" s="104">
        <v>4352130</v>
      </c>
      <c r="J23" s="105">
        <f t="shared" si="0"/>
        <v>-229886</v>
      </c>
      <c r="K23" s="123">
        <f t="shared" si="1"/>
        <v>-5.282149200506419</v>
      </c>
      <c r="L23" s="175"/>
      <c r="M23" s="203" t="s">
        <v>212</v>
      </c>
      <c r="N23" s="204"/>
      <c r="O23" s="204"/>
      <c r="P23" s="204"/>
      <c r="Q23" s="205"/>
      <c r="R23" s="104">
        <v>2454799</v>
      </c>
      <c r="S23" s="104">
        <v>1986001</v>
      </c>
      <c r="T23" s="105">
        <f t="shared" si="2"/>
        <v>468798</v>
      </c>
      <c r="U23" s="123">
        <f t="shared" si="3"/>
        <v>23.60512406589926</v>
      </c>
    </row>
    <row r="24" spans="1:21" ht="17.25" customHeight="1">
      <c r="A24" s="245"/>
      <c r="B24" s="178"/>
      <c r="C24" s="234"/>
      <c r="D24" s="159" t="s">
        <v>211</v>
      </c>
      <c r="E24" s="160"/>
      <c r="F24" s="160"/>
      <c r="G24" s="161"/>
      <c r="H24" s="104">
        <v>2385768</v>
      </c>
      <c r="I24" s="104">
        <v>2397476</v>
      </c>
      <c r="J24" s="105">
        <f t="shared" si="0"/>
        <v>-11708</v>
      </c>
      <c r="K24" s="123">
        <f t="shared" si="1"/>
        <v>-0.4883469115019295</v>
      </c>
      <c r="L24" s="175"/>
      <c r="M24" s="203" t="s">
        <v>123</v>
      </c>
      <c r="N24" s="204"/>
      <c r="O24" s="204"/>
      <c r="P24" s="204"/>
      <c r="Q24" s="205"/>
      <c r="R24" s="104">
        <v>37009</v>
      </c>
      <c r="S24" s="104">
        <v>30323</v>
      </c>
      <c r="T24" s="105">
        <f t="shared" si="2"/>
        <v>6686</v>
      </c>
      <c r="U24" s="123">
        <f t="shared" si="3"/>
        <v>22.04926953137882</v>
      </c>
    </row>
    <row r="25" spans="1:21" ht="17.25" customHeight="1">
      <c r="A25" s="245"/>
      <c r="B25" s="178"/>
      <c r="C25" s="244"/>
      <c r="D25" s="173" t="s">
        <v>213</v>
      </c>
      <c r="E25" s="173"/>
      <c r="F25" s="173"/>
      <c r="G25" s="159"/>
      <c r="H25" s="104">
        <v>9190538</v>
      </c>
      <c r="I25" s="104">
        <v>9443531</v>
      </c>
      <c r="J25" s="105">
        <f t="shared" si="0"/>
        <v>-252993</v>
      </c>
      <c r="K25" s="123">
        <f t="shared" si="1"/>
        <v>-2.67900851916513</v>
      </c>
      <c r="L25" s="176"/>
      <c r="M25" s="206" t="s">
        <v>217</v>
      </c>
      <c r="N25" s="206"/>
      <c r="O25" s="206"/>
      <c r="P25" s="206"/>
      <c r="Q25" s="206"/>
      <c r="R25" s="108">
        <f>SUM(R6:R24)</f>
        <v>41923993</v>
      </c>
      <c r="S25" s="108">
        <f>SUM(S6:S24)</f>
        <v>40602806</v>
      </c>
      <c r="T25" s="105">
        <f t="shared" si="2"/>
        <v>1321187</v>
      </c>
      <c r="U25" s="123">
        <f t="shared" si="3"/>
        <v>3.2539302825523935</v>
      </c>
    </row>
    <row r="26" spans="1:21" ht="17.25" customHeight="1">
      <c r="A26" s="245"/>
      <c r="B26" s="178"/>
      <c r="C26" s="211" t="s">
        <v>214</v>
      </c>
      <c r="D26" s="213" t="s">
        <v>215</v>
      </c>
      <c r="E26" s="214"/>
      <c r="F26" s="214"/>
      <c r="G26" s="215"/>
      <c r="H26" s="104">
        <v>0</v>
      </c>
      <c r="I26" s="104">
        <v>0</v>
      </c>
      <c r="J26" s="105" t="s">
        <v>216</v>
      </c>
      <c r="K26" s="123" t="s">
        <v>216</v>
      </c>
      <c r="L26" s="190" t="s">
        <v>154</v>
      </c>
      <c r="M26" s="190"/>
      <c r="N26" s="190"/>
      <c r="O26" s="190"/>
      <c r="P26" s="190"/>
      <c r="Q26" s="191"/>
      <c r="R26" s="109">
        <f>SUM(,R25,H47,H44,H48:H49)</f>
        <v>369503427</v>
      </c>
      <c r="S26" s="109">
        <f>SUM(,S25,I47,I44,I48:I49)</f>
        <v>376200601</v>
      </c>
      <c r="T26" s="105">
        <f t="shared" si="2"/>
        <v>-6697174</v>
      </c>
      <c r="U26" s="123">
        <f t="shared" si="3"/>
        <v>-1.7802135302808835</v>
      </c>
    </row>
    <row r="27" spans="1:21" ht="17.25" customHeight="1">
      <c r="A27" s="245"/>
      <c r="B27" s="178"/>
      <c r="C27" s="212"/>
      <c r="D27" s="159" t="s">
        <v>218</v>
      </c>
      <c r="E27" s="160"/>
      <c r="F27" s="160"/>
      <c r="G27" s="161"/>
      <c r="H27" s="104">
        <v>0</v>
      </c>
      <c r="I27" s="104">
        <v>0</v>
      </c>
      <c r="J27" s="105" t="s">
        <v>216</v>
      </c>
      <c r="K27" s="123" t="s">
        <v>216</v>
      </c>
      <c r="L27" s="192" t="s">
        <v>155</v>
      </c>
      <c r="M27" s="195" t="s">
        <v>221</v>
      </c>
      <c r="N27" s="190"/>
      <c r="O27" s="190"/>
      <c r="P27" s="190"/>
      <c r="Q27" s="191"/>
      <c r="R27" s="183">
        <v>50603999</v>
      </c>
      <c r="S27" s="183">
        <v>51742357</v>
      </c>
      <c r="T27" s="185">
        <f t="shared" si="2"/>
        <v>-1138358</v>
      </c>
      <c r="U27" s="188">
        <f t="shared" si="3"/>
        <v>-2.2000505311344827</v>
      </c>
    </row>
    <row r="28" spans="1:21" ht="17.25" customHeight="1">
      <c r="A28" s="245"/>
      <c r="B28" s="178"/>
      <c r="C28" s="187" t="s">
        <v>219</v>
      </c>
      <c r="D28" s="187"/>
      <c r="E28" s="173" t="s">
        <v>220</v>
      </c>
      <c r="F28" s="173"/>
      <c r="G28" s="159"/>
      <c r="H28" s="104">
        <v>12622540</v>
      </c>
      <c r="I28" s="104">
        <v>13178106</v>
      </c>
      <c r="J28" s="105">
        <f t="shared" si="0"/>
        <v>-555566</v>
      </c>
      <c r="K28" s="123">
        <f t="shared" si="1"/>
        <v>-4.215825855399858</v>
      </c>
      <c r="L28" s="193"/>
      <c r="M28" s="196"/>
      <c r="N28" s="182"/>
      <c r="O28" s="182"/>
      <c r="P28" s="182"/>
      <c r="Q28" s="197"/>
      <c r="R28" s="184"/>
      <c r="S28" s="184"/>
      <c r="T28" s="186"/>
      <c r="U28" s="189"/>
    </row>
    <row r="29" spans="1:21" ht="17.25" customHeight="1">
      <c r="A29" s="245"/>
      <c r="B29" s="178"/>
      <c r="C29" s="187"/>
      <c r="D29" s="187"/>
      <c r="E29" s="173" t="s">
        <v>174</v>
      </c>
      <c r="F29" s="173"/>
      <c r="G29" s="159"/>
      <c r="H29" s="104">
        <v>3808085</v>
      </c>
      <c r="I29" s="104">
        <v>3904894</v>
      </c>
      <c r="J29" s="105">
        <f t="shared" si="0"/>
        <v>-96809</v>
      </c>
      <c r="K29" s="123">
        <f t="shared" si="1"/>
        <v>-2.4791710095075565</v>
      </c>
      <c r="L29" s="193"/>
      <c r="M29" s="195" t="s">
        <v>166</v>
      </c>
      <c r="N29" s="190"/>
      <c r="O29" s="190"/>
      <c r="P29" s="190"/>
      <c r="Q29" s="191"/>
      <c r="R29" s="183">
        <v>12041827</v>
      </c>
      <c r="S29" s="183">
        <v>11894649</v>
      </c>
      <c r="T29" s="185">
        <f t="shared" si="2"/>
        <v>147178</v>
      </c>
      <c r="U29" s="188">
        <f t="shared" si="3"/>
        <v>1.2373463058893122</v>
      </c>
    </row>
    <row r="30" spans="1:21" ht="17.25" customHeight="1">
      <c r="A30" s="245"/>
      <c r="B30" s="178"/>
      <c r="C30" s="173" t="s">
        <v>222</v>
      </c>
      <c r="D30" s="173"/>
      <c r="E30" s="173"/>
      <c r="F30" s="173"/>
      <c r="G30" s="159"/>
      <c r="H30" s="104">
        <v>9630898</v>
      </c>
      <c r="I30" s="104">
        <v>8502466</v>
      </c>
      <c r="J30" s="105">
        <f t="shared" si="0"/>
        <v>1128432</v>
      </c>
      <c r="K30" s="123">
        <f t="shared" si="1"/>
        <v>13.271820198986974</v>
      </c>
      <c r="L30" s="194"/>
      <c r="M30" s="198"/>
      <c r="N30" s="199"/>
      <c r="O30" s="199"/>
      <c r="P30" s="199"/>
      <c r="Q30" s="200"/>
      <c r="R30" s="184"/>
      <c r="S30" s="184"/>
      <c r="T30" s="186"/>
      <c r="U30" s="189"/>
    </row>
    <row r="31" spans="1:21" ht="17.25" customHeight="1">
      <c r="A31" s="245"/>
      <c r="B31" s="178"/>
      <c r="C31" s="173" t="s">
        <v>223</v>
      </c>
      <c r="D31" s="173"/>
      <c r="E31" s="173"/>
      <c r="F31" s="173"/>
      <c r="G31" s="159"/>
      <c r="H31" s="104">
        <v>39663244</v>
      </c>
      <c r="I31" s="104">
        <v>38773117</v>
      </c>
      <c r="J31" s="105">
        <f t="shared" si="0"/>
        <v>890127</v>
      </c>
      <c r="K31" s="123">
        <f t="shared" si="1"/>
        <v>2.2957323756044685</v>
      </c>
      <c r="L31" s="204" t="s">
        <v>157</v>
      </c>
      <c r="M31" s="204"/>
      <c r="N31" s="204"/>
      <c r="O31" s="204"/>
      <c r="P31" s="204"/>
      <c r="Q31" s="205"/>
      <c r="R31" s="104">
        <f>SUM(R27:R30)</f>
        <v>62645826</v>
      </c>
      <c r="S31" s="104">
        <f>SUM(S27:S30)</f>
        <v>63637006</v>
      </c>
      <c r="T31" s="105">
        <f t="shared" si="2"/>
        <v>-991180</v>
      </c>
      <c r="U31" s="123">
        <f t="shared" si="3"/>
        <v>-1.557552849045098</v>
      </c>
    </row>
    <row r="32" spans="1:21" ht="17.25" customHeight="1" thickBot="1">
      <c r="A32" s="245"/>
      <c r="B32" s="178"/>
      <c r="C32" s="159" t="s">
        <v>224</v>
      </c>
      <c r="D32" s="160"/>
      <c r="E32" s="160"/>
      <c r="F32" s="160"/>
      <c r="G32" s="161"/>
      <c r="H32" s="104">
        <v>25253919</v>
      </c>
      <c r="I32" s="104">
        <v>24834986</v>
      </c>
      <c r="J32" s="105">
        <f t="shared" si="0"/>
        <v>418933</v>
      </c>
      <c r="K32" s="123">
        <f t="shared" si="1"/>
        <v>1.686866261974136</v>
      </c>
      <c r="L32" s="250" t="s">
        <v>158</v>
      </c>
      <c r="M32" s="250"/>
      <c r="N32" s="250"/>
      <c r="O32" s="250"/>
      <c r="P32" s="250"/>
      <c r="Q32" s="251"/>
      <c r="R32" s="110">
        <f>SUM(R26,R31)</f>
        <v>432149253</v>
      </c>
      <c r="S32" s="110">
        <f>SUM(S26,S31)</f>
        <v>439837607</v>
      </c>
      <c r="T32" s="114">
        <f>R32-S32</f>
        <v>-7688354</v>
      </c>
      <c r="U32" s="126">
        <f>T32/S32*100</f>
        <v>-1.7479983242997228</v>
      </c>
    </row>
    <row r="33" spans="1:22" ht="17.25" customHeight="1">
      <c r="A33" s="245"/>
      <c r="B33" s="178"/>
      <c r="C33" s="207" t="s">
        <v>156</v>
      </c>
      <c r="D33" s="208"/>
      <c r="E33" s="159" t="s">
        <v>175</v>
      </c>
      <c r="F33" s="160"/>
      <c r="G33" s="161"/>
      <c r="H33" s="104">
        <v>34288933</v>
      </c>
      <c r="I33" s="104">
        <v>32910118</v>
      </c>
      <c r="J33" s="105">
        <f t="shared" si="0"/>
        <v>1378815</v>
      </c>
      <c r="K33" s="123">
        <f t="shared" si="1"/>
        <v>4.189638578628007</v>
      </c>
      <c r="L33" s="182"/>
      <c r="M33" s="182"/>
      <c r="N33" s="182"/>
      <c r="O33" s="182"/>
      <c r="P33" s="182"/>
      <c r="Q33" s="182"/>
      <c r="R33" s="112"/>
      <c r="S33" s="112"/>
      <c r="T33" s="113"/>
      <c r="U33" s="113"/>
      <c r="V33" s="111"/>
    </row>
    <row r="34" spans="1:21" ht="17.25" customHeight="1">
      <c r="A34" s="245"/>
      <c r="B34" s="178"/>
      <c r="C34" s="209"/>
      <c r="D34" s="210"/>
      <c r="E34" s="159" t="s">
        <v>176</v>
      </c>
      <c r="F34" s="160"/>
      <c r="G34" s="161"/>
      <c r="H34" s="104">
        <v>21426524</v>
      </c>
      <c r="I34" s="104">
        <v>20589688</v>
      </c>
      <c r="J34" s="105">
        <f t="shared" si="0"/>
        <v>836836</v>
      </c>
      <c r="K34" s="123">
        <f t="shared" si="1"/>
        <v>4.064345219801291</v>
      </c>
      <c r="L34" s="181"/>
      <c r="M34" s="182"/>
      <c r="N34" s="182"/>
      <c r="O34" s="182"/>
      <c r="P34" s="182"/>
      <c r="Q34" s="182"/>
      <c r="R34" s="112"/>
      <c r="S34" s="112"/>
      <c r="T34" s="113"/>
      <c r="U34" s="113"/>
    </row>
    <row r="35" spans="1:21" ht="17.25" customHeight="1">
      <c r="A35" s="245"/>
      <c r="B35" s="178"/>
      <c r="C35" s="159" t="s">
        <v>225</v>
      </c>
      <c r="D35" s="160"/>
      <c r="E35" s="160"/>
      <c r="F35" s="160"/>
      <c r="G35" s="161"/>
      <c r="H35" s="104">
        <v>14026632</v>
      </c>
      <c r="I35" s="104">
        <v>15354379</v>
      </c>
      <c r="J35" s="105">
        <f t="shared" si="0"/>
        <v>-1327747</v>
      </c>
      <c r="K35" s="123">
        <f t="shared" si="1"/>
        <v>-8.64735070040931</v>
      </c>
      <c r="L35" s="162"/>
      <c r="M35" s="154"/>
      <c r="N35" s="154"/>
      <c r="O35" s="154"/>
      <c r="P35" s="154"/>
      <c r="Q35" s="154"/>
      <c r="R35" s="112"/>
      <c r="S35" s="112"/>
      <c r="T35" s="113"/>
      <c r="U35" s="113"/>
    </row>
    <row r="36" spans="1:21" ht="17.25" customHeight="1">
      <c r="A36" s="245"/>
      <c r="B36" s="178"/>
      <c r="C36" s="159" t="s">
        <v>226</v>
      </c>
      <c r="D36" s="160"/>
      <c r="E36" s="160"/>
      <c r="F36" s="160"/>
      <c r="G36" s="161"/>
      <c r="H36" s="104">
        <v>11809780</v>
      </c>
      <c r="I36" s="104">
        <v>12480650</v>
      </c>
      <c r="J36" s="105">
        <f t="shared" si="0"/>
        <v>-670870</v>
      </c>
      <c r="K36" s="123">
        <f t="shared" si="1"/>
        <v>-5.375280934887206</v>
      </c>
      <c r="L36" s="162"/>
      <c r="M36" s="154"/>
      <c r="N36" s="154"/>
      <c r="O36" s="154"/>
      <c r="P36" s="154"/>
      <c r="Q36" s="154"/>
      <c r="R36" s="112"/>
      <c r="S36" s="112"/>
      <c r="T36" s="113"/>
      <c r="U36" s="113"/>
    </row>
    <row r="37" spans="1:21" ht="17.25" customHeight="1">
      <c r="A37" s="245"/>
      <c r="B37" s="178"/>
      <c r="C37" s="159" t="s">
        <v>159</v>
      </c>
      <c r="D37" s="160"/>
      <c r="E37" s="160"/>
      <c r="F37" s="160"/>
      <c r="G37" s="161"/>
      <c r="H37" s="104">
        <v>3507210</v>
      </c>
      <c r="I37" s="104">
        <v>3320744</v>
      </c>
      <c r="J37" s="105">
        <f t="shared" si="0"/>
        <v>186466</v>
      </c>
      <c r="K37" s="123">
        <f t="shared" si="1"/>
        <v>5.615187439923101</v>
      </c>
      <c r="L37" s="162"/>
      <c r="M37" s="154"/>
      <c r="N37" s="154"/>
      <c r="O37" s="154"/>
      <c r="P37" s="154"/>
      <c r="Q37" s="154"/>
      <c r="R37" s="112"/>
      <c r="S37" s="112"/>
      <c r="T37" s="113"/>
      <c r="U37" s="113"/>
    </row>
    <row r="38" spans="1:21" ht="17.25" customHeight="1">
      <c r="A38" s="245"/>
      <c r="B38" s="178"/>
      <c r="C38" s="173" t="s">
        <v>160</v>
      </c>
      <c r="D38" s="173"/>
      <c r="E38" s="173"/>
      <c r="F38" s="173"/>
      <c r="G38" s="159"/>
      <c r="H38" s="104">
        <v>3729306</v>
      </c>
      <c r="I38" s="104">
        <v>3894620</v>
      </c>
      <c r="J38" s="105">
        <f t="shared" si="0"/>
        <v>-165314</v>
      </c>
      <c r="K38" s="123">
        <f t="shared" si="1"/>
        <v>-4.244675988928316</v>
      </c>
      <c r="L38" s="248"/>
      <c r="M38" s="154"/>
      <c r="N38" s="154"/>
      <c r="O38" s="154"/>
      <c r="P38" s="154"/>
      <c r="Q38" s="154"/>
      <c r="R38" s="112"/>
      <c r="S38" s="112"/>
      <c r="T38" s="113"/>
      <c r="U38" s="113"/>
    </row>
    <row r="39" spans="1:21" ht="17.25" customHeight="1">
      <c r="A39" s="245"/>
      <c r="B39" s="178"/>
      <c r="C39" s="173" t="s">
        <v>227</v>
      </c>
      <c r="D39" s="173"/>
      <c r="E39" s="173"/>
      <c r="F39" s="173"/>
      <c r="G39" s="159"/>
      <c r="H39" s="104">
        <v>4567194</v>
      </c>
      <c r="I39" s="104">
        <v>5402402</v>
      </c>
      <c r="J39" s="105">
        <f t="shared" si="0"/>
        <v>-835208</v>
      </c>
      <c r="K39" s="123">
        <f t="shared" si="1"/>
        <v>-15.459938005353916</v>
      </c>
      <c r="L39" s="154"/>
      <c r="M39" s="154"/>
      <c r="N39" s="154"/>
      <c r="O39" s="154"/>
      <c r="P39" s="154"/>
      <c r="Q39" s="154"/>
      <c r="R39" s="112"/>
      <c r="S39" s="112"/>
      <c r="T39" s="113"/>
      <c r="U39" s="113"/>
    </row>
    <row r="40" spans="1:21" ht="17.25" customHeight="1">
      <c r="A40" s="245"/>
      <c r="B40" s="178"/>
      <c r="C40" s="187" t="s">
        <v>161</v>
      </c>
      <c r="D40" s="187"/>
      <c r="E40" s="173" t="s">
        <v>228</v>
      </c>
      <c r="F40" s="173"/>
      <c r="G40" s="159"/>
      <c r="H40" s="104">
        <v>1587064</v>
      </c>
      <c r="I40" s="104">
        <v>1660331</v>
      </c>
      <c r="J40" s="105">
        <f t="shared" si="0"/>
        <v>-73267</v>
      </c>
      <c r="K40" s="123">
        <f t="shared" si="1"/>
        <v>-4.412794798145671</v>
      </c>
      <c r="L40" s="182"/>
      <c r="M40" s="182"/>
      <c r="N40" s="182"/>
      <c r="O40" s="182"/>
      <c r="P40" s="182"/>
      <c r="Q40" s="182"/>
      <c r="R40" s="112"/>
      <c r="S40" s="112"/>
      <c r="T40" s="113"/>
      <c r="U40" s="113"/>
    </row>
    <row r="41" spans="1:21" ht="17.25" customHeight="1">
      <c r="A41" s="245"/>
      <c r="B41" s="178"/>
      <c r="C41" s="187"/>
      <c r="D41" s="187"/>
      <c r="E41" s="173" t="s">
        <v>229</v>
      </c>
      <c r="F41" s="173"/>
      <c r="G41" s="159"/>
      <c r="H41" s="104">
        <v>2446697</v>
      </c>
      <c r="I41" s="104">
        <v>2166941</v>
      </c>
      <c r="J41" s="105">
        <f t="shared" si="0"/>
        <v>279756</v>
      </c>
      <c r="K41" s="123">
        <f t="shared" si="1"/>
        <v>12.910180757113368</v>
      </c>
      <c r="L41" s="182"/>
      <c r="M41" s="182"/>
      <c r="N41" s="182"/>
      <c r="O41" s="182"/>
      <c r="P41" s="182"/>
      <c r="Q41" s="182"/>
      <c r="R41" s="112"/>
      <c r="S41" s="112"/>
      <c r="T41" s="113"/>
      <c r="U41" s="113"/>
    </row>
    <row r="42" spans="1:20" ht="17.25" customHeight="1">
      <c r="A42" s="245"/>
      <c r="B42" s="178"/>
      <c r="C42" s="169" t="s">
        <v>162</v>
      </c>
      <c r="D42" s="170"/>
      <c r="E42" s="173" t="s">
        <v>196</v>
      </c>
      <c r="F42" s="173"/>
      <c r="G42" s="159"/>
      <c r="H42" s="104">
        <v>15427032</v>
      </c>
      <c r="I42" s="104">
        <v>15725983</v>
      </c>
      <c r="J42" s="105">
        <f t="shared" si="0"/>
        <v>-298951</v>
      </c>
      <c r="K42" s="123">
        <f t="shared" si="1"/>
        <v>-1.9010004016919004</v>
      </c>
      <c r="L42" s="154"/>
      <c r="M42" s="154"/>
      <c r="N42" s="154"/>
      <c r="O42" s="154"/>
      <c r="P42" s="154"/>
      <c r="Q42" s="85"/>
      <c r="R42" s="85"/>
      <c r="S42" s="85"/>
      <c r="T42" s="85"/>
    </row>
    <row r="43" spans="1:20" ht="17.25" customHeight="1">
      <c r="A43" s="245"/>
      <c r="B43" s="178"/>
      <c r="C43" s="171"/>
      <c r="D43" s="172"/>
      <c r="E43" s="159" t="s">
        <v>230</v>
      </c>
      <c r="F43" s="160"/>
      <c r="G43" s="161"/>
      <c r="H43" s="104">
        <v>4352843</v>
      </c>
      <c r="I43" s="104">
        <v>4359856</v>
      </c>
      <c r="J43" s="105">
        <f t="shared" si="0"/>
        <v>-7013</v>
      </c>
      <c r="K43" s="123">
        <f t="shared" si="1"/>
        <v>-0.16085393646028676</v>
      </c>
      <c r="L43" s="201"/>
      <c r="M43" s="202"/>
      <c r="N43" s="154"/>
      <c r="O43" s="154"/>
      <c r="P43" s="154"/>
      <c r="Q43" s="117"/>
      <c r="R43" s="117"/>
      <c r="S43" s="117"/>
      <c r="T43" s="117"/>
    </row>
    <row r="44" spans="1:20" ht="17.25" customHeight="1" thickBot="1">
      <c r="A44" s="245"/>
      <c r="B44" s="178"/>
      <c r="C44" s="166" t="s">
        <v>170</v>
      </c>
      <c r="D44" s="166"/>
      <c r="E44" s="167"/>
      <c r="F44" s="167"/>
      <c r="G44" s="168"/>
      <c r="H44" s="110">
        <f>SUM(H6:H17,H21,H25,H26:H43)</f>
        <v>317980084</v>
      </c>
      <c r="I44" s="110">
        <v>321070228</v>
      </c>
      <c r="J44" s="114">
        <f t="shared" si="0"/>
        <v>-3090144</v>
      </c>
      <c r="K44" s="126">
        <f>J44/I44*100</f>
        <v>-0.9624511183266734</v>
      </c>
      <c r="L44" s="201"/>
      <c r="M44" s="202"/>
      <c r="N44" s="154"/>
      <c r="O44" s="154"/>
      <c r="P44" s="154"/>
      <c r="Q44" s="117"/>
      <c r="R44" s="117"/>
      <c r="S44" s="117"/>
      <c r="T44" s="117"/>
    </row>
    <row r="45" spans="1:20" ht="17.25" customHeight="1">
      <c r="A45" s="245"/>
      <c r="B45" s="178"/>
      <c r="C45" s="155" t="s">
        <v>171</v>
      </c>
      <c r="D45" s="156"/>
      <c r="E45" s="173" t="s">
        <v>196</v>
      </c>
      <c r="F45" s="173"/>
      <c r="G45" s="159"/>
      <c r="H45" s="104">
        <v>4026967</v>
      </c>
      <c r="I45" s="104">
        <v>5458220</v>
      </c>
      <c r="J45" s="118">
        <f t="shared" si="0"/>
        <v>-1431253</v>
      </c>
      <c r="K45" s="123">
        <f t="shared" si="1"/>
        <v>-26.221973463876502</v>
      </c>
      <c r="L45" s="154"/>
      <c r="M45" s="154"/>
      <c r="N45" s="154"/>
      <c r="O45" s="154"/>
      <c r="P45" s="154"/>
      <c r="Q45" s="85"/>
      <c r="R45" s="85"/>
      <c r="S45" s="85"/>
      <c r="T45" s="85"/>
    </row>
    <row r="46" spans="1:20" ht="17.25" customHeight="1">
      <c r="A46" s="245"/>
      <c r="B46" s="178"/>
      <c r="C46" s="157"/>
      <c r="D46" s="158"/>
      <c r="E46" s="159" t="s">
        <v>172</v>
      </c>
      <c r="F46" s="160"/>
      <c r="G46" s="161"/>
      <c r="H46" s="106">
        <v>609314</v>
      </c>
      <c r="I46" s="106">
        <v>818838</v>
      </c>
      <c r="J46" s="119">
        <f t="shared" si="0"/>
        <v>-209524</v>
      </c>
      <c r="K46" s="124">
        <f t="shared" si="1"/>
        <v>-25.587967339082944</v>
      </c>
      <c r="L46" s="85"/>
      <c r="M46" s="85"/>
      <c r="N46" s="85"/>
      <c r="O46" s="85"/>
      <c r="P46" s="85"/>
      <c r="Q46" s="85"/>
      <c r="R46" s="85"/>
      <c r="S46" s="85"/>
      <c r="T46" s="85"/>
    </row>
    <row r="47" spans="1:20" ht="17.25" customHeight="1" thickBot="1">
      <c r="A47" s="245"/>
      <c r="B47" s="178"/>
      <c r="C47" s="166" t="s">
        <v>170</v>
      </c>
      <c r="D47" s="166"/>
      <c r="E47" s="166"/>
      <c r="F47" s="166"/>
      <c r="G47" s="249"/>
      <c r="H47" s="106">
        <f>SUM(H45:H46)</f>
        <v>4636281</v>
      </c>
      <c r="I47" s="106">
        <v>6277058</v>
      </c>
      <c r="J47" s="119">
        <f t="shared" si="0"/>
        <v>-1640777</v>
      </c>
      <c r="K47" s="124">
        <f t="shared" si="1"/>
        <v>-26.139267790738913</v>
      </c>
      <c r="L47" s="85"/>
      <c r="M47" s="85"/>
      <c r="N47" s="85"/>
      <c r="O47" s="85"/>
      <c r="P47" s="85"/>
      <c r="Q47" s="85"/>
      <c r="R47" s="85"/>
      <c r="S47" s="85"/>
      <c r="T47" s="85"/>
    </row>
    <row r="48" spans="1:20" ht="17.25" customHeight="1" thickBot="1">
      <c r="A48" s="245"/>
      <c r="B48" s="178"/>
      <c r="C48" s="163" t="s">
        <v>231</v>
      </c>
      <c r="D48" s="164"/>
      <c r="E48" s="164"/>
      <c r="F48" s="164"/>
      <c r="G48" s="165"/>
      <c r="H48" s="129">
        <v>0</v>
      </c>
      <c r="I48" s="120">
        <v>0</v>
      </c>
      <c r="J48" s="120">
        <v>0</v>
      </c>
      <c r="K48" s="120">
        <v>0</v>
      </c>
      <c r="L48" s="115"/>
      <c r="M48" s="116"/>
      <c r="N48" s="154"/>
      <c r="O48" s="154"/>
      <c r="P48" s="154"/>
      <c r="Q48" s="117"/>
      <c r="R48" s="117"/>
      <c r="S48" s="117"/>
      <c r="T48" s="117"/>
    </row>
    <row r="49" spans="1:20" ht="17.25" customHeight="1" thickBot="1">
      <c r="A49" s="245"/>
      <c r="B49" s="179"/>
      <c r="C49" s="180" t="s">
        <v>245</v>
      </c>
      <c r="D49" s="164"/>
      <c r="E49" s="164"/>
      <c r="F49" s="164"/>
      <c r="G49" s="165"/>
      <c r="H49" s="120">
        <v>4963069</v>
      </c>
      <c r="I49" s="129">
        <v>8250509</v>
      </c>
      <c r="J49" s="121">
        <f>+H49</f>
        <v>4963069</v>
      </c>
      <c r="K49" s="126">
        <f>J49/I49*100</f>
        <v>60.1547007584623</v>
      </c>
      <c r="L49" s="115"/>
      <c r="M49" s="116"/>
      <c r="N49" s="154"/>
      <c r="O49" s="154"/>
      <c r="P49" s="154"/>
      <c r="Q49" s="117"/>
      <c r="R49" s="117"/>
      <c r="S49" s="117"/>
      <c r="T49" s="117"/>
    </row>
    <row r="50" spans="1:2" ht="18" customHeight="1">
      <c r="A50" s="245"/>
      <c r="B50" s="84" t="s">
        <v>177</v>
      </c>
    </row>
    <row r="51" spans="1:2" ht="18" customHeight="1">
      <c r="A51" s="245"/>
      <c r="B51" s="130" t="s">
        <v>252</v>
      </c>
    </row>
    <row r="52" ht="18" customHeight="1">
      <c r="A52" s="245"/>
    </row>
    <row r="53" ht="18" customHeight="1">
      <c r="A53" s="245"/>
    </row>
    <row r="54" ht="18" customHeight="1">
      <c r="A54" s="245"/>
    </row>
    <row r="55" ht="18" customHeight="1">
      <c r="A55" s="245"/>
    </row>
    <row r="56" ht="18" customHeight="1">
      <c r="A56" s="245"/>
    </row>
    <row r="57" ht="18" customHeight="1">
      <c r="A57" s="245"/>
    </row>
  </sheetData>
  <sheetProtection/>
  <mergeCells count="118">
    <mergeCell ref="C47:G47"/>
    <mergeCell ref="T27:T28"/>
    <mergeCell ref="T29:T30"/>
    <mergeCell ref="U27:U28"/>
    <mergeCell ref="U29:U30"/>
    <mergeCell ref="C30:G30"/>
    <mergeCell ref="C31:G31"/>
    <mergeCell ref="L31:Q31"/>
    <mergeCell ref="L32:Q32"/>
    <mergeCell ref="C37:G37"/>
    <mergeCell ref="A3:A57"/>
    <mergeCell ref="O10:Q11"/>
    <mergeCell ref="M8:N11"/>
    <mergeCell ref="R8:R9"/>
    <mergeCell ref="R10:R11"/>
    <mergeCell ref="L41:Q41"/>
    <mergeCell ref="L40:Q40"/>
    <mergeCell ref="L39:Q39"/>
    <mergeCell ref="L38:Q38"/>
    <mergeCell ref="C18:C21"/>
    <mergeCell ref="C13:G13"/>
    <mergeCell ref="D11:E12"/>
    <mergeCell ref="C22:C25"/>
    <mergeCell ref="D18:G18"/>
    <mergeCell ref="D19:G19"/>
    <mergeCell ref="D21:G21"/>
    <mergeCell ref="D22:G22"/>
    <mergeCell ref="D25:G25"/>
    <mergeCell ref="F11:G11"/>
    <mergeCell ref="E15:G15"/>
    <mergeCell ref="M13:Q13"/>
    <mergeCell ref="M15:Q15"/>
    <mergeCell ref="M21:Q21"/>
    <mergeCell ref="M14:Q14"/>
    <mergeCell ref="M6:Q6"/>
    <mergeCell ref="M7:Q7"/>
    <mergeCell ref="O8:Q9"/>
    <mergeCell ref="M12:Q12"/>
    <mergeCell ref="M20:Q20"/>
    <mergeCell ref="M19:Q19"/>
    <mergeCell ref="F9:G9"/>
    <mergeCell ref="C6:G6"/>
    <mergeCell ref="D9:E10"/>
    <mergeCell ref="D20:G20"/>
    <mergeCell ref="F12:G12"/>
    <mergeCell ref="F8:G8"/>
    <mergeCell ref="C7:E8"/>
    <mergeCell ref="F7:G7"/>
    <mergeCell ref="F10:G10"/>
    <mergeCell ref="C9:C12"/>
    <mergeCell ref="D26:G26"/>
    <mergeCell ref="C17:G17"/>
    <mergeCell ref="E14:G14"/>
    <mergeCell ref="C14:D15"/>
    <mergeCell ref="C16:G16"/>
    <mergeCell ref="M16:Q16"/>
    <mergeCell ref="M18:Q18"/>
    <mergeCell ref="M17:Q17"/>
    <mergeCell ref="C33:D34"/>
    <mergeCell ref="E33:G33"/>
    <mergeCell ref="E34:G34"/>
    <mergeCell ref="D23:G23"/>
    <mergeCell ref="D24:G24"/>
    <mergeCell ref="C28:D29"/>
    <mergeCell ref="E28:G28"/>
    <mergeCell ref="E29:G29"/>
    <mergeCell ref="C26:C27"/>
    <mergeCell ref="D27:G27"/>
    <mergeCell ref="L43:L44"/>
    <mergeCell ref="M43:M44"/>
    <mergeCell ref="M36:Q37"/>
    <mergeCell ref="M23:Q23"/>
    <mergeCell ref="M22:Q22"/>
    <mergeCell ref="C35:G35"/>
    <mergeCell ref="C36:G36"/>
    <mergeCell ref="M24:Q24"/>
    <mergeCell ref="M25:Q25"/>
    <mergeCell ref="C32:G32"/>
    <mergeCell ref="U8:U9"/>
    <mergeCell ref="U10:U11"/>
    <mergeCell ref="R27:R28"/>
    <mergeCell ref="R29:R30"/>
    <mergeCell ref="S8:S9"/>
    <mergeCell ref="L33:Q33"/>
    <mergeCell ref="L26:Q26"/>
    <mergeCell ref="L27:L30"/>
    <mergeCell ref="M27:Q28"/>
    <mergeCell ref="M29:Q30"/>
    <mergeCell ref="T8:T9"/>
    <mergeCell ref="T10:T11"/>
    <mergeCell ref="N43:P43"/>
    <mergeCell ref="E43:G43"/>
    <mergeCell ref="N44:P44"/>
    <mergeCell ref="C39:G39"/>
    <mergeCell ref="C40:D41"/>
    <mergeCell ref="E40:G40"/>
    <mergeCell ref="E41:G41"/>
    <mergeCell ref="C38:G38"/>
    <mergeCell ref="E42:G42"/>
    <mergeCell ref="L6:L25"/>
    <mergeCell ref="B6:B49"/>
    <mergeCell ref="C49:G49"/>
    <mergeCell ref="L34:Q34"/>
    <mergeCell ref="S10:S11"/>
    <mergeCell ref="S27:S28"/>
    <mergeCell ref="S29:S30"/>
    <mergeCell ref="E45:G45"/>
    <mergeCell ref="L45:P45"/>
    <mergeCell ref="N49:P49"/>
    <mergeCell ref="L42:P42"/>
    <mergeCell ref="C45:D46"/>
    <mergeCell ref="E46:G46"/>
    <mergeCell ref="M35:Q35"/>
    <mergeCell ref="L35:L37"/>
    <mergeCell ref="C48:G48"/>
    <mergeCell ref="N48:P48"/>
    <mergeCell ref="C44:G44"/>
    <mergeCell ref="C42:D43"/>
  </mergeCells>
  <printOptions verticalCentered="1"/>
  <pageMargins left="0.1968503937007874" right="0.1968503937007874" top="0.49" bottom="0.32" header="0.1968503937007874" footer="0.1968503937007874"/>
  <pageSetup blackAndWhite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R51"/>
  <sheetViews>
    <sheetView view="pageBreakPreview" zoomScale="90" zoomScaleSheetLayoutView="90" zoomScalePageLayoutView="0" workbookViewId="0" topLeftCell="A1">
      <pane xSplit="4" ySplit="4" topLeftCell="P5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B12" sqref="B12"/>
    </sheetView>
  </sheetViews>
  <sheetFormatPr defaultColWidth="9.00390625" defaultRowHeight="15" customHeight="1"/>
  <cols>
    <col min="1" max="1" width="8.375" style="4" customWidth="1"/>
    <col min="2" max="2" width="6.625" style="4" customWidth="1"/>
    <col min="3" max="3" width="12.875" style="4" customWidth="1"/>
    <col min="4" max="4" width="27.00390625" style="4" customWidth="1"/>
    <col min="5" max="13" width="12.625" style="4" customWidth="1"/>
    <col min="14" max="16" width="10.625" style="4" customWidth="1"/>
    <col min="17" max="19" width="9.00390625" style="4" customWidth="1"/>
    <col min="20" max="20" width="9.625" style="4" bestFit="1" customWidth="1"/>
    <col min="21" max="41" width="9.00390625" style="4" customWidth="1"/>
    <col min="42" max="42" width="9.625" style="4" bestFit="1" customWidth="1"/>
    <col min="43" max="43" width="9.50390625" style="4" bestFit="1" customWidth="1"/>
    <col min="44" max="16384" width="9.00390625" style="4" customWidth="1"/>
  </cols>
  <sheetData>
    <row r="1" spans="3:7" ht="18" customHeight="1">
      <c r="C1" s="7" t="s">
        <v>168</v>
      </c>
      <c r="G1" s="254"/>
    </row>
    <row r="2" spans="7:44" ht="15" customHeight="1">
      <c r="G2" s="255"/>
      <c r="M2" s="14"/>
      <c r="P2" s="14" t="s">
        <v>128</v>
      </c>
      <c r="V2" s="252"/>
      <c r="AR2" s="252"/>
    </row>
    <row r="3" spans="1:44" ht="15" customHeight="1">
      <c r="A3" s="259">
        <v>241</v>
      </c>
      <c r="B3" s="15"/>
      <c r="C3" s="46"/>
      <c r="D3" s="5" t="s">
        <v>116</v>
      </c>
      <c r="E3" s="267" t="s">
        <v>251</v>
      </c>
      <c r="F3" s="268"/>
      <c r="G3" s="269"/>
      <c r="H3" s="267" t="s">
        <v>244</v>
      </c>
      <c r="I3" s="270"/>
      <c r="J3" s="271"/>
      <c r="K3" s="256" t="s">
        <v>70</v>
      </c>
      <c r="L3" s="257"/>
      <c r="M3" s="258"/>
      <c r="N3" s="256" t="s">
        <v>106</v>
      </c>
      <c r="O3" s="257"/>
      <c r="P3" s="258"/>
      <c r="S3" s="253"/>
      <c r="T3" s="253"/>
      <c r="U3" s="253"/>
      <c r="V3" s="252"/>
      <c r="AO3" s="253"/>
      <c r="AP3" s="253"/>
      <c r="AQ3" s="253"/>
      <c r="AR3" s="252"/>
    </row>
    <row r="4" spans="1:44" ht="15" customHeight="1">
      <c r="A4" s="259"/>
      <c r="B4" s="15"/>
      <c r="C4" s="6" t="s">
        <v>115</v>
      </c>
      <c r="D4" s="9"/>
      <c r="E4" s="11" t="s">
        <v>103</v>
      </c>
      <c r="F4" s="11" t="s">
        <v>104</v>
      </c>
      <c r="G4" s="11" t="s">
        <v>105</v>
      </c>
      <c r="H4" s="11" t="s">
        <v>103</v>
      </c>
      <c r="I4" s="11" t="s">
        <v>104</v>
      </c>
      <c r="J4" s="11" t="s">
        <v>105</v>
      </c>
      <c r="K4" s="11" t="s">
        <v>103</v>
      </c>
      <c r="L4" s="11" t="s">
        <v>104</v>
      </c>
      <c r="M4" s="11" t="s">
        <v>105</v>
      </c>
      <c r="N4" s="11" t="s">
        <v>103</v>
      </c>
      <c r="O4" s="11" t="s">
        <v>104</v>
      </c>
      <c r="P4" s="11" t="s">
        <v>105</v>
      </c>
      <c r="S4" s="253"/>
      <c r="T4" s="253"/>
      <c r="U4" s="253"/>
      <c r="V4" s="44"/>
      <c r="AO4" s="253"/>
      <c r="AP4" s="253"/>
      <c r="AQ4" s="253"/>
      <c r="AR4" s="44"/>
    </row>
    <row r="5" spans="1:43" ht="15" customHeight="1">
      <c r="A5" s="259"/>
      <c r="B5" s="16"/>
      <c r="C5" s="260" t="s">
        <v>77</v>
      </c>
      <c r="D5" s="47" t="s">
        <v>79</v>
      </c>
      <c r="E5" s="70">
        <v>1600686</v>
      </c>
      <c r="F5" s="70">
        <v>416145</v>
      </c>
      <c r="G5" s="70">
        <f>SUM(E5:F5)</f>
        <v>2016831</v>
      </c>
      <c r="H5" s="70">
        <v>1654063</v>
      </c>
      <c r="I5" s="70">
        <v>433446</v>
      </c>
      <c r="J5" s="70">
        <f>SUM(H5:I5)</f>
        <v>2087509</v>
      </c>
      <c r="K5" s="32">
        <f>E5-H5</f>
        <v>-53377</v>
      </c>
      <c r="L5" s="32">
        <f>F5-I5</f>
        <v>-17301</v>
      </c>
      <c r="M5" s="70">
        <f>SUM(K5:L5)</f>
        <v>-70678</v>
      </c>
      <c r="N5" s="39">
        <f>ROUND(K5/H5*100,1)</f>
        <v>-3.2</v>
      </c>
      <c r="O5" s="39">
        <f>ROUND(L5/I5*100,1)</f>
        <v>-4</v>
      </c>
      <c r="P5" s="39">
        <f>ROUND(M5/J5*100,1)</f>
        <v>-3.4</v>
      </c>
      <c r="S5" s="45"/>
      <c r="U5" s="45"/>
      <c r="AO5" s="45"/>
      <c r="AQ5" s="45"/>
    </row>
    <row r="6" spans="1:43" ht="15" customHeight="1">
      <c r="A6" s="259"/>
      <c r="B6" s="16"/>
      <c r="C6" s="261"/>
      <c r="D6" s="48" t="s">
        <v>80</v>
      </c>
      <c r="E6" s="71">
        <v>3745742</v>
      </c>
      <c r="F6" s="71">
        <v>871831</v>
      </c>
      <c r="G6" s="71">
        <f aca="true" t="shared" si="0" ref="G6:G14">SUM(E6:F6)</f>
        <v>4617573</v>
      </c>
      <c r="H6" s="71">
        <v>3801900</v>
      </c>
      <c r="I6" s="71">
        <v>886693</v>
      </c>
      <c r="J6" s="71">
        <f aca="true" t="shared" si="1" ref="J6:J14">SUM(H6:I6)</f>
        <v>4688593</v>
      </c>
      <c r="K6" s="33">
        <f aca="true" t="shared" si="2" ref="K6:K50">E6-H6</f>
        <v>-56158</v>
      </c>
      <c r="L6" s="33">
        <f aca="true" t="shared" si="3" ref="L6:L50">F6-I6</f>
        <v>-14862</v>
      </c>
      <c r="M6" s="71">
        <f aca="true" t="shared" si="4" ref="M6:M14">SUM(K6:L6)</f>
        <v>-71020</v>
      </c>
      <c r="N6" s="40">
        <f aca="true" t="shared" si="5" ref="N6:N18">ROUND(K6/H6*100,1)</f>
        <v>-1.5</v>
      </c>
      <c r="O6" s="40">
        <f aca="true" t="shared" si="6" ref="O6:O18">ROUND(L6/I6*100,1)</f>
        <v>-1.7</v>
      </c>
      <c r="P6" s="40">
        <f aca="true" t="shared" si="7" ref="P6:P18">ROUND(M6/J6*100,1)</f>
        <v>-1.5</v>
      </c>
      <c r="S6" s="45"/>
      <c r="U6" s="45"/>
      <c r="AO6" s="45"/>
      <c r="AQ6" s="45"/>
    </row>
    <row r="7" spans="1:43" ht="15" customHeight="1">
      <c r="A7" s="259"/>
      <c r="B7" s="16"/>
      <c r="C7" s="261"/>
      <c r="D7" s="48" t="s">
        <v>163</v>
      </c>
      <c r="E7" s="71">
        <v>34120148</v>
      </c>
      <c r="F7" s="71">
        <v>6379876</v>
      </c>
      <c r="G7" s="71">
        <f t="shared" si="0"/>
        <v>40500024</v>
      </c>
      <c r="H7" s="71">
        <v>34337116</v>
      </c>
      <c r="I7" s="71">
        <v>6685148</v>
      </c>
      <c r="J7" s="71">
        <f t="shared" si="1"/>
        <v>41022264</v>
      </c>
      <c r="K7" s="33">
        <f t="shared" si="2"/>
        <v>-216968</v>
      </c>
      <c r="L7" s="33">
        <f t="shared" si="3"/>
        <v>-305272</v>
      </c>
      <c r="M7" s="71">
        <f t="shared" si="4"/>
        <v>-522240</v>
      </c>
      <c r="N7" s="40">
        <f t="shared" si="5"/>
        <v>-0.6</v>
      </c>
      <c r="O7" s="40">
        <f t="shared" si="6"/>
        <v>-4.6</v>
      </c>
      <c r="P7" s="40">
        <f t="shared" si="7"/>
        <v>-1.3</v>
      </c>
      <c r="S7" s="45"/>
      <c r="U7" s="45"/>
      <c r="AO7" s="45"/>
      <c r="AQ7" s="45"/>
    </row>
    <row r="8" spans="1:43" ht="15" customHeight="1">
      <c r="A8" s="259"/>
      <c r="B8" s="16"/>
      <c r="C8" s="261"/>
      <c r="D8" s="48" t="s">
        <v>164</v>
      </c>
      <c r="E8" s="71">
        <v>15468674</v>
      </c>
      <c r="F8" s="71">
        <v>3932018</v>
      </c>
      <c r="G8" s="71">
        <f t="shared" si="0"/>
        <v>19400692</v>
      </c>
      <c r="H8" s="71">
        <v>14597202</v>
      </c>
      <c r="I8" s="71">
        <v>3728844</v>
      </c>
      <c r="J8" s="71">
        <f t="shared" si="1"/>
        <v>18326046</v>
      </c>
      <c r="K8" s="33">
        <f t="shared" si="2"/>
        <v>871472</v>
      </c>
      <c r="L8" s="33">
        <f t="shared" si="3"/>
        <v>203174</v>
      </c>
      <c r="M8" s="71">
        <f t="shared" si="4"/>
        <v>1074646</v>
      </c>
      <c r="N8" s="40">
        <f t="shared" si="5"/>
        <v>6</v>
      </c>
      <c r="O8" s="40">
        <f t="shared" si="6"/>
        <v>5.4</v>
      </c>
      <c r="P8" s="40">
        <f t="shared" si="7"/>
        <v>5.9</v>
      </c>
      <c r="S8" s="45"/>
      <c r="U8" s="45"/>
      <c r="AO8" s="45"/>
      <c r="AQ8" s="45"/>
    </row>
    <row r="9" spans="1:43" ht="15" customHeight="1">
      <c r="A9" s="259"/>
      <c r="B9" s="16"/>
      <c r="C9" s="261"/>
      <c r="D9" s="69" t="s">
        <v>247</v>
      </c>
      <c r="E9" s="71">
        <f>SUM(E7:E8)</f>
        <v>49588822</v>
      </c>
      <c r="F9" s="71">
        <f>SUM(F7:F8)</f>
        <v>10311894</v>
      </c>
      <c r="G9" s="71">
        <f t="shared" si="0"/>
        <v>59900716</v>
      </c>
      <c r="H9" s="71">
        <f>SUM(H7:H8)</f>
        <v>48934318</v>
      </c>
      <c r="I9" s="71">
        <f>SUM(I7:I8)</f>
        <v>10413992</v>
      </c>
      <c r="J9" s="71">
        <f t="shared" si="1"/>
        <v>59348310</v>
      </c>
      <c r="K9" s="33">
        <f t="shared" si="2"/>
        <v>654504</v>
      </c>
      <c r="L9" s="33">
        <f t="shared" si="3"/>
        <v>-102098</v>
      </c>
      <c r="M9" s="71">
        <f t="shared" si="4"/>
        <v>552406</v>
      </c>
      <c r="N9" s="40">
        <f t="shared" si="5"/>
        <v>1.3</v>
      </c>
      <c r="O9" s="40">
        <f t="shared" si="6"/>
        <v>-1</v>
      </c>
      <c r="P9" s="40">
        <f t="shared" si="7"/>
        <v>0.9</v>
      </c>
      <c r="S9" s="45"/>
      <c r="U9" s="45"/>
      <c r="AO9" s="45"/>
      <c r="AQ9" s="45"/>
    </row>
    <row r="10" spans="1:43" ht="15" customHeight="1">
      <c r="A10" s="259"/>
      <c r="B10" s="16"/>
      <c r="C10" s="261"/>
      <c r="D10" s="48" t="s">
        <v>73</v>
      </c>
      <c r="E10" s="71">
        <v>4821644</v>
      </c>
      <c r="F10" s="71">
        <v>605643</v>
      </c>
      <c r="G10" s="71">
        <f t="shared" si="0"/>
        <v>5427287</v>
      </c>
      <c r="H10" s="71">
        <v>3840376</v>
      </c>
      <c r="I10" s="71">
        <v>361652</v>
      </c>
      <c r="J10" s="71">
        <f t="shared" si="1"/>
        <v>4202028</v>
      </c>
      <c r="K10" s="33">
        <f t="shared" si="2"/>
        <v>981268</v>
      </c>
      <c r="L10" s="33">
        <f t="shared" si="3"/>
        <v>243991</v>
      </c>
      <c r="M10" s="71">
        <f t="shared" si="4"/>
        <v>1225259</v>
      </c>
      <c r="N10" s="40">
        <f t="shared" si="5"/>
        <v>25.6</v>
      </c>
      <c r="O10" s="40">
        <f t="shared" si="6"/>
        <v>67.5</v>
      </c>
      <c r="P10" s="40">
        <f t="shared" si="7"/>
        <v>29.2</v>
      </c>
      <c r="S10" s="45"/>
      <c r="U10" s="45"/>
      <c r="AO10" s="45"/>
      <c r="AQ10" s="45"/>
    </row>
    <row r="11" spans="1:43" ht="15" customHeight="1">
      <c r="A11" s="259"/>
      <c r="B11" s="16"/>
      <c r="C11" s="262"/>
      <c r="D11" s="49" t="s">
        <v>71</v>
      </c>
      <c r="E11" s="71">
        <f>SUM(E5:E6,E9,E10)</f>
        <v>59756894</v>
      </c>
      <c r="F11" s="71">
        <f>SUM(F5:F6,F9,F10)</f>
        <v>12205513</v>
      </c>
      <c r="G11" s="71">
        <f t="shared" si="0"/>
        <v>71962407</v>
      </c>
      <c r="H11" s="71">
        <f>SUM(H5:H6,H9,H10)</f>
        <v>58230657</v>
      </c>
      <c r="I11" s="71">
        <f>SUM(I5:I6,I9,I10)</f>
        <v>12095783</v>
      </c>
      <c r="J11" s="71">
        <f t="shared" si="1"/>
        <v>70326440</v>
      </c>
      <c r="K11" s="33">
        <f t="shared" si="2"/>
        <v>1526237</v>
      </c>
      <c r="L11" s="33">
        <f t="shared" si="3"/>
        <v>109730</v>
      </c>
      <c r="M11" s="71">
        <f t="shared" si="4"/>
        <v>1635967</v>
      </c>
      <c r="N11" s="40">
        <f t="shared" si="5"/>
        <v>2.6</v>
      </c>
      <c r="O11" s="40">
        <f t="shared" si="6"/>
        <v>0.9</v>
      </c>
      <c r="P11" s="40">
        <f t="shared" si="7"/>
        <v>2.3</v>
      </c>
      <c r="S11" s="45"/>
      <c r="AO11" s="45"/>
      <c r="AQ11" s="45"/>
    </row>
    <row r="12" spans="1:43" ht="15" customHeight="1">
      <c r="A12" s="259"/>
      <c r="B12" s="16"/>
      <c r="C12" s="260" t="s">
        <v>78</v>
      </c>
      <c r="D12" s="47" t="s">
        <v>74</v>
      </c>
      <c r="E12" s="70">
        <v>23507301</v>
      </c>
      <c r="F12" s="70">
        <v>5128878</v>
      </c>
      <c r="G12" s="70">
        <f t="shared" si="0"/>
        <v>28636179</v>
      </c>
      <c r="H12" s="70">
        <v>23704203</v>
      </c>
      <c r="I12" s="70">
        <v>5179921</v>
      </c>
      <c r="J12" s="70">
        <f t="shared" si="1"/>
        <v>28884124</v>
      </c>
      <c r="K12" s="32">
        <f t="shared" si="2"/>
        <v>-196902</v>
      </c>
      <c r="L12" s="32">
        <f t="shared" si="3"/>
        <v>-51043</v>
      </c>
      <c r="M12" s="70">
        <f t="shared" si="4"/>
        <v>-247945</v>
      </c>
      <c r="N12" s="39">
        <f t="shared" si="5"/>
        <v>-0.8</v>
      </c>
      <c r="O12" s="39">
        <f t="shared" si="6"/>
        <v>-1</v>
      </c>
      <c r="P12" s="39">
        <f t="shared" si="7"/>
        <v>-0.9</v>
      </c>
      <c r="S12" s="45"/>
      <c r="U12" s="45"/>
      <c r="AO12" s="45"/>
      <c r="AQ12" s="45"/>
    </row>
    <row r="13" spans="1:43" ht="15" customHeight="1">
      <c r="A13" s="259"/>
      <c r="B13" s="16"/>
      <c r="C13" s="261"/>
      <c r="D13" s="48" t="s">
        <v>75</v>
      </c>
      <c r="E13" s="71">
        <v>31299305</v>
      </c>
      <c r="F13" s="71">
        <v>9359806</v>
      </c>
      <c r="G13" s="71">
        <f t="shared" si="0"/>
        <v>40659111</v>
      </c>
      <c r="H13" s="71">
        <v>31087859</v>
      </c>
      <c r="I13" s="71">
        <v>9297592</v>
      </c>
      <c r="J13" s="71">
        <f t="shared" si="1"/>
        <v>40385451</v>
      </c>
      <c r="K13" s="33">
        <f t="shared" si="2"/>
        <v>211446</v>
      </c>
      <c r="L13" s="33">
        <f t="shared" si="3"/>
        <v>62214</v>
      </c>
      <c r="M13" s="71">
        <f t="shared" si="4"/>
        <v>273660</v>
      </c>
      <c r="N13" s="40">
        <f t="shared" si="5"/>
        <v>0.7</v>
      </c>
      <c r="O13" s="40">
        <f t="shared" si="6"/>
        <v>0.7</v>
      </c>
      <c r="P13" s="40">
        <f t="shared" si="7"/>
        <v>0.7</v>
      </c>
      <c r="S13" s="45"/>
      <c r="U13" s="45"/>
      <c r="AO13" s="45"/>
      <c r="AQ13" s="45"/>
    </row>
    <row r="14" spans="1:43" ht="15" customHeight="1">
      <c r="A14" s="259"/>
      <c r="B14" s="16"/>
      <c r="C14" s="261"/>
      <c r="D14" s="48" t="s">
        <v>76</v>
      </c>
      <c r="E14" s="71">
        <v>15791857</v>
      </c>
      <c r="F14" s="71">
        <v>11252647</v>
      </c>
      <c r="G14" s="71">
        <f t="shared" si="0"/>
        <v>27044504</v>
      </c>
      <c r="H14" s="71">
        <v>16477498</v>
      </c>
      <c r="I14" s="71">
        <v>11478801</v>
      </c>
      <c r="J14" s="71">
        <f t="shared" si="1"/>
        <v>27956299</v>
      </c>
      <c r="K14" s="33">
        <f t="shared" si="2"/>
        <v>-685641</v>
      </c>
      <c r="L14" s="33">
        <f t="shared" si="3"/>
        <v>-226154</v>
      </c>
      <c r="M14" s="71">
        <f t="shared" si="4"/>
        <v>-911795</v>
      </c>
      <c r="N14" s="40">
        <f t="shared" si="5"/>
        <v>-4.2</v>
      </c>
      <c r="O14" s="40">
        <f t="shared" si="6"/>
        <v>-2</v>
      </c>
      <c r="P14" s="40">
        <f t="shared" si="7"/>
        <v>-3.3</v>
      </c>
      <c r="S14" s="45"/>
      <c r="U14" s="45"/>
      <c r="AO14" s="45"/>
      <c r="AQ14" s="45"/>
    </row>
    <row r="15" spans="1:41" ht="15" customHeight="1">
      <c r="A15" s="259"/>
      <c r="B15" s="16"/>
      <c r="C15" s="262"/>
      <c r="D15" s="49" t="s">
        <v>71</v>
      </c>
      <c r="E15" s="73">
        <f aca="true" t="shared" si="8" ref="E15:J15">SUM(E12:E14)</f>
        <v>70598463</v>
      </c>
      <c r="F15" s="73">
        <f t="shared" si="8"/>
        <v>25741331</v>
      </c>
      <c r="G15" s="73">
        <f t="shared" si="8"/>
        <v>96339794</v>
      </c>
      <c r="H15" s="73">
        <f t="shared" si="8"/>
        <v>71269560</v>
      </c>
      <c r="I15" s="73">
        <f t="shared" si="8"/>
        <v>25956314</v>
      </c>
      <c r="J15" s="73">
        <f t="shared" si="8"/>
        <v>97225874</v>
      </c>
      <c r="K15" s="33">
        <f t="shared" si="2"/>
        <v>-671097</v>
      </c>
      <c r="L15" s="33">
        <f t="shared" si="3"/>
        <v>-214983</v>
      </c>
      <c r="M15" s="73">
        <f>SUM(M12:M14)</f>
        <v>-886080</v>
      </c>
      <c r="N15" s="41">
        <f t="shared" si="5"/>
        <v>-0.9</v>
      </c>
      <c r="O15" s="41">
        <f t="shared" si="6"/>
        <v>-0.8</v>
      </c>
      <c r="P15" s="41">
        <f t="shared" si="7"/>
        <v>-0.9</v>
      </c>
      <c r="S15" s="45"/>
      <c r="AO15" s="45"/>
    </row>
    <row r="16" spans="1:43" ht="15" customHeight="1">
      <c r="A16" s="259"/>
      <c r="B16" s="15"/>
      <c r="C16" s="46" t="s">
        <v>81</v>
      </c>
      <c r="D16" s="5"/>
      <c r="E16" s="35">
        <v>2156207</v>
      </c>
      <c r="F16" s="50">
        <v>692877</v>
      </c>
      <c r="G16" s="32">
        <f>SUM(E16:F16)</f>
        <v>2849084</v>
      </c>
      <c r="H16" s="35">
        <v>2142398</v>
      </c>
      <c r="I16" s="50">
        <v>691320</v>
      </c>
      <c r="J16" s="32">
        <f>SUM(H16:I16)</f>
        <v>2833718</v>
      </c>
      <c r="K16" s="32">
        <f t="shared" si="2"/>
        <v>13809</v>
      </c>
      <c r="L16" s="32">
        <f t="shared" si="3"/>
        <v>1557</v>
      </c>
      <c r="M16" s="32">
        <f>SUM(K16:L16)</f>
        <v>15366</v>
      </c>
      <c r="N16" s="39">
        <f t="shared" si="5"/>
        <v>0.6</v>
      </c>
      <c r="O16" s="39">
        <f t="shared" si="6"/>
        <v>0.2</v>
      </c>
      <c r="P16" s="39">
        <f t="shared" si="7"/>
        <v>0.5</v>
      </c>
      <c r="S16" s="45"/>
      <c r="U16" s="45"/>
      <c r="AO16" s="45"/>
      <c r="AQ16" s="45"/>
    </row>
    <row r="17" spans="1:43" ht="15" customHeight="1">
      <c r="A17" s="259"/>
      <c r="B17" s="15"/>
      <c r="C17" s="2" t="s">
        <v>82</v>
      </c>
      <c r="D17" s="8"/>
      <c r="E17" s="36">
        <v>7034049</v>
      </c>
      <c r="F17" s="51">
        <v>1370237</v>
      </c>
      <c r="G17" s="33">
        <f>SUM(E17:F17)</f>
        <v>8404286</v>
      </c>
      <c r="H17" s="36">
        <v>7417826</v>
      </c>
      <c r="I17" s="51">
        <v>1813101</v>
      </c>
      <c r="J17" s="33">
        <f>SUM(H17:I17)</f>
        <v>9230927</v>
      </c>
      <c r="K17" s="33">
        <f t="shared" si="2"/>
        <v>-383777</v>
      </c>
      <c r="L17" s="33">
        <f t="shared" si="3"/>
        <v>-442864</v>
      </c>
      <c r="M17" s="33">
        <f>SUM(K17:L17)</f>
        <v>-826641</v>
      </c>
      <c r="N17" s="40">
        <f t="shared" si="5"/>
        <v>-5.2</v>
      </c>
      <c r="O17" s="40">
        <f t="shared" si="6"/>
        <v>-24.4</v>
      </c>
      <c r="P17" s="40">
        <f t="shared" si="7"/>
        <v>-9</v>
      </c>
      <c r="S17" s="45"/>
      <c r="U17" s="45"/>
      <c r="AO17" s="45"/>
      <c r="AQ17" s="45"/>
    </row>
    <row r="18" spans="1:43" ht="15" customHeight="1">
      <c r="A18" s="259"/>
      <c r="B18" s="15"/>
      <c r="C18" s="2" t="s">
        <v>83</v>
      </c>
      <c r="D18" s="8"/>
      <c r="E18" s="36">
        <v>707</v>
      </c>
      <c r="F18" s="51">
        <v>31</v>
      </c>
      <c r="G18" s="33">
        <f aca="true" t="shared" si="9" ref="G18:G34">SUM(E18:F18)</f>
        <v>738</v>
      </c>
      <c r="H18" s="36">
        <v>655</v>
      </c>
      <c r="I18" s="51">
        <v>30</v>
      </c>
      <c r="J18" s="33">
        <f aca="true" t="shared" si="10" ref="J18:J34">SUM(H18:I18)</f>
        <v>685</v>
      </c>
      <c r="K18" s="33">
        <f t="shared" si="2"/>
        <v>52</v>
      </c>
      <c r="L18" s="33">
        <f t="shared" si="3"/>
        <v>1</v>
      </c>
      <c r="M18" s="33">
        <f aca="true" t="shared" si="11" ref="M18:M34">SUM(K18:L18)</f>
        <v>53</v>
      </c>
      <c r="N18" s="40">
        <f t="shared" si="5"/>
        <v>7.9</v>
      </c>
      <c r="O18" s="40">
        <f t="shared" si="6"/>
        <v>3.3</v>
      </c>
      <c r="P18" s="40">
        <f t="shared" si="7"/>
        <v>7.7</v>
      </c>
      <c r="S18" s="45"/>
      <c r="U18" s="45"/>
      <c r="AO18" s="45"/>
      <c r="AQ18" s="45"/>
    </row>
    <row r="19" spans="1:43" ht="15" customHeight="1">
      <c r="A19" s="259"/>
      <c r="B19" s="15"/>
      <c r="C19" s="2" t="s">
        <v>84</v>
      </c>
      <c r="D19" s="8"/>
      <c r="E19" s="36">
        <v>2982343</v>
      </c>
      <c r="F19" s="75">
        <v>0</v>
      </c>
      <c r="G19" s="33">
        <f t="shared" si="9"/>
        <v>2982343</v>
      </c>
      <c r="H19" s="36">
        <v>3092226</v>
      </c>
      <c r="I19" s="75">
        <v>0</v>
      </c>
      <c r="J19" s="33">
        <f t="shared" si="10"/>
        <v>3092226</v>
      </c>
      <c r="K19" s="33">
        <f t="shared" si="2"/>
        <v>-109883</v>
      </c>
      <c r="L19" s="3">
        <f t="shared" si="3"/>
        <v>0</v>
      </c>
      <c r="M19" s="33">
        <f t="shared" si="11"/>
        <v>-109883</v>
      </c>
      <c r="N19" s="40">
        <f>ROUND(K19/H19*100,1)</f>
        <v>-3.6</v>
      </c>
      <c r="O19" s="3">
        <v>0</v>
      </c>
      <c r="P19" s="40">
        <f>ROUND(M19/J19*100,1)</f>
        <v>-3.6</v>
      </c>
      <c r="S19" s="45"/>
      <c r="U19" s="45"/>
      <c r="AO19" s="45"/>
      <c r="AQ19" s="45"/>
    </row>
    <row r="20" spans="1:43" ht="15" customHeight="1">
      <c r="A20" s="259"/>
      <c r="B20" s="15"/>
      <c r="C20" s="2" t="s">
        <v>85</v>
      </c>
      <c r="D20" s="8"/>
      <c r="E20" s="36">
        <v>174753</v>
      </c>
      <c r="F20" s="51">
        <v>36735</v>
      </c>
      <c r="G20" s="33">
        <f t="shared" si="9"/>
        <v>211488</v>
      </c>
      <c r="H20" s="36">
        <v>566249</v>
      </c>
      <c r="I20" s="51">
        <v>118377</v>
      </c>
      <c r="J20" s="33">
        <f t="shared" si="10"/>
        <v>684626</v>
      </c>
      <c r="K20" s="33">
        <f t="shared" si="2"/>
        <v>-391496</v>
      </c>
      <c r="L20" s="33">
        <f t="shared" si="3"/>
        <v>-81642</v>
      </c>
      <c r="M20" s="33">
        <f t="shared" si="11"/>
        <v>-473138</v>
      </c>
      <c r="N20" s="40">
        <f aca="true" t="shared" si="12" ref="N20:N26">ROUND(K20/H20*100,1)</f>
        <v>-69.1</v>
      </c>
      <c r="O20" s="40">
        <f aca="true" t="shared" si="13" ref="O20:O26">ROUND(L20/I20*100,1)</f>
        <v>-69</v>
      </c>
      <c r="P20" s="40">
        <f>ROUND(M20/J20*100,1)</f>
        <v>-69.1</v>
      </c>
      <c r="S20" s="45"/>
      <c r="U20" s="45"/>
      <c r="AO20" s="45"/>
      <c r="AQ20" s="45"/>
    </row>
    <row r="21" spans="1:43" ht="15" customHeight="1">
      <c r="A21" s="259"/>
      <c r="B21" s="15"/>
      <c r="C21" s="2" t="s">
        <v>126</v>
      </c>
      <c r="D21" s="8"/>
      <c r="E21" s="36">
        <v>143819</v>
      </c>
      <c r="F21" s="51">
        <v>30179</v>
      </c>
      <c r="G21" s="33">
        <f t="shared" si="9"/>
        <v>173998</v>
      </c>
      <c r="H21" s="36">
        <v>97483</v>
      </c>
      <c r="I21" s="51">
        <v>20407</v>
      </c>
      <c r="J21" s="33">
        <f t="shared" si="10"/>
        <v>117890</v>
      </c>
      <c r="K21" s="33">
        <f t="shared" si="2"/>
        <v>46336</v>
      </c>
      <c r="L21" s="33">
        <f t="shared" si="3"/>
        <v>9772</v>
      </c>
      <c r="M21" s="33">
        <f t="shared" si="11"/>
        <v>56108</v>
      </c>
      <c r="N21" s="42">
        <f t="shared" si="12"/>
        <v>47.5</v>
      </c>
      <c r="O21" s="42">
        <f t="shared" si="13"/>
        <v>47.9</v>
      </c>
      <c r="P21" s="42">
        <f aca="true" t="shared" si="14" ref="P21:P26">ROUND(M21/J21*100,1)</f>
        <v>47.6</v>
      </c>
      <c r="S21" s="45"/>
      <c r="U21" s="45"/>
      <c r="AO21" s="45"/>
      <c r="AQ21" s="45"/>
    </row>
    <row r="22" spans="1:43" ht="15" customHeight="1">
      <c r="A22" s="259"/>
      <c r="B22" s="15"/>
      <c r="C22" s="2" t="s">
        <v>127</v>
      </c>
      <c r="D22" s="8"/>
      <c r="E22" s="36">
        <v>43384</v>
      </c>
      <c r="F22" s="51">
        <v>9111</v>
      </c>
      <c r="G22" s="33">
        <f t="shared" si="9"/>
        <v>52495</v>
      </c>
      <c r="H22" s="36">
        <v>40350</v>
      </c>
      <c r="I22" s="51">
        <v>8470</v>
      </c>
      <c r="J22" s="33">
        <f t="shared" si="10"/>
        <v>48820</v>
      </c>
      <c r="K22" s="33">
        <f t="shared" si="2"/>
        <v>3034</v>
      </c>
      <c r="L22" s="33">
        <f t="shared" si="3"/>
        <v>641</v>
      </c>
      <c r="M22" s="33">
        <f t="shared" si="11"/>
        <v>3675</v>
      </c>
      <c r="N22" s="42">
        <f t="shared" si="12"/>
        <v>7.5</v>
      </c>
      <c r="O22" s="42">
        <f t="shared" si="13"/>
        <v>7.6</v>
      </c>
      <c r="P22" s="42">
        <f t="shared" si="14"/>
        <v>7.5</v>
      </c>
      <c r="S22" s="45"/>
      <c r="U22" s="45"/>
      <c r="AO22" s="45"/>
      <c r="AQ22" s="45"/>
    </row>
    <row r="23" spans="1:43" ht="15" customHeight="1">
      <c r="A23" s="259"/>
      <c r="B23" s="15"/>
      <c r="C23" s="2" t="s">
        <v>86</v>
      </c>
      <c r="D23" s="8"/>
      <c r="E23" s="36">
        <v>11454843</v>
      </c>
      <c r="F23" s="51">
        <v>2930057</v>
      </c>
      <c r="G23" s="33">
        <f t="shared" si="9"/>
        <v>14384900</v>
      </c>
      <c r="H23" s="36">
        <v>10687529</v>
      </c>
      <c r="I23" s="51">
        <v>2733782</v>
      </c>
      <c r="J23" s="33">
        <f t="shared" si="10"/>
        <v>13421311</v>
      </c>
      <c r="K23" s="33">
        <f t="shared" si="2"/>
        <v>767314</v>
      </c>
      <c r="L23" s="33">
        <f t="shared" si="3"/>
        <v>196275</v>
      </c>
      <c r="M23" s="33">
        <f t="shared" si="11"/>
        <v>963589</v>
      </c>
      <c r="N23" s="40">
        <f t="shared" si="12"/>
        <v>7.2</v>
      </c>
      <c r="O23" s="40">
        <f t="shared" si="13"/>
        <v>7.2</v>
      </c>
      <c r="P23" s="40">
        <f t="shared" si="14"/>
        <v>7.2</v>
      </c>
      <c r="S23" s="45"/>
      <c r="U23" s="45"/>
      <c r="AO23" s="45"/>
      <c r="AQ23" s="45"/>
    </row>
    <row r="24" spans="1:43" ht="15" customHeight="1">
      <c r="A24" s="259"/>
      <c r="B24" s="15"/>
      <c r="C24" s="2" t="s">
        <v>96</v>
      </c>
      <c r="D24" s="8"/>
      <c r="E24" s="36">
        <v>491919</v>
      </c>
      <c r="F24" s="51">
        <v>375859</v>
      </c>
      <c r="G24" s="33">
        <f t="shared" si="9"/>
        <v>867778</v>
      </c>
      <c r="H24" s="36">
        <v>492285</v>
      </c>
      <c r="I24" s="51">
        <v>379422</v>
      </c>
      <c r="J24" s="33">
        <f t="shared" si="10"/>
        <v>871707</v>
      </c>
      <c r="K24" s="33">
        <f t="shared" si="2"/>
        <v>-366</v>
      </c>
      <c r="L24" s="33">
        <f t="shared" si="3"/>
        <v>-3563</v>
      </c>
      <c r="M24" s="33">
        <f t="shared" si="11"/>
        <v>-3929</v>
      </c>
      <c r="N24" s="40">
        <f t="shared" si="12"/>
        <v>-0.1</v>
      </c>
      <c r="O24" s="40">
        <f t="shared" si="13"/>
        <v>-0.9</v>
      </c>
      <c r="P24" s="40">
        <f t="shared" si="14"/>
        <v>-0.5</v>
      </c>
      <c r="S24" s="45"/>
      <c r="U24" s="45"/>
      <c r="AO24" s="45"/>
      <c r="AQ24" s="45"/>
    </row>
    <row r="25" spans="1:43" ht="15" customHeight="1">
      <c r="A25" s="259"/>
      <c r="B25" s="15"/>
      <c r="C25" s="2" t="s">
        <v>87</v>
      </c>
      <c r="D25" s="8"/>
      <c r="E25" s="36">
        <v>274683</v>
      </c>
      <c r="F25" s="33">
        <v>137879</v>
      </c>
      <c r="G25" s="33">
        <f t="shared" si="9"/>
        <v>412562</v>
      </c>
      <c r="H25" s="36">
        <v>320705</v>
      </c>
      <c r="I25" s="33">
        <v>157719</v>
      </c>
      <c r="J25" s="33">
        <f t="shared" si="10"/>
        <v>478424</v>
      </c>
      <c r="K25" s="33">
        <f t="shared" si="2"/>
        <v>-46022</v>
      </c>
      <c r="L25" s="33">
        <f t="shared" si="3"/>
        <v>-19840</v>
      </c>
      <c r="M25" s="33">
        <f t="shared" si="11"/>
        <v>-65862</v>
      </c>
      <c r="N25" s="40">
        <f t="shared" si="12"/>
        <v>-14.4</v>
      </c>
      <c r="O25" s="40">
        <f t="shared" si="13"/>
        <v>-12.6</v>
      </c>
      <c r="P25" s="40">
        <f t="shared" si="14"/>
        <v>-13.8</v>
      </c>
      <c r="S25" s="45"/>
      <c r="U25" s="45"/>
      <c r="AO25" s="45"/>
      <c r="AQ25" s="45"/>
    </row>
    <row r="26" spans="1:43" ht="15" customHeight="1">
      <c r="A26" s="259"/>
      <c r="B26" s="15"/>
      <c r="C26" s="2" t="s">
        <v>88</v>
      </c>
      <c r="D26" s="8"/>
      <c r="E26" s="36">
        <v>1045013</v>
      </c>
      <c r="F26" s="33">
        <v>453753</v>
      </c>
      <c r="G26" s="33">
        <f t="shared" si="9"/>
        <v>1498766</v>
      </c>
      <c r="H26" s="36">
        <v>1176052</v>
      </c>
      <c r="I26" s="33">
        <v>516136</v>
      </c>
      <c r="J26" s="33">
        <f t="shared" si="10"/>
        <v>1692188</v>
      </c>
      <c r="K26" s="33">
        <f t="shared" si="2"/>
        <v>-131039</v>
      </c>
      <c r="L26" s="33">
        <f t="shared" si="3"/>
        <v>-62383</v>
      </c>
      <c r="M26" s="33">
        <f t="shared" si="11"/>
        <v>-193422</v>
      </c>
      <c r="N26" s="40">
        <f t="shared" si="12"/>
        <v>-11.1</v>
      </c>
      <c r="O26" s="40">
        <f t="shared" si="13"/>
        <v>-12.1</v>
      </c>
      <c r="P26" s="40">
        <f t="shared" si="14"/>
        <v>-11.4</v>
      </c>
      <c r="S26" s="45"/>
      <c r="U26" s="45"/>
      <c r="AO26" s="45"/>
      <c r="AQ26" s="45"/>
    </row>
    <row r="27" spans="1:43" ht="15" customHeight="1">
      <c r="A27" s="259"/>
      <c r="B27" s="15"/>
      <c r="C27" s="2" t="s">
        <v>90</v>
      </c>
      <c r="D27" s="8"/>
      <c r="E27" s="75">
        <v>0</v>
      </c>
      <c r="F27" s="75">
        <v>0</v>
      </c>
      <c r="G27" s="75">
        <f t="shared" si="9"/>
        <v>0</v>
      </c>
      <c r="H27" s="75">
        <v>0</v>
      </c>
      <c r="I27" s="75">
        <v>0</v>
      </c>
      <c r="J27" s="75">
        <f t="shared" si="10"/>
        <v>0</v>
      </c>
      <c r="K27" s="75">
        <f t="shared" si="2"/>
        <v>0</v>
      </c>
      <c r="L27" s="75">
        <f t="shared" si="3"/>
        <v>0</v>
      </c>
      <c r="M27" s="75">
        <f t="shared" si="11"/>
        <v>0</v>
      </c>
      <c r="N27" s="3">
        <v>0</v>
      </c>
      <c r="O27" s="3">
        <v>0</v>
      </c>
      <c r="P27" s="3">
        <v>0</v>
      </c>
      <c r="S27" s="45"/>
      <c r="U27" s="45"/>
      <c r="AO27" s="45"/>
      <c r="AQ27" s="45"/>
    </row>
    <row r="28" spans="1:43" ht="15" customHeight="1">
      <c r="A28" s="259"/>
      <c r="B28" s="15"/>
      <c r="C28" s="2" t="s">
        <v>91</v>
      </c>
      <c r="D28" s="8"/>
      <c r="E28" s="36">
        <v>54751</v>
      </c>
      <c r="F28" s="33">
        <v>21861</v>
      </c>
      <c r="G28" s="33">
        <f t="shared" si="9"/>
        <v>76612</v>
      </c>
      <c r="H28" s="36">
        <v>51752</v>
      </c>
      <c r="I28" s="33">
        <v>23497</v>
      </c>
      <c r="J28" s="33">
        <f t="shared" si="10"/>
        <v>75249</v>
      </c>
      <c r="K28" s="33">
        <f t="shared" si="2"/>
        <v>2999</v>
      </c>
      <c r="L28" s="33">
        <f t="shared" si="3"/>
        <v>-1636</v>
      </c>
      <c r="M28" s="33">
        <f t="shared" si="11"/>
        <v>1363</v>
      </c>
      <c r="N28" s="40">
        <f>ROUND(K28/H28*100,1)</f>
        <v>5.8</v>
      </c>
      <c r="O28" s="40">
        <f>ROUND(L28/I28*100,1)</f>
        <v>-7</v>
      </c>
      <c r="P28" s="40">
        <f>ROUND(M28/J28*100,1)</f>
        <v>1.8</v>
      </c>
      <c r="S28" s="45"/>
      <c r="U28" s="45"/>
      <c r="AO28" s="45"/>
      <c r="AQ28" s="45"/>
    </row>
    <row r="29" spans="1:43" ht="15" customHeight="1">
      <c r="A29" s="259"/>
      <c r="B29" s="15"/>
      <c r="C29" s="2" t="s">
        <v>92</v>
      </c>
      <c r="D29" s="8"/>
      <c r="E29" s="75">
        <v>0</v>
      </c>
      <c r="F29" s="75">
        <v>0</v>
      </c>
      <c r="G29" s="75">
        <f t="shared" si="9"/>
        <v>0</v>
      </c>
      <c r="H29" s="75">
        <v>0</v>
      </c>
      <c r="I29" s="75">
        <v>0</v>
      </c>
      <c r="J29" s="75">
        <f t="shared" si="10"/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S29" s="45"/>
      <c r="U29" s="45"/>
      <c r="AO29" s="45"/>
      <c r="AQ29" s="45"/>
    </row>
    <row r="30" spans="1:43" ht="15" customHeight="1">
      <c r="A30" s="259"/>
      <c r="B30" s="15"/>
      <c r="C30" s="2" t="s">
        <v>232</v>
      </c>
      <c r="D30" s="8"/>
      <c r="E30" s="36">
        <v>2079716</v>
      </c>
      <c r="F30" s="36">
        <v>900650</v>
      </c>
      <c r="G30" s="33">
        <f>SUM(E30:F30)</f>
        <v>2980366</v>
      </c>
      <c r="H30" s="36">
        <v>2099867</v>
      </c>
      <c r="I30" s="36">
        <v>908097</v>
      </c>
      <c r="J30" s="33">
        <f>SUM(H30:I30)</f>
        <v>3007964</v>
      </c>
      <c r="K30" s="33">
        <f t="shared" si="2"/>
        <v>-20151</v>
      </c>
      <c r="L30" s="33">
        <f t="shared" si="3"/>
        <v>-7447</v>
      </c>
      <c r="M30" s="33">
        <f>SUM(K30:L30)</f>
        <v>-27598</v>
      </c>
      <c r="N30" s="40">
        <f>ROUND(K30/H30*100,1)</f>
        <v>-1</v>
      </c>
      <c r="O30" s="40">
        <f>ROUND(L30/I30*100,1)</f>
        <v>-0.8</v>
      </c>
      <c r="P30" s="40">
        <f>ROUND(M30/J30*100,1)</f>
        <v>-0.9</v>
      </c>
      <c r="S30" s="45"/>
      <c r="U30" s="45"/>
      <c r="AO30" s="45"/>
      <c r="AQ30" s="45"/>
    </row>
    <row r="31" spans="1:43" ht="15" customHeight="1">
      <c r="A31" s="259"/>
      <c r="B31" s="15"/>
      <c r="C31" s="2" t="s">
        <v>93</v>
      </c>
      <c r="D31" s="8"/>
      <c r="E31" s="75">
        <v>0</v>
      </c>
      <c r="F31" s="75">
        <v>0</v>
      </c>
      <c r="G31" s="75">
        <f>SUM(E31:F31)</f>
        <v>0</v>
      </c>
      <c r="H31" s="75">
        <v>0</v>
      </c>
      <c r="I31" s="75">
        <v>0</v>
      </c>
      <c r="J31" s="75">
        <f>SUM(H31:I31)</f>
        <v>0</v>
      </c>
      <c r="K31" s="75">
        <f t="shared" si="2"/>
        <v>0</v>
      </c>
      <c r="L31" s="75">
        <f t="shared" si="3"/>
        <v>0</v>
      </c>
      <c r="M31" s="75">
        <f>SUM(K31:L31)</f>
        <v>0</v>
      </c>
      <c r="N31" s="3">
        <v>0</v>
      </c>
      <c r="O31" s="3">
        <v>0</v>
      </c>
      <c r="P31" s="3">
        <v>0</v>
      </c>
      <c r="S31" s="45"/>
      <c r="U31" s="45"/>
      <c r="AO31" s="45"/>
      <c r="AQ31" s="45"/>
    </row>
    <row r="32" spans="1:43" ht="15" customHeight="1">
      <c r="A32" s="259"/>
      <c r="B32" s="15"/>
      <c r="C32" s="2" t="s">
        <v>94</v>
      </c>
      <c r="D32" s="8"/>
      <c r="E32" s="36">
        <v>5288421</v>
      </c>
      <c r="F32" s="33">
        <v>2289879</v>
      </c>
      <c r="G32" s="33">
        <f t="shared" si="9"/>
        <v>7578300</v>
      </c>
      <c r="H32" s="36">
        <v>5565838</v>
      </c>
      <c r="I32" s="33">
        <v>2408881</v>
      </c>
      <c r="J32" s="33">
        <f t="shared" si="10"/>
        <v>7974719</v>
      </c>
      <c r="K32" s="33">
        <f t="shared" si="2"/>
        <v>-277417</v>
      </c>
      <c r="L32" s="33">
        <f t="shared" si="3"/>
        <v>-119002</v>
      </c>
      <c r="M32" s="33">
        <f t="shared" si="11"/>
        <v>-396419</v>
      </c>
      <c r="N32" s="40">
        <f aca="true" t="shared" si="15" ref="N32:P35">ROUND(K32/H32*100,1)</f>
        <v>-5</v>
      </c>
      <c r="O32" s="40">
        <f t="shared" si="15"/>
        <v>-4.9</v>
      </c>
      <c r="P32" s="40">
        <f t="shared" si="15"/>
        <v>-5</v>
      </c>
      <c r="S32" s="45"/>
      <c r="U32" s="45"/>
      <c r="AO32" s="45"/>
      <c r="AQ32" s="45"/>
    </row>
    <row r="33" spans="1:43" ht="15" customHeight="1">
      <c r="A33" s="259"/>
      <c r="B33" s="15"/>
      <c r="C33" s="2" t="s">
        <v>95</v>
      </c>
      <c r="D33" s="8"/>
      <c r="E33" s="36">
        <v>4358</v>
      </c>
      <c r="F33" s="33">
        <v>4713</v>
      </c>
      <c r="G33" s="33">
        <f t="shared" si="9"/>
        <v>9071</v>
      </c>
      <c r="H33" s="36">
        <v>5901</v>
      </c>
      <c r="I33" s="33">
        <v>6351</v>
      </c>
      <c r="J33" s="33">
        <f t="shared" si="10"/>
        <v>12252</v>
      </c>
      <c r="K33" s="33">
        <f t="shared" si="2"/>
        <v>-1543</v>
      </c>
      <c r="L33" s="33">
        <f t="shared" si="3"/>
        <v>-1638</v>
      </c>
      <c r="M33" s="33">
        <f t="shared" si="11"/>
        <v>-3181</v>
      </c>
      <c r="N33" s="40">
        <f t="shared" si="15"/>
        <v>-26.1</v>
      </c>
      <c r="O33" s="40">
        <f t="shared" si="15"/>
        <v>-25.8</v>
      </c>
      <c r="P33" s="40">
        <f t="shared" si="15"/>
        <v>-26</v>
      </c>
      <c r="S33" s="45"/>
      <c r="U33" s="45"/>
      <c r="AO33" s="45"/>
      <c r="AQ33" s="45"/>
    </row>
    <row r="34" spans="1:43" ht="15" customHeight="1">
      <c r="A34" s="259"/>
      <c r="B34" s="15"/>
      <c r="C34" s="2" t="s">
        <v>97</v>
      </c>
      <c r="D34" s="8"/>
      <c r="E34" s="36">
        <v>369628</v>
      </c>
      <c r="F34" s="33">
        <v>66170</v>
      </c>
      <c r="G34" s="33">
        <f t="shared" si="9"/>
        <v>435798</v>
      </c>
      <c r="H34" s="36">
        <v>380699</v>
      </c>
      <c r="I34" s="33">
        <v>69652</v>
      </c>
      <c r="J34" s="33">
        <f t="shared" si="10"/>
        <v>450351</v>
      </c>
      <c r="K34" s="33">
        <f t="shared" si="2"/>
        <v>-11071</v>
      </c>
      <c r="L34" s="33">
        <f t="shared" si="3"/>
        <v>-3482</v>
      </c>
      <c r="M34" s="33">
        <f t="shared" si="11"/>
        <v>-14553</v>
      </c>
      <c r="N34" s="40">
        <f t="shared" si="15"/>
        <v>-2.9</v>
      </c>
      <c r="O34" s="40">
        <f t="shared" si="15"/>
        <v>-5</v>
      </c>
      <c r="P34" s="40">
        <f t="shared" si="15"/>
        <v>-3.2</v>
      </c>
      <c r="S34" s="45"/>
      <c r="U34" s="45"/>
      <c r="AO34" s="45"/>
      <c r="AQ34" s="45"/>
    </row>
    <row r="35" spans="1:41" ht="15" customHeight="1">
      <c r="A35" s="259"/>
      <c r="B35" s="15"/>
      <c r="C35" s="6" t="s">
        <v>71</v>
      </c>
      <c r="D35" s="9"/>
      <c r="E35" s="33">
        <f>SUM(E16:E34)</f>
        <v>33598594</v>
      </c>
      <c r="F35" s="33">
        <f>SUM(F16:F34)</f>
        <v>9319991</v>
      </c>
      <c r="G35" s="33">
        <f>SUM(E35:F35)</f>
        <v>42918585</v>
      </c>
      <c r="H35" s="33">
        <f>SUM(H16:H34)</f>
        <v>34137815</v>
      </c>
      <c r="I35" s="33">
        <f>SUM(I16:I34)</f>
        <v>9855242</v>
      </c>
      <c r="J35" s="33">
        <f>SUM(H35:I35)</f>
        <v>43993057</v>
      </c>
      <c r="K35" s="33">
        <f t="shared" si="2"/>
        <v>-539221</v>
      </c>
      <c r="L35" s="33">
        <f t="shared" si="3"/>
        <v>-535251</v>
      </c>
      <c r="M35" s="33">
        <f>SUM(K35:L35)</f>
        <v>-1074472</v>
      </c>
      <c r="N35" s="40">
        <f t="shared" si="15"/>
        <v>-1.6</v>
      </c>
      <c r="O35" s="40">
        <f t="shared" si="15"/>
        <v>-5.4</v>
      </c>
      <c r="P35" s="40">
        <f t="shared" si="15"/>
        <v>-2.4</v>
      </c>
      <c r="S35" s="45"/>
      <c r="AO35" s="45"/>
    </row>
    <row r="36" spans="1:41" ht="15" customHeight="1">
      <c r="A36" s="259"/>
      <c r="B36" s="15"/>
      <c r="C36" s="265" t="s">
        <v>89</v>
      </c>
      <c r="D36" s="266"/>
      <c r="E36" s="32"/>
      <c r="F36" s="32"/>
      <c r="G36" s="32"/>
      <c r="H36" s="32"/>
      <c r="I36" s="32"/>
      <c r="J36" s="32"/>
      <c r="K36" s="32"/>
      <c r="L36" s="32"/>
      <c r="M36" s="32"/>
      <c r="N36" s="39"/>
      <c r="O36" s="39"/>
      <c r="P36" s="39"/>
      <c r="S36" s="45"/>
      <c r="AO36" s="45"/>
    </row>
    <row r="37" spans="1:43" ht="15" customHeight="1">
      <c r="A37" s="259"/>
      <c r="B37" s="16"/>
      <c r="C37" s="263" t="s">
        <v>167</v>
      </c>
      <c r="D37" s="264"/>
      <c r="E37" s="33">
        <v>828165</v>
      </c>
      <c r="F37" s="33">
        <v>315776</v>
      </c>
      <c r="G37" s="33">
        <f aca="true" t="shared" si="16" ref="G37:G43">SUM(E37:F37)</f>
        <v>1143941</v>
      </c>
      <c r="H37" s="33">
        <v>1457146</v>
      </c>
      <c r="I37" s="33">
        <v>413117</v>
      </c>
      <c r="J37" s="33">
        <f aca="true" t="shared" si="17" ref="J37:J43">SUM(H37:I37)</f>
        <v>1870263</v>
      </c>
      <c r="K37" s="37">
        <f t="shared" si="2"/>
        <v>-628981</v>
      </c>
      <c r="L37" s="37">
        <f t="shared" si="3"/>
        <v>-97341</v>
      </c>
      <c r="M37" s="33">
        <f aca="true" t="shared" si="18" ref="M37:M43">SUM(K37:L37)</f>
        <v>-726322</v>
      </c>
      <c r="N37" s="40">
        <f aca="true" t="shared" si="19" ref="N37:P39">ROUND(K37/H37*100,1)</f>
        <v>-43.2</v>
      </c>
      <c r="O37" s="40">
        <f t="shared" si="19"/>
        <v>-23.6</v>
      </c>
      <c r="P37" s="40">
        <f t="shared" si="19"/>
        <v>-38.8</v>
      </c>
      <c r="S37" s="45"/>
      <c r="U37" s="45"/>
      <c r="AO37" s="45"/>
      <c r="AQ37" s="45"/>
    </row>
    <row r="38" spans="1:43" ht="15" customHeight="1">
      <c r="A38" s="259"/>
      <c r="B38" s="16"/>
      <c r="C38" s="263" t="s">
        <v>258</v>
      </c>
      <c r="D38" s="264"/>
      <c r="E38" s="33">
        <v>961517</v>
      </c>
      <c r="F38" s="33">
        <v>263082</v>
      </c>
      <c r="G38" s="33">
        <f t="shared" si="16"/>
        <v>1224599</v>
      </c>
      <c r="H38" s="33">
        <v>823839</v>
      </c>
      <c r="I38" s="33">
        <v>242539</v>
      </c>
      <c r="J38" s="33">
        <f t="shared" si="17"/>
        <v>1066378</v>
      </c>
      <c r="K38" s="37">
        <f t="shared" si="2"/>
        <v>137678</v>
      </c>
      <c r="L38" s="37">
        <f t="shared" si="3"/>
        <v>20543</v>
      </c>
      <c r="M38" s="33">
        <f t="shared" si="18"/>
        <v>158221</v>
      </c>
      <c r="N38" s="40">
        <f t="shared" si="19"/>
        <v>16.7</v>
      </c>
      <c r="O38" s="40">
        <f t="shared" si="19"/>
        <v>8.5</v>
      </c>
      <c r="P38" s="40">
        <f t="shared" si="19"/>
        <v>14.8</v>
      </c>
      <c r="S38" s="45"/>
      <c r="U38" s="45"/>
      <c r="AO38" s="45"/>
      <c r="AQ38" s="45"/>
    </row>
    <row r="39" spans="1:41" ht="15" customHeight="1">
      <c r="A39" s="259"/>
      <c r="B39" s="16"/>
      <c r="C39" s="52"/>
      <c r="D39" s="9" t="s">
        <v>71</v>
      </c>
      <c r="E39" s="34">
        <f>SUM(E36:E38)</f>
        <v>1789682</v>
      </c>
      <c r="F39" s="34">
        <f>SUM(F36:F38)</f>
        <v>578858</v>
      </c>
      <c r="G39" s="34">
        <f t="shared" si="16"/>
        <v>2368540</v>
      </c>
      <c r="H39" s="34">
        <f>SUM(H36:H38)</f>
        <v>2280985</v>
      </c>
      <c r="I39" s="34">
        <f>SUM(I36:I38)</f>
        <v>655656</v>
      </c>
      <c r="J39" s="34">
        <f t="shared" si="17"/>
        <v>2936641</v>
      </c>
      <c r="K39" s="34">
        <f t="shared" si="2"/>
        <v>-491303</v>
      </c>
      <c r="L39" s="34">
        <f t="shared" si="3"/>
        <v>-76798</v>
      </c>
      <c r="M39" s="34">
        <f t="shared" si="18"/>
        <v>-568101</v>
      </c>
      <c r="N39" s="41">
        <f t="shared" si="19"/>
        <v>-21.5</v>
      </c>
      <c r="O39" s="41">
        <f t="shared" si="19"/>
        <v>-11.7</v>
      </c>
      <c r="P39" s="41">
        <f t="shared" si="19"/>
        <v>-19.3</v>
      </c>
      <c r="S39" s="45"/>
      <c r="AO39" s="45"/>
    </row>
    <row r="40" spans="1:41" ht="15" customHeight="1">
      <c r="A40" s="259"/>
      <c r="B40" s="15"/>
      <c r="C40" s="65" t="s">
        <v>165</v>
      </c>
      <c r="D40" s="8"/>
      <c r="E40" s="74">
        <v>0</v>
      </c>
      <c r="F40" s="74">
        <v>0</v>
      </c>
      <c r="G40" s="75">
        <f t="shared" si="16"/>
        <v>0</v>
      </c>
      <c r="H40" s="74">
        <v>0</v>
      </c>
      <c r="I40" s="74">
        <v>0</v>
      </c>
      <c r="J40" s="75">
        <f t="shared" si="17"/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S40" s="45"/>
      <c r="AO40" s="45"/>
    </row>
    <row r="41" spans="1:43" ht="15" customHeight="1">
      <c r="A41" s="259"/>
      <c r="B41" s="15"/>
      <c r="C41" s="1" t="s">
        <v>98</v>
      </c>
      <c r="D41" s="10"/>
      <c r="E41" s="38">
        <f>E11+E15+E35+E39+E40</f>
        <v>165743633</v>
      </c>
      <c r="F41" s="38">
        <f>F11+F15+F35+F39+F40</f>
        <v>47845693</v>
      </c>
      <c r="G41" s="38">
        <f t="shared" si="16"/>
        <v>213589326</v>
      </c>
      <c r="H41" s="38">
        <f>H11+H15+H35+H39+H40</f>
        <v>165919017</v>
      </c>
      <c r="I41" s="38">
        <f>I11+I15+I35+I39+I40</f>
        <v>48562995</v>
      </c>
      <c r="J41" s="38">
        <f t="shared" si="17"/>
        <v>214482012</v>
      </c>
      <c r="K41" s="38">
        <f t="shared" si="2"/>
        <v>-175384</v>
      </c>
      <c r="L41" s="38">
        <f t="shared" si="3"/>
        <v>-717302</v>
      </c>
      <c r="M41" s="38">
        <f t="shared" si="18"/>
        <v>-892686</v>
      </c>
      <c r="N41" s="43">
        <f aca="true" t="shared" si="20" ref="N41:N50">ROUND(K41/H41*100,1)</f>
        <v>-0.1</v>
      </c>
      <c r="O41" s="43">
        <f aca="true" t="shared" si="21" ref="O41:O50">ROUND(L41/I41*100,1)</f>
        <v>-1.5</v>
      </c>
      <c r="P41" s="43">
        <f aca="true" t="shared" si="22" ref="P41:P50">ROUND(M41/J41*100,1)</f>
        <v>-0.4</v>
      </c>
      <c r="S41" s="45"/>
      <c r="U41" s="45"/>
      <c r="AO41" s="45"/>
      <c r="AQ41" s="45"/>
    </row>
    <row r="42" spans="1:43" ht="15" customHeight="1">
      <c r="A42" s="259"/>
      <c r="B42" s="15"/>
      <c r="C42" s="1" t="s">
        <v>99</v>
      </c>
      <c r="D42" s="10"/>
      <c r="E42" s="72">
        <v>429550</v>
      </c>
      <c r="F42" s="72">
        <v>142286</v>
      </c>
      <c r="G42" s="38">
        <f t="shared" si="16"/>
        <v>571836</v>
      </c>
      <c r="H42" s="72">
        <v>522425</v>
      </c>
      <c r="I42" s="72">
        <v>210129</v>
      </c>
      <c r="J42" s="38">
        <f t="shared" si="17"/>
        <v>732554</v>
      </c>
      <c r="K42" s="38">
        <f t="shared" si="2"/>
        <v>-92875</v>
      </c>
      <c r="L42" s="38">
        <f t="shared" si="3"/>
        <v>-67843</v>
      </c>
      <c r="M42" s="38">
        <f t="shared" si="18"/>
        <v>-160718</v>
      </c>
      <c r="N42" s="43">
        <f t="shared" si="20"/>
        <v>-17.8</v>
      </c>
      <c r="O42" s="43">
        <f t="shared" si="21"/>
        <v>-32.3</v>
      </c>
      <c r="P42" s="43">
        <f t="shared" si="22"/>
        <v>-21.9</v>
      </c>
      <c r="S42" s="45"/>
      <c r="U42" s="45"/>
      <c r="AO42" s="45"/>
      <c r="AQ42" s="45"/>
    </row>
    <row r="43" spans="1:43" ht="15" customHeight="1">
      <c r="A43" s="259"/>
      <c r="B43" s="15"/>
      <c r="C43" s="1" t="s">
        <v>117</v>
      </c>
      <c r="D43" s="10"/>
      <c r="E43" s="38">
        <f>E41-E42</f>
        <v>165314083</v>
      </c>
      <c r="F43" s="38">
        <f>F41-F42</f>
        <v>47703407</v>
      </c>
      <c r="G43" s="38">
        <f t="shared" si="16"/>
        <v>213017490</v>
      </c>
      <c r="H43" s="38">
        <f>H41-H42</f>
        <v>165396592</v>
      </c>
      <c r="I43" s="38">
        <f>I41-I42</f>
        <v>48352866</v>
      </c>
      <c r="J43" s="38">
        <f t="shared" si="17"/>
        <v>213749458</v>
      </c>
      <c r="K43" s="38">
        <f t="shared" si="2"/>
        <v>-82509</v>
      </c>
      <c r="L43" s="38">
        <f t="shared" si="3"/>
        <v>-649459</v>
      </c>
      <c r="M43" s="38">
        <f t="shared" si="18"/>
        <v>-731968</v>
      </c>
      <c r="N43" s="43">
        <f t="shared" si="20"/>
        <v>0</v>
      </c>
      <c r="O43" s="43">
        <f t="shared" si="21"/>
        <v>-1.3</v>
      </c>
      <c r="P43" s="43">
        <f t="shared" si="22"/>
        <v>-0.3</v>
      </c>
      <c r="S43" s="45"/>
      <c r="AO43" s="45"/>
      <c r="AQ43" s="45"/>
    </row>
    <row r="44" spans="1:43" ht="15" customHeight="1">
      <c r="A44" s="259"/>
      <c r="B44" s="15"/>
      <c r="C44" s="46" t="s">
        <v>100</v>
      </c>
      <c r="D44" s="5"/>
      <c r="E44" s="33">
        <f>'第２４表'!G23</f>
        <v>-20570</v>
      </c>
      <c r="F44" s="33">
        <f>'第２４表'!G69</f>
        <v>8174</v>
      </c>
      <c r="G44" s="33">
        <f aca="true" t="shared" si="23" ref="G44:G50">SUM(E44:F44)</f>
        <v>-12396</v>
      </c>
      <c r="H44" s="33">
        <v>-34748</v>
      </c>
      <c r="I44" s="33">
        <v>-2190</v>
      </c>
      <c r="J44" s="33">
        <f aca="true" t="shared" si="24" ref="J44:J50">SUM(H44:I44)</f>
        <v>-36938</v>
      </c>
      <c r="K44" s="33">
        <f t="shared" si="2"/>
        <v>14178</v>
      </c>
      <c r="L44" s="33">
        <f t="shared" si="3"/>
        <v>10364</v>
      </c>
      <c r="M44" s="33">
        <f aca="true" t="shared" si="25" ref="M44:M50">SUM(K44:L44)</f>
        <v>24542</v>
      </c>
      <c r="N44" s="40">
        <f t="shared" si="20"/>
        <v>-40.8</v>
      </c>
      <c r="O44" s="40">
        <f t="shared" si="21"/>
        <v>-473.2</v>
      </c>
      <c r="P44" s="39">
        <f t="shared" si="22"/>
        <v>-66.4</v>
      </c>
      <c r="S44" s="45"/>
      <c r="U44" s="45"/>
      <c r="AO44" s="45"/>
      <c r="AQ44" s="45"/>
    </row>
    <row r="45" spans="1:43" ht="15" customHeight="1">
      <c r="A45" s="259"/>
      <c r="B45" s="15"/>
      <c r="C45" s="2" t="s">
        <v>133</v>
      </c>
      <c r="D45" s="8"/>
      <c r="E45" s="33">
        <f>E43+E44</f>
        <v>165293513</v>
      </c>
      <c r="F45" s="33">
        <f>F43+F44</f>
        <v>47711581</v>
      </c>
      <c r="G45" s="33">
        <f t="shared" si="23"/>
        <v>213005094</v>
      </c>
      <c r="H45" s="33">
        <f>H43+H44</f>
        <v>165361844</v>
      </c>
      <c r="I45" s="33">
        <f>I43+I44</f>
        <v>48350676</v>
      </c>
      <c r="J45" s="33">
        <f t="shared" si="24"/>
        <v>213712520</v>
      </c>
      <c r="K45" s="33">
        <f t="shared" si="2"/>
        <v>-68331</v>
      </c>
      <c r="L45" s="33">
        <f t="shared" si="3"/>
        <v>-639095</v>
      </c>
      <c r="M45" s="33">
        <f t="shared" si="25"/>
        <v>-707426</v>
      </c>
      <c r="N45" s="40">
        <f t="shared" si="20"/>
        <v>0</v>
      </c>
      <c r="O45" s="40">
        <f t="shared" si="21"/>
        <v>-1.3</v>
      </c>
      <c r="P45" s="40">
        <f t="shared" si="22"/>
        <v>-0.3</v>
      </c>
      <c r="S45" s="45"/>
      <c r="AO45" s="45"/>
      <c r="AQ45" s="45"/>
    </row>
    <row r="46" spans="1:43" ht="15" customHeight="1">
      <c r="A46" s="259"/>
      <c r="B46" s="15"/>
      <c r="C46" s="2" t="s">
        <v>101</v>
      </c>
      <c r="D46" s="8"/>
      <c r="E46" s="33">
        <v>272692675</v>
      </c>
      <c r="F46" s="33">
        <v>121140251</v>
      </c>
      <c r="G46" s="33">
        <f t="shared" si="23"/>
        <v>393832926</v>
      </c>
      <c r="H46" s="33">
        <v>273524706</v>
      </c>
      <c r="I46" s="33">
        <v>121634743</v>
      </c>
      <c r="J46" s="33">
        <f t="shared" si="24"/>
        <v>395159449</v>
      </c>
      <c r="K46" s="33">
        <f t="shared" si="2"/>
        <v>-832031</v>
      </c>
      <c r="L46" s="33">
        <f t="shared" si="3"/>
        <v>-494492</v>
      </c>
      <c r="M46" s="33">
        <f t="shared" si="25"/>
        <v>-1326523</v>
      </c>
      <c r="N46" s="40">
        <f t="shared" si="20"/>
        <v>-0.3</v>
      </c>
      <c r="O46" s="40">
        <f t="shared" si="21"/>
        <v>-0.4</v>
      </c>
      <c r="P46" s="40">
        <f t="shared" si="22"/>
        <v>-0.3</v>
      </c>
      <c r="S46" s="45"/>
      <c r="U46" s="45"/>
      <c r="AO46" s="45"/>
      <c r="AQ46" s="45"/>
    </row>
    <row r="47" spans="1:43" ht="15" customHeight="1">
      <c r="A47" s="259"/>
      <c r="B47" s="15"/>
      <c r="C47" s="2" t="s">
        <v>102</v>
      </c>
      <c r="D47" s="8"/>
      <c r="E47" s="33">
        <f>'第２４表'!D23</f>
        <v>-26006</v>
      </c>
      <c r="F47" s="33">
        <f>'第２４表'!D69</f>
        <v>39611</v>
      </c>
      <c r="G47" s="33">
        <f t="shared" si="23"/>
        <v>13605</v>
      </c>
      <c r="H47" s="33">
        <v>-6554</v>
      </c>
      <c r="I47" s="33">
        <v>-16455</v>
      </c>
      <c r="J47" s="33">
        <f t="shared" si="24"/>
        <v>-23009</v>
      </c>
      <c r="K47" s="33">
        <f t="shared" si="2"/>
        <v>-19452</v>
      </c>
      <c r="L47" s="33">
        <f t="shared" si="3"/>
        <v>56066</v>
      </c>
      <c r="M47" s="33">
        <f t="shared" si="25"/>
        <v>36614</v>
      </c>
      <c r="N47" s="40">
        <f t="shared" si="20"/>
        <v>296.8</v>
      </c>
      <c r="O47" s="40">
        <f t="shared" si="21"/>
        <v>-340.7</v>
      </c>
      <c r="P47" s="40">
        <f t="shared" si="22"/>
        <v>-159.1</v>
      </c>
      <c r="S47" s="45"/>
      <c r="U47" s="45"/>
      <c r="AO47" s="45"/>
      <c r="AQ47" s="45"/>
    </row>
    <row r="48" spans="1:43" ht="15" customHeight="1">
      <c r="A48" s="259"/>
      <c r="B48" s="15"/>
      <c r="C48" s="6" t="s">
        <v>134</v>
      </c>
      <c r="D48" s="9"/>
      <c r="E48" s="33">
        <f>SUM(E46:E47)</f>
        <v>272666669</v>
      </c>
      <c r="F48" s="33">
        <f>SUM(F46:F47)</f>
        <v>121179862</v>
      </c>
      <c r="G48" s="33">
        <f t="shared" si="23"/>
        <v>393846531</v>
      </c>
      <c r="H48" s="33">
        <f>SUM(H46:H47)</f>
        <v>273518152</v>
      </c>
      <c r="I48" s="33">
        <f>SUM(I46:I47)</f>
        <v>121618288</v>
      </c>
      <c r="J48" s="33">
        <f t="shared" si="24"/>
        <v>395136440</v>
      </c>
      <c r="K48" s="33">
        <f t="shared" si="2"/>
        <v>-851483</v>
      </c>
      <c r="L48" s="33">
        <f t="shared" si="3"/>
        <v>-438426</v>
      </c>
      <c r="M48" s="33">
        <f t="shared" si="25"/>
        <v>-1289909</v>
      </c>
      <c r="N48" s="40">
        <f t="shared" si="20"/>
        <v>-0.3</v>
      </c>
      <c r="O48" s="40">
        <f t="shared" si="21"/>
        <v>-0.4</v>
      </c>
      <c r="P48" s="40">
        <f t="shared" si="22"/>
        <v>-0.3</v>
      </c>
      <c r="S48" s="45"/>
      <c r="AO48" s="45"/>
      <c r="AQ48" s="45"/>
    </row>
    <row r="49" spans="3:41" ht="15" customHeight="1">
      <c r="C49" s="12" t="s">
        <v>120</v>
      </c>
      <c r="D49" s="5"/>
      <c r="E49" s="32">
        <f>E46-E43</f>
        <v>107378592</v>
      </c>
      <c r="F49" s="32">
        <f>F46-F43</f>
        <v>73436844</v>
      </c>
      <c r="G49" s="32">
        <f t="shared" si="23"/>
        <v>180815436</v>
      </c>
      <c r="H49" s="32">
        <f>H46-H43</f>
        <v>108128114</v>
      </c>
      <c r="I49" s="32">
        <f>I46-I43</f>
        <v>73281877</v>
      </c>
      <c r="J49" s="32">
        <f t="shared" si="24"/>
        <v>181409991</v>
      </c>
      <c r="K49" s="32">
        <f t="shared" si="2"/>
        <v>-749522</v>
      </c>
      <c r="L49" s="32">
        <f t="shared" si="3"/>
        <v>154967</v>
      </c>
      <c r="M49" s="32">
        <f t="shared" si="25"/>
        <v>-594555</v>
      </c>
      <c r="N49" s="39">
        <f t="shared" si="20"/>
        <v>-0.7</v>
      </c>
      <c r="O49" s="39">
        <f t="shared" si="21"/>
        <v>0.2</v>
      </c>
      <c r="P49" s="39">
        <f t="shared" si="22"/>
        <v>-0.3</v>
      </c>
      <c r="S49" s="45"/>
      <c r="AO49" s="45"/>
    </row>
    <row r="50" spans="3:41" ht="15" customHeight="1">
      <c r="C50" s="13" t="s">
        <v>121</v>
      </c>
      <c r="D50" s="9"/>
      <c r="E50" s="34">
        <f>E48-E45</f>
        <v>107373156</v>
      </c>
      <c r="F50" s="34">
        <f>F48-F45</f>
        <v>73468281</v>
      </c>
      <c r="G50" s="34">
        <f t="shared" si="23"/>
        <v>180841437</v>
      </c>
      <c r="H50" s="34">
        <f>H48-H45</f>
        <v>108156308</v>
      </c>
      <c r="I50" s="34">
        <f>I48-I45</f>
        <v>73267612</v>
      </c>
      <c r="J50" s="34">
        <f t="shared" si="24"/>
        <v>181423920</v>
      </c>
      <c r="K50" s="34">
        <f t="shared" si="2"/>
        <v>-783152</v>
      </c>
      <c r="L50" s="34">
        <f t="shared" si="3"/>
        <v>200669</v>
      </c>
      <c r="M50" s="34">
        <f t="shared" si="25"/>
        <v>-582483</v>
      </c>
      <c r="N50" s="41">
        <f t="shared" si="20"/>
        <v>-0.7</v>
      </c>
      <c r="O50" s="41">
        <f t="shared" si="21"/>
        <v>0.3</v>
      </c>
      <c r="P50" s="41">
        <f t="shared" si="22"/>
        <v>-0.3</v>
      </c>
      <c r="S50" s="45"/>
      <c r="AO50" s="45"/>
    </row>
    <row r="51" ht="15" customHeight="1">
      <c r="C51" s="4" t="s">
        <v>253</v>
      </c>
    </row>
  </sheetData>
  <sheetProtection/>
  <mergeCells count="19">
    <mergeCell ref="N3:P3"/>
    <mergeCell ref="A3:A48"/>
    <mergeCell ref="C5:C11"/>
    <mergeCell ref="C12:C15"/>
    <mergeCell ref="C38:D38"/>
    <mergeCell ref="C36:D36"/>
    <mergeCell ref="C37:D37"/>
    <mergeCell ref="E3:G3"/>
    <mergeCell ref="H3:J3"/>
    <mergeCell ref="AR2:AR3"/>
    <mergeCell ref="AO3:AO4"/>
    <mergeCell ref="AP3:AP4"/>
    <mergeCell ref="AQ3:AQ4"/>
    <mergeCell ref="G1:G2"/>
    <mergeCell ref="V2:V3"/>
    <mergeCell ref="S3:S4"/>
    <mergeCell ref="T3:T4"/>
    <mergeCell ref="U3:U4"/>
    <mergeCell ref="K3:M3"/>
  </mergeCells>
  <printOptions/>
  <pageMargins left="0.15748031496062992" right="0.15748031496062992" top="0.7874015748031497" bottom="0.2755905511811024" header="0.1968503937007874" footer="0.1968503937007874"/>
  <pageSetup blackAndWhite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 </cp:lastModifiedBy>
  <cp:lastPrinted>2013-03-15T12:40:18Z</cp:lastPrinted>
  <dcterms:created xsi:type="dcterms:W3CDTF">2001-12-04T01:59:17Z</dcterms:created>
  <dcterms:modified xsi:type="dcterms:W3CDTF">2013-04-12T09:48:57Z</dcterms:modified>
  <cp:category/>
  <cp:version/>
  <cp:contentType/>
  <cp:contentStatus/>
</cp:coreProperties>
</file>